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Z:\skládka\KFA\Štadión\Stavba\Vysvetlenia a zmeny SP\9_vysvetlenie 7 a zmena č. 7\"/>
    </mc:Choice>
  </mc:AlternateContent>
  <xr:revisionPtr revIDLastSave="0" documentId="8_{5A6D6965-1722-4DAC-9ECF-3F4CFB0F1BD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kapitulácia stavby" sheetId="1" r:id="rId1"/>
    <sheet name="002 - SO 10.1-2.etapa" sheetId="2" r:id="rId2"/>
    <sheet name="003 - SO 10.1-3.etapa" sheetId="3" r:id="rId3"/>
    <sheet name="005 - SO 10.1- 2.etapa ca..." sheetId="4" r:id="rId4"/>
    <sheet name="006 - SO 10.1- 3.etapa ca..." sheetId="5" r:id="rId5"/>
    <sheet name="7-ZTI-A1" sheetId="6" r:id="rId6"/>
    <sheet name="8-ZTI-A2" sheetId="7" r:id="rId7"/>
    <sheet name="9-ZTI-B1" sheetId="8" r:id="rId8"/>
    <sheet name="10-ZTI-B2" sheetId="9" r:id="rId9"/>
    <sheet name="11-ZTI-B3" sheetId="10" r:id="rId10"/>
    <sheet name="12-ZTI-B4" sheetId="11" r:id="rId11"/>
    <sheet name="13-ZTI-D1" sheetId="12" r:id="rId12"/>
    <sheet name="14-ZTI-D2" sheetId="13" r:id="rId13"/>
    <sheet name="15-ZTI-D3" sheetId="14" r:id="rId14"/>
    <sheet name="16-ZTI-D4" sheetId="15" r:id="rId15"/>
    <sheet name="17 - ZTI - KONTAJNERY" sheetId="16" r:id="rId16"/>
    <sheet name="18 - ZTI - LSS" sheetId="17" r:id="rId17"/>
    <sheet name="19-Vodovod-A1" sheetId="18" r:id="rId18"/>
    <sheet name="20-Vodovod-A2" sheetId="19" r:id="rId19"/>
    <sheet name="21-Vodovod-B1" sheetId="20" r:id="rId20"/>
    <sheet name="22-Vodovod-B2" sheetId="21" r:id="rId21"/>
    <sheet name="23-Vodovod-B3" sheetId="22" r:id="rId22"/>
    <sheet name="24-Vodovod-B4" sheetId="23" r:id="rId23"/>
    <sheet name="25-Vodovod-D1" sheetId="24" r:id="rId24"/>
    <sheet name="26-Vodovod-D2" sheetId="25" r:id="rId25"/>
    <sheet name="27-Vodovod-D3" sheetId="26" r:id="rId26"/>
    <sheet name="28-Vodovod-D4" sheetId="27" r:id="rId27"/>
    <sheet name="29-Vod.prípojka-B1" sheetId="28" r:id="rId28"/>
    <sheet name="30-VZT" sheetId="29" r:id="rId29"/>
    <sheet name="31-Eli stena prenos vozy" sheetId="30" r:id="rId30"/>
    <sheet name="32-ELI-presuny kontajnerov" sheetId="31" r:id="rId31"/>
    <sheet name="33 - Bleskozvod" sheetId="32" r:id="rId32"/>
    <sheet name="34 - Silnoprúd ihrisko" sheetId="33" r:id="rId33"/>
    <sheet name="35 - Osvet.ihriska a tribún" sheetId="34" r:id="rId34"/>
    <sheet name="36 - Silnoprúd promenáda" sheetId="35" r:id="rId35"/>
    <sheet name="37 - ELI vstavkov" sheetId="36" r:id="rId36"/>
    <sheet name="38 - Gastro B+D" sheetId="37" r:id="rId37"/>
    <sheet name="39 - Núdzové osvetlenie" sheetId="38" r:id="rId38"/>
    <sheet name="40-EPS" sheetId="39" r:id="rId39"/>
    <sheet name="41-EZS" sheetId="40" r:id="rId40"/>
    <sheet name="42-HSP" sheetId="41" r:id="rId41"/>
    <sheet name="43-ŠK" sheetId="42" r:id="rId42"/>
    <sheet name="44-TV" sheetId="43" r:id="rId43"/>
    <sheet name="45-TV eli stena" sheetId="44" r:id="rId44"/>
    <sheet name="46-ŠK presun kontajnerov" sheetId="45" r:id="rId45"/>
  </sheets>
  <definedNames>
    <definedName name="_xlnm._FilterDatabase" localSheetId="1" hidden="1">'002 - SO 10.1-2.etapa'!$C$154:$K$592</definedName>
    <definedName name="_xlnm._FilterDatabase" localSheetId="2" hidden="1">'003 - SO 10.1-3.etapa'!$C$152:$K$541</definedName>
    <definedName name="_xlnm._FilterDatabase" localSheetId="3" hidden="1">'005 - SO 10.1- 2.etapa ca...'!$C$145:$K$231</definedName>
    <definedName name="_xlnm._FilterDatabase" localSheetId="4" hidden="1">'006 - SO 10.1- 3.etapa ca...'!$C$144:$K$203</definedName>
    <definedName name="_xlnm._FilterDatabase" localSheetId="8" hidden="1">'10-ZTI-B2'!$C$131:$K$184</definedName>
    <definedName name="_xlnm._FilterDatabase" localSheetId="9" hidden="1">'11-ZTI-B3'!$C$131:$K$181</definedName>
    <definedName name="_xlnm._FilterDatabase" localSheetId="10" hidden="1">'12-ZTI-B4'!$C$131:$K$186</definedName>
    <definedName name="_xlnm._FilterDatabase" localSheetId="11" hidden="1">'13-ZTI-D1'!$C$131:$K$193</definedName>
    <definedName name="_xlnm._FilterDatabase" localSheetId="12" hidden="1">'14-ZTI-D2'!$C$131:$K$184</definedName>
    <definedName name="_xlnm._FilterDatabase" localSheetId="13" hidden="1">'15-ZTI-D3'!$C$131:$K$181</definedName>
    <definedName name="_xlnm._FilterDatabase" localSheetId="14" hidden="1">'16-ZTI-D4'!$C$131:$K$180</definedName>
    <definedName name="_xlnm._FilterDatabase" localSheetId="15" hidden="1">'17 - ZTI - KONTAJNERY'!$C$131:$K$148</definedName>
    <definedName name="_xlnm._FilterDatabase" localSheetId="16" hidden="1">'18 - ZTI - LSS'!$C$131:$K$143</definedName>
    <definedName name="_xlnm._FilterDatabase" localSheetId="17" hidden="1">'19-Vodovod-A1'!$C$133:$K$168</definedName>
    <definedName name="_xlnm._FilterDatabase" localSheetId="18" hidden="1">'20-Vodovod-A2'!$C$133:$K$168</definedName>
    <definedName name="_xlnm._FilterDatabase" localSheetId="19" hidden="1">'21-Vodovod-B1'!$C$132:$K$197</definedName>
    <definedName name="_xlnm._FilterDatabase" localSheetId="20" hidden="1">'22-Vodovod-B2'!$C$132:$K$194</definedName>
    <definedName name="_xlnm._FilterDatabase" localSheetId="21" hidden="1">'23-Vodovod-B3'!$C$132:$K$190</definedName>
    <definedName name="_xlnm._FilterDatabase" localSheetId="22" hidden="1">'24-Vodovod-B4'!$C$132:$K$208</definedName>
    <definedName name="_xlnm._FilterDatabase" localSheetId="23" hidden="1">'25-Vodovod-D1'!$C$132:$K$216</definedName>
    <definedName name="_xlnm._FilterDatabase" localSheetId="24" hidden="1">'26-Vodovod-D2'!$C$132:$K$194</definedName>
    <definedName name="_xlnm._FilterDatabase" localSheetId="25" hidden="1">'27-Vodovod-D3'!$C$132:$K$190</definedName>
    <definedName name="_xlnm._FilterDatabase" localSheetId="26" hidden="1">'28-Vodovod-D4'!$C$132:$K$185</definedName>
    <definedName name="_xlnm._FilterDatabase" localSheetId="27" hidden="1">'29-Vod.prípojka-B1'!$C$131:$K$147</definedName>
    <definedName name="_xlnm._FilterDatabase" localSheetId="28" hidden="1">'30-VZT'!$C$159:$K$261</definedName>
    <definedName name="_xlnm._FilterDatabase" localSheetId="29" hidden="1">'31-Eli stena prenos vozy'!$C$135:$K$162</definedName>
    <definedName name="_xlnm._FilterDatabase" localSheetId="30" hidden="1">'32-ELI-presuny kontajnerov'!$C$139:$K$213</definedName>
    <definedName name="_xlnm._FilterDatabase" localSheetId="31" hidden="1">'33 - Bleskozvod'!$C$135:$K$207</definedName>
    <definedName name="_xlnm._FilterDatabase" localSheetId="32" hidden="1">'34 - Silnoprúd ihrisko'!$C$135:$K$182</definedName>
    <definedName name="_xlnm._FilterDatabase" localSheetId="33" hidden="1">'35 - Osvet.ihriska a tribún'!$C$135:$K$204</definedName>
    <definedName name="_xlnm._FilterDatabase" localSheetId="34" hidden="1">'36 - Silnoprúd promenáda'!$C$136:$K$215</definedName>
    <definedName name="_xlnm._FilterDatabase" localSheetId="35" hidden="1">'37 - ELI vstavkov'!$C$135:$K$206</definedName>
    <definedName name="_xlnm._FilterDatabase" localSheetId="36" hidden="1">'38 - Gastro B+D'!$C$142:$K$238</definedName>
    <definedName name="_xlnm._FilterDatabase" localSheetId="37" hidden="1">'39 - Núdzové osvetlenie'!$C$135:$K$197</definedName>
    <definedName name="_xlnm._FilterDatabase" localSheetId="38" hidden="1">'40-EPS'!$C$132:$K$175</definedName>
    <definedName name="_xlnm._FilterDatabase" localSheetId="39" hidden="1">'41-EZS'!$C$131:$K$150</definedName>
    <definedName name="_xlnm._FilterDatabase" localSheetId="40" hidden="1">'42-HSP'!$C$132:$K$168</definedName>
    <definedName name="_xlnm._FilterDatabase" localSheetId="41" hidden="1">'43-ŠK'!$C$131:$K$178</definedName>
    <definedName name="_xlnm._FilterDatabase" localSheetId="42" hidden="1">'44-TV'!$C$133:$K$174</definedName>
    <definedName name="_xlnm._FilterDatabase" localSheetId="43" hidden="1">'45-TV eli stena'!$C$135:$K$185</definedName>
    <definedName name="_xlnm._FilterDatabase" localSheetId="44" hidden="1">'46-ŠK presun kontajnerov'!$C$129:$K$154</definedName>
    <definedName name="_xlnm._FilterDatabase" localSheetId="5" hidden="1">'7-ZTI-A1'!$C$132:$K$173</definedName>
    <definedName name="_xlnm._FilterDatabase" localSheetId="6" hidden="1">'8-ZTI-A2'!$C$132:$K$173</definedName>
    <definedName name="_xlnm._FilterDatabase" localSheetId="7" hidden="1">'9-ZTI-B1'!$C$131:$K$184</definedName>
    <definedName name="_xlnm.Print_Titles" localSheetId="1">'002 - SO 10.1-2.etapa'!$154:$154</definedName>
    <definedName name="_xlnm.Print_Titles" localSheetId="2">'003 - SO 10.1-3.etapa'!$152:$152</definedName>
    <definedName name="_xlnm.Print_Titles" localSheetId="3">'005 - SO 10.1- 2.etapa ca...'!$145:$145</definedName>
    <definedName name="_xlnm.Print_Titles" localSheetId="4">'006 - SO 10.1- 3.etapa ca...'!$144:$144</definedName>
    <definedName name="_xlnm.Print_Titles" localSheetId="8">'10-ZTI-B2'!$131:$131</definedName>
    <definedName name="_xlnm.Print_Titles" localSheetId="9">'11-ZTI-B3'!$131:$131</definedName>
    <definedName name="_xlnm.Print_Titles" localSheetId="10">'12-ZTI-B4'!$131:$131</definedName>
    <definedName name="_xlnm.Print_Titles" localSheetId="11">'13-ZTI-D1'!$131:$131</definedName>
    <definedName name="_xlnm.Print_Titles" localSheetId="12">'14-ZTI-D2'!$131:$131</definedName>
    <definedName name="_xlnm.Print_Titles" localSheetId="13">'15-ZTI-D3'!$131:$131</definedName>
    <definedName name="_xlnm.Print_Titles" localSheetId="14">'16-ZTI-D4'!$131:$131</definedName>
    <definedName name="_xlnm.Print_Titles" localSheetId="15">'17 - ZTI - KONTAJNERY'!$131:$131</definedName>
    <definedName name="_xlnm.Print_Titles" localSheetId="16">'18 - ZTI - LSS'!$131:$131</definedName>
    <definedName name="_xlnm.Print_Titles" localSheetId="17">'19-Vodovod-A1'!$133:$133</definedName>
    <definedName name="_xlnm.Print_Titles" localSheetId="18">'20-Vodovod-A2'!$133:$133</definedName>
    <definedName name="_xlnm.Print_Titles" localSheetId="19">'21-Vodovod-B1'!$132:$132</definedName>
    <definedName name="_xlnm.Print_Titles" localSheetId="20">'22-Vodovod-B2'!$132:$132</definedName>
    <definedName name="_xlnm.Print_Titles" localSheetId="21">'23-Vodovod-B3'!$132:$132</definedName>
    <definedName name="_xlnm.Print_Titles" localSheetId="22">'24-Vodovod-B4'!$132:$132</definedName>
    <definedName name="_xlnm.Print_Titles" localSheetId="23">'25-Vodovod-D1'!$132:$132</definedName>
    <definedName name="_xlnm.Print_Titles" localSheetId="24">'26-Vodovod-D2'!$132:$132</definedName>
    <definedName name="_xlnm.Print_Titles" localSheetId="25">'27-Vodovod-D3'!$132:$132</definedName>
    <definedName name="_xlnm.Print_Titles" localSheetId="26">'28-Vodovod-D4'!$132:$132</definedName>
    <definedName name="_xlnm.Print_Titles" localSheetId="27">'29-Vod.prípojka-B1'!$131:$131</definedName>
    <definedName name="_xlnm.Print_Titles" localSheetId="28">'30-VZT'!$159:$159</definedName>
    <definedName name="_xlnm.Print_Titles" localSheetId="29">'31-Eli stena prenos vozy'!$135:$135</definedName>
    <definedName name="_xlnm.Print_Titles" localSheetId="30">'32-ELI-presuny kontajnerov'!$139:$139</definedName>
    <definedName name="_xlnm.Print_Titles" localSheetId="31">'33 - Bleskozvod'!$135:$135</definedName>
    <definedName name="_xlnm.Print_Titles" localSheetId="32">'34 - Silnoprúd ihrisko'!$135:$135</definedName>
    <definedName name="_xlnm.Print_Titles" localSheetId="33">'35 - Osvet.ihriska a tribún'!$135:$135</definedName>
    <definedName name="_xlnm.Print_Titles" localSheetId="34">'36 - Silnoprúd promenáda'!$136:$136</definedName>
    <definedName name="_xlnm.Print_Titles" localSheetId="35">'37 - ELI vstavkov'!$135:$135</definedName>
    <definedName name="_xlnm.Print_Titles" localSheetId="36">'38 - Gastro B+D'!$142:$142</definedName>
    <definedName name="_xlnm.Print_Titles" localSheetId="37">'39 - Núdzové osvetlenie'!$135:$135</definedName>
    <definedName name="_xlnm.Print_Titles" localSheetId="38">'40-EPS'!$132:$132</definedName>
    <definedName name="_xlnm.Print_Titles" localSheetId="39">'41-EZS'!$131:$131</definedName>
    <definedName name="_xlnm.Print_Titles" localSheetId="40">'42-HSP'!$132:$132</definedName>
    <definedName name="_xlnm.Print_Titles" localSheetId="41">'43-ŠK'!$131:$131</definedName>
    <definedName name="_xlnm.Print_Titles" localSheetId="42">'44-TV'!$133:$133</definedName>
    <definedName name="_xlnm.Print_Titles" localSheetId="43">'45-TV eli stena'!$135:$135</definedName>
    <definedName name="_xlnm.Print_Titles" localSheetId="44">'46-ŠK presun kontajnerov'!$129:$129</definedName>
    <definedName name="_xlnm.Print_Titles" localSheetId="5">'7-ZTI-A1'!$132:$132</definedName>
    <definedName name="_xlnm.Print_Titles" localSheetId="6">'8-ZTI-A2'!$132:$132</definedName>
    <definedName name="_xlnm.Print_Titles" localSheetId="7">'9-ZTI-B1'!$131:$131</definedName>
    <definedName name="_xlnm.Print_Titles" localSheetId="0">'Rekapitulácia stavby'!$92:$92</definedName>
    <definedName name="_xlnm.Print_Area" localSheetId="1">'002 - SO 10.1-2.etapa'!$C$4:$J$76,'002 - SO 10.1-2.etapa'!$C$82:$J$134,'002 - SO 10.1-2.etapa'!$C$140:$J$592</definedName>
    <definedName name="_xlnm.Print_Area" localSheetId="2">'003 - SO 10.1-3.etapa'!$C$4:$J$76,'003 - SO 10.1-3.etapa'!$C$82:$J$132,'003 - SO 10.1-3.etapa'!$C$138:$J$541</definedName>
    <definedName name="_xlnm.Print_Area" localSheetId="3">'005 - SO 10.1- 2.etapa ca...'!$C$4:$J$76,'005 - SO 10.1- 2.etapa ca...'!$C$82:$J$125,'005 - SO 10.1- 2.etapa ca...'!$C$131:$J$231</definedName>
    <definedName name="_xlnm.Print_Area" localSheetId="4">'006 - SO 10.1- 3.etapa ca...'!$C$4:$J$76,'006 - SO 10.1- 3.etapa ca...'!$C$82:$J$124,'006 - SO 10.1- 3.etapa ca...'!$C$130:$J$203</definedName>
    <definedName name="_xlnm.Print_Area" localSheetId="8">'10-ZTI-B2'!$C$4:$J$76,'10-ZTI-B2'!$C$82:$J$111,'10-ZTI-B2'!$C$117:$J$184</definedName>
    <definedName name="_xlnm.Print_Area" localSheetId="9">'11-ZTI-B3'!$C$4:$J$76,'11-ZTI-B3'!$C$82:$J$111,'11-ZTI-B3'!$C$117:$J$181</definedName>
    <definedName name="_xlnm.Print_Area" localSheetId="10">'12-ZTI-B4'!$C$4:$J$76,'12-ZTI-B4'!$C$82:$J$111,'12-ZTI-B4'!$C$117:$J$186</definedName>
    <definedName name="_xlnm.Print_Area" localSheetId="11">'13-ZTI-D1'!$C$4:$J$76,'13-ZTI-D1'!$C$82:$J$111,'13-ZTI-D1'!$C$117:$J$193</definedName>
    <definedName name="_xlnm.Print_Area" localSheetId="12">'14-ZTI-D2'!$C$4:$J$76,'14-ZTI-D2'!$C$82:$J$111,'14-ZTI-D2'!$C$117:$J$184</definedName>
    <definedName name="_xlnm.Print_Area" localSheetId="13">'15-ZTI-D3'!$C$4:$J$76,'15-ZTI-D3'!$C$82:$J$111,'15-ZTI-D3'!$C$117:$J$181</definedName>
    <definedName name="_xlnm.Print_Area" localSheetId="14">'16-ZTI-D4'!$C$4:$J$76,'16-ZTI-D4'!$C$82:$J$111,'16-ZTI-D4'!$C$117:$J$180</definedName>
    <definedName name="_xlnm.Print_Area" localSheetId="15">'17 - ZTI - KONTAJNERY'!$C$4:$J$76,'17 - ZTI - KONTAJNERY'!$C$82:$J$111,'17 - ZTI - KONTAJNERY'!$C$117:$J$148</definedName>
    <definedName name="_xlnm.Print_Area" localSheetId="16">'18 - ZTI - LSS'!$C$4:$J$76,'18 - ZTI - LSS'!$C$82:$J$111,'18 - ZTI - LSS'!$C$117:$J$143</definedName>
    <definedName name="_xlnm.Print_Area" localSheetId="17">'19-Vodovod-A1'!$C$4:$J$76,'19-Vodovod-A1'!$C$82:$J$113,'19-Vodovod-A1'!$C$119:$J$168</definedName>
    <definedName name="_xlnm.Print_Area" localSheetId="18">'20-Vodovod-A2'!$C$4:$J$76,'20-Vodovod-A2'!$C$82:$J$113,'20-Vodovod-A2'!$C$119:$J$168</definedName>
    <definedName name="_xlnm.Print_Area" localSheetId="19">'21-Vodovod-B1'!$C$4:$J$76,'21-Vodovod-B1'!$C$82:$J$112,'21-Vodovod-B1'!$C$118:$J$197</definedName>
    <definedName name="_xlnm.Print_Area" localSheetId="20">'22-Vodovod-B2'!$C$4:$J$76,'22-Vodovod-B2'!$C$82:$J$112,'22-Vodovod-B2'!$C$118:$J$194</definedName>
    <definedName name="_xlnm.Print_Area" localSheetId="21">'23-Vodovod-B3'!$C$4:$J$76,'23-Vodovod-B3'!$C$82:$J$112,'23-Vodovod-B3'!$C$118:$J$190</definedName>
    <definedName name="_xlnm.Print_Area" localSheetId="22">'24-Vodovod-B4'!$C$4:$J$76,'24-Vodovod-B4'!$C$82:$J$112,'24-Vodovod-B4'!$C$118:$J$208</definedName>
    <definedName name="_xlnm.Print_Area" localSheetId="23">'25-Vodovod-D1'!$C$4:$J$76,'25-Vodovod-D1'!$C$82:$J$112,'25-Vodovod-D1'!$C$118:$J$216</definedName>
    <definedName name="_xlnm.Print_Area" localSheetId="24">'26-Vodovod-D2'!$C$4:$J$76,'26-Vodovod-D2'!$C$82:$J$112,'26-Vodovod-D2'!$C$118:$J$194</definedName>
    <definedName name="_xlnm.Print_Area" localSheetId="25">'27-Vodovod-D3'!$C$4:$J$76,'27-Vodovod-D3'!$C$82:$J$112,'27-Vodovod-D3'!$C$118:$J$190</definedName>
    <definedName name="_xlnm.Print_Area" localSheetId="26">'28-Vodovod-D4'!$C$4:$J$76,'28-Vodovod-D4'!$C$82:$J$112,'28-Vodovod-D4'!$C$118:$J$185</definedName>
    <definedName name="_xlnm.Print_Area" localSheetId="27">'29-Vod.prípojka-B1'!$C$4:$J$76,'29-Vod.prípojka-B1'!$C$82:$J$111,'29-Vod.prípojka-B1'!$C$117:$J$147</definedName>
    <definedName name="_xlnm.Print_Area" localSheetId="28">'30-VZT'!$C$4:$J$76,'30-VZT'!$C$82:$J$139,'30-VZT'!$C$145:$J$261</definedName>
    <definedName name="_xlnm.Print_Area" localSheetId="29">'31-Eli stena prenos vozy'!$C$4:$J$76,'31-Eli stena prenos vozy'!$C$82:$J$115,'31-Eli stena prenos vozy'!$C$121:$J$162</definedName>
    <definedName name="_xlnm.Print_Area" localSheetId="30">'32-ELI-presuny kontajnerov'!$C$4:$J$76,'32-ELI-presuny kontajnerov'!$C$82:$J$119,'32-ELI-presuny kontajnerov'!$C$125:$J$213</definedName>
    <definedName name="_xlnm.Print_Area" localSheetId="31">'33 - Bleskozvod'!$C$4:$J$76,'33 - Bleskozvod'!$C$82:$J$115,'33 - Bleskozvod'!$C$121:$J$207</definedName>
    <definedName name="_xlnm.Print_Area" localSheetId="32">'34 - Silnoprúd ihrisko'!$C$4:$J$76,'34 - Silnoprúd ihrisko'!$C$82:$J$115,'34 - Silnoprúd ihrisko'!$C$121:$J$182</definedName>
    <definedName name="_xlnm.Print_Area" localSheetId="33">'35 - Osvet.ihriska a tribún'!$C$4:$J$76,'35 - Osvet.ihriska a tribún'!$C$82:$J$115,'35 - Osvet.ihriska a tribún'!$C$121:$J$204</definedName>
    <definedName name="_xlnm.Print_Area" localSheetId="34">'36 - Silnoprúd promenáda'!$C$4:$J$76,'36 - Silnoprúd promenáda'!$C$82:$J$116,'36 - Silnoprúd promenáda'!$C$122:$J$215</definedName>
    <definedName name="_xlnm.Print_Area" localSheetId="35">'37 - ELI vstavkov'!$C$4:$J$76,'37 - ELI vstavkov'!$C$82:$J$115,'37 - ELI vstavkov'!$C$121:$J$206</definedName>
    <definedName name="_xlnm.Print_Area" localSheetId="36">'38 - Gastro B+D'!$C$4:$J$76,'38 - Gastro B+D'!$C$82:$J$122,'38 - Gastro B+D'!$C$128:$J$238</definedName>
    <definedName name="_xlnm.Print_Area" localSheetId="37">'39 - Núdzové osvetlenie'!$C$4:$J$76,'39 - Núdzové osvetlenie'!$C$82:$J$115,'39 - Núdzové osvetlenie'!$C$121:$J$197</definedName>
    <definedName name="_xlnm.Print_Area" localSheetId="38">'40-EPS'!$C$4:$J$76,'40-EPS'!$C$82:$J$112,'40-EPS'!$C$118:$J$175</definedName>
    <definedName name="_xlnm.Print_Area" localSheetId="39">'41-EZS'!$C$4:$J$76,'41-EZS'!$C$82:$J$111,'41-EZS'!$C$117:$J$150</definedName>
    <definedName name="_xlnm.Print_Area" localSheetId="40">'42-HSP'!$C$4:$J$76,'42-HSP'!$C$82:$J$112,'42-HSP'!$C$118:$J$168</definedName>
    <definedName name="_xlnm.Print_Area" localSheetId="41">'43-ŠK'!$C$4:$J$76,'43-ŠK'!$C$82:$J$111,'43-ŠK'!$C$117:$J$178</definedName>
    <definedName name="_xlnm.Print_Area" localSheetId="42">'44-TV'!$C$4:$J$76,'44-TV'!$C$82:$J$113,'44-TV'!$C$119:$J$174</definedName>
    <definedName name="_xlnm.Print_Area" localSheetId="43">'45-TV eli stena'!$C$4:$J$76,'45-TV eli stena'!$C$82:$J$115,'45-TV eli stena'!$C$121:$J$185</definedName>
    <definedName name="_xlnm.Print_Area" localSheetId="44">'46-ŠK presun kontajnerov'!$C$4:$J$76,'46-ŠK presun kontajnerov'!$C$82:$J$109,'46-ŠK presun kontajnerov'!$C$115:$J$154</definedName>
    <definedName name="_xlnm.Print_Area" localSheetId="5">'7-ZTI-A1'!$C$4:$J$76,'7-ZTI-A1'!$C$82:$J$112,'7-ZTI-A1'!$C$118:$J$173</definedName>
    <definedName name="_xlnm.Print_Area" localSheetId="6">'8-ZTI-A2'!$C$4:$J$76,'8-ZTI-A2'!$C$82:$J$112,'8-ZTI-A2'!$C$118:$J$173</definedName>
    <definedName name="_xlnm.Print_Area" localSheetId="7">'9-ZTI-B1'!$C$4:$J$76,'9-ZTI-B1'!$C$82:$J$111,'9-ZTI-B1'!$C$117:$J$184</definedName>
    <definedName name="_xlnm.Print_Area" localSheetId="0">'Rekapitulácia stavby'!$D$4:$AO$76,'Rekapitulácia stavby'!$C$82:$AQ$147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E519" i="2" l="1"/>
  <c r="BF519" i="2"/>
  <c r="BG519" i="2"/>
  <c r="BH519" i="2"/>
  <c r="BI519" i="2"/>
  <c r="BK519" i="2"/>
  <c r="BE520" i="2"/>
  <c r="BF520" i="2"/>
  <c r="BG520" i="2"/>
  <c r="BH520" i="2"/>
  <c r="BI520" i="2"/>
  <c r="BK520" i="2"/>
  <c r="BK499" i="2"/>
  <c r="R573" i="2"/>
  <c r="R574" i="2"/>
  <c r="J520" i="2" l="1"/>
  <c r="J519" i="2"/>
  <c r="BK148" i="6" l="1"/>
  <c r="BI148" i="6"/>
  <c r="BH148" i="6"/>
  <c r="BG148" i="6"/>
  <c r="BE148" i="6"/>
  <c r="T148" i="6"/>
  <c r="R148" i="6"/>
  <c r="P148" i="6"/>
  <c r="J148" i="6"/>
  <c r="BF148" i="6" s="1"/>
  <c r="BK147" i="6"/>
  <c r="BI147" i="6"/>
  <c r="BH147" i="6"/>
  <c r="BG147" i="6"/>
  <c r="BE147" i="6"/>
  <c r="T147" i="6"/>
  <c r="R147" i="6"/>
  <c r="P147" i="6"/>
  <c r="J147" i="6"/>
  <c r="BF147" i="6" s="1"/>
  <c r="J188" i="34" l="1"/>
  <c r="J41" i="45" l="1"/>
  <c r="J40" i="45"/>
  <c r="AY139" i="1" s="1"/>
  <c r="J39" i="45"/>
  <c r="AX139" i="1"/>
  <c r="BI154" i="45"/>
  <c r="BH154" i="45"/>
  <c r="BG154" i="45"/>
  <c r="BE154" i="45"/>
  <c r="T154" i="45"/>
  <c r="R154" i="45"/>
  <c r="P154" i="45"/>
  <c r="BI153" i="45"/>
  <c r="BH153" i="45"/>
  <c r="BG153" i="45"/>
  <c r="BE153" i="45"/>
  <c r="T153" i="45"/>
  <c r="R153" i="45"/>
  <c r="P153" i="45"/>
  <c r="BI152" i="45"/>
  <c r="BH152" i="45"/>
  <c r="BG152" i="45"/>
  <c r="BE152" i="45"/>
  <c r="T152" i="45"/>
  <c r="R152" i="45"/>
  <c r="P152" i="45"/>
  <c r="BI151" i="45"/>
  <c r="BH151" i="45"/>
  <c r="BG151" i="45"/>
  <c r="BE151" i="45"/>
  <c r="T151" i="45"/>
  <c r="R151" i="45"/>
  <c r="P151" i="45"/>
  <c r="BI150" i="45"/>
  <c r="BH150" i="45"/>
  <c r="BG150" i="45"/>
  <c r="BE150" i="45"/>
  <c r="T150" i="45"/>
  <c r="R150" i="45"/>
  <c r="P150" i="45"/>
  <c r="BI149" i="45"/>
  <c r="BH149" i="45"/>
  <c r="BG149" i="45"/>
  <c r="BE149" i="45"/>
  <c r="T149" i="45"/>
  <c r="R149" i="45"/>
  <c r="P149" i="45"/>
  <c r="BI148" i="45"/>
  <c r="BH148" i="45"/>
  <c r="BG148" i="45"/>
  <c r="BE148" i="45"/>
  <c r="T148" i="45"/>
  <c r="R148" i="45"/>
  <c r="P148" i="45"/>
  <c r="BI147" i="45"/>
  <c r="BH147" i="45"/>
  <c r="BG147" i="45"/>
  <c r="BE147" i="45"/>
  <c r="T147" i="45"/>
  <c r="R147" i="45"/>
  <c r="P147" i="45"/>
  <c r="BI146" i="45"/>
  <c r="BH146" i="45"/>
  <c r="BG146" i="45"/>
  <c r="BE146" i="45"/>
  <c r="T146" i="45"/>
  <c r="R146" i="45"/>
  <c r="P146" i="45"/>
  <c r="BI145" i="45"/>
  <c r="BH145" i="45"/>
  <c r="BG145" i="45"/>
  <c r="BE145" i="45"/>
  <c r="T145" i="45"/>
  <c r="R145" i="45"/>
  <c r="P145" i="45"/>
  <c r="BI144" i="45"/>
  <c r="BH144" i="45"/>
  <c r="BG144" i="45"/>
  <c r="BE144" i="45"/>
  <c r="T144" i="45"/>
  <c r="R144" i="45"/>
  <c r="P144" i="45"/>
  <c r="BI143" i="45"/>
  <c r="BH143" i="45"/>
  <c r="BG143" i="45"/>
  <c r="BE143" i="45"/>
  <c r="T143" i="45"/>
  <c r="R143" i="45"/>
  <c r="P143" i="45"/>
  <c r="BI142" i="45"/>
  <c r="BH142" i="45"/>
  <c r="BG142" i="45"/>
  <c r="BE142" i="45"/>
  <c r="T142" i="45"/>
  <c r="R142" i="45"/>
  <c r="P142" i="45"/>
  <c r="BI141" i="45"/>
  <c r="BH141" i="45"/>
  <c r="BG141" i="45"/>
  <c r="BE141" i="45"/>
  <c r="T141" i="45"/>
  <c r="R141" i="45"/>
  <c r="P141" i="45"/>
  <c r="BI140" i="45"/>
  <c r="BH140" i="45"/>
  <c r="BG140" i="45"/>
  <c r="BE140" i="45"/>
  <c r="T140" i="45"/>
  <c r="R140" i="45"/>
  <c r="P140" i="45"/>
  <c r="BI139" i="45"/>
  <c r="BH139" i="45"/>
  <c r="BG139" i="45"/>
  <c r="BE139" i="45"/>
  <c r="T139" i="45"/>
  <c r="R139" i="45"/>
  <c r="P139" i="45"/>
  <c r="BI138" i="45"/>
  <c r="BH138" i="45"/>
  <c r="BG138" i="45"/>
  <c r="BE138" i="45"/>
  <c r="T138" i="45"/>
  <c r="R138" i="45"/>
  <c r="P138" i="45"/>
  <c r="BI137" i="45"/>
  <c r="BH137" i="45"/>
  <c r="BG137" i="45"/>
  <c r="BE137" i="45"/>
  <c r="T137" i="45"/>
  <c r="R137" i="45"/>
  <c r="P137" i="45"/>
  <c r="BI136" i="45"/>
  <c r="BH136" i="45"/>
  <c r="BG136" i="45"/>
  <c r="BE136" i="45"/>
  <c r="T136" i="45"/>
  <c r="R136" i="45"/>
  <c r="P136" i="45"/>
  <c r="BI135" i="45"/>
  <c r="BH135" i="45"/>
  <c r="BG135" i="45"/>
  <c r="BE135" i="45"/>
  <c r="T135" i="45"/>
  <c r="R135" i="45"/>
  <c r="P135" i="45"/>
  <c r="BI134" i="45"/>
  <c r="BH134" i="45"/>
  <c r="BG134" i="45"/>
  <c r="BE134" i="45"/>
  <c r="T134" i="45"/>
  <c r="R134" i="45"/>
  <c r="P134" i="45"/>
  <c r="BI133" i="45"/>
  <c r="BH133" i="45"/>
  <c r="BG133" i="45"/>
  <c r="BE133" i="45"/>
  <c r="T133" i="45"/>
  <c r="R133" i="45"/>
  <c r="P133" i="45"/>
  <c r="BI132" i="45"/>
  <c r="BH132" i="45"/>
  <c r="BG132" i="45"/>
  <c r="BE132" i="45"/>
  <c r="T132" i="45"/>
  <c r="R132" i="45"/>
  <c r="P132" i="45"/>
  <c r="BI131" i="45"/>
  <c r="BH131" i="45"/>
  <c r="BG131" i="45"/>
  <c r="BE131" i="45"/>
  <c r="T131" i="45"/>
  <c r="R131" i="45"/>
  <c r="P131" i="45"/>
  <c r="F124" i="45"/>
  <c r="E122" i="45"/>
  <c r="BI107" i="45"/>
  <c r="BH107" i="45"/>
  <c r="BG107" i="45"/>
  <c r="BE107" i="45"/>
  <c r="BI106" i="45"/>
  <c r="BH106" i="45"/>
  <c r="BG106" i="45"/>
  <c r="BF106" i="45"/>
  <c r="BE106" i="45"/>
  <c r="BI105" i="45"/>
  <c r="BH105" i="45"/>
  <c r="BG105" i="45"/>
  <c r="BF105" i="45"/>
  <c r="BE105" i="45"/>
  <c r="BI104" i="45"/>
  <c r="BH104" i="45"/>
  <c r="BG104" i="45"/>
  <c r="BF104" i="45"/>
  <c r="BE104" i="45"/>
  <c r="BI103" i="45"/>
  <c r="BH103" i="45"/>
  <c r="BG103" i="45"/>
  <c r="BF103" i="45"/>
  <c r="BE103" i="45"/>
  <c r="BI102" i="45"/>
  <c r="BH102" i="45"/>
  <c r="BG102" i="45"/>
  <c r="BF102" i="45"/>
  <c r="BE102" i="45"/>
  <c r="F91" i="45"/>
  <c r="E89" i="45"/>
  <c r="J26" i="45"/>
  <c r="E26" i="45"/>
  <c r="J94" i="45" s="1"/>
  <c r="J25" i="45"/>
  <c r="J23" i="45"/>
  <c r="E23" i="45"/>
  <c r="J93" i="45" s="1"/>
  <c r="J22" i="45"/>
  <c r="J20" i="45"/>
  <c r="E20" i="45"/>
  <c r="F127" i="45" s="1"/>
  <c r="J19" i="45"/>
  <c r="J17" i="45"/>
  <c r="E17" i="45"/>
  <c r="F93" i="45" s="1"/>
  <c r="J16" i="45"/>
  <c r="J14" i="45"/>
  <c r="J124" i="45" s="1"/>
  <c r="E7" i="45"/>
  <c r="E85" i="45" s="1"/>
  <c r="J41" i="44"/>
  <c r="J40" i="44"/>
  <c r="AY138" i="1"/>
  <c r="J39" i="44"/>
  <c r="AX138" i="1" s="1"/>
  <c r="BI185" i="44"/>
  <c r="BH185" i="44"/>
  <c r="BG185" i="44"/>
  <c r="BE185" i="44"/>
  <c r="T185" i="44"/>
  <c r="R185" i="44"/>
  <c r="P185" i="44"/>
  <c r="BI184" i="44"/>
  <c r="BH184" i="44"/>
  <c r="BG184" i="44"/>
  <c r="BE184" i="44"/>
  <c r="T184" i="44"/>
  <c r="R184" i="44"/>
  <c r="P184" i="44"/>
  <c r="BI183" i="44"/>
  <c r="BH183" i="44"/>
  <c r="BG183" i="44"/>
  <c r="BE183" i="44"/>
  <c r="T183" i="44"/>
  <c r="R183" i="44"/>
  <c r="P183" i="44"/>
  <c r="BI182" i="44"/>
  <c r="BH182" i="44"/>
  <c r="BG182" i="44"/>
  <c r="BE182" i="44"/>
  <c r="T182" i="44"/>
  <c r="R182" i="44"/>
  <c r="P182" i="44"/>
  <c r="BI181" i="44"/>
  <c r="BH181" i="44"/>
  <c r="BG181" i="44"/>
  <c r="BE181" i="44"/>
  <c r="T181" i="44"/>
  <c r="R181" i="44"/>
  <c r="P181" i="44"/>
  <c r="BI180" i="44"/>
  <c r="BH180" i="44"/>
  <c r="BG180" i="44"/>
  <c r="BE180" i="44"/>
  <c r="T180" i="44"/>
  <c r="R180" i="44"/>
  <c r="P180" i="44"/>
  <c r="BI179" i="44"/>
  <c r="BH179" i="44"/>
  <c r="BG179" i="44"/>
  <c r="BE179" i="44"/>
  <c r="T179" i="44"/>
  <c r="R179" i="44"/>
  <c r="P179" i="44"/>
  <c r="BI178" i="44"/>
  <c r="BH178" i="44"/>
  <c r="BG178" i="44"/>
  <c r="BE178" i="44"/>
  <c r="T178" i="44"/>
  <c r="R178" i="44"/>
  <c r="P178" i="44"/>
  <c r="BI177" i="44"/>
  <c r="BH177" i="44"/>
  <c r="BG177" i="44"/>
  <c r="BE177" i="44"/>
  <c r="T177" i="44"/>
  <c r="R177" i="44"/>
  <c r="P177" i="44"/>
  <c r="BI176" i="44"/>
  <c r="BH176" i="44"/>
  <c r="BG176" i="44"/>
  <c r="BE176" i="44"/>
  <c r="T176" i="44"/>
  <c r="R176" i="44"/>
  <c r="P176" i="44"/>
  <c r="BI174" i="44"/>
  <c r="BH174" i="44"/>
  <c r="BG174" i="44"/>
  <c r="BE174" i="44"/>
  <c r="T174" i="44"/>
  <c r="R174" i="44"/>
  <c r="P174" i="44"/>
  <c r="BI173" i="44"/>
  <c r="BH173" i="44"/>
  <c r="BG173" i="44"/>
  <c r="BE173" i="44"/>
  <c r="T173" i="44"/>
  <c r="R173" i="44"/>
  <c r="P173" i="44"/>
  <c r="BI172" i="44"/>
  <c r="BH172" i="44"/>
  <c r="BG172" i="44"/>
  <c r="BE172" i="44"/>
  <c r="T172" i="44"/>
  <c r="R172" i="44"/>
  <c r="P172" i="44"/>
  <c r="BI171" i="44"/>
  <c r="BH171" i="44"/>
  <c r="BG171" i="44"/>
  <c r="BE171" i="44"/>
  <c r="T171" i="44"/>
  <c r="R171" i="44"/>
  <c r="P171" i="44"/>
  <c r="BI170" i="44"/>
  <c r="BH170" i="44"/>
  <c r="BG170" i="44"/>
  <c r="BE170" i="44"/>
  <c r="T170" i="44"/>
  <c r="R170" i="44"/>
  <c r="P170" i="44"/>
  <c r="BI169" i="44"/>
  <c r="BH169" i="44"/>
  <c r="BG169" i="44"/>
  <c r="BE169" i="44"/>
  <c r="T169" i="44"/>
  <c r="R169" i="44"/>
  <c r="P169" i="44"/>
  <c r="BI168" i="44"/>
  <c r="BH168" i="44"/>
  <c r="BG168" i="44"/>
  <c r="BE168" i="44"/>
  <c r="T168" i="44"/>
  <c r="R168" i="44"/>
  <c r="P168" i="44"/>
  <c r="BI167" i="44"/>
  <c r="BH167" i="44"/>
  <c r="BG167" i="44"/>
  <c r="BE167" i="44"/>
  <c r="T167" i="44"/>
  <c r="R167" i="44"/>
  <c r="P167" i="44"/>
  <c r="BI166" i="44"/>
  <c r="BH166" i="44"/>
  <c r="BG166" i="44"/>
  <c r="BE166" i="44"/>
  <c r="T166" i="44"/>
  <c r="R166" i="44"/>
  <c r="P166" i="44"/>
  <c r="BI165" i="44"/>
  <c r="BH165" i="44"/>
  <c r="BG165" i="44"/>
  <c r="BE165" i="44"/>
  <c r="T165" i="44"/>
  <c r="R165" i="44"/>
  <c r="P165" i="44"/>
  <c r="BI164" i="44"/>
  <c r="BH164" i="44"/>
  <c r="BG164" i="44"/>
  <c r="BE164" i="44"/>
  <c r="T164" i="44"/>
  <c r="R164" i="44"/>
  <c r="P164" i="44"/>
  <c r="BI163" i="44"/>
  <c r="BH163" i="44"/>
  <c r="BG163" i="44"/>
  <c r="BE163" i="44"/>
  <c r="T163" i="44"/>
  <c r="R163" i="44"/>
  <c r="P163" i="44"/>
  <c r="BI162" i="44"/>
  <c r="BH162" i="44"/>
  <c r="BG162" i="44"/>
  <c r="BE162" i="44"/>
  <c r="T162" i="44"/>
  <c r="R162" i="44"/>
  <c r="P162" i="44"/>
  <c r="BI161" i="44"/>
  <c r="BH161" i="44"/>
  <c r="BG161" i="44"/>
  <c r="BE161" i="44"/>
  <c r="T161" i="44"/>
  <c r="R161" i="44"/>
  <c r="P161" i="44"/>
  <c r="BI159" i="44"/>
  <c r="BH159" i="44"/>
  <c r="BG159" i="44"/>
  <c r="BE159" i="44"/>
  <c r="T159" i="44"/>
  <c r="R159" i="44"/>
  <c r="P159" i="44"/>
  <c r="BI158" i="44"/>
  <c r="BH158" i="44"/>
  <c r="BG158" i="44"/>
  <c r="BE158" i="44"/>
  <c r="T158" i="44"/>
  <c r="R158" i="44"/>
  <c r="P158" i="44"/>
  <c r="BI157" i="44"/>
  <c r="BH157" i="44"/>
  <c r="BG157" i="44"/>
  <c r="BE157" i="44"/>
  <c r="T157" i="44"/>
  <c r="R157" i="44"/>
  <c r="P157" i="44"/>
  <c r="BI156" i="44"/>
  <c r="BH156" i="44"/>
  <c r="BG156" i="44"/>
  <c r="BE156" i="44"/>
  <c r="T156" i="44"/>
  <c r="R156" i="44"/>
  <c r="P156" i="44"/>
  <c r="BI155" i="44"/>
  <c r="BH155" i="44"/>
  <c r="BG155" i="44"/>
  <c r="BE155" i="44"/>
  <c r="T155" i="44"/>
  <c r="R155" i="44"/>
  <c r="P155" i="44"/>
  <c r="BI154" i="44"/>
  <c r="BH154" i="44"/>
  <c r="BG154" i="44"/>
  <c r="BE154" i="44"/>
  <c r="T154" i="44"/>
  <c r="R154" i="44"/>
  <c r="P154" i="44"/>
  <c r="BI152" i="44"/>
  <c r="BH152" i="44"/>
  <c r="BG152" i="44"/>
  <c r="BE152" i="44"/>
  <c r="T152" i="44"/>
  <c r="R152" i="44"/>
  <c r="P152" i="44"/>
  <c r="BI151" i="44"/>
  <c r="BH151" i="44"/>
  <c r="BG151" i="44"/>
  <c r="BE151" i="44"/>
  <c r="T151" i="44"/>
  <c r="R151" i="44"/>
  <c r="P151" i="44"/>
  <c r="BI150" i="44"/>
  <c r="BH150" i="44"/>
  <c r="BG150" i="44"/>
  <c r="BE150" i="44"/>
  <c r="T150" i="44"/>
  <c r="R150" i="44"/>
  <c r="P150" i="44"/>
  <c r="BI149" i="44"/>
  <c r="BH149" i="44"/>
  <c r="BG149" i="44"/>
  <c r="BE149" i="44"/>
  <c r="T149" i="44"/>
  <c r="R149" i="44"/>
  <c r="P149" i="44"/>
  <c r="BI148" i="44"/>
  <c r="BH148" i="44"/>
  <c r="BG148" i="44"/>
  <c r="BE148" i="44"/>
  <c r="T148" i="44"/>
  <c r="R148" i="44"/>
  <c r="P148" i="44"/>
  <c r="BI147" i="44"/>
  <c r="BH147" i="44"/>
  <c r="BG147" i="44"/>
  <c r="BE147" i="44"/>
  <c r="T147" i="44"/>
  <c r="R147" i="44"/>
  <c r="P147" i="44"/>
  <c r="BI146" i="44"/>
  <c r="BH146" i="44"/>
  <c r="BG146" i="44"/>
  <c r="BE146" i="44"/>
  <c r="T146" i="44"/>
  <c r="R146" i="44"/>
  <c r="P146" i="44"/>
  <c r="BI145" i="44"/>
  <c r="BH145" i="44"/>
  <c r="BG145" i="44"/>
  <c r="BE145" i="44"/>
  <c r="T145" i="44"/>
  <c r="R145" i="44"/>
  <c r="P145" i="44"/>
  <c r="BI144" i="44"/>
  <c r="BH144" i="44"/>
  <c r="BG144" i="44"/>
  <c r="BE144" i="44"/>
  <c r="T144" i="44"/>
  <c r="R144" i="44"/>
  <c r="P144" i="44"/>
  <c r="BI143" i="44"/>
  <c r="BH143" i="44"/>
  <c r="BG143" i="44"/>
  <c r="BE143" i="44"/>
  <c r="T143" i="44"/>
  <c r="R143" i="44"/>
  <c r="P143" i="44"/>
  <c r="BI142" i="44"/>
  <c r="BH142" i="44"/>
  <c r="BG142" i="44"/>
  <c r="BE142" i="44"/>
  <c r="T142" i="44"/>
  <c r="R142" i="44"/>
  <c r="P142" i="44"/>
  <c r="BI141" i="44"/>
  <c r="BH141" i="44"/>
  <c r="BG141" i="44"/>
  <c r="BE141" i="44"/>
  <c r="T141" i="44"/>
  <c r="R141" i="44"/>
  <c r="P141" i="44"/>
  <c r="BI139" i="44"/>
  <c r="BH139" i="44"/>
  <c r="BG139" i="44"/>
  <c r="BE139" i="44"/>
  <c r="T139" i="44"/>
  <c r="T138" i="44" s="1"/>
  <c r="R139" i="44"/>
  <c r="R138" i="44" s="1"/>
  <c r="P139" i="44"/>
  <c r="P138" i="44" s="1"/>
  <c r="F130" i="44"/>
  <c r="E128" i="44"/>
  <c r="BI113" i="44"/>
  <c r="BH113" i="44"/>
  <c r="BG113" i="44"/>
  <c r="BE113" i="44"/>
  <c r="BI112" i="44"/>
  <c r="BH112" i="44"/>
  <c r="BG112" i="44"/>
  <c r="BF112" i="44"/>
  <c r="BE112" i="44"/>
  <c r="BI111" i="44"/>
  <c r="BH111" i="44"/>
  <c r="BG111" i="44"/>
  <c r="BF111" i="44"/>
  <c r="BE111" i="44"/>
  <c r="BI110" i="44"/>
  <c r="BH110" i="44"/>
  <c r="BG110" i="44"/>
  <c r="BF110" i="44"/>
  <c r="BE110" i="44"/>
  <c r="BI109" i="44"/>
  <c r="BH109" i="44"/>
  <c r="BG109" i="44"/>
  <c r="BF109" i="44"/>
  <c r="BE109" i="44"/>
  <c r="BI108" i="44"/>
  <c r="BH108" i="44"/>
  <c r="BG108" i="44"/>
  <c r="BF108" i="44"/>
  <c r="BE108" i="44"/>
  <c r="F91" i="44"/>
  <c r="E89" i="44"/>
  <c r="J26" i="44"/>
  <c r="E26" i="44"/>
  <c r="J94" i="44" s="1"/>
  <c r="J25" i="44"/>
  <c r="J23" i="44"/>
  <c r="E23" i="44"/>
  <c r="J132" i="44" s="1"/>
  <c r="J22" i="44"/>
  <c r="J20" i="44"/>
  <c r="E20" i="44"/>
  <c r="F94" i="44" s="1"/>
  <c r="J19" i="44"/>
  <c r="J17" i="44"/>
  <c r="E17" i="44"/>
  <c r="F132" i="44" s="1"/>
  <c r="J16" i="44"/>
  <c r="J14" i="44"/>
  <c r="J91" i="44" s="1"/>
  <c r="E7" i="44"/>
  <c r="E124" i="44" s="1"/>
  <c r="J41" i="43"/>
  <c r="J40" i="43"/>
  <c r="AY137" i="1" s="1"/>
  <c r="J39" i="43"/>
  <c r="AX137" i="1" s="1"/>
  <c r="BI174" i="43"/>
  <c r="BH174" i="43"/>
  <c r="BG174" i="43"/>
  <c r="BE174" i="43"/>
  <c r="T174" i="43"/>
  <c r="R174" i="43"/>
  <c r="P174" i="43"/>
  <c r="BI173" i="43"/>
  <c r="BH173" i="43"/>
  <c r="BG173" i="43"/>
  <c r="BE173" i="43"/>
  <c r="T173" i="43"/>
  <c r="R173" i="43"/>
  <c r="P173" i="43"/>
  <c r="BI172" i="43"/>
  <c r="BH172" i="43"/>
  <c r="BG172" i="43"/>
  <c r="BE172" i="43"/>
  <c r="T172" i="43"/>
  <c r="R172" i="43"/>
  <c r="P172" i="43"/>
  <c r="BI171" i="43"/>
  <c r="BH171" i="43"/>
  <c r="BG171" i="43"/>
  <c r="BE171" i="43"/>
  <c r="T171" i="43"/>
  <c r="R171" i="43"/>
  <c r="P171" i="43"/>
  <c r="BI170" i="43"/>
  <c r="BH170" i="43"/>
  <c r="BG170" i="43"/>
  <c r="BE170" i="43"/>
  <c r="T170" i="43"/>
  <c r="R170" i="43"/>
  <c r="P170" i="43"/>
  <c r="BI169" i="43"/>
  <c r="BH169" i="43"/>
  <c r="BG169" i="43"/>
  <c r="BE169" i="43"/>
  <c r="T169" i="43"/>
  <c r="R169" i="43"/>
  <c r="P169" i="43"/>
  <c r="BI168" i="43"/>
  <c r="BH168" i="43"/>
  <c r="BG168" i="43"/>
  <c r="BE168" i="43"/>
  <c r="T168" i="43"/>
  <c r="R168" i="43"/>
  <c r="P168" i="43"/>
  <c r="BI167" i="43"/>
  <c r="BH167" i="43"/>
  <c r="BG167" i="43"/>
  <c r="BE167" i="43"/>
  <c r="T167" i="43"/>
  <c r="R167" i="43"/>
  <c r="P167" i="43"/>
  <c r="BI166" i="43"/>
  <c r="BH166" i="43"/>
  <c r="BG166" i="43"/>
  <c r="BE166" i="43"/>
  <c r="T166" i="43"/>
  <c r="R166" i="43"/>
  <c r="P166" i="43"/>
  <c r="BI165" i="43"/>
  <c r="BH165" i="43"/>
  <c r="BG165" i="43"/>
  <c r="BE165" i="43"/>
  <c r="T165" i="43"/>
  <c r="R165" i="43"/>
  <c r="P165" i="43"/>
  <c r="BI163" i="43"/>
  <c r="BH163" i="43"/>
  <c r="BG163" i="43"/>
  <c r="BE163" i="43"/>
  <c r="T163" i="43"/>
  <c r="R163" i="43"/>
  <c r="P163" i="43"/>
  <c r="BI162" i="43"/>
  <c r="BH162" i="43"/>
  <c r="BG162" i="43"/>
  <c r="BE162" i="43"/>
  <c r="T162" i="43"/>
  <c r="R162" i="43"/>
  <c r="P162" i="43"/>
  <c r="BI161" i="43"/>
  <c r="BH161" i="43"/>
  <c r="BG161" i="43"/>
  <c r="BE161" i="43"/>
  <c r="T161" i="43"/>
  <c r="R161" i="43"/>
  <c r="P161" i="43"/>
  <c r="BI160" i="43"/>
  <c r="BH160" i="43"/>
  <c r="BG160" i="43"/>
  <c r="BE160" i="43"/>
  <c r="T160" i="43"/>
  <c r="R160" i="43"/>
  <c r="P160" i="43"/>
  <c r="BI159" i="43"/>
  <c r="BH159" i="43"/>
  <c r="BG159" i="43"/>
  <c r="BE159" i="43"/>
  <c r="T159" i="43"/>
  <c r="R159" i="43"/>
  <c r="P159" i="43"/>
  <c r="BI158" i="43"/>
  <c r="BH158" i="43"/>
  <c r="BG158" i="43"/>
  <c r="BE158" i="43"/>
  <c r="T158" i="43"/>
  <c r="R158" i="43"/>
  <c r="P158" i="43"/>
  <c r="BI157" i="43"/>
  <c r="BH157" i="43"/>
  <c r="BG157" i="43"/>
  <c r="BE157" i="43"/>
  <c r="T157" i="43"/>
  <c r="R157" i="43"/>
  <c r="P157" i="43"/>
  <c r="BI156" i="43"/>
  <c r="BH156" i="43"/>
  <c r="BG156" i="43"/>
  <c r="BE156" i="43"/>
  <c r="T156" i="43"/>
  <c r="R156" i="43"/>
  <c r="P156" i="43"/>
  <c r="BI155" i="43"/>
  <c r="BH155" i="43"/>
  <c r="BG155" i="43"/>
  <c r="BE155" i="43"/>
  <c r="T155" i="43"/>
  <c r="R155" i="43"/>
  <c r="P155" i="43"/>
  <c r="BI154" i="43"/>
  <c r="BH154" i="43"/>
  <c r="BG154" i="43"/>
  <c r="BE154" i="43"/>
  <c r="T154" i="43"/>
  <c r="R154" i="43"/>
  <c r="P154" i="43"/>
  <c r="BI153" i="43"/>
  <c r="BH153" i="43"/>
  <c r="BG153" i="43"/>
  <c r="BE153" i="43"/>
  <c r="T153" i="43"/>
  <c r="R153" i="43"/>
  <c r="P153" i="43"/>
  <c r="BI152" i="43"/>
  <c r="BH152" i="43"/>
  <c r="BG152" i="43"/>
  <c r="BE152" i="43"/>
  <c r="T152" i="43"/>
  <c r="R152" i="43"/>
  <c r="P152" i="43"/>
  <c r="BI151" i="43"/>
  <c r="BH151" i="43"/>
  <c r="BG151" i="43"/>
  <c r="BE151" i="43"/>
  <c r="T151" i="43"/>
  <c r="R151" i="43"/>
  <c r="P151" i="43"/>
  <c r="BI150" i="43"/>
  <c r="BH150" i="43"/>
  <c r="BG150" i="43"/>
  <c r="BE150" i="43"/>
  <c r="T150" i="43"/>
  <c r="R150" i="43"/>
  <c r="P150" i="43"/>
  <c r="BI149" i="43"/>
  <c r="BH149" i="43"/>
  <c r="BG149" i="43"/>
  <c r="BE149" i="43"/>
  <c r="T149" i="43"/>
  <c r="R149" i="43"/>
  <c r="P149" i="43"/>
  <c r="BI147" i="43"/>
  <c r="BH147" i="43"/>
  <c r="BG147" i="43"/>
  <c r="BE147" i="43"/>
  <c r="T147" i="43"/>
  <c r="R147" i="43"/>
  <c r="P147" i="43"/>
  <c r="BI146" i="43"/>
  <c r="BH146" i="43"/>
  <c r="BG146" i="43"/>
  <c r="BE146" i="43"/>
  <c r="T146" i="43"/>
  <c r="R146" i="43"/>
  <c r="P146" i="43"/>
  <c r="BI145" i="43"/>
  <c r="BH145" i="43"/>
  <c r="BG145" i="43"/>
  <c r="BE145" i="43"/>
  <c r="T145" i="43"/>
  <c r="R145" i="43"/>
  <c r="P145" i="43"/>
  <c r="BI143" i="43"/>
  <c r="BH143" i="43"/>
  <c r="BG143" i="43"/>
  <c r="BE143" i="43"/>
  <c r="T143" i="43"/>
  <c r="R143" i="43"/>
  <c r="P143" i="43"/>
  <c r="BI142" i="43"/>
  <c r="BH142" i="43"/>
  <c r="BG142" i="43"/>
  <c r="BE142" i="43"/>
  <c r="T142" i="43"/>
  <c r="R142" i="43"/>
  <c r="P142" i="43"/>
  <c r="BI141" i="43"/>
  <c r="BH141" i="43"/>
  <c r="BG141" i="43"/>
  <c r="BE141" i="43"/>
  <c r="T141" i="43"/>
  <c r="R141" i="43"/>
  <c r="P141" i="43"/>
  <c r="BI140" i="43"/>
  <c r="BH140" i="43"/>
  <c r="BG140" i="43"/>
  <c r="BE140" i="43"/>
  <c r="T140" i="43"/>
  <c r="R140" i="43"/>
  <c r="P140" i="43"/>
  <c r="BI139" i="43"/>
  <c r="BH139" i="43"/>
  <c r="BG139" i="43"/>
  <c r="BE139" i="43"/>
  <c r="T139" i="43"/>
  <c r="R139" i="43"/>
  <c r="P139" i="43"/>
  <c r="BI138" i="43"/>
  <c r="BH138" i="43"/>
  <c r="BG138" i="43"/>
  <c r="BE138" i="43"/>
  <c r="T138" i="43"/>
  <c r="R138" i="43"/>
  <c r="P138" i="43"/>
  <c r="BI137" i="43"/>
  <c r="BH137" i="43"/>
  <c r="BG137" i="43"/>
  <c r="BE137" i="43"/>
  <c r="T137" i="43"/>
  <c r="R137" i="43"/>
  <c r="P137" i="43"/>
  <c r="BI136" i="43"/>
  <c r="BH136" i="43"/>
  <c r="BG136" i="43"/>
  <c r="BE136" i="43"/>
  <c r="T136" i="43"/>
  <c r="R136" i="43"/>
  <c r="P136" i="43"/>
  <c r="F128" i="43"/>
  <c r="E126" i="43"/>
  <c r="BI111" i="43"/>
  <c r="BH111" i="43"/>
  <c r="BG111" i="43"/>
  <c r="BE111" i="43"/>
  <c r="BI110" i="43"/>
  <c r="BH110" i="43"/>
  <c r="BG110" i="43"/>
  <c r="BF110" i="43"/>
  <c r="BE110" i="43"/>
  <c r="BI109" i="43"/>
  <c r="BH109" i="43"/>
  <c r="BG109" i="43"/>
  <c r="BF109" i="43"/>
  <c r="BE109" i="43"/>
  <c r="BI108" i="43"/>
  <c r="BH108" i="43"/>
  <c r="BG108" i="43"/>
  <c r="BF108" i="43"/>
  <c r="BE108" i="43"/>
  <c r="BI107" i="43"/>
  <c r="BH107" i="43"/>
  <c r="BG107" i="43"/>
  <c r="BF107" i="43"/>
  <c r="BE107" i="43"/>
  <c r="BI106" i="43"/>
  <c r="BH106" i="43"/>
  <c r="BG106" i="43"/>
  <c r="BF106" i="43"/>
  <c r="BE106" i="43"/>
  <c r="F91" i="43"/>
  <c r="E89" i="43"/>
  <c r="J26" i="43"/>
  <c r="E26" i="43"/>
  <c r="J131" i="43" s="1"/>
  <c r="J25" i="43"/>
  <c r="J23" i="43"/>
  <c r="E23" i="43"/>
  <c r="J93" i="43" s="1"/>
  <c r="J22" i="43"/>
  <c r="J20" i="43"/>
  <c r="E20" i="43"/>
  <c r="F131" i="43" s="1"/>
  <c r="J19" i="43"/>
  <c r="J17" i="43"/>
  <c r="E17" i="43"/>
  <c r="F130" i="43" s="1"/>
  <c r="J16" i="43"/>
  <c r="J14" i="43"/>
  <c r="J128" i="43" s="1"/>
  <c r="E7" i="43"/>
  <c r="E85" i="43" s="1"/>
  <c r="J41" i="42"/>
  <c r="J40" i="42"/>
  <c r="AY136" i="1" s="1"/>
  <c r="J39" i="42"/>
  <c r="AX136" i="1" s="1"/>
  <c r="BI178" i="42"/>
  <c r="BH178" i="42"/>
  <c r="BG178" i="42"/>
  <c r="BE178" i="42"/>
  <c r="T178" i="42"/>
  <c r="R178" i="42"/>
  <c r="P178" i="42"/>
  <c r="BI177" i="42"/>
  <c r="BH177" i="42"/>
  <c r="BG177" i="42"/>
  <c r="BE177" i="42"/>
  <c r="T177" i="42"/>
  <c r="R177" i="42"/>
  <c r="P177" i="42"/>
  <c r="BI176" i="42"/>
  <c r="BH176" i="42"/>
  <c r="BG176" i="42"/>
  <c r="BE176" i="42"/>
  <c r="T176" i="42"/>
  <c r="R176" i="42"/>
  <c r="P176" i="42"/>
  <c r="BI175" i="42"/>
  <c r="BH175" i="42"/>
  <c r="BG175" i="42"/>
  <c r="BE175" i="42"/>
  <c r="T175" i="42"/>
  <c r="R175" i="42"/>
  <c r="P175" i="42"/>
  <c r="BI174" i="42"/>
  <c r="BH174" i="42"/>
  <c r="BG174" i="42"/>
  <c r="BE174" i="42"/>
  <c r="T174" i="42"/>
  <c r="R174" i="42"/>
  <c r="P174" i="42"/>
  <c r="BI173" i="42"/>
  <c r="BH173" i="42"/>
  <c r="BG173" i="42"/>
  <c r="BE173" i="42"/>
  <c r="T173" i="42"/>
  <c r="R173" i="42"/>
  <c r="P173" i="42"/>
  <c r="BI172" i="42"/>
  <c r="BH172" i="42"/>
  <c r="BG172" i="42"/>
  <c r="BE172" i="42"/>
  <c r="T172" i="42"/>
  <c r="R172" i="42"/>
  <c r="P172" i="42"/>
  <c r="BI171" i="42"/>
  <c r="BH171" i="42"/>
  <c r="BG171" i="42"/>
  <c r="BE171" i="42"/>
  <c r="T171" i="42"/>
  <c r="R171" i="42"/>
  <c r="P171" i="42"/>
  <c r="BI170" i="42"/>
  <c r="BH170" i="42"/>
  <c r="BG170" i="42"/>
  <c r="BE170" i="42"/>
  <c r="T170" i="42"/>
  <c r="R170" i="42"/>
  <c r="P170" i="42"/>
  <c r="BI169" i="42"/>
  <c r="BH169" i="42"/>
  <c r="BG169" i="42"/>
  <c r="BE169" i="42"/>
  <c r="T169" i="42"/>
  <c r="R169" i="42"/>
  <c r="P169" i="42"/>
  <c r="BI167" i="42"/>
  <c r="BH167" i="42"/>
  <c r="BG167" i="42"/>
  <c r="BE167" i="42"/>
  <c r="T167" i="42"/>
  <c r="R167" i="42"/>
  <c r="P167" i="42"/>
  <c r="BI166" i="42"/>
  <c r="BH166" i="42"/>
  <c r="BG166" i="42"/>
  <c r="BE166" i="42"/>
  <c r="T166" i="42"/>
  <c r="R166" i="42"/>
  <c r="P166" i="42"/>
  <c r="BI165" i="42"/>
  <c r="BH165" i="42"/>
  <c r="BG165" i="42"/>
  <c r="BE165" i="42"/>
  <c r="T165" i="42"/>
  <c r="R165" i="42"/>
  <c r="P165" i="42"/>
  <c r="BI164" i="42"/>
  <c r="BH164" i="42"/>
  <c r="BG164" i="42"/>
  <c r="BE164" i="42"/>
  <c r="T164" i="42"/>
  <c r="R164" i="42"/>
  <c r="P164" i="42"/>
  <c r="BI163" i="42"/>
  <c r="BH163" i="42"/>
  <c r="BG163" i="42"/>
  <c r="BE163" i="42"/>
  <c r="T163" i="42"/>
  <c r="R163" i="42"/>
  <c r="P163" i="42"/>
  <c r="BI162" i="42"/>
  <c r="BH162" i="42"/>
  <c r="BG162" i="42"/>
  <c r="BE162" i="42"/>
  <c r="T162" i="42"/>
  <c r="R162" i="42"/>
  <c r="P162" i="42"/>
  <c r="BI161" i="42"/>
  <c r="BH161" i="42"/>
  <c r="BG161" i="42"/>
  <c r="BE161" i="42"/>
  <c r="T161" i="42"/>
  <c r="R161" i="42"/>
  <c r="P161" i="42"/>
  <c r="BI160" i="42"/>
  <c r="BH160" i="42"/>
  <c r="BG160" i="42"/>
  <c r="BE160" i="42"/>
  <c r="T160" i="42"/>
  <c r="R160" i="42"/>
  <c r="P160" i="42"/>
  <c r="BI159" i="42"/>
  <c r="BH159" i="42"/>
  <c r="BG159" i="42"/>
  <c r="BE159" i="42"/>
  <c r="T159" i="42"/>
  <c r="R159" i="42"/>
  <c r="P159" i="42"/>
  <c r="BI158" i="42"/>
  <c r="BH158" i="42"/>
  <c r="BG158" i="42"/>
  <c r="BE158" i="42"/>
  <c r="T158" i="42"/>
  <c r="R158" i="42"/>
  <c r="P158" i="42"/>
  <c r="BI157" i="42"/>
  <c r="BH157" i="42"/>
  <c r="BG157" i="42"/>
  <c r="BE157" i="42"/>
  <c r="T157" i="42"/>
  <c r="R157" i="42"/>
  <c r="P157" i="42"/>
  <c r="BI156" i="42"/>
  <c r="BH156" i="42"/>
  <c r="BG156" i="42"/>
  <c r="BE156" i="42"/>
  <c r="T156" i="42"/>
  <c r="R156" i="42"/>
  <c r="P156" i="42"/>
  <c r="BI155" i="42"/>
  <c r="BH155" i="42"/>
  <c r="BG155" i="42"/>
  <c r="BE155" i="42"/>
  <c r="T155" i="42"/>
  <c r="R155" i="42"/>
  <c r="P155" i="42"/>
  <c r="BI154" i="42"/>
  <c r="BH154" i="42"/>
  <c r="BG154" i="42"/>
  <c r="BE154" i="42"/>
  <c r="T154" i="42"/>
  <c r="R154" i="42"/>
  <c r="P154" i="42"/>
  <c r="BI153" i="42"/>
  <c r="BH153" i="42"/>
  <c r="BG153" i="42"/>
  <c r="BE153" i="42"/>
  <c r="T153" i="42"/>
  <c r="R153" i="42"/>
  <c r="P153" i="42"/>
  <c r="BI152" i="42"/>
  <c r="BH152" i="42"/>
  <c r="BG152" i="42"/>
  <c r="BE152" i="42"/>
  <c r="T152" i="42"/>
  <c r="R152" i="42"/>
  <c r="P152" i="42"/>
  <c r="BI151" i="42"/>
  <c r="BH151" i="42"/>
  <c r="BG151" i="42"/>
  <c r="BE151" i="42"/>
  <c r="T151" i="42"/>
  <c r="R151" i="42"/>
  <c r="P151" i="42"/>
  <c r="BI150" i="42"/>
  <c r="BH150" i="42"/>
  <c r="BG150" i="42"/>
  <c r="BE150" i="42"/>
  <c r="T150" i="42"/>
  <c r="R150" i="42"/>
  <c r="P150" i="42"/>
  <c r="BI149" i="42"/>
  <c r="BH149" i="42"/>
  <c r="BG149" i="42"/>
  <c r="BE149" i="42"/>
  <c r="T149" i="42"/>
  <c r="R149" i="42"/>
  <c r="P149" i="42"/>
  <c r="BI148" i="42"/>
  <c r="BH148" i="42"/>
  <c r="BG148" i="42"/>
  <c r="BE148" i="42"/>
  <c r="T148" i="42"/>
  <c r="R148" i="42"/>
  <c r="P148" i="42"/>
  <c r="BI147" i="42"/>
  <c r="BH147" i="42"/>
  <c r="BG147" i="42"/>
  <c r="BE147" i="42"/>
  <c r="T147" i="42"/>
  <c r="R147" i="42"/>
  <c r="P147" i="42"/>
  <c r="BI146" i="42"/>
  <c r="BH146" i="42"/>
  <c r="BG146" i="42"/>
  <c r="BE146" i="42"/>
  <c r="T146" i="42"/>
  <c r="R146" i="42"/>
  <c r="P146" i="42"/>
  <c r="BI145" i="42"/>
  <c r="BH145" i="42"/>
  <c r="BG145" i="42"/>
  <c r="BE145" i="42"/>
  <c r="T145" i="42"/>
  <c r="R145" i="42"/>
  <c r="P145" i="42"/>
  <c r="BI144" i="42"/>
  <c r="BH144" i="42"/>
  <c r="BG144" i="42"/>
  <c r="BE144" i="42"/>
  <c r="T144" i="42"/>
  <c r="R144" i="42"/>
  <c r="P144" i="42"/>
  <c r="BI143" i="42"/>
  <c r="BH143" i="42"/>
  <c r="BG143" i="42"/>
  <c r="BE143" i="42"/>
  <c r="T143" i="42"/>
  <c r="R143" i="42"/>
  <c r="P143" i="42"/>
  <c r="BI142" i="42"/>
  <c r="BH142" i="42"/>
  <c r="BG142" i="42"/>
  <c r="BE142" i="42"/>
  <c r="T142" i="42"/>
  <c r="R142" i="42"/>
  <c r="P142" i="42"/>
  <c r="BI141" i="42"/>
  <c r="BH141" i="42"/>
  <c r="BG141" i="42"/>
  <c r="BE141" i="42"/>
  <c r="T141" i="42"/>
  <c r="R141" i="42"/>
  <c r="P141" i="42"/>
  <c r="BI140" i="42"/>
  <c r="BH140" i="42"/>
  <c r="BG140" i="42"/>
  <c r="BE140" i="42"/>
  <c r="T140" i="42"/>
  <c r="R140" i="42"/>
  <c r="P140" i="42"/>
  <c r="BI139" i="42"/>
  <c r="BH139" i="42"/>
  <c r="BG139" i="42"/>
  <c r="BE139" i="42"/>
  <c r="T139" i="42"/>
  <c r="R139" i="42"/>
  <c r="P139" i="42"/>
  <c r="BI138" i="42"/>
  <c r="BH138" i="42"/>
  <c r="BG138" i="42"/>
  <c r="BE138" i="42"/>
  <c r="T138" i="42"/>
  <c r="R138" i="42"/>
  <c r="P138" i="42"/>
  <c r="BI137" i="42"/>
  <c r="BH137" i="42"/>
  <c r="BG137" i="42"/>
  <c r="BE137" i="42"/>
  <c r="T137" i="42"/>
  <c r="R137" i="42"/>
  <c r="P137" i="42"/>
  <c r="BI136" i="42"/>
  <c r="BH136" i="42"/>
  <c r="BG136" i="42"/>
  <c r="BE136" i="42"/>
  <c r="T136" i="42"/>
  <c r="R136" i="42"/>
  <c r="P136" i="42"/>
  <c r="BI135" i="42"/>
  <c r="BH135" i="42"/>
  <c r="BG135" i="42"/>
  <c r="BE135" i="42"/>
  <c r="T135" i="42"/>
  <c r="R135" i="42"/>
  <c r="P135" i="42"/>
  <c r="BI134" i="42"/>
  <c r="BH134" i="42"/>
  <c r="BG134" i="42"/>
  <c r="BE134" i="42"/>
  <c r="T134" i="42"/>
  <c r="R134" i="42"/>
  <c r="P134" i="42"/>
  <c r="F126" i="42"/>
  <c r="E124" i="42"/>
  <c r="BI109" i="42"/>
  <c r="BH109" i="42"/>
  <c r="BG109" i="42"/>
  <c r="BE109" i="42"/>
  <c r="BI108" i="42"/>
  <c r="BH108" i="42"/>
  <c r="BG108" i="42"/>
  <c r="BF108" i="42"/>
  <c r="BE108" i="42"/>
  <c r="BI107" i="42"/>
  <c r="BH107" i="42"/>
  <c r="BG107" i="42"/>
  <c r="BF107" i="42"/>
  <c r="BE107" i="42"/>
  <c r="BI106" i="42"/>
  <c r="BH106" i="42"/>
  <c r="BG106" i="42"/>
  <c r="BF106" i="42"/>
  <c r="BE106" i="42"/>
  <c r="BI105" i="42"/>
  <c r="BH105" i="42"/>
  <c r="BG105" i="42"/>
  <c r="BF105" i="42"/>
  <c r="BE105" i="42"/>
  <c r="BI104" i="42"/>
  <c r="BH104" i="42"/>
  <c r="BG104" i="42"/>
  <c r="BF104" i="42"/>
  <c r="BE104" i="42"/>
  <c r="F91" i="42"/>
  <c r="E89" i="42"/>
  <c r="J26" i="42"/>
  <c r="E26" i="42"/>
  <c r="J129" i="42" s="1"/>
  <c r="J25" i="42"/>
  <c r="J23" i="42"/>
  <c r="E23" i="42"/>
  <c r="J128" i="42" s="1"/>
  <c r="J22" i="42"/>
  <c r="J20" i="42"/>
  <c r="E20" i="42"/>
  <c r="F94" i="42" s="1"/>
  <c r="J19" i="42"/>
  <c r="J17" i="42"/>
  <c r="E17" i="42"/>
  <c r="F128" i="42" s="1"/>
  <c r="J16" i="42"/>
  <c r="J14" i="42"/>
  <c r="J126" i="42" s="1"/>
  <c r="E7" i="42"/>
  <c r="E120" i="42" s="1"/>
  <c r="J41" i="41"/>
  <c r="J40" i="41"/>
  <c r="AY135" i="1" s="1"/>
  <c r="J39" i="41"/>
  <c r="AX135" i="1" s="1"/>
  <c r="BI168" i="41"/>
  <c r="BH168" i="41"/>
  <c r="BG168" i="41"/>
  <c r="BE168" i="41"/>
  <c r="T168" i="41"/>
  <c r="R168" i="41"/>
  <c r="P168" i="41"/>
  <c r="BI167" i="41"/>
  <c r="BH167" i="41"/>
  <c r="BG167" i="41"/>
  <c r="BE167" i="41"/>
  <c r="T167" i="41"/>
  <c r="R167" i="41"/>
  <c r="P167" i="41"/>
  <c r="BI166" i="41"/>
  <c r="BH166" i="41"/>
  <c r="BG166" i="41"/>
  <c r="BE166" i="41"/>
  <c r="T166" i="41"/>
  <c r="R166" i="41"/>
  <c r="P166" i="41"/>
  <c r="BI165" i="41"/>
  <c r="BH165" i="41"/>
  <c r="BG165" i="41"/>
  <c r="BE165" i="41"/>
  <c r="T165" i="41"/>
  <c r="R165" i="41"/>
  <c r="P165" i="41"/>
  <c r="BI164" i="41"/>
  <c r="BH164" i="41"/>
  <c r="BG164" i="41"/>
  <c r="BE164" i="41"/>
  <c r="T164" i="41"/>
  <c r="R164" i="41"/>
  <c r="P164" i="41"/>
  <c r="BI163" i="41"/>
  <c r="BH163" i="41"/>
  <c r="BG163" i="41"/>
  <c r="BE163" i="41"/>
  <c r="T163" i="41"/>
  <c r="R163" i="41"/>
  <c r="P163" i="41"/>
  <c r="BI162" i="41"/>
  <c r="BH162" i="41"/>
  <c r="BG162" i="41"/>
  <c r="BE162" i="41"/>
  <c r="T162" i="41"/>
  <c r="R162" i="41"/>
  <c r="P162" i="41"/>
  <c r="BI160" i="41"/>
  <c r="BH160" i="41"/>
  <c r="BG160" i="41"/>
  <c r="BE160" i="41"/>
  <c r="T160" i="41"/>
  <c r="R160" i="41"/>
  <c r="P160" i="41"/>
  <c r="BI159" i="41"/>
  <c r="BH159" i="41"/>
  <c r="BG159" i="41"/>
  <c r="BE159" i="41"/>
  <c r="T159" i="41"/>
  <c r="R159" i="41"/>
  <c r="P159" i="41"/>
  <c r="BI158" i="41"/>
  <c r="BH158" i="41"/>
  <c r="BG158" i="41"/>
  <c r="BE158" i="41"/>
  <c r="T158" i="41"/>
  <c r="R158" i="41"/>
  <c r="P158" i="41"/>
  <c r="BI157" i="41"/>
  <c r="BH157" i="41"/>
  <c r="BG157" i="41"/>
  <c r="BE157" i="41"/>
  <c r="T157" i="41"/>
  <c r="R157" i="41"/>
  <c r="P157" i="41"/>
  <c r="BI156" i="41"/>
  <c r="BH156" i="41"/>
  <c r="BG156" i="41"/>
  <c r="BE156" i="41"/>
  <c r="T156" i="41"/>
  <c r="R156" i="41"/>
  <c r="P156" i="41"/>
  <c r="BI155" i="41"/>
  <c r="BH155" i="41"/>
  <c r="BG155" i="41"/>
  <c r="BE155" i="41"/>
  <c r="T155" i="41"/>
  <c r="R155" i="41"/>
  <c r="P155" i="41"/>
  <c r="BI154" i="41"/>
  <c r="BH154" i="41"/>
  <c r="BG154" i="41"/>
  <c r="BE154" i="41"/>
  <c r="T154" i="41"/>
  <c r="R154" i="41"/>
  <c r="P154" i="41"/>
  <c r="BI153" i="41"/>
  <c r="BH153" i="41"/>
  <c r="BG153" i="41"/>
  <c r="BE153" i="41"/>
  <c r="T153" i="41"/>
  <c r="R153" i="41"/>
  <c r="P153" i="41"/>
  <c r="BI152" i="41"/>
  <c r="BH152" i="41"/>
  <c r="BG152" i="41"/>
  <c r="BE152" i="41"/>
  <c r="T152" i="41"/>
  <c r="R152" i="41"/>
  <c r="P152" i="41"/>
  <c r="BI151" i="41"/>
  <c r="BH151" i="41"/>
  <c r="BG151" i="41"/>
  <c r="BE151" i="41"/>
  <c r="T151" i="41"/>
  <c r="R151" i="41"/>
  <c r="P151" i="41"/>
  <c r="BI150" i="41"/>
  <c r="BH150" i="41"/>
  <c r="BG150" i="41"/>
  <c r="BE150" i="41"/>
  <c r="T150" i="41"/>
  <c r="R150" i="41"/>
  <c r="P150" i="41"/>
  <c r="BI149" i="41"/>
  <c r="BH149" i="41"/>
  <c r="BG149" i="41"/>
  <c r="BE149" i="41"/>
  <c r="T149" i="41"/>
  <c r="R149" i="41"/>
  <c r="P149" i="41"/>
  <c r="BI148" i="41"/>
  <c r="BH148" i="41"/>
  <c r="BG148" i="41"/>
  <c r="BE148" i="41"/>
  <c r="T148" i="41"/>
  <c r="R148" i="41"/>
  <c r="P148" i="41"/>
  <c r="BI147" i="41"/>
  <c r="BH147" i="41"/>
  <c r="BG147" i="41"/>
  <c r="BE147" i="41"/>
  <c r="T147" i="41"/>
  <c r="R147" i="41"/>
  <c r="P147" i="41"/>
  <c r="BI146" i="41"/>
  <c r="BH146" i="41"/>
  <c r="BG146" i="41"/>
  <c r="BE146" i="41"/>
  <c r="T146" i="41"/>
  <c r="R146" i="41"/>
  <c r="P146" i="41"/>
  <c r="BI145" i="41"/>
  <c r="BH145" i="41"/>
  <c r="BG145" i="41"/>
  <c r="BE145" i="41"/>
  <c r="T145" i="41"/>
  <c r="R145" i="41"/>
  <c r="P145" i="41"/>
  <c r="BI144" i="41"/>
  <c r="BH144" i="41"/>
  <c r="BG144" i="41"/>
  <c r="BE144" i="41"/>
  <c r="T144" i="41"/>
  <c r="R144" i="41"/>
  <c r="P144" i="41"/>
  <c r="BI143" i="41"/>
  <c r="BH143" i="41"/>
  <c r="BG143" i="41"/>
  <c r="BE143" i="41"/>
  <c r="T143" i="41"/>
  <c r="R143" i="41"/>
  <c r="P143" i="41"/>
  <c r="BI142" i="41"/>
  <c r="BH142" i="41"/>
  <c r="BG142" i="41"/>
  <c r="BE142" i="41"/>
  <c r="T142" i="41"/>
  <c r="R142" i="41"/>
  <c r="P142" i="41"/>
  <c r="BI141" i="41"/>
  <c r="BH141" i="41"/>
  <c r="BG141" i="41"/>
  <c r="BE141" i="41"/>
  <c r="T141" i="41"/>
  <c r="R141" i="41"/>
  <c r="P141" i="41"/>
  <c r="BI140" i="41"/>
  <c r="BH140" i="41"/>
  <c r="BG140" i="41"/>
  <c r="BE140" i="41"/>
  <c r="T140" i="41"/>
  <c r="R140" i="41"/>
  <c r="P140" i="41"/>
  <c r="BI139" i="41"/>
  <c r="BH139" i="41"/>
  <c r="BG139" i="41"/>
  <c r="BE139" i="41"/>
  <c r="T139" i="41"/>
  <c r="R139" i="41"/>
  <c r="P139" i="41"/>
  <c r="BI138" i="41"/>
  <c r="BH138" i="41"/>
  <c r="BG138" i="41"/>
  <c r="BE138" i="41"/>
  <c r="T138" i="41"/>
  <c r="R138" i="41"/>
  <c r="P138" i="41"/>
  <c r="BI137" i="41"/>
  <c r="BH137" i="41"/>
  <c r="BG137" i="41"/>
  <c r="BE137" i="41"/>
  <c r="T137" i="41"/>
  <c r="R137" i="41"/>
  <c r="P137" i="41"/>
  <c r="BI136" i="41"/>
  <c r="BH136" i="41"/>
  <c r="BG136" i="41"/>
  <c r="BE136" i="41"/>
  <c r="T136" i="41"/>
  <c r="R136" i="41"/>
  <c r="P136" i="41"/>
  <c r="F127" i="41"/>
  <c r="E125" i="41"/>
  <c r="BI110" i="41"/>
  <c r="BH110" i="41"/>
  <c r="BG110" i="41"/>
  <c r="BE110" i="41"/>
  <c r="BI109" i="41"/>
  <c r="BH109" i="41"/>
  <c r="BG109" i="41"/>
  <c r="BF109" i="41"/>
  <c r="BE109" i="41"/>
  <c r="BI108" i="41"/>
  <c r="BH108" i="41"/>
  <c r="BG108" i="41"/>
  <c r="BF108" i="41"/>
  <c r="BE108" i="41"/>
  <c r="BI107" i="41"/>
  <c r="BH107" i="41"/>
  <c r="BG107" i="41"/>
  <c r="BF107" i="41"/>
  <c r="BE107" i="41"/>
  <c r="BI106" i="41"/>
  <c r="BH106" i="41"/>
  <c r="BG106" i="41"/>
  <c r="BF106" i="41"/>
  <c r="BE106" i="41"/>
  <c r="BI105" i="41"/>
  <c r="BH105" i="41"/>
  <c r="BG105" i="41"/>
  <c r="BF105" i="41"/>
  <c r="BE105" i="41"/>
  <c r="F91" i="41"/>
  <c r="E89" i="41"/>
  <c r="J26" i="41"/>
  <c r="E26" i="41"/>
  <c r="J130" i="41" s="1"/>
  <c r="J25" i="41"/>
  <c r="J23" i="41"/>
  <c r="E23" i="41"/>
  <c r="J93" i="41" s="1"/>
  <c r="J22" i="41"/>
  <c r="J20" i="41"/>
  <c r="E20" i="41"/>
  <c r="F94" i="41" s="1"/>
  <c r="J19" i="41"/>
  <c r="J17" i="41"/>
  <c r="E17" i="41"/>
  <c r="F129" i="41" s="1"/>
  <c r="J16" i="41"/>
  <c r="J14" i="41"/>
  <c r="J91" i="41" s="1"/>
  <c r="E7" i="41"/>
  <c r="E121" i="41" s="1"/>
  <c r="J41" i="40"/>
  <c r="J40" i="40"/>
  <c r="AY134" i="1" s="1"/>
  <c r="J39" i="40"/>
  <c r="AX134" i="1" s="1"/>
  <c r="BI150" i="40"/>
  <c r="BH150" i="40"/>
  <c r="BG150" i="40"/>
  <c r="BE150" i="40"/>
  <c r="T150" i="40"/>
  <c r="R150" i="40"/>
  <c r="P150" i="40"/>
  <c r="BI149" i="40"/>
  <c r="BH149" i="40"/>
  <c r="BG149" i="40"/>
  <c r="BE149" i="40"/>
  <c r="T149" i="40"/>
  <c r="R149" i="40"/>
  <c r="P149" i="40"/>
  <c r="BI148" i="40"/>
  <c r="BH148" i="40"/>
  <c r="BG148" i="40"/>
  <c r="BE148" i="40"/>
  <c r="T148" i="40"/>
  <c r="R148" i="40"/>
  <c r="P148" i="40"/>
  <c r="BI147" i="40"/>
  <c r="BH147" i="40"/>
  <c r="BG147" i="40"/>
  <c r="BE147" i="40"/>
  <c r="T147" i="40"/>
  <c r="R147" i="40"/>
  <c r="P147" i="40"/>
  <c r="BI146" i="40"/>
  <c r="BH146" i="40"/>
  <c r="BG146" i="40"/>
  <c r="BE146" i="40"/>
  <c r="T146" i="40"/>
  <c r="R146" i="40"/>
  <c r="P146" i="40"/>
  <c r="BI144" i="40"/>
  <c r="BH144" i="40"/>
  <c r="BG144" i="40"/>
  <c r="BE144" i="40"/>
  <c r="T144" i="40"/>
  <c r="R144" i="40"/>
  <c r="P144" i="40"/>
  <c r="BI143" i="40"/>
  <c r="BH143" i="40"/>
  <c r="BG143" i="40"/>
  <c r="BE143" i="40"/>
  <c r="T143" i="40"/>
  <c r="R143" i="40"/>
  <c r="P143" i="40"/>
  <c r="BI142" i="40"/>
  <c r="BH142" i="40"/>
  <c r="BG142" i="40"/>
  <c r="BE142" i="40"/>
  <c r="T142" i="40"/>
  <c r="R142" i="40"/>
  <c r="P142" i="40"/>
  <c r="BI141" i="40"/>
  <c r="BH141" i="40"/>
  <c r="BG141" i="40"/>
  <c r="BE141" i="40"/>
  <c r="T141" i="40"/>
  <c r="R141" i="40"/>
  <c r="P141" i="40"/>
  <c r="BI140" i="40"/>
  <c r="BH140" i="40"/>
  <c r="BG140" i="40"/>
  <c r="BE140" i="40"/>
  <c r="T140" i="40"/>
  <c r="R140" i="40"/>
  <c r="P140" i="40"/>
  <c r="BI139" i="40"/>
  <c r="BH139" i="40"/>
  <c r="BG139" i="40"/>
  <c r="BE139" i="40"/>
  <c r="T139" i="40"/>
  <c r="R139" i="40"/>
  <c r="P139" i="40"/>
  <c r="BI138" i="40"/>
  <c r="BH138" i="40"/>
  <c r="BG138" i="40"/>
  <c r="BE138" i="40"/>
  <c r="T138" i="40"/>
  <c r="R138" i="40"/>
  <c r="P138" i="40"/>
  <c r="BI137" i="40"/>
  <c r="BH137" i="40"/>
  <c r="BG137" i="40"/>
  <c r="BE137" i="40"/>
  <c r="T137" i="40"/>
  <c r="R137" i="40"/>
  <c r="P137" i="40"/>
  <c r="BI136" i="40"/>
  <c r="BH136" i="40"/>
  <c r="BG136" i="40"/>
  <c r="BE136" i="40"/>
  <c r="T136" i="40"/>
  <c r="R136" i="40"/>
  <c r="P136" i="40"/>
  <c r="BI135" i="40"/>
  <c r="BH135" i="40"/>
  <c r="BG135" i="40"/>
  <c r="BE135" i="40"/>
  <c r="T135" i="40"/>
  <c r="R135" i="40"/>
  <c r="P135" i="40"/>
  <c r="BI134" i="40"/>
  <c r="BH134" i="40"/>
  <c r="BG134" i="40"/>
  <c r="BE134" i="40"/>
  <c r="T134" i="40"/>
  <c r="R134" i="40"/>
  <c r="P134" i="40"/>
  <c r="F126" i="40"/>
  <c r="E124" i="40"/>
  <c r="BI109" i="40"/>
  <c r="BH109" i="40"/>
  <c r="BG109" i="40"/>
  <c r="BE109" i="40"/>
  <c r="BI108" i="40"/>
  <c r="BH108" i="40"/>
  <c r="BG108" i="40"/>
  <c r="BF108" i="40"/>
  <c r="BE108" i="40"/>
  <c r="BI107" i="40"/>
  <c r="BH107" i="40"/>
  <c r="BG107" i="40"/>
  <c r="BF107" i="40"/>
  <c r="BE107" i="40"/>
  <c r="BI106" i="40"/>
  <c r="BH106" i="40"/>
  <c r="BG106" i="40"/>
  <c r="BF106" i="40"/>
  <c r="BE106" i="40"/>
  <c r="BI105" i="40"/>
  <c r="BH105" i="40"/>
  <c r="BG105" i="40"/>
  <c r="BF105" i="40"/>
  <c r="BE105" i="40"/>
  <c r="BI104" i="40"/>
  <c r="BH104" i="40"/>
  <c r="BG104" i="40"/>
  <c r="BF104" i="40"/>
  <c r="BE104" i="40"/>
  <c r="F91" i="40"/>
  <c r="E89" i="40"/>
  <c r="J26" i="40"/>
  <c r="E26" i="40"/>
  <c r="J94" i="40" s="1"/>
  <c r="J25" i="40"/>
  <c r="J23" i="40"/>
  <c r="E23" i="40"/>
  <c r="J128" i="40" s="1"/>
  <c r="J22" i="40"/>
  <c r="J20" i="40"/>
  <c r="E20" i="40"/>
  <c r="F129" i="40" s="1"/>
  <c r="J19" i="40"/>
  <c r="J17" i="40"/>
  <c r="E17" i="40"/>
  <c r="F128" i="40" s="1"/>
  <c r="J16" i="40"/>
  <c r="J14" i="40"/>
  <c r="J126" i="40" s="1"/>
  <c r="E7" i="40"/>
  <c r="E85" i="40" s="1"/>
  <c r="J41" i="39"/>
  <c r="J40" i="39"/>
  <c r="AY133" i="1" s="1"/>
  <c r="J39" i="39"/>
  <c r="AX133" i="1" s="1"/>
  <c r="BI175" i="39"/>
  <c r="BH175" i="39"/>
  <c r="BG175" i="39"/>
  <c r="BE175" i="39"/>
  <c r="T175" i="39"/>
  <c r="R175" i="39"/>
  <c r="P175" i="39"/>
  <c r="BI174" i="39"/>
  <c r="BH174" i="39"/>
  <c r="BG174" i="39"/>
  <c r="BE174" i="39"/>
  <c r="T174" i="39"/>
  <c r="R174" i="39"/>
  <c r="P174" i="39"/>
  <c r="BI173" i="39"/>
  <c r="BH173" i="39"/>
  <c r="BG173" i="39"/>
  <c r="BE173" i="39"/>
  <c r="T173" i="39"/>
  <c r="R173" i="39"/>
  <c r="P173" i="39"/>
  <c r="BI172" i="39"/>
  <c r="BH172" i="39"/>
  <c r="BG172" i="39"/>
  <c r="BE172" i="39"/>
  <c r="T172" i="39"/>
  <c r="R172" i="39"/>
  <c r="P172" i="39"/>
  <c r="BI170" i="39"/>
  <c r="BH170" i="39"/>
  <c r="BG170" i="39"/>
  <c r="BE170" i="39"/>
  <c r="T170" i="39"/>
  <c r="R170" i="39"/>
  <c r="P170" i="39"/>
  <c r="BI169" i="39"/>
  <c r="BH169" i="39"/>
  <c r="BG169" i="39"/>
  <c r="BE169" i="39"/>
  <c r="T169" i="39"/>
  <c r="R169" i="39"/>
  <c r="P169" i="39"/>
  <c r="BI168" i="39"/>
  <c r="BH168" i="39"/>
  <c r="BG168" i="39"/>
  <c r="BE168" i="39"/>
  <c r="T168" i="39"/>
  <c r="R168" i="39"/>
  <c r="P168" i="39"/>
  <c r="BI167" i="39"/>
  <c r="BH167" i="39"/>
  <c r="BG167" i="39"/>
  <c r="BE167" i="39"/>
  <c r="T167" i="39"/>
  <c r="R167" i="39"/>
  <c r="P167" i="39"/>
  <c r="BI166" i="39"/>
  <c r="BH166" i="39"/>
  <c r="BG166" i="39"/>
  <c r="BE166" i="39"/>
  <c r="T166" i="39"/>
  <c r="R166" i="39"/>
  <c r="P166" i="39"/>
  <c r="BI165" i="39"/>
  <c r="BH165" i="39"/>
  <c r="BG165" i="39"/>
  <c r="BE165" i="39"/>
  <c r="T165" i="39"/>
  <c r="R165" i="39"/>
  <c r="P165" i="39"/>
  <c r="BI164" i="39"/>
  <c r="BH164" i="39"/>
  <c r="BG164" i="39"/>
  <c r="BE164" i="39"/>
  <c r="T164" i="39"/>
  <c r="R164" i="39"/>
  <c r="P164" i="39"/>
  <c r="BI163" i="39"/>
  <c r="BH163" i="39"/>
  <c r="BG163" i="39"/>
  <c r="BE163" i="39"/>
  <c r="T163" i="39"/>
  <c r="R163" i="39"/>
  <c r="P163" i="39"/>
  <c r="BI162" i="39"/>
  <c r="BH162" i="39"/>
  <c r="BG162" i="39"/>
  <c r="BE162" i="39"/>
  <c r="T162" i="39"/>
  <c r="R162" i="39"/>
  <c r="P162" i="39"/>
  <c r="BI161" i="39"/>
  <c r="BH161" i="39"/>
  <c r="BG161" i="39"/>
  <c r="BE161" i="39"/>
  <c r="T161" i="39"/>
  <c r="R161" i="39"/>
  <c r="P161" i="39"/>
  <c r="BI160" i="39"/>
  <c r="BH160" i="39"/>
  <c r="BG160" i="39"/>
  <c r="BE160" i="39"/>
  <c r="T160" i="39"/>
  <c r="R160" i="39"/>
  <c r="P160" i="39"/>
  <c r="BI159" i="39"/>
  <c r="BH159" i="39"/>
  <c r="BG159" i="39"/>
  <c r="BE159" i="39"/>
  <c r="T159" i="39"/>
  <c r="R159" i="39"/>
  <c r="P159" i="39"/>
  <c r="BI158" i="39"/>
  <c r="BH158" i="39"/>
  <c r="BG158" i="39"/>
  <c r="BE158" i="39"/>
  <c r="T158" i="39"/>
  <c r="R158" i="39"/>
  <c r="P158" i="39"/>
  <c r="BI157" i="39"/>
  <c r="BH157" i="39"/>
  <c r="BG157" i="39"/>
  <c r="BE157" i="39"/>
  <c r="T157" i="39"/>
  <c r="R157" i="39"/>
  <c r="P157" i="39"/>
  <c r="BI156" i="39"/>
  <c r="BH156" i="39"/>
  <c r="BG156" i="39"/>
  <c r="BE156" i="39"/>
  <c r="T156" i="39"/>
  <c r="R156" i="39"/>
  <c r="P156" i="39"/>
  <c r="BI155" i="39"/>
  <c r="BH155" i="39"/>
  <c r="BG155" i="39"/>
  <c r="BE155" i="39"/>
  <c r="T155" i="39"/>
  <c r="R155" i="39"/>
  <c r="P155" i="39"/>
  <c r="BI154" i="39"/>
  <c r="BH154" i="39"/>
  <c r="BG154" i="39"/>
  <c r="BE154" i="39"/>
  <c r="T154" i="39"/>
  <c r="R154" i="39"/>
  <c r="P154" i="39"/>
  <c r="BI153" i="39"/>
  <c r="BH153" i="39"/>
  <c r="BG153" i="39"/>
  <c r="BE153" i="39"/>
  <c r="T153" i="39"/>
  <c r="R153" i="39"/>
  <c r="P153" i="39"/>
  <c r="BI152" i="39"/>
  <c r="BH152" i="39"/>
  <c r="BG152" i="39"/>
  <c r="BE152" i="39"/>
  <c r="T152" i="39"/>
  <c r="R152" i="39"/>
  <c r="P152" i="39"/>
  <c r="BI151" i="39"/>
  <c r="BH151" i="39"/>
  <c r="BG151" i="39"/>
  <c r="BE151" i="39"/>
  <c r="T151" i="39"/>
  <c r="R151" i="39"/>
  <c r="P151" i="39"/>
  <c r="BI150" i="39"/>
  <c r="BH150" i="39"/>
  <c r="BG150" i="39"/>
  <c r="BE150" i="39"/>
  <c r="T150" i="39"/>
  <c r="R150" i="39"/>
  <c r="P150" i="39"/>
  <c r="BI149" i="39"/>
  <c r="BH149" i="39"/>
  <c r="BG149" i="39"/>
  <c r="BE149" i="39"/>
  <c r="T149" i="39"/>
  <c r="R149" i="39"/>
  <c r="P149" i="39"/>
  <c r="BI148" i="39"/>
  <c r="BH148" i="39"/>
  <c r="BG148" i="39"/>
  <c r="BE148" i="39"/>
  <c r="T148" i="39"/>
  <c r="R148" i="39"/>
  <c r="P148" i="39"/>
  <c r="BI147" i="39"/>
  <c r="BH147" i="39"/>
  <c r="BG147" i="39"/>
  <c r="BE147" i="39"/>
  <c r="T147" i="39"/>
  <c r="R147" i="39"/>
  <c r="P147" i="39"/>
  <c r="BI146" i="39"/>
  <c r="BH146" i="39"/>
  <c r="BG146" i="39"/>
  <c r="BE146" i="39"/>
  <c r="T146" i="39"/>
  <c r="R146" i="39"/>
  <c r="P146" i="39"/>
  <c r="BI145" i="39"/>
  <c r="BH145" i="39"/>
  <c r="BG145" i="39"/>
  <c r="BE145" i="39"/>
  <c r="T145" i="39"/>
  <c r="R145" i="39"/>
  <c r="P145" i="39"/>
  <c r="BI144" i="39"/>
  <c r="BH144" i="39"/>
  <c r="BG144" i="39"/>
  <c r="BE144" i="39"/>
  <c r="T144" i="39"/>
  <c r="R144" i="39"/>
  <c r="P144" i="39"/>
  <c r="BI143" i="39"/>
  <c r="BH143" i="39"/>
  <c r="BG143" i="39"/>
  <c r="BE143" i="39"/>
  <c r="T143" i="39"/>
  <c r="R143" i="39"/>
  <c r="P143" i="39"/>
  <c r="BI142" i="39"/>
  <c r="BH142" i="39"/>
  <c r="BG142" i="39"/>
  <c r="BE142" i="39"/>
  <c r="T142" i="39"/>
  <c r="R142" i="39"/>
  <c r="P142" i="39"/>
  <c r="BI141" i="39"/>
  <c r="BH141" i="39"/>
  <c r="BG141" i="39"/>
  <c r="BE141" i="39"/>
  <c r="T141" i="39"/>
  <c r="R141" i="39"/>
  <c r="P141" i="39"/>
  <c r="BI140" i="39"/>
  <c r="BH140" i="39"/>
  <c r="BG140" i="39"/>
  <c r="BE140" i="39"/>
  <c r="T140" i="39"/>
  <c r="R140" i="39"/>
  <c r="P140" i="39"/>
  <c r="BI139" i="39"/>
  <c r="BH139" i="39"/>
  <c r="BG139" i="39"/>
  <c r="BE139" i="39"/>
  <c r="T139" i="39"/>
  <c r="R139" i="39"/>
  <c r="P139" i="39"/>
  <c r="BI138" i="39"/>
  <c r="BH138" i="39"/>
  <c r="BG138" i="39"/>
  <c r="BE138" i="39"/>
  <c r="T138" i="39"/>
  <c r="R138" i="39"/>
  <c r="P138" i="39"/>
  <c r="BI137" i="39"/>
  <c r="BH137" i="39"/>
  <c r="BG137" i="39"/>
  <c r="BE137" i="39"/>
  <c r="T137" i="39"/>
  <c r="R137" i="39"/>
  <c r="P137" i="39"/>
  <c r="BI136" i="39"/>
  <c r="BH136" i="39"/>
  <c r="BG136" i="39"/>
  <c r="BE136" i="39"/>
  <c r="T136" i="39"/>
  <c r="R136" i="39"/>
  <c r="P136" i="39"/>
  <c r="F127" i="39"/>
  <c r="E125" i="39"/>
  <c r="BI110" i="39"/>
  <c r="BH110" i="39"/>
  <c r="BG110" i="39"/>
  <c r="BE110" i="39"/>
  <c r="BI109" i="39"/>
  <c r="BH109" i="39"/>
  <c r="BG109" i="39"/>
  <c r="BF109" i="39"/>
  <c r="BE109" i="39"/>
  <c r="BI108" i="39"/>
  <c r="BH108" i="39"/>
  <c r="BG108" i="39"/>
  <c r="BF108" i="39"/>
  <c r="BE108" i="39"/>
  <c r="BI107" i="39"/>
  <c r="BH107" i="39"/>
  <c r="BG107" i="39"/>
  <c r="BF107" i="39"/>
  <c r="BE107" i="39"/>
  <c r="BI106" i="39"/>
  <c r="BH106" i="39"/>
  <c r="BG106" i="39"/>
  <c r="BF106" i="39"/>
  <c r="BE106" i="39"/>
  <c r="BI105" i="39"/>
  <c r="BH105" i="39"/>
  <c r="BG105" i="39"/>
  <c r="BF105" i="39"/>
  <c r="BE105" i="39"/>
  <c r="F91" i="39"/>
  <c r="E89" i="39"/>
  <c r="J26" i="39"/>
  <c r="E26" i="39"/>
  <c r="J130" i="39" s="1"/>
  <c r="J25" i="39"/>
  <c r="J23" i="39"/>
  <c r="E23" i="39"/>
  <c r="J129" i="39" s="1"/>
  <c r="J22" i="39"/>
  <c r="J20" i="39"/>
  <c r="E20" i="39"/>
  <c r="F94" i="39" s="1"/>
  <c r="J19" i="39"/>
  <c r="J17" i="39"/>
  <c r="E17" i="39"/>
  <c r="F129" i="39" s="1"/>
  <c r="J16" i="39"/>
  <c r="J14" i="39"/>
  <c r="J127" i="39" s="1"/>
  <c r="E7" i="39"/>
  <c r="E85" i="39" s="1"/>
  <c r="J41" i="38"/>
  <c r="J40" i="38"/>
  <c r="AY132" i="1" s="1"/>
  <c r="J39" i="38"/>
  <c r="AX132" i="1" s="1"/>
  <c r="BI197" i="38"/>
  <c r="BH197" i="38"/>
  <c r="BG197" i="38"/>
  <c r="BE197" i="38"/>
  <c r="T197" i="38"/>
  <c r="R197" i="38"/>
  <c r="P197" i="38"/>
  <c r="BI196" i="38"/>
  <c r="BH196" i="38"/>
  <c r="BG196" i="38"/>
  <c r="BE196" i="38"/>
  <c r="T196" i="38"/>
  <c r="R196" i="38"/>
  <c r="P196" i="38"/>
  <c r="BI195" i="38"/>
  <c r="BH195" i="38"/>
  <c r="BG195" i="38"/>
  <c r="BE195" i="38"/>
  <c r="T195" i="38"/>
  <c r="R195" i="38"/>
  <c r="P195" i="38"/>
  <c r="BI194" i="38"/>
  <c r="BH194" i="38"/>
  <c r="BG194" i="38"/>
  <c r="BE194" i="38"/>
  <c r="T194" i="38"/>
  <c r="R194" i="38"/>
  <c r="P194" i="38"/>
  <c r="BI193" i="38"/>
  <c r="BH193" i="38"/>
  <c r="BG193" i="38"/>
  <c r="BE193" i="38"/>
  <c r="T193" i="38"/>
  <c r="R193" i="38"/>
  <c r="P193" i="38"/>
  <c r="BI192" i="38"/>
  <c r="BH192" i="38"/>
  <c r="BG192" i="38"/>
  <c r="BE192" i="38"/>
  <c r="T192" i="38"/>
  <c r="R192" i="38"/>
  <c r="P192" i="38"/>
  <c r="BI191" i="38"/>
  <c r="BH191" i="38"/>
  <c r="BG191" i="38"/>
  <c r="BE191" i="38"/>
  <c r="T191" i="38"/>
  <c r="R191" i="38"/>
  <c r="P191" i="38"/>
  <c r="BI190" i="38"/>
  <c r="BH190" i="38"/>
  <c r="BG190" i="38"/>
  <c r="BE190" i="38"/>
  <c r="T190" i="38"/>
  <c r="R190" i="38"/>
  <c r="P190" i="38"/>
  <c r="BI189" i="38"/>
  <c r="BH189" i="38"/>
  <c r="BG189" i="38"/>
  <c r="BE189" i="38"/>
  <c r="T189" i="38"/>
  <c r="R189" i="38"/>
  <c r="P189" i="38"/>
  <c r="BI188" i="38"/>
  <c r="BH188" i="38"/>
  <c r="BG188" i="38"/>
  <c r="BE188" i="38"/>
  <c r="T188" i="38"/>
  <c r="R188" i="38"/>
  <c r="P188" i="38"/>
  <c r="BI186" i="38"/>
  <c r="BH186" i="38"/>
  <c r="BG186" i="38"/>
  <c r="BE186" i="38"/>
  <c r="T186" i="38"/>
  <c r="R186" i="38"/>
  <c r="P186" i="38"/>
  <c r="BI185" i="38"/>
  <c r="BH185" i="38"/>
  <c r="BG185" i="38"/>
  <c r="BE185" i="38"/>
  <c r="T185" i="38"/>
  <c r="R185" i="38"/>
  <c r="P185" i="38"/>
  <c r="BI183" i="38"/>
  <c r="BH183" i="38"/>
  <c r="BG183" i="38"/>
  <c r="BE183" i="38"/>
  <c r="T183" i="38"/>
  <c r="T182" i="38" s="1"/>
  <c r="R183" i="38"/>
  <c r="R182" i="38" s="1"/>
  <c r="P183" i="38"/>
  <c r="P182" i="38" s="1"/>
  <c r="BI181" i="38"/>
  <c r="BH181" i="38"/>
  <c r="BG181" i="38"/>
  <c r="BE181" i="38"/>
  <c r="T181" i="38"/>
  <c r="T180" i="38" s="1"/>
  <c r="R181" i="38"/>
  <c r="R180" i="38" s="1"/>
  <c r="P181" i="38"/>
  <c r="P180" i="38" s="1"/>
  <c r="BI178" i="38"/>
  <c r="BH178" i="38"/>
  <c r="BG178" i="38"/>
  <c r="BE178" i="38"/>
  <c r="T178" i="38"/>
  <c r="R178" i="38"/>
  <c r="P178" i="38"/>
  <c r="BI177" i="38"/>
  <c r="BH177" i="38"/>
  <c r="BG177" i="38"/>
  <c r="BE177" i="38"/>
  <c r="T177" i="38"/>
  <c r="R177" i="38"/>
  <c r="P177" i="38"/>
  <c r="BI176" i="38"/>
  <c r="BH176" i="38"/>
  <c r="BG176" i="38"/>
  <c r="BE176" i="38"/>
  <c r="T176" i="38"/>
  <c r="R176" i="38"/>
  <c r="P176" i="38"/>
  <c r="BI175" i="38"/>
  <c r="BH175" i="38"/>
  <c r="BG175" i="38"/>
  <c r="BE175" i="38"/>
  <c r="T175" i="38"/>
  <c r="R175" i="38"/>
  <c r="P175" i="38"/>
  <c r="BI174" i="38"/>
  <c r="BH174" i="38"/>
  <c r="BG174" i="38"/>
  <c r="BE174" i="38"/>
  <c r="T174" i="38"/>
  <c r="R174" i="38"/>
  <c r="P174" i="38"/>
  <c r="BI173" i="38"/>
  <c r="BH173" i="38"/>
  <c r="BG173" i="38"/>
  <c r="BE173" i="38"/>
  <c r="T173" i="38"/>
  <c r="R173" i="38"/>
  <c r="P173" i="38"/>
  <c r="BI172" i="38"/>
  <c r="BH172" i="38"/>
  <c r="BG172" i="38"/>
  <c r="BE172" i="38"/>
  <c r="T172" i="38"/>
  <c r="R172" i="38"/>
  <c r="P172" i="38"/>
  <c r="BI171" i="38"/>
  <c r="BH171" i="38"/>
  <c r="BG171" i="38"/>
  <c r="BE171" i="38"/>
  <c r="T171" i="38"/>
  <c r="R171" i="38"/>
  <c r="P171" i="38"/>
  <c r="BI170" i="38"/>
  <c r="BH170" i="38"/>
  <c r="BG170" i="38"/>
  <c r="BE170" i="38"/>
  <c r="T170" i="38"/>
  <c r="R170" i="38"/>
  <c r="P170" i="38"/>
  <c r="BI169" i="38"/>
  <c r="BH169" i="38"/>
  <c r="BG169" i="38"/>
  <c r="BE169" i="38"/>
  <c r="T169" i="38"/>
  <c r="R169" i="38"/>
  <c r="P169" i="38"/>
  <c r="BI168" i="38"/>
  <c r="BH168" i="38"/>
  <c r="BG168" i="38"/>
  <c r="BE168" i="38"/>
  <c r="T168" i="38"/>
  <c r="R168" i="38"/>
  <c r="P168" i="38"/>
  <c r="BI167" i="38"/>
  <c r="BH167" i="38"/>
  <c r="BG167" i="38"/>
  <c r="BE167" i="38"/>
  <c r="T167" i="38"/>
  <c r="R167" i="38"/>
  <c r="P167" i="38"/>
  <c r="BI166" i="38"/>
  <c r="BH166" i="38"/>
  <c r="BG166" i="38"/>
  <c r="BE166" i="38"/>
  <c r="T166" i="38"/>
  <c r="R166" i="38"/>
  <c r="P166" i="38"/>
  <c r="BI165" i="38"/>
  <c r="BH165" i="38"/>
  <c r="BG165" i="38"/>
  <c r="BE165" i="38"/>
  <c r="T165" i="38"/>
  <c r="R165" i="38"/>
  <c r="P165" i="38"/>
  <c r="BI164" i="38"/>
  <c r="BH164" i="38"/>
  <c r="BG164" i="38"/>
  <c r="BE164" i="38"/>
  <c r="T164" i="38"/>
  <c r="R164" i="38"/>
  <c r="P164" i="38"/>
  <c r="BI163" i="38"/>
  <c r="BH163" i="38"/>
  <c r="BG163" i="38"/>
  <c r="BE163" i="38"/>
  <c r="T163" i="38"/>
  <c r="R163" i="38"/>
  <c r="P163" i="38"/>
  <c r="BI162" i="38"/>
  <c r="BH162" i="38"/>
  <c r="BG162" i="38"/>
  <c r="BE162" i="38"/>
  <c r="T162" i="38"/>
  <c r="R162" i="38"/>
  <c r="P162" i="38"/>
  <c r="BI161" i="38"/>
  <c r="BH161" i="38"/>
  <c r="BG161" i="38"/>
  <c r="BE161" i="38"/>
  <c r="T161" i="38"/>
  <c r="R161" i="38"/>
  <c r="P161" i="38"/>
  <c r="BI160" i="38"/>
  <c r="BH160" i="38"/>
  <c r="BG160" i="38"/>
  <c r="BE160" i="38"/>
  <c r="T160" i="38"/>
  <c r="R160" i="38"/>
  <c r="P160" i="38"/>
  <c r="BI159" i="38"/>
  <c r="BH159" i="38"/>
  <c r="BG159" i="38"/>
  <c r="BE159" i="38"/>
  <c r="T159" i="38"/>
  <c r="R159" i="38"/>
  <c r="P159" i="38"/>
  <c r="BI158" i="38"/>
  <c r="BH158" i="38"/>
  <c r="BG158" i="38"/>
  <c r="BE158" i="38"/>
  <c r="T158" i="38"/>
  <c r="R158" i="38"/>
  <c r="P158" i="38"/>
  <c r="BI157" i="38"/>
  <c r="BH157" i="38"/>
  <c r="BG157" i="38"/>
  <c r="BE157" i="38"/>
  <c r="T157" i="38"/>
  <c r="R157" i="38"/>
  <c r="P157" i="38"/>
  <c r="BI156" i="38"/>
  <c r="BH156" i="38"/>
  <c r="BG156" i="38"/>
  <c r="BE156" i="38"/>
  <c r="T156" i="38"/>
  <c r="R156" i="38"/>
  <c r="P156" i="38"/>
  <c r="BI155" i="38"/>
  <c r="BH155" i="38"/>
  <c r="BG155" i="38"/>
  <c r="BE155" i="38"/>
  <c r="T155" i="38"/>
  <c r="R155" i="38"/>
  <c r="P155" i="38"/>
  <c r="BI154" i="38"/>
  <c r="BH154" i="38"/>
  <c r="BG154" i="38"/>
  <c r="BE154" i="38"/>
  <c r="T154" i="38"/>
  <c r="R154" i="38"/>
  <c r="P154" i="38"/>
  <c r="BI153" i="38"/>
  <c r="BH153" i="38"/>
  <c r="BG153" i="38"/>
  <c r="BE153" i="38"/>
  <c r="T153" i="38"/>
  <c r="R153" i="38"/>
  <c r="P153" i="38"/>
  <c r="BI152" i="38"/>
  <c r="BH152" i="38"/>
  <c r="BG152" i="38"/>
  <c r="BE152" i="38"/>
  <c r="T152" i="38"/>
  <c r="R152" i="38"/>
  <c r="P152" i="38"/>
  <c r="BI151" i="38"/>
  <c r="BH151" i="38"/>
  <c r="BG151" i="38"/>
  <c r="BE151" i="38"/>
  <c r="T151" i="38"/>
  <c r="R151" i="38"/>
  <c r="P151" i="38"/>
  <c r="BI150" i="38"/>
  <c r="BH150" i="38"/>
  <c r="BG150" i="38"/>
  <c r="BE150" i="38"/>
  <c r="T150" i="38"/>
  <c r="R150" i="38"/>
  <c r="P150" i="38"/>
  <c r="BI149" i="38"/>
  <c r="BH149" i="38"/>
  <c r="BG149" i="38"/>
  <c r="BE149" i="38"/>
  <c r="T149" i="38"/>
  <c r="R149" i="38"/>
  <c r="P149" i="38"/>
  <c r="BI148" i="38"/>
  <c r="BH148" i="38"/>
  <c r="BG148" i="38"/>
  <c r="BE148" i="38"/>
  <c r="T148" i="38"/>
  <c r="R148" i="38"/>
  <c r="P148" i="38"/>
  <c r="BI147" i="38"/>
  <c r="BH147" i="38"/>
  <c r="BG147" i="38"/>
  <c r="BE147" i="38"/>
  <c r="T147" i="38"/>
  <c r="R147" i="38"/>
  <c r="P147" i="38"/>
  <c r="BI146" i="38"/>
  <c r="BH146" i="38"/>
  <c r="BG146" i="38"/>
  <c r="BE146" i="38"/>
  <c r="T146" i="38"/>
  <c r="R146" i="38"/>
  <c r="P146" i="38"/>
  <c r="BI145" i="38"/>
  <c r="BH145" i="38"/>
  <c r="BG145" i="38"/>
  <c r="BE145" i="38"/>
  <c r="T145" i="38"/>
  <c r="R145" i="38"/>
  <c r="P145" i="38"/>
  <c r="BI144" i="38"/>
  <c r="BH144" i="38"/>
  <c r="BG144" i="38"/>
  <c r="BE144" i="38"/>
  <c r="T144" i="38"/>
  <c r="R144" i="38"/>
  <c r="P144" i="38"/>
  <c r="BI143" i="38"/>
  <c r="BH143" i="38"/>
  <c r="BG143" i="38"/>
  <c r="BE143" i="38"/>
  <c r="T143" i="38"/>
  <c r="R143" i="38"/>
  <c r="P143" i="38"/>
  <c r="BI142" i="38"/>
  <c r="BH142" i="38"/>
  <c r="BG142" i="38"/>
  <c r="BE142" i="38"/>
  <c r="T142" i="38"/>
  <c r="R142" i="38"/>
  <c r="P142" i="38"/>
  <c r="BI141" i="38"/>
  <c r="BH141" i="38"/>
  <c r="BG141" i="38"/>
  <c r="BE141" i="38"/>
  <c r="T141" i="38"/>
  <c r="R141" i="38"/>
  <c r="P141" i="38"/>
  <c r="BI140" i="38"/>
  <c r="BH140" i="38"/>
  <c r="BG140" i="38"/>
  <c r="BE140" i="38"/>
  <c r="T140" i="38"/>
  <c r="R140" i="38"/>
  <c r="P140" i="38"/>
  <c r="BI139" i="38"/>
  <c r="BH139" i="38"/>
  <c r="BG139" i="38"/>
  <c r="BE139" i="38"/>
  <c r="T139" i="38"/>
  <c r="R139" i="38"/>
  <c r="P139" i="38"/>
  <c r="BI138" i="38"/>
  <c r="BH138" i="38"/>
  <c r="BG138" i="38"/>
  <c r="BE138" i="38"/>
  <c r="T138" i="38"/>
  <c r="R138" i="38"/>
  <c r="P138" i="38"/>
  <c r="F130" i="38"/>
  <c r="E128" i="38"/>
  <c r="BI113" i="38"/>
  <c r="BH113" i="38"/>
  <c r="BG113" i="38"/>
  <c r="BE113" i="38"/>
  <c r="BI112" i="38"/>
  <c r="BH112" i="38"/>
  <c r="BG112" i="38"/>
  <c r="BF112" i="38"/>
  <c r="BE112" i="38"/>
  <c r="BI111" i="38"/>
  <c r="BH111" i="38"/>
  <c r="BG111" i="38"/>
  <c r="BF111" i="38"/>
  <c r="BE111" i="38"/>
  <c r="BI110" i="38"/>
  <c r="BH110" i="38"/>
  <c r="BG110" i="38"/>
  <c r="BF110" i="38"/>
  <c r="BE110" i="38"/>
  <c r="BI109" i="38"/>
  <c r="BH109" i="38"/>
  <c r="BG109" i="38"/>
  <c r="BF109" i="38"/>
  <c r="BE109" i="38"/>
  <c r="BI108" i="38"/>
  <c r="BH108" i="38"/>
  <c r="BG108" i="38"/>
  <c r="BF108" i="38"/>
  <c r="BE108" i="38"/>
  <c r="F91" i="38"/>
  <c r="E89" i="38"/>
  <c r="J26" i="38"/>
  <c r="E26" i="38"/>
  <c r="J94" i="38" s="1"/>
  <c r="J25" i="38"/>
  <c r="J23" i="38"/>
  <c r="E23" i="38"/>
  <c r="J132" i="38" s="1"/>
  <c r="J22" i="38"/>
  <c r="J20" i="38"/>
  <c r="E20" i="38"/>
  <c r="F133" i="38" s="1"/>
  <c r="J19" i="38"/>
  <c r="J17" i="38"/>
  <c r="E17" i="38"/>
  <c r="F132" i="38" s="1"/>
  <c r="J16" i="38"/>
  <c r="J14" i="38"/>
  <c r="J91" i="38" s="1"/>
  <c r="E7" i="38"/>
  <c r="E85" i="38" s="1"/>
  <c r="J41" i="37"/>
  <c r="J40" i="37"/>
  <c r="AY131" i="1" s="1"/>
  <c r="J39" i="37"/>
  <c r="AX131" i="1" s="1"/>
  <c r="BI238" i="37"/>
  <c r="BH238" i="37"/>
  <c r="BG238" i="37"/>
  <c r="BE238" i="37"/>
  <c r="T238" i="37"/>
  <c r="R238" i="37"/>
  <c r="P238" i="37"/>
  <c r="BI237" i="37"/>
  <c r="BH237" i="37"/>
  <c r="BG237" i="37"/>
  <c r="BE237" i="37"/>
  <c r="T237" i="37"/>
  <c r="R237" i="37"/>
  <c r="P237" i="37"/>
  <c r="BI236" i="37"/>
  <c r="BH236" i="37"/>
  <c r="BG236" i="37"/>
  <c r="BE236" i="37"/>
  <c r="T236" i="37"/>
  <c r="R236" i="37"/>
  <c r="P236" i="37"/>
  <c r="BI235" i="37"/>
  <c r="BH235" i="37"/>
  <c r="BG235" i="37"/>
  <c r="BE235" i="37"/>
  <c r="T235" i="37"/>
  <c r="R235" i="37"/>
  <c r="P235" i="37"/>
  <c r="BI234" i="37"/>
  <c r="BH234" i="37"/>
  <c r="BG234" i="37"/>
  <c r="BE234" i="37"/>
  <c r="T234" i="37"/>
  <c r="R234" i="37"/>
  <c r="P234" i="37"/>
  <c r="BI233" i="37"/>
  <c r="BH233" i="37"/>
  <c r="BG233" i="37"/>
  <c r="BE233" i="37"/>
  <c r="T233" i="37"/>
  <c r="R233" i="37"/>
  <c r="P233" i="37"/>
  <c r="BI232" i="37"/>
  <c r="BH232" i="37"/>
  <c r="BG232" i="37"/>
  <c r="BE232" i="37"/>
  <c r="T232" i="37"/>
  <c r="R232" i="37"/>
  <c r="P232" i="37"/>
  <c r="BI231" i="37"/>
  <c r="BH231" i="37"/>
  <c r="BG231" i="37"/>
  <c r="BE231" i="37"/>
  <c r="T231" i="37"/>
  <c r="R231" i="37"/>
  <c r="P231" i="37"/>
  <c r="BI230" i="37"/>
  <c r="BH230" i="37"/>
  <c r="BG230" i="37"/>
  <c r="BE230" i="37"/>
  <c r="T230" i="37"/>
  <c r="R230" i="37"/>
  <c r="P230" i="37"/>
  <c r="BI229" i="37"/>
  <c r="BH229" i="37"/>
  <c r="BG229" i="37"/>
  <c r="BE229" i="37"/>
  <c r="T229" i="37"/>
  <c r="R229" i="37"/>
  <c r="P229" i="37"/>
  <c r="BI227" i="37"/>
  <c r="BH227" i="37"/>
  <c r="BG227" i="37"/>
  <c r="BE227" i="37"/>
  <c r="T227" i="37"/>
  <c r="R227" i="37"/>
  <c r="P227" i="37"/>
  <c r="BI226" i="37"/>
  <c r="BH226" i="37"/>
  <c r="BG226" i="37"/>
  <c r="BE226" i="37"/>
  <c r="T226" i="37"/>
  <c r="R226" i="37"/>
  <c r="P226" i="37"/>
  <c r="BI224" i="37"/>
  <c r="BH224" i="37"/>
  <c r="BG224" i="37"/>
  <c r="BE224" i="37"/>
  <c r="T224" i="37"/>
  <c r="T223" i="37" s="1"/>
  <c r="R224" i="37"/>
  <c r="R223" i="37" s="1"/>
  <c r="P224" i="37"/>
  <c r="P223" i="37" s="1"/>
  <c r="BI222" i="37"/>
  <c r="BH222" i="37"/>
  <c r="BG222" i="37"/>
  <c r="BE222" i="37"/>
  <c r="T222" i="37"/>
  <c r="T221" i="37" s="1"/>
  <c r="R222" i="37"/>
  <c r="R221" i="37" s="1"/>
  <c r="P222" i="37"/>
  <c r="P221" i="37" s="1"/>
  <c r="BI219" i="37"/>
  <c r="BH219" i="37"/>
  <c r="BG219" i="37"/>
  <c r="BE219" i="37"/>
  <c r="T219" i="37"/>
  <c r="R219" i="37"/>
  <c r="P219" i="37"/>
  <c r="BI218" i="37"/>
  <c r="BH218" i="37"/>
  <c r="BG218" i="37"/>
  <c r="BE218" i="37"/>
  <c r="T218" i="37"/>
  <c r="R218" i="37"/>
  <c r="P218" i="37"/>
  <c r="BI217" i="37"/>
  <c r="BH217" i="37"/>
  <c r="BG217" i="37"/>
  <c r="BE217" i="37"/>
  <c r="T217" i="37"/>
  <c r="R217" i="37"/>
  <c r="P217" i="37"/>
  <c r="BI216" i="37"/>
  <c r="BH216" i="37"/>
  <c r="BG216" i="37"/>
  <c r="BE216" i="37"/>
  <c r="T216" i="37"/>
  <c r="R216" i="37"/>
  <c r="P216" i="37"/>
  <c r="BI214" i="37"/>
  <c r="BH214" i="37"/>
  <c r="BG214" i="37"/>
  <c r="BE214" i="37"/>
  <c r="T214" i="37"/>
  <c r="R214" i="37"/>
  <c r="P214" i="37"/>
  <c r="BI213" i="37"/>
  <c r="BH213" i="37"/>
  <c r="BG213" i="37"/>
  <c r="BE213" i="37"/>
  <c r="T213" i="37"/>
  <c r="R213" i="37"/>
  <c r="P213" i="37"/>
  <c r="BI212" i="37"/>
  <c r="BH212" i="37"/>
  <c r="BG212" i="37"/>
  <c r="BE212" i="37"/>
  <c r="T212" i="37"/>
  <c r="R212" i="37"/>
  <c r="P212" i="37"/>
  <c r="BI211" i="37"/>
  <c r="BH211" i="37"/>
  <c r="BG211" i="37"/>
  <c r="BE211" i="37"/>
  <c r="T211" i="37"/>
  <c r="R211" i="37"/>
  <c r="P211" i="37"/>
  <c r="BI210" i="37"/>
  <c r="BH210" i="37"/>
  <c r="BG210" i="37"/>
  <c r="BE210" i="37"/>
  <c r="T210" i="37"/>
  <c r="R210" i="37"/>
  <c r="P210" i="37"/>
  <c r="BI209" i="37"/>
  <c r="BH209" i="37"/>
  <c r="BG209" i="37"/>
  <c r="BE209" i="37"/>
  <c r="T209" i="37"/>
  <c r="R209" i="37"/>
  <c r="P209" i="37"/>
  <c r="BI208" i="37"/>
  <c r="BH208" i="37"/>
  <c r="BG208" i="37"/>
  <c r="BE208" i="37"/>
  <c r="T208" i="37"/>
  <c r="R208" i="37"/>
  <c r="P208" i="37"/>
  <c r="BI207" i="37"/>
  <c r="BH207" i="37"/>
  <c r="BG207" i="37"/>
  <c r="BE207" i="37"/>
  <c r="T207" i="37"/>
  <c r="R207" i="37"/>
  <c r="P207" i="37"/>
  <c r="BI206" i="37"/>
  <c r="BH206" i="37"/>
  <c r="BG206" i="37"/>
  <c r="BE206" i="37"/>
  <c r="T206" i="37"/>
  <c r="R206" i="37"/>
  <c r="P206" i="37"/>
  <c r="BI204" i="37"/>
  <c r="BH204" i="37"/>
  <c r="BG204" i="37"/>
  <c r="BE204" i="37"/>
  <c r="T204" i="37"/>
  <c r="R204" i="37"/>
  <c r="P204" i="37"/>
  <c r="BI203" i="37"/>
  <c r="BH203" i="37"/>
  <c r="BG203" i="37"/>
  <c r="BE203" i="37"/>
  <c r="T203" i="37"/>
  <c r="R203" i="37"/>
  <c r="P203" i="37"/>
  <c r="BI202" i="37"/>
  <c r="BH202" i="37"/>
  <c r="BG202" i="37"/>
  <c r="BE202" i="37"/>
  <c r="T202" i="37"/>
  <c r="R202" i="37"/>
  <c r="P202" i="37"/>
  <c r="BI201" i="37"/>
  <c r="BH201" i="37"/>
  <c r="BG201" i="37"/>
  <c r="BE201" i="37"/>
  <c r="T201" i="37"/>
  <c r="R201" i="37"/>
  <c r="P201" i="37"/>
  <c r="BI200" i="37"/>
  <c r="BH200" i="37"/>
  <c r="BG200" i="37"/>
  <c r="BE200" i="37"/>
  <c r="T200" i="37"/>
  <c r="R200" i="37"/>
  <c r="P200" i="37"/>
  <c r="BI199" i="37"/>
  <c r="BH199" i="37"/>
  <c r="BG199" i="37"/>
  <c r="BE199" i="37"/>
  <c r="T199" i="37"/>
  <c r="R199" i="37"/>
  <c r="P199" i="37"/>
  <c r="BI198" i="37"/>
  <c r="BH198" i="37"/>
  <c r="BG198" i="37"/>
  <c r="BE198" i="37"/>
  <c r="T198" i="37"/>
  <c r="R198" i="37"/>
  <c r="P198" i="37"/>
  <c r="BI197" i="37"/>
  <c r="BH197" i="37"/>
  <c r="BG197" i="37"/>
  <c r="BE197" i="37"/>
  <c r="T197" i="37"/>
  <c r="R197" i="37"/>
  <c r="P197" i="37"/>
  <c r="BI196" i="37"/>
  <c r="BH196" i="37"/>
  <c r="BG196" i="37"/>
  <c r="BE196" i="37"/>
  <c r="T196" i="37"/>
  <c r="R196" i="37"/>
  <c r="P196" i="37"/>
  <c r="BI193" i="37"/>
  <c r="BH193" i="37"/>
  <c r="BG193" i="37"/>
  <c r="BE193" i="37"/>
  <c r="T193" i="37"/>
  <c r="R193" i="37"/>
  <c r="P193" i="37"/>
  <c r="BI192" i="37"/>
  <c r="BH192" i="37"/>
  <c r="BG192" i="37"/>
  <c r="BE192" i="37"/>
  <c r="T192" i="37"/>
  <c r="R192" i="37"/>
  <c r="P192" i="37"/>
  <c r="BI191" i="37"/>
  <c r="BH191" i="37"/>
  <c r="BG191" i="37"/>
  <c r="BE191" i="37"/>
  <c r="T191" i="37"/>
  <c r="R191" i="37"/>
  <c r="P191" i="37"/>
  <c r="BI190" i="37"/>
  <c r="BH190" i="37"/>
  <c r="BG190" i="37"/>
  <c r="BE190" i="37"/>
  <c r="T190" i="37"/>
  <c r="R190" i="37"/>
  <c r="P190" i="37"/>
  <c r="BI189" i="37"/>
  <c r="BH189" i="37"/>
  <c r="BG189" i="37"/>
  <c r="BE189" i="37"/>
  <c r="T189" i="37"/>
  <c r="R189" i="37"/>
  <c r="P189" i="37"/>
  <c r="BI188" i="37"/>
  <c r="BH188" i="37"/>
  <c r="BG188" i="37"/>
  <c r="BE188" i="37"/>
  <c r="T188" i="37"/>
  <c r="R188" i="37"/>
  <c r="P188" i="37"/>
  <c r="BI187" i="37"/>
  <c r="BH187" i="37"/>
  <c r="BG187" i="37"/>
  <c r="BE187" i="37"/>
  <c r="T187" i="37"/>
  <c r="R187" i="37"/>
  <c r="P187" i="37"/>
  <c r="BI186" i="37"/>
  <c r="BH186" i="37"/>
  <c r="BG186" i="37"/>
  <c r="BE186" i="37"/>
  <c r="T186" i="37"/>
  <c r="R186" i="37"/>
  <c r="P186" i="37"/>
  <c r="BI185" i="37"/>
  <c r="BH185" i="37"/>
  <c r="BG185" i="37"/>
  <c r="BE185" i="37"/>
  <c r="T185" i="37"/>
  <c r="R185" i="37"/>
  <c r="P185" i="37"/>
  <c r="BI184" i="37"/>
  <c r="BH184" i="37"/>
  <c r="BG184" i="37"/>
  <c r="BE184" i="37"/>
  <c r="T184" i="37"/>
  <c r="R184" i="37"/>
  <c r="P184" i="37"/>
  <c r="BI183" i="37"/>
  <c r="BH183" i="37"/>
  <c r="BG183" i="37"/>
  <c r="BE183" i="37"/>
  <c r="T183" i="37"/>
  <c r="R183" i="37"/>
  <c r="P183" i="37"/>
  <c r="BI182" i="37"/>
  <c r="BH182" i="37"/>
  <c r="BG182" i="37"/>
  <c r="BE182" i="37"/>
  <c r="T182" i="37"/>
  <c r="R182" i="37"/>
  <c r="P182" i="37"/>
  <c r="BI180" i="37"/>
  <c r="BH180" i="37"/>
  <c r="BG180" i="37"/>
  <c r="BE180" i="37"/>
  <c r="T180" i="37"/>
  <c r="R180" i="37"/>
  <c r="P180" i="37"/>
  <c r="BI179" i="37"/>
  <c r="BH179" i="37"/>
  <c r="BG179" i="37"/>
  <c r="BE179" i="37"/>
  <c r="T179" i="37"/>
  <c r="R179" i="37"/>
  <c r="P179" i="37"/>
  <c r="BI178" i="37"/>
  <c r="BH178" i="37"/>
  <c r="BG178" i="37"/>
  <c r="BE178" i="37"/>
  <c r="T178" i="37"/>
  <c r="R178" i="37"/>
  <c r="P178" i="37"/>
  <c r="BI177" i="37"/>
  <c r="BH177" i="37"/>
  <c r="BG177" i="37"/>
  <c r="BE177" i="37"/>
  <c r="T177" i="37"/>
  <c r="R177" i="37"/>
  <c r="P177" i="37"/>
  <c r="BI176" i="37"/>
  <c r="BH176" i="37"/>
  <c r="BG176" i="37"/>
  <c r="BE176" i="37"/>
  <c r="T176" i="37"/>
  <c r="R176" i="37"/>
  <c r="P176" i="37"/>
  <c r="BI175" i="37"/>
  <c r="BH175" i="37"/>
  <c r="BG175" i="37"/>
  <c r="BE175" i="37"/>
  <c r="T175" i="37"/>
  <c r="R175" i="37"/>
  <c r="P175" i="37"/>
  <c r="BI174" i="37"/>
  <c r="BH174" i="37"/>
  <c r="BG174" i="37"/>
  <c r="BE174" i="37"/>
  <c r="T174" i="37"/>
  <c r="R174" i="37"/>
  <c r="P174" i="37"/>
  <c r="BI173" i="37"/>
  <c r="BH173" i="37"/>
  <c r="BG173" i="37"/>
  <c r="BE173" i="37"/>
  <c r="T173" i="37"/>
  <c r="R173" i="37"/>
  <c r="P173" i="37"/>
  <c r="BI172" i="37"/>
  <c r="BH172" i="37"/>
  <c r="BG172" i="37"/>
  <c r="BE172" i="37"/>
  <c r="T172" i="37"/>
  <c r="R172" i="37"/>
  <c r="P172" i="37"/>
  <c r="BI171" i="37"/>
  <c r="BH171" i="37"/>
  <c r="BG171" i="37"/>
  <c r="BE171" i="37"/>
  <c r="T171" i="37"/>
  <c r="R171" i="37"/>
  <c r="P171" i="37"/>
  <c r="BI170" i="37"/>
  <c r="BH170" i="37"/>
  <c r="BG170" i="37"/>
  <c r="BE170" i="37"/>
  <c r="T170" i="37"/>
  <c r="R170" i="37"/>
  <c r="P170" i="37"/>
  <c r="BI169" i="37"/>
  <c r="BH169" i="37"/>
  <c r="BG169" i="37"/>
  <c r="BE169" i="37"/>
  <c r="T169" i="37"/>
  <c r="R169" i="37"/>
  <c r="P169" i="37"/>
  <c r="BI168" i="37"/>
  <c r="BH168" i="37"/>
  <c r="BG168" i="37"/>
  <c r="BE168" i="37"/>
  <c r="T168" i="37"/>
  <c r="R168" i="37"/>
  <c r="P168" i="37"/>
  <c r="BI167" i="37"/>
  <c r="BH167" i="37"/>
  <c r="BG167" i="37"/>
  <c r="BE167" i="37"/>
  <c r="T167" i="37"/>
  <c r="R167" i="37"/>
  <c r="P167" i="37"/>
  <c r="BI166" i="37"/>
  <c r="BH166" i="37"/>
  <c r="BG166" i="37"/>
  <c r="BE166" i="37"/>
  <c r="T166" i="37"/>
  <c r="R166" i="37"/>
  <c r="P166" i="37"/>
  <c r="BI165" i="37"/>
  <c r="BH165" i="37"/>
  <c r="BG165" i="37"/>
  <c r="BE165" i="37"/>
  <c r="T165" i="37"/>
  <c r="R165" i="37"/>
  <c r="P165" i="37"/>
  <c r="BI164" i="37"/>
  <c r="BH164" i="37"/>
  <c r="BG164" i="37"/>
  <c r="BE164" i="37"/>
  <c r="T164" i="37"/>
  <c r="R164" i="37"/>
  <c r="P164" i="37"/>
  <c r="BI163" i="37"/>
  <c r="BH163" i="37"/>
  <c r="BG163" i="37"/>
  <c r="BE163" i="37"/>
  <c r="T163" i="37"/>
  <c r="R163" i="37"/>
  <c r="P163" i="37"/>
  <c r="BI161" i="37"/>
  <c r="BH161" i="37"/>
  <c r="BG161" i="37"/>
  <c r="BE161" i="37"/>
  <c r="T161" i="37"/>
  <c r="R161" i="37"/>
  <c r="P161" i="37"/>
  <c r="BI160" i="37"/>
  <c r="BH160" i="37"/>
  <c r="BG160" i="37"/>
  <c r="BE160" i="37"/>
  <c r="T160" i="37"/>
  <c r="R160" i="37"/>
  <c r="P160" i="37"/>
  <c r="BI159" i="37"/>
  <c r="BH159" i="37"/>
  <c r="BG159" i="37"/>
  <c r="BE159" i="37"/>
  <c r="T159" i="37"/>
  <c r="R159" i="37"/>
  <c r="P159" i="37"/>
  <c r="BI158" i="37"/>
  <c r="BH158" i="37"/>
  <c r="BG158" i="37"/>
  <c r="BE158" i="37"/>
  <c r="T158" i="37"/>
  <c r="R158" i="37"/>
  <c r="P158" i="37"/>
  <c r="BI157" i="37"/>
  <c r="BH157" i="37"/>
  <c r="BG157" i="37"/>
  <c r="BE157" i="37"/>
  <c r="T157" i="37"/>
  <c r="R157" i="37"/>
  <c r="P157" i="37"/>
  <c r="BI156" i="37"/>
  <c r="BH156" i="37"/>
  <c r="BG156" i="37"/>
  <c r="BE156" i="37"/>
  <c r="T156" i="37"/>
  <c r="R156" i="37"/>
  <c r="P156" i="37"/>
  <c r="BI155" i="37"/>
  <c r="BH155" i="37"/>
  <c r="BG155" i="37"/>
  <c r="BE155" i="37"/>
  <c r="T155" i="37"/>
  <c r="R155" i="37"/>
  <c r="P155" i="37"/>
  <c r="BI154" i="37"/>
  <c r="BH154" i="37"/>
  <c r="BG154" i="37"/>
  <c r="BE154" i="37"/>
  <c r="T154" i="37"/>
  <c r="R154" i="37"/>
  <c r="P154" i="37"/>
  <c r="BI153" i="37"/>
  <c r="BH153" i="37"/>
  <c r="BG153" i="37"/>
  <c r="BE153" i="37"/>
  <c r="T153" i="37"/>
  <c r="R153" i="37"/>
  <c r="P153" i="37"/>
  <c r="BI152" i="37"/>
  <c r="BH152" i="37"/>
  <c r="BG152" i="37"/>
  <c r="BE152" i="37"/>
  <c r="T152" i="37"/>
  <c r="R152" i="37"/>
  <c r="P152" i="37"/>
  <c r="BI151" i="37"/>
  <c r="BH151" i="37"/>
  <c r="BG151" i="37"/>
  <c r="BE151" i="37"/>
  <c r="T151" i="37"/>
  <c r="R151" i="37"/>
  <c r="P151" i="37"/>
  <c r="BI150" i="37"/>
  <c r="BH150" i="37"/>
  <c r="BG150" i="37"/>
  <c r="BE150" i="37"/>
  <c r="T150" i="37"/>
  <c r="R150" i="37"/>
  <c r="P150" i="37"/>
  <c r="BI149" i="37"/>
  <c r="BH149" i="37"/>
  <c r="BG149" i="37"/>
  <c r="BE149" i="37"/>
  <c r="T149" i="37"/>
  <c r="R149" i="37"/>
  <c r="P149" i="37"/>
  <c r="BI148" i="37"/>
  <c r="BH148" i="37"/>
  <c r="BG148" i="37"/>
  <c r="BE148" i="37"/>
  <c r="T148" i="37"/>
  <c r="R148" i="37"/>
  <c r="P148" i="37"/>
  <c r="BI147" i="37"/>
  <c r="BH147" i="37"/>
  <c r="BG147" i="37"/>
  <c r="BE147" i="37"/>
  <c r="T147" i="37"/>
  <c r="R147" i="37"/>
  <c r="P147" i="37"/>
  <c r="BI146" i="37"/>
  <c r="BH146" i="37"/>
  <c r="BG146" i="37"/>
  <c r="BE146" i="37"/>
  <c r="T146" i="37"/>
  <c r="R146" i="37"/>
  <c r="P146" i="37"/>
  <c r="F137" i="37"/>
  <c r="E135" i="37"/>
  <c r="BI120" i="37"/>
  <c r="BH120" i="37"/>
  <c r="BG120" i="37"/>
  <c r="BE120" i="37"/>
  <c r="BI119" i="37"/>
  <c r="BH119" i="37"/>
  <c r="BG119" i="37"/>
  <c r="BF119" i="37"/>
  <c r="BE119" i="37"/>
  <c r="BI118" i="37"/>
  <c r="BH118" i="37"/>
  <c r="BG118" i="37"/>
  <c r="BF118" i="37"/>
  <c r="BE118" i="37"/>
  <c r="BI117" i="37"/>
  <c r="BH117" i="37"/>
  <c r="BG117" i="37"/>
  <c r="BF117" i="37"/>
  <c r="BE117" i="37"/>
  <c r="BI116" i="37"/>
  <c r="BH116" i="37"/>
  <c r="BG116" i="37"/>
  <c r="BF116" i="37"/>
  <c r="BE116" i="37"/>
  <c r="BI115" i="37"/>
  <c r="BH115" i="37"/>
  <c r="BG115" i="37"/>
  <c r="BF115" i="37"/>
  <c r="BE115" i="37"/>
  <c r="F91" i="37"/>
  <c r="E89" i="37"/>
  <c r="J26" i="37"/>
  <c r="E26" i="37"/>
  <c r="J140" i="37" s="1"/>
  <c r="J25" i="37"/>
  <c r="J23" i="37"/>
  <c r="E23" i="37"/>
  <c r="J93" i="37" s="1"/>
  <c r="J22" i="37"/>
  <c r="J20" i="37"/>
  <c r="E20" i="37"/>
  <c r="F140" i="37" s="1"/>
  <c r="J19" i="37"/>
  <c r="J17" i="37"/>
  <c r="E17" i="37"/>
  <c r="F139" i="37" s="1"/>
  <c r="J16" i="37"/>
  <c r="J14" i="37"/>
  <c r="J137" i="37" s="1"/>
  <c r="E7" i="37"/>
  <c r="E85" i="37" s="1"/>
  <c r="J41" i="36"/>
  <c r="J40" i="36"/>
  <c r="AY130" i="1" s="1"/>
  <c r="J39" i="36"/>
  <c r="AX130" i="1" s="1"/>
  <c r="BI206" i="36"/>
  <c r="BH206" i="36"/>
  <c r="BG206" i="36"/>
  <c r="BE206" i="36"/>
  <c r="T206" i="36"/>
  <c r="R206" i="36"/>
  <c r="P206" i="36"/>
  <c r="BI205" i="36"/>
  <c r="BH205" i="36"/>
  <c r="BG205" i="36"/>
  <c r="BE205" i="36"/>
  <c r="T205" i="36"/>
  <c r="R205" i="36"/>
  <c r="P205" i="36"/>
  <c r="BI204" i="36"/>
  <c r="BH204" i="36"/>
  <c r="BG204" i="36"/>
  <c r="BE204" i="36"/>
  <c r="T204" i="36"/>
  <c r="R204" i="36"/>
  <c r="P204" i="36"/>
  <c r="BI203" i="36"/>
  <c r="BH203" i="36"/>
  <c r="BG203" i="36"/>
  <c r="BE203" i="36"/>
  <c r="T203" i="36"/>
  <c r="R203" i="36"/>
  <c r="P203" i="36"/>
  <c r="BI202" i="36"/>
  <c r="BH202" i="36"/>
  <c r="BG202" i="36"/>
  <c r="BE202" i="36"/>
  <c r="T202" i="36"/>
  <c r="R202" i="36"/>
  <c r="P202" i="36"/>
  <c r="BI201" i="36"/>
  <c r="BH201" i="36"/>
  <c r="BG201" i="36"/>
  <c r="BE201" i="36"/>
  <c r="T201" i="36"/>
  <c r="R201" i="36"/>
  <c r="P201" i="36"/>
  <c r="BI200" i="36"/>
  <c r="BH200" i="36"/>
  <c r="BG200" i="36"/>
  <c r="BE200" i="36"/>
  <c r="T200" i="36"/>
  <c r="R200" i="36"/>
  <c r="P200" i="36"/>
  <c r="BI199" i="36"/>
  <c r="BH199" i="36"/>
  <c r="BG199" i="36"/>
  <c r="BE199" i="36"/>
  <c r="T199" i="36"/>
  <c r="R199" i="36"/>
  <c r="P199" i="36"/>
  <c r="BI198" i="36"/>
  <c r="BH198" i="36"/>
  <c r="BG198" i="36"/>
  <c r="BE198" i="36"/>
  <c r="T198" i="36"/>
  <c r="R198" i="36"/>
  <c r="P198" i="36"/>
  <c r="BI197" i="36"/>
  <c r="BH197" i="36"/>
  <c r="BG197" i="36"/>
  <c r="BE197" i="36"/>
  <c r="T197" i="36"/>
  <c r="R197" i="36"/>
  <c r="P197" i="36"/>
  <c r="BI195" i="36"/>
  <c r="BH195" i="36"/>
  <c r="BG195" i="36"/>
  <c r="BE195" i="36"/>
  <c r="T195" i="36"/>
  <c r="R195" i="36"/>
  <c r="P195" i="36"/>
  <c r="BI194" i="36"/>
  <c r="BH194" i="36"/>
  <c r="BG194" i="36"/>
  <c r="BE194" i="36"/>
  <c r="T194" i="36"/>
  <c r="R194" i="36"/>
  <c r="P194" i="36"/>
  <c r="BI192" i="36"/>
  <c r="BH192" i="36"/>
  <c r="BG192" i="36"/>
  <c r="BE192" i="36"/>
  <c r="T192" i="36"/>
  <c r="T191" i="36" s="1"/>
  <c r="R192" i="36"/>
  <c r="R191" i="36" s="1"/>
  <c r="P192" i="36"/>
  <c r="P191" i="36" s="1"/>
  <c r="BI190" i="36"/>
  <c r="BH190" i="36"/>
  <c r="BG190" i="36"/>
  <c r="BE190" i="36"/>
  <c r="T190" i="36"/>
  <c r="T189" i="36" s="1"/>
  <c r="R190" i="36"/>
  <c r="R189" i="36" s="1"/>
  <c r="P190" i="36"/>
  <c r="P189" i="36" s="1"/>
  <c r="BI187" i="36"/>
  <c r="BH187" i="36"/>
  <c r="BG187" i="36"/>
  <c r="BE187" i="36"/>
  <c r="T187" i="36"/>
  <c r="R187" i="36"/>
  <c r="P187" i="36"/>
  <c r="BI186" i="36"/>
  <c r="BH186" i="36"/>
  <c r="BG186" i="36"/>
  <c r="BE186" i="36"/>
  <c r="T186" i="36"/>
  <c r="R186" i="36"/>
  <c r="P186" i="36"/>
  <c r="BI185" i="36"/>
  <c r="BH185" i="36"/>
  <c r="BG185" i="36"/>
  <c r="BE185" i="36"/>
  <c r="T185" i="36"/>
  <c r="R185" i="36"/>
  <c r="P185" i="36"/>
  <c r="BI184" i="36"/>
  <c r="BH184" i="36"/>
  <c r="BG184" i="36"/>
  <c r="BE184" i="36"/>
  <c r="T184" i="36"/>
  <c r="R184" i="36"/>
  <c r="P184" i="36"/>
  <c r="BI183" i="36"/>
  <c r="BH183" i="36"/>
  <c r="BG183" i="36"/>
  <c r="BE183" i="36"/>
  <c r="T183" i="36"/>
  <c r="R183" i="36"/>
  <c r="P183" i="36"/>
  <c r="BI182" i="36"/>
  <c r="BH182" i="36"/>
  <c r="BG182" i="36"/>
  <c r="BE182" i="36"/>
  <c r="T182" i="36"/>
  <c r="R182" i="36"/>
  <c r="P182" i="36"/>
  <c r="BI181" i="36"/>
  <c r="BH181" i="36"/>
  <c r="BG181" i="36"/>
  <c r="BE181" i="36"/>
  <c r="T181" i="36"/>
  <c r="R181" i="36"/>
  <c r="P181" i="36"/>
  <c r="BI180" i="36"/>
  <c r="BH180" i="36"/>
  <c r="BG180" i="36"/>
  <c r="BE180" i="36"/>
  <c r="T180" i="36"/>
  <c r="R180" i="36"/>
  <c r="P180" i="36"/>
  <c r="BI179" i="36"/>
  <c r="BH179" i="36"/>
  <c r="BG179" i="36"/>
  <c r="BE179" i="36"/>
  <c r="T179" i="36"/>
  <c r="R179" i="36"/>
  <c r="P179" i="36"/>
  <c r="BI178" i="36"/>
  <c r="BH178" i="36"/>
  <c r="BG178" i="36"/>
  <c r="BE178" i="36"/>
  <c r="T178" i="36"/>
  <c r="R178" i="36"/>
  <c r="P178" i="36"/>
  <c r="BI177" i="36"/>
  <c r="BH177" i="36"/>
  <c r="BG177" i="36"/>
  <c r="BE177" i="36"/>
  <c r="T177" i="36"/>
  <c r="R177" i="36"/>
  <c r="P177" i="36"/>
  <c r="BI176" i="36"/>
  <c r="BH176" i="36"/>
  <c r="BG176" i="36"/>
  <c r="BE176" i="36"/>
  <c r="T176" i="36"/>
  <c r="R176" i="36"/>
  <c r="P176" i="36"/>
  <c r="BI175" i="36"/>
  <c r="BH175" i="36"/>
  <c r="BG175" i="36"/>
  <c r="BE175" i="36"/>
  <c r="T175" i="36"/>
  <c r="R175" i="36"/>
  <c r="P175" i="36"/>
  <c r="BI174" i="36"/>
  <c r="BH174" i="36"/>
  <c r="BG174" i="36"/>
  <c r="BE174" i="36"/>
  <c r="T174" i="36"/>
  <c r="R174" i="36"/>
  <c r="P174" i="36"/>
  <c r="BI173" i="36"/>
  <c r="BH173" i="36"/>
  <c r="BG173" i="36"/>
  <c r="BE173" i="36"/>
  <c r="T173" i="36"/>
  <c r="R173" i="36"/>
  <c r="P173" i="36"/>
  <c r="BI172" i="36"/>
  <c r="BH172" i="36"/>
  <c r="BG172" i="36"/>
  <c r="BE172" i="36"/>
  <c r="T172" i="36"/>
  <c r="R172" i="36"/>
  <c r="P172" i="36"/>
  <c r="BI171" i="36"/>
  <c r="BH171" i="36"/>
  <c r="BG171" i="36"/>
  <c r="BE171" i="36"/>
  <c r="T171" i="36"/>
  <c r="R171" i="36"/>
  <c r="P171" i="36"/>
  <c r="BI170" i="36"/>
  <c r="BH170" i="36"/>
  <c r="BG170" i="36"/>
  <c r="BE170" i="36"/>
  <c r="T170" i="36"/>
  <c r="R170" i="36"/>
  <c r="P170" i="36"/>
  <c r="BI169" i="36"/>
  <c r="BH169" i="36"/>
  <c r="BG169" i="36"/>
  <c r="BE169" i="36"/>
  <c r="T169" i="36"/>
  <c r="R169" i="36"/>
  <c r="P169" i="36"/>
  <c r="BI168" i="36"/>
  <c r="BH168" i="36"/>
  <c r="BG168" i="36"/>
  <c r="BE168" i="36"/>
  <c r="T168" i="36"/>
  <c r="R168" i="36"/>
  <c r="P168" i="36"/>
  <c r="BI167" i="36"/>
  <c r="BH167" i="36"/>
  <c r="BG167" i="36"/>
  <c r="BE167" i="36"/>
  <c r="T167" i="36"/>
  <c r="R167" i="36"/>
  <c r="P167" i="36"/>
  <c r="BI166" i="36"/>
  <c r="BH166" i="36"/>
  <c r="BG166" i="36"/>
  <c r="BE166" i="36"/>
  <c r="T166" i="36"/>
  <c r="R166" i="36"/>
  <c r="P166" i="36"/>
  <c r="BI165" i="36"/>
  <c r="BH165" i="36"/>
  <c r="BG165" i="36"/>
  <c r="BE165" i="36"/>
  <c r="T165" i="36"/>
  <c r="R165" i="36"/>
  <c r="P165" i="36"/>
  <c r="BI164" i="36"/>
  <c r="BH164" i="36"/>
  <c r="BG164" i="36"/>
  <c r="BE164" i="36"/>
  <c r="T164" i="36"/>
  <c r="R164" i="36"/>
  <c r="P164" i="36"/>
  <c r="BI163" i="36"/>
  <c r="BH163" i="36"/>
  <c r="BG163" i="36"/>
  <c r="BE163" i="36"/>
  <c r="T163" i="36"/>
  <c r="R163" i="36"/>
  <c r="P163" i="36"/>
  <c r="BI162" i="36"/>
  <c r="BH162" i="36"/>
  <c r="BG162" i="36"/>
  <c r="BE162" i="36"/>
  <c r="T162" i="36"/>
  <c r="R162" i="36"/>
  <c r="P162" i="36"/>
  <c r="BI161" i="36"/>
  <c r="BH161" i="36"/>
  <c r="BG161" i="36"/>
  <c r="BE161" i="36"/>
  <c r="T161" i="36"/>
  <c r="R161" i="36"/>
  <c r="P161" i="36"/>
  <c r="BI160" i="36"/>
  <c r="BH160" i="36"/>
  <c r="BG160" i="36"/>
  <c r="BE160" i="36"/>
  <c r="T160" i="36"/>
  <c r="R160" i="36"/>
  <c r="P160" i="36"/>
  <c r="BI159" i="36"/>
  <c r="BH159" i="36"/>
  <c r="BG159" i="36"/>
  <c r="BE159" i="36"/>
  <c r="T159" i="36"/>
  <c r="R159" i="36"/>
  <c r="P159" i="36"/>
  <c r="BI158" i="36"/>
  <c r="BH158" i="36"/>
  <c r="BG158" i="36"/>
  <c r="BE158" i="36"/>
  <c r="T158" i="36"/>
  <c r="R158" i="36"/>
  <c r="P158" i="36"/>
  <c r="BI157" i="36"/>
  <c r="BH157" i="36"/>
  <c r="BG157" i="36"/>
  <c r="BE157" i="36"/>
  <c r="T157" i="36"/>
  <c r="R157" i="36"/>
  <c r="P157" i="36"/>
  <c r="BI156" i="36"/>
  <c r="BH156" i="36"/>
  <c r="BG156" i="36"/>
  <c r="BE156" i="36"/>
  <c r="T156" i="36"/>
  <c r="R156" i="36"/>
  <c r="P156" i="36"/>
  <c r="BI155" i="36"/>
  <c r="BH155" i="36"/>
  <c r="BG155" i="36"/>
  <c r="BE155" i="36"/>
  <c r="T155" i="36"/>
  <c r="R155" i="36"/>
  <c r="P155" i="36"/>
  <c r="BI154" i="36"/>
  <c r="BH154" i="36"/>
  <c r="BG154" i="36"/>
  <c r="BE154" i="36"/>
  <c r="T154" i="36"/>
  <c r="R154" i="36"/>
  <c r="P154" i="36"/>
  <c r="BI153" i="36"/>
  <c r="BH153" i="36"/>
  <c r="BG153" i="36"/>
  <c r="BE153" i="36"/>
  <c r="T153" i="36"/>
  <c r="R153" i="36"/>
  <c r="P153" i="36"/>
  <c r="BI152" i="36"/>
  <c r="BH152" i="36"/>
  <c r="BG152" i="36"/>
  <c r="BE152" i="36"/>
  <c r="T152" i="36"/>
  <c r="R152" i="36"/>
  <c r="P152" i="36"/>
  <c r="BI151" i="36"/>
  <c r="BH151" i="36"/>
  <c r="BG151" i="36"/>
  <c r="BE151" i="36"/>
  <c r="T151" i="36"/>
  <c r="R151" i="36"/>
  <c r="P151" i="36"/>
  <c r="BI150" i="36"/>
  <c r="BH150" i="36"/>
  <c r="BG150" i="36"/>
  <c r="BE150" i="36"/>
  <c r="T150" i="36"/>
  <c r="R150" i="36"/>
  <c r="P150" i="36"/>
  <c r="BI149" i="36"/>
  <c r="BH149" i="36"/>
  <c r="BG149" i="36"/>
  <c r="BE149" i="36"/>
  <c r="T149" i="36"/>
  <c r="R149" i="36"/>
  <c r="P149" i="36"/>
  <c r="BI148" i="36"/>
  <c r="BH148" i="36"/>
  <c r="BG148" i="36"/>
  <c r="BE148" i="36"/>
  <c r="T148" i="36"/>
  <c r="R148" i="36"/>
  <c r="P148" i="36"/>
  <c r="BI147" i="36"/>
  <c r="BH147" i="36"/>
  <c r="BG147" i="36"/>
  <c r="BE147" i="36"/>
  <c r="T147" i="36"/>
  <c r="R147" i="36"/>
  <c r="P147" i="36"/>
  <c r="BI146" i="36"/>
  <c r="BH146" i="36"/>
  <c r="BG146" i="36"/>
  <c r="BE146" i="36"/>
  <c r="T146" i="36"/>
  <c r="R146" i="36"/>
  <c r="P146" i="36"/>
  <c r="BI145" i="36"/>
  <c r="BH145" i="36"/>
  <c r="BG145" i="36"/>
  <c r="BE145" i="36"/>
  <c r="T145" i="36"/>
  <c r="R145" i="36"/>
  <c r="P145" i="36"/>
  <c r="BI144" i="36"/>
  <c r="BH144" i="36"/>
  <c r="BG144" i="36"/>
  <c r="BE144" i="36"/>
  <c r="T144" i="36"/>
  <c r="R144" i="36"/>
  <c r="P144" i="36"/>
  <c r="BI143" i="36"/>
  <c r="BH143" i="36"/>
  <c r="BG143" i="36"/>
  <c r="BE143" i="36"/>
  <c r="T143" i="36"/>
  <c r="R143" i="36"/>
  <c r="P143" i="36"/>
  <c r="BI142" i="36"/>
  <c r="BH142" i="36"/>
  <c r="BG142" i="36"/>
  <c r="BE142" i="36"/>
  <c r="T142" i="36"/>
  <c r="R142" i="36"/>
  <c r="P142" i="36"/>
  <c r="BI141" i="36"/>
  <c r="BH141" i="36"/>
  <c r="BG141" i="36"/>
  <c r="BE141" i="36"/>
  <c r="T141" i="36"/>
  <c r="R141" i="36"/>
  <c r="P141" i="36"/>
  <c r="BI140" i="36"/>
  <c r="BH140" i="36"/>
  <c r="BG140" i="36"/>
  <c r="BE140" i="36"/>
  <c r="T140" i="36"/>
  <c r="R140" i="36"/>
  <c r="P140" i="36"/>
  <c r="BI139" i="36"/>
  <c r="BH139" i="36"/>
  <c r="BG139" i="36"/>
  <c r="BE139" i="36"/>
  <c r="T139" i="36"/>
  <c r="R139" i="36"/>
  <c r="P139" i="36"/>
  <c r="BI138" i="36"/>
  <c r="BH138" i="36"/>
  <c r="BG138" i="36"/>
  <c r="BE138" i="36"/>
  <c r="T138" i="36"/>
  <c r="R138" i="36"/>
  <c r="P138" i="36"/>
  <c r="F130" i="36"/>
  <c r="E128" i="36"/>
  <c r="BI113" i="36"/>
  <c r="BH113" i="36"/>
  <c r="BG113" i="36"/>
  <c r="BE113" i="36"/>
  <c r="BI112" i="36"/>
  <c r="BH112" i="36"/>
  <c r="BG112" i="36"/>
  <c r="BF112" i="36"/>
  <c r="BE112" i="36"/>
  <c r="BI111" i="36"/>
  <c r="BH111" i="36"/>
  <c r="BG111" i="36"/>
  <c r="BF111" i="36"/>
  <c r="BE111" i="36"/>
  <c r="BI110" i="36"/>
  <c r="BH110" i="36"/>
  <c r="BG110" i="36"/>
  <c r="BF110" i="36"/>
  <c r="BE110" i="36"/>
  <c r="BI109" i="36"/>
  <c r="BH109" i="36"/>
  <c r="BG109" i="36"/>
  <c r="BF109" i="36"/>
  <c r="BE109" i="36"/>
  <c r="BI108" i="36"/>
  <c r="BH108" i="36"/>
  <c r="BG108" i="36"/>
  <c r="BF108" i="36"/>
  <c r="BE108" i="36"/>
  <c r="F91" i="36"/>
  <c r="E89" i="36"/>
  <c r="J26" i="36"/>
  <c r="E26" i="36"/>
  <c r="J133" i="36" s="1"/>
  <c r="J25" i="36"/>
  <c r="J23" i="36"/>
  <c r="E23" i="36"/>
  <c r="J93" i="36" s="1"/>
  <c r="J22" i="36"/>
  <c r="J20" i="36"/>
  <c r="E20" i="36"/>
  <c r="F133" i="36" s="1"/>
  <c r="J19" i="36"/>
  <c r="J17" i="36"/>
  <c r="E17" i="36"/>
  <c r="F93" i="36" s="1"/>
  <c r="J16" i="36"/>
  <c r="J14" i="36"/>
  <c r="J130" i="36" s="1"/>
  <c r="E7" i="36"/>
  <c r="E124" i="36" s="1"/>
  <c r="J41" i="35"/>
  <c r="J40" i="35"/>
  <c r="AY129" i="1" s="1"/>
  <c r="J39" i="35"/>
  <c r="AX129" i="1" s="1"/>
  <c r="BI215" i="35"/>
  <c r="BH215" i="35"/>
  <c r="BG215" i="35"/>
  <c r="BE215" i="35"/>
  <c r="T215" i="35"/>
  <c r="R215" i="35"/>
  <c r="P215" i="35"/>
  <c r="BI214" i="35"/>
  <c r="BH214" i="35"/>
  <c r="BG214" i="35"/>
  <c r="BE214" i="35"/>
  <c r="T214" i="35"/>
  <c r="R214" i="35"/>
  <c r="P214" i="35"/>
  <c r="BI213" i="35"/>
  <c r="BH213" i="35"/>
  <c r="BG213" i="35"/>
  <c r="BE213" i="35"/>
  <c r="T213" i="35"/>
  <c r="R213" i="35"/>
  <c r="P213" i="35"/>
  <c r="BI212" i="35"/>
  <c r="BH212" i="35"/>
  <c r="BG212" i="35"/>
  <c r="BE212" i="35"/>
  <c r="T212" i="35"/>
  <c r="R212" i="35"/>
  <c r="P212" i="35"/>
  <c r="BI211" i="35"/>
  <c r="BH211" i="35"/>
  <c r="BG211" i="35"/>
  <c r="BE211" i="35"/>
  <c r="T211" i="35"/>
  <c r="R211" i="35"/>
  <c r="P211" i="35"/>
  <c r="BI210" i="35"/>
  <c r="BH210" i="35"/>
  <c r="BG210" i="35"/>
  <c r="BE210" i="35"/>
  <c r="T210" i="35"/>
  <c r="R210" i="35"/>
  <c r="P210" i="35"/>
  <c r="BI209" i="35"/>
  <c r="BH209" i="35"/>
  <c r="BG209" i="35"/>
  <c r="BE209" i="35"/>
  <c r="T209" i="35"/>
  <c r="R209" i="35"/>
  <c r="P209" i="35"/>
  <c r="BI208" i="35"/>
  <c r="BH208" i="35"/>
  <c r="BG208" i="35"/>
  <c r="BE208" i="35"/>
  <c r="T208" i="35"/>
  <c r="R208" i="35"/>
  <c r="P208" i="35"/>
  <c r="BI207" i="35"/>
  <c r="BH207" i="35"/>
  <c r="BG207" i="35"/>
  <c r="BE207" i="35"/>
  <c r="T207" i="35"/>
  <c r="R207" i="35"/>
  <c r="P207" i="35"/>
  <c r="BI206" i="35"/>
  <c r="BH206" i="35"/>
  <c r="BG206" i="35"/>
  <c r="BE206" i="35"/>
  <c r="T206" i="35"/>
  <c r="R206" i="35"/>
  <c r="P206" i="35"/>
  <c r="BI204" i="35"/>
  <c r="BH204" i="35"/>
  <c r="BG204" i="35"/>
  <c r="BE204" i="35"/>
  <c r="T204" i="35"/>
  <c r="R204" i="35"/>
  <c r="P204" i="35"/>
  <c r="BI203" i="35"/>
  <c r="BH203" i="35"/>
  <c r="BG203" i="35"/>
  <c r="BE203" i="35"/>
  <c r="T203" i="35"/>
  <c r="R203" i="35"/>
  <c r="P203" i="35"/>
  <c r="BI201" i="35"/>
  <c r="BH201" i="35"/>
  <c r="BG201" i="35"/>
  <c r="BE201" i="35"/>
  <c r="T201" i="35"/>
  <c r="T200" i="35" s="1"/>
  <c r="R201" i="35"/>
  <c r="R200" i="35" s="1"/>
  <c r="P201" i="35"/>
  <c r="P200" i="35" s="1"/>
  <c r="BI199" i="35"/>
  <c r="BH199" i="35"/>
  <c r="BG199" i="35"/>
  <c r="BE199" i="35"/>
  <c r="T199" i="35"/>
  <c r="T198" i="35" s="1"/>
  <c r="R199" i="35"/>
  <c r="R198" i="35" s="1"/>
  <c r="P199" i="35"/>
  <c r="P198" i="35" s="1"/>
  <c r="BI196" i="35"/>
  <c r="BH196" i="35"/>
  <c r="BG196" i="35"/>
  <c r="BE196" i="35"/>
  <c r="T196" i="35"/>
  <c r="R196" i="35"/>
  <c r="P196" i="35"/>
  <c r="BI195" i="35"/>
  <c r="BH195" i="35"/>
  <c r="BG195" i="35"/>
  <c r="BE195" i="35"/>
  <c r="T195" i="35"/>
  <c r="R195" i="35"/>
  <c r="P195" i="35"/>
  <c r="BI194" i="35"/>
  <c r="BH194" i="35"/>
  <c r="BG194" i="35"/>
  <c r="BE194" i="35"/>
  <c r="T194" i="35"/>
  <c r="R194" i="35"/>
  <c r="P194" i="35"/>
  <c r="BI193" i="35"/>
  <c r="BH193" i="35"/>
  <c r="BG193" i="35"/>
  <c r="BE193" i="35"/>
  <c r="T193" i="35"/>
  <c r="R193" i="35"/>
  <c r="P193" i="35"/>
  <c r="BI192" i="35"/>
  <c r="BH192" i="35"/>
  <c r="BG192" i="35"/>
  <c r="BE192" i="35"/>
  <c r="T192" i="35"/>
  <c r="R192" i="35"/>
  <c r="P192" i="35"/>
  <c r="BI191" i="35"/>
  <c r="BH191" i="35"/>
  <c r="BG191" i="35"/>
  <c r="BE191" i="35"/>
  <c r="T191" i="35"/>
  <c r="R191" i="35"/>
  <c r="P191" i="35"/>
  <c r="BI190" i="35"/>
  <c r="BH190" i="35"/>
  <c r="BG190" i="35"/>
  <c r="BE190" i="35"/>
  <c r="T190" i="35"/>
  <c r="R190" i="35"/>
  <c r="P190" i="35"/>
  <c r="BI188" i="35"/>
  <c r="BH188" i="35"/>
  <c r="BG188" i="35"/>
  <c r="BE188" i="35"/>
  <c r="T188" i="35"/>
  <c r="R188" i="35"/>
  <c r="P188" i="35"/>
  <c r="BI187" i="35"/>
  <c r="BH187" i="35"/>
  <c r="BG187" i="35"/>
  <c r="BE187" i="35"/>
  <c r="T187" i="35"/>
  <c r="R187" i="35"/>
  <c r="P187" i="35"/>
  <c r="BI186" i="35"/>
  <c r="BH186" i="35"/>
  <c r="BG186" i="35"/>
  <c r="BE186" i="35"/>
  <c r="T186" i="35"/>
  <c r="R186" i="35"/>
  <c r="P186" i="35"/>
  <c r="BI185" i="35"/>
  <c r="BH185" i="35"/>
  <c r="BG185" i="35"/>
  <c r="BE185" i="35"/>
  <c r="T185" i="35"/>
  <c r="R185" i="35"/>
  <c r="P185" i="35"/>
  <c r="BI184" i="35"/>
  <c r="BH184" i="35"/>
  <c r="BG184" i="35"/>
  <c r="BE184" i="35"/>
  <c r="T184" i="35"/>
  <c r="R184" i="35"/>
  <c r="P184" i="35"/>
  <c r="BI183" i="35"/>
  <c r="BH183" i="35"/>
  <c r="BG183" i="35"/>
  <c r="BE183" i="35"/>
  <c r="T183" i="35"/>
  <c r="R183" i="35"/>
  <c r="P183" i="35"/>
  <c r="BI182" i="35"/>
  <c r="BH182" i="35"/>
  <c r="BG182" i="35"/>
  <c r="BE182" i="35"/>
  <c r="T182" i="35"/>
  <c r="R182" i="35"/>
  <c r="P182" i="35"/>
  <c r="BI181" i="35"/>
  <c r="BH181" i="35"/>
  <c r="BG181" i="35"/>
  <c r="BE181" i="35"/>
  <c r="T181" i="35"/>
  <c r="R181" i="35"/>
  <c r="P181" i="35"/>
  <c r="BI180" i="35"/>
  <c r="BH180" i="35"/>
  <c r="BG180" i="35"/>
  <c r="BE180" i="35"/>
  <c r="T180" i="35"/>
  <c r="R180" i="35"/>
  <c r="P180" i="35"/>
  <c r="BI179" i="35"/>
  <c r="BH179" i="35"/>
  <c r="BG179" i="35"/>
  <c r="BE179" i="35"/>
  <c r="T179" i="35"/>
  <c r="R179" i="35"/>
  <c r="P179" i="35"/>
  <c r="BI178" i="35"/>
  <c r="BH178" i="35"/>
  <c r="BG178" i="35"/>
  <c r="BE178" i="35"/>
  <c r="T178" i="35"/>
  <c r="R178" i="35"/>
  <c r="P178" i="35"/>
  <c r="BI177" i="35"/>
  <c r="BH177" i="35"/>
  <c r="BG177" i="35"/>
  <c r="BE177" i="35"/>
  <c r="T177" i="35"/>
  <c r="R177" i="35"/>
  <c r="P177" i="35"/>
  <c r="BI176" i="35"/>
  <c r="BH176" i="35"/>
  <c r="BG176" i="35"/>
  <c r="BE176" i="35"/>
  <c r="T176" i="35"/>
  <c r="R176" i="35"/>
  <c r="P176" i="35"/>
  <c r="BI175" i="35"/>
  <c r="BH175" i="35"/>
  <c r="BG175" i="35"/>
  <c r="BE175" i="35"/>
  <c r="T175" i="35"/>
  <c r="R175" i="35"/>
  <c r="P175" i="35"/>
  <c r="BI174" i="35"/>
  <c r="BH174" i="35"/>
  <c r="BG174" i="35"/>
  <c r="BE174" i="35"/>
  <c r="T174" i="35"/>
  <c r="R174" i="35"/>
  <c r="P174" i="35"/>
  <c r="BI173" i="35"/>
  <c r="BH173" i="35"/>
  <c r="BG173" i="35"/>
  <c r="BE173" i="35"/>
  <c r="T173" i="35"/>
  <c r="R173" i="35"/>
  <c r="P173" i="35"/>
  <c r="BI172" i="35"/>
  <c r="BH172" i="35"/>
  <c r="BG172" i="35"/>
  <c r="BE172" i="35"/>
  <c r="T172" i="35"/>
  <c r="R172" i="35"/>
  <c r="P172" i="35"/>
  <c r="BI171" i="35"/>
  <c r="BH171" i="35"/>
  <c r="BG171" i="35"/>
  <c r="BE171" i="35"/>
  <c r="T171" i="35"/>
  <c r="R171" i="35"/>
  <c r="P171" i="35"/>
  <c r="BI170" i="35"/>
  <c r="BH170" i="35"/>
  <c r="BG170" i="35"/>
  <c r="BE170" i="35"/>
  <c r="T170" i="35"/>
  <c r="R170" i="35"/>
  <c r="P170" i="35"/>
  <c r="BI169" i="35"/>
  <c r="BH169" i="35"/>
  <c r="BG169" i="35"/>
  <c r="BE169" i="35"/>
  <c r="T169" i="35"/>
  <c r="R169" i="35"/>
  <c r="P169" i="35"/>
  <c r="BI168" i="35"/>
  <c r="BH168" i="35"/>
  <c r="BG168" i="35"/>
  <c r="BE168" i="35"/>
  <c r="T168" i="35"/>
  <c r="R168" i="35"/>
  <c r="P168" i="35"/>
  <c r="BI167" i="35"/>
  <c r="BH167" i="35"/>
  <c r="BG167" i="35"/>
  <c r="BE167" i="35"/>
  <c r="T167" i="35"/>
  <c r="R167" i="35"/>
  <c r="P167" i="35"/>
  <c r="BI166" i="35"/>
  <c r="BH166" i="35"/>
  <c r="BG166" i="35"/>
  <c r="BE166" i="35"/>
  <c r="T166" i="35"/>
  <c r="R166" i="35"/>
  <c r="P166" i="35"/>
  <c r="BI165" i="35"/>
  <c r="BH165" i="35"/>
  <c r="BG165" i="35"/>
  <c r="BE165" i="35"/>
  <c r="T165" i="35"/>
  <c r="R165" i="35"/>
  <c r="P165" i="35"/>
  <c r="BI164" i="35"/>
  <c r="BH164" i="35"/>
  <c r="BG164" i="35"/>
  <c r="BE164" i="35"/>
  <c r="T164" i="35"/>
  <c r="R164" i="35"/>
  <c r="P164" i="35"/>
  <c r="BI163" i="35"/>
  <c r="BH163" i="35"/>
  <c r="BG163" i="35"/>
  <c r="BE163" i="35"/>
  <c r="T163" i="35"/>
  <c r="R163" i="35"/>
  <c r="P163" i="35"/>
  <c r="BI162" i="35"/>
  <c r="BH162" i="35"/>
  <c r="BG162" i="35"/>
  <c r="BE162" i="35"/>
  <c r="T162" i="35"/>
  <c r="R162" i="35"/>
  <c r="P162" i="35"/>
  <c r="BI161" i="35"/>
  <c r="BH161" i="35"/>
  <c r="BG161" i="35"/>
  <c r="BE161" i="35"/>
  <c r="T161" i="35"/>
  <c r="R161" i="35"/>
  <c r="P161" i="35"/>
  <c r="BI160" i="35"/>
  <c r="BH160" i="35"/>
  <c r="BG160" i="35"/>
  <c r="BE160" i="35"/>
  <c r="T160" i="35"/>
  <c r="R160" i="35"/>
  <c r="P160" i="35"/>
  <c r="BI159" i="35"/>
  <c r="BH159" i="35"/>
  <c r="BG159" i="35"/>
  <c r="BE159" i="35"/>
  <c r="T159" i="35"/>
  <c r="R159" i="35"/>
  <c r="P159" i="35"/>
  <c r="BI158" i="35"/>
  <c r="BH158" i="35"/>
  <c r="BG158" i="35"/>
  <c r="BE158" i="35"/>
  <c r="T158" i="35"/>
  <c r="R158" i="35"/>
  <c r="P158" i="35"/>
  <c r="BI157" i="35"/>
  <c r="BH157" i="35"/>
  <c r="BG157" i="35"/>
  <c r="BE157" i="35"/>
  <c r="T157" i="35"/>
  <c r="R157" i="35"/>
  <c r="P157" i="35"/>
  <c r="BI156" i="35"/>
  <c r="BH156" i="35"/>
  <c r="BG156" i="35"/>
  <c r="BE156" i="35"/>
  <c r="T156" i="35"/>
  <c r="R156" i="35"/>
  <c r="P156" i="35"/>
  <c r="BI155" i="35"/>
  <c r="BH155" i="35"/>
  <c r="BG155" i="35"/>
  <c r="BE155" i="35"/>
  <c r="T155" i="35"/>
  <c r="R155" i="35"/>
  <c r="P155" i="35"/>
  <c r="BI154" i="35"/>
  <c r="BH154" i="35"/>
  <c r="BG154" i="35"/>
  <c r="BE154" i="35"/>
  <c r="T154" i="35"/>
  <c r="R154" i="35"/>
  <c r="P154" i="35"/>
  <c r="BI153" i="35"/>
  <c r="BH153" i="35"/>
  <c r="BG153" i="35"/>
  <c r="BE153" i="35"/>
  <c r="T153" i="35"/>
  <c r="R153" i="35"/>
  <c r="P153" i="35"/>
  <c r="BI152" i="35"/>
  <c r="BH152" i="35"/>
  <c r="BG152" i="35"/>
  <c r="BE152" i="35"/>
  <c r="T152" i="35"/>
  <c r="R152" i="35"/>
  <c r="P152" i="35"/>
  <c r="BI151" i="35"/>
  <c r="BH151" i="35"/>
  <c r="BG151" i="35"/>
  <c r="BE151" i="35"/>
  <c r="T151" i="35"/>
  <c r="R151" i="35"/>
  <c r="P151" i="35"/>
  <c r="BI150" i="35"/>
  <c r="BH150" i="35"/>
  <c r="BG150" i="35"/>
  <c r="BE150" i="35"/>
  <c r="T150" i="35"/>
  <c r="R150" i="35"/>
  <c r="P150" i="35"/>
  <c r="BI149" i="35"/>
  <c r="BH149" i="35"/>
  <c r="BG149" i="35"/>
  <c r="BE149" i="35"/>
  <c r="T149" i="35"/>
  <c r="R149" i="35"/>
  <c r="P149" i="35"/>
  <c r="BI148" i="35"/>
  <c r="BH148" i="35"/>
  <c r="BG148" i="35"/>
  <c r="BE148" i="35"/>
  <c r="T148" i="35"/>
  <c r="R148" i="35"/>
  <c r="P148" i="35"/>
  <c r="BI147" i="35"/>
  <c r="BH147" i="35"/>
  <c r="BG147" i="35"/>
  <c r="BE147" i="35"/>
  <c r="T147" i="35"/>
  <c r="R147" i="35"/>
  <c r="P147" i="35"/>
  <c r="BI146" i="35"/>
  <c r="BH146" i="35"/>
  <c r="BG146" i="35"/>
  <c r="BE146" i="35"/>
  <c r="T146" i="35"/>
  <c r="R146" i="35"/>
  <c r="P146" i="35"/>
  <c r="BI145" i="35"/>
  <c r="BH145" i="35"/>
  <c r="BG145" i="35"/>
  <c r="BE145" i="35"/>
  <c r="T145" i="35"/>
  <c r="R145" i="35"/>
  <c r="P145" i="35"/>
  <c r="BI144" i="35"/>
  <c r="BH144" i="35"/>
  <c r="BG144" i="35"/>
  <c r="BE144" i="35"/>
  <c r="T144" i="35"/>
  <c r="R144" i="35"/>
  <c r="P144" i="35"/>
  <c r="BI143" i="35"/>
  <c r="BH143" i="35"/>
  <c r="BG143" i="35"/>
  <c r="BE143" i="35"/>
  <c r="T143" i="35"/>
  <c r="R143" i="35"/>
  <c r="P143" i="35"/>
  <c r="BI142" i="35"/>
  <c r="BH142" i="35"/>
  <c r="BG142" i="35"/>
  <c r="BE142" i="35"/>
  <c r="T142" i="35"/>
  <c r="R142" i="35"/>
  <c r="P142" i="35"/>
  <c r="BI141" i="35"/>
  <c r="BH141" i="35"/>
  <c r="BG141" i="35"/>
  <c r="BE141" i="35"/>
  <c r="T141" i="35"/>
  <c r="R141" i="35"/>
  <c r="P141" i="35"/>
  <c r="BI140" i="35"/>
  <c r="BH140" i="35"/>
  <c r="BG140" i="35"/>
  <c r="BE140" i="35"/>
  <c r="T140" i="35"/>
  <c r="R140" i="35"/>
  <c r="P140" i="35"/>
  <c r="BI139" i="35"/>
  <c r="BH139" i="35"/>
  <c r="BG139" i="35"/>
  <c r="BE139" i="35"/>
  <c r="T139" i="35"/>
  <c r="R139" i="35"/>
  <c r="P139" i="35"/>
  <c r="F131" i="35"/>
  <c r="E129" i="35"/>
  <c r="BI114" i="35"/>
  <c r="BH114" i="35"/>
  <c r="BG114" i="35"/>
  <c r="BE114" i="35"/>
  <c r="BI113" i="35"/>
  <c r="BH113" i="35"/>
  <c r="BG113" i="35"/>
  <c r="BF113" i="35"/>
  <c r="BE113" i="35"/>
  <c r="BI112" i="35"/>
  <c r="BH112" i="35"/>
  <c r="BG112" i="35"/>
  <c r="BF112" i="35"/>
  <c r="BE112" i="35"/>
  <c r="BI111" i="35"/>
  <c r="BH111" i="35"/>
  <c r="BG111" i="35"/>
  <c r="BF111" i="35"/>
  <c r="BE111" i="35"/>
  <c r="BI110" i="35"/>
  <c r="BH110" i="35"/>
  <c r="BG110" i="35"/>
  <c r="BF110" i="35"/>
  <c r="BE110" i="35"/>
  <c r="BI109" i="35"/>
  <c r="BH109" i="35"/>
  <c r="BG109" i="35"/>
  <c r="BF109" i="35"/>
  <c r="BE109" i="35"/>
  <c r="F91" i="35"/>
  <c r="E89" i="35"/>
  <c r="J26" i="35"/>
  <c r="E26" i="35"/>
  <c r="J94" i="35" s="1"/>
  <c r="J25" i="35"/>
  <c r="J23" i="35"/>
  <c r="E23" i="35"/>
  <c r="J93" i="35" s="1"/>
  <c r="J22" i="35"/>
  <c r="J20" i="35"/>
  <c r="E20" i="35"/>
  <c r="F134" i="35" s="1"/>
  <c r="J19" i="35"/>
  <c r="J17" i="35"/>
  <c r="E17" i="35"/>
  <c r="F93" i="35" s="1"/>
  <c r="J16" i="35"/>
  <c r="J14" i="35"/>
  <c r="J91" i="35" s="1"/>
  <c r="E7" i="35"/>
  <c r="E125" i="35" s="1"/>
  <c r="J41" i="34"/>
  <c r="J40" i="34"/>
  <c r="AY128" i="1" s="1"/>
  <c r="J39" i="34"/>
  <c r="AX128" i="1" s="1"/>
  <c r="BI204" i="34"/>
  <c r="BH204" i="34"/>
  <c r="BG204" i="34"/>
  <c r="BE204" i="34"/>
  <c r="T204" i="34"/>
  <c r="R204" i="34"/>
  <c r="P204" i="34"/>
  <c r="BI203" i="34"/>
  <c r="BH203" i="34"/>
  <c r="BG203" i="34"/>
  <c r="BE203" i="34"/>
  <c r="T203" i="34"/>
  <c r="R203" i="34"/>
  <c r="P203" i="34"/>
  <c r="BI202" i="34"/>
  <c r="BH202" i="34"/>
  <c r="BG202" i="34"/>
  <c r="BE202" i="34"/>
  <c r="T202" i="34"/>
  <c r="R202" i="34"/>
  <c r="P202" i="34"/>
  <c r="BI201" i="34"/>
  <c r="BH201" i="34"/>
  <c r="BG201" i="34"/>
  <c r="BE201" i="34"/>
  <c r="T201" i="34"/>
  <c r="R201" i="34"/>
  <c r="P201" i="34"/>
  <c r="BI200" i="34"/>
  <c r="BH200" i="34"/>
  <c r="BG200" i="34"/>
  <c r="BE200" i="34"/>
  <c r="T200" i="34"/>
  <c r="R200" i="34"/>
  <c r="P200" i="34"/>
  <c r="BI199" i="34"/>
  <c r="BH199" i="34"/>
  <c r="BG199" i="34"/>
  <c r="BE199" i="34"/>
  <c r="T199" i="34"/>
  <c r="R199" i="34"/>
  <c r="P199" i="34"/>
  <c r="BI198" i="34"/>
  <c r="BH198" i="34"/>
  <c r="BG198" i="34"/>
  <c r="BE198" i="34"/>
  <c r="T198" i="34"/>
  <c r="R198" i="34"/>
  <c r="P198" i="34"/>
  <c r="BI197" i="34"/>
  <c r="BH197" i="34"/>
  <c r="BG197" i="34"/>
  <c r="BE197" i="34"/>
  <c r="T197" i="34"/>
  <c r="R197" i="34"/>
  <c r="P197" i="34"/>
  <c r="BI196" i="34"/>
  <c r="BH196" i="34"/>
  <c r="BG196" i="34"/>
  <c r="BE196" i="34"/>
  <c r="T196" i="34"/>
  <c r="R196" i="34"/>
  <c r="P196" i="34"/>
  <c r="BI195" i="34"/>
  <c r="BH195" i="34"/>
  <c r="BG195" i="34"/>
  <c r="BE195" i="34"/>
  <c r="T195" i="34"/>
  <c r="R195" i="34"/>
  <c r="P195" i="34"/>
  <c r="BI193" i="34"/>
  <c r="BH193" i="34"/>
  <c r="BG193" i="34"/>
  <c r="BE193" i="34"/>
  <c r="T193" i="34"/>
  <c r="R193" i="34"/>
  <c r="P193" i="34"/>
  <c r="BI192" i="34"/>
  <c r="BH192" i="34"/>
  <c r="BG192" i="34"/>
  <c r="BE192" i="34"/>
  <c r="T192" i="34"/>
  <c r="R192" i="34"/>
  <c r="P192" i="34"/>
  <c r="BI190" i="34"/>
  <c r="BH190" i="34"/>
  <c r="BG190" i="34"/>
  <c r="BE190" i="34"/>
  <c r="T190" i="34"/>
  <c r="T189" i="34" s="1"/>
  <c r="R190" i="34"/>
  <c r="R189" i="34" s="1"/>
  <c r="P190" i="34"/>
  <c r="P189" i="34" s="1"/>
  <c r="BI188" i="34"/>
  <c r="BH188" i="34"/>
  <c r="BG188" i="34"/>
  <c r="BE188" i="34"/>
  <c r="T188" i="34"/>
  <c r="T187" i="34" s="1"/>
  <c r="R188" i="34"/>
  <c r="R187" i="34" s="1"/>
  <c r="P188" i="34"/>
  <c r="P187" i="34" s="1"/>
  <c r="BI185" i="34"/>
  <c r="BH185" i="34"/>
  <c r="BG185" i="34"/>
  <c r="BE185" i="34"/>
  <c r="T185" i="34"/>
  <c r="R185" i="34"/>
  <c r="P185" i="34"/>
  <c r="BI184" i="34"/>
  <c r="BH184" i="34"/>
  <c r="BG184" i="34"/>
  <c r="BE184" i="34"/>
  <c r="T184" i="34"/>
  <c r="R184" i="34"/>
  <c r="P184" i="34"/>
  <c r="BI183" i="34"/>
  <c r="BH183" i="34"/>
  <c r="BG183" i="34"/>
  <c r="BE183" i="34"/>
  <c r="T183" i="34"/>
  <c r="R183" i="34"/>
  <c r="P183" i="34"/>
  <c r="BI182" i="34"/>
  <c r="BH182" i="34"/>
  <c r="BG182" i="34"/>
  <c r="BE182" i="34"/>
  <c r="T182" i="34"/>
  <c r="R182" i="34"/>
  <c r="P182" i="34"/>
  <c r="BI181" i="34"/>
  <c r="BH181" i="34"/>
  <c r="BG181" i="34"/>
  <c r="BE181" i="34"/>
  <c r="T181" i="34"/>
  <c r="R181" i="34"/>
  <c r="P181" i="34"/>
  <c r="BI180" i="34"/>
  <c r="BH180" i="34"/>
  <c r="BG180" i="34"/>
  <c r="BE180" i="34"/>
  <c r="T180" i="34"/>
  <c r="R180" i="34"/>
  <c r="P180" i="34"/>
  <c r="BI179" i="34"/>
  <c r="BH179" i="34"/>
  <c r="BG179" i="34"/>
  <c r="BE179" i="34"/>
  <c r="T179" i="34"/>
  <c r="R179" i="34"/>
  <c r="P179" i="34"/>
  <c r="BI178" i="34"/>
  <c r="BH178" i="34"/>
  <c r="BG178" i="34"/>
  <c r="BE178" i="34"/>
  <c r="T178" i="34"/>
  <c r="R178" i="34"/>
  <c r="P178" i="34"/>
  <c r="BI177" i="34"/>
  <c r="BH177" i="34"/>
  <c r="BG177" i="34"/>
  <c r="BE177" i="34"/>
  <c r="T177" i="34"/>
  <c r="R177" i="34"/>
  <c r="P177" i="34"/>
  <c r="BI176" i="34"/>
  <c r="BH176" i="34"/>
  <c r="BG176" i="34"/>
  <c r="BE176" i="34"/>
  <c r="T176" i="34"/>
  <c r="R176" i="34"/>
  <c r="P176" i="34"/>
  <c r="BI175" i="34"/>
  <c r="BH175" i="34"/>
  <c r="BG175" i="34"/>
  <c r="BE175" i="34"/>
  <c r="T175" i="34"/>
  <c r="R175" i="34"/>
  <c r="P175" i="34"/>
  <c r="BI174" i="34"/>
  <c r="BH174" i="34"/>
  <c r="BG174" i="34"/>
  <c r="BE174" i="34"/>
  <c r="T174" i="34"/>
  <c r="R174" i="34"/>
  <c r="P174" i="34"/>
  <c r="BI173" i="34"/>
  <c r="BH173" i="34"/>
  <c r="BG173" i="34"/>
  <c r="BE173" i="34"/>
  <c r="T173" i="34"/>
  <c r="R173" i="34"/>
  <c r="P173" i="34"/>
  <c r="BI172" i="34"/>
  <c r="BH172" i="34"/>
  <c r="BG172" i="34"/>
  <c r="BE172" i="34"/>
  <c r="T172" i="34"/>
  <c r="R172" i="34"/>
  <c r="P172" i="34"/>
  <c r="BI171" i="34"/>
  <c r="BH171" i="34"/>
  <c r="BG171" i="34"/>
  <c r="BE171" i="34"/>
  <c r="T171" i="34"/>
  <c r="R171" i="34"/>
  <c r="P171" i="34"/>
  <c r="BI170" i="34"/>
  <c r="BH170" i="34"/>
  <c r="BG170" i="34"/>
  <c r="BE170" i="34"/>
  <c r="T170" i="34"/>
  <c r="R170" i="34"/>
  <c r="P170" i="34"/>
  <c r="BI169" i="34"/>
  <c r="BH169" i="34"/>
  <c r="BG169" i="34"/>
  <c r="BE169" i="34"/>
  <c r="T169" i="34"/>
  <c r="R169" i="34"/>
  <c r="P169" i="34"/>
  <c r="BI168" i="34"/>
  <c r="BH168" i="34"/>
  <c r="BG168" i="34"/>
  <c r="BE168" i="34"/>
  <c r="T168" i="34"/>
  <c r="R168" i="34"/>
  <c r="P168" i="34"/>
  <c r="BI167" i="34"/>
  <c r="BH167" i="34"/>
  <c r="BG167" i="34"/>
  <c r="BE167" i="34"/>
  <c r="T167" i="34"/>
  <c r="R167" i="34"/>
  <c r="P167" i="34"/>
  <c r="BI166" i="34"/>
  <c r="BH166" i="34"/>
  <c r="BG166" i="34"/>
  <c r="BE166" i="34"/>
  <c r="T166" i="34"/>
  <c r="R166" i="34"/>
  <c r="P166" i="34"/>
  <c r="BI165" i="34"/>
  <c r="BH165" i="34"/>
  <c r="BG165" i="34"/>
  <c r="BE165" i="34"/>
  <c r="T165" i="34"/>
  <c r="R165" i="34"/>
  <c r="P165" i="34"/>
  <c r="BI164" i="34"/>
  <c r="BH164" i="34"/>
  <c r="BG164" i="34"/>
  <c r="BE164" i="34"/>
  <c r="T164" i="34"/>
  <c r="R164" i="34"/>
  <c r="P164" i="34"/>
  <c r="BI163" i="34"/>
  <c r="BH163" i="34"/>
  <c r="BG163" i="34"/>
  <c r="BE163" i="34"/>
  <c r="T163" i="34"/>
  <c r="R163" i="34"/>
  <c r="P163" i="34"/>
  <c r="BI162" i="34"/>
  <c r="BH162" i="34"/>
  <c r="BG162" i="34"/>
  <c r="BE162" i="34"/>
  <c r="T162" i="34"/>
  <c r="R162" i="34"/>
  <c r="P162" i="34"/>
  <c r="BI161" i="34"/>
  <c r="BH161" i="34"/>
  <c r="BG161" i="34"/>
  <c r="BE161" i="34"/>
  <c r="T161" i="34"/>
  <c r="R161" i="34"/>
  <c r="P161" i="34"/>
  <c r="BI160" i="34"/>
  <c r="BH160" i="34"/>
  <c r="BG160" i="34"/>
  <c r="BE160" i="34"/>
  <c r="T160" i="34"/>
  <c r="R160" i="34"/>
  <c r="P160" i="34"/>
  <c r="BI159" i="34"/>
  <c r="BH159" i="34"/>
  <c r="BG159" i="34"/>
  <c r="BE159" i="34"/>
  <c r="T159" i="34"/>
  <c r="R159" i="34"/>
  <c r="P159" i="34"/>
  <c r="BI158" i="34"/>
  <c r="BH158" i="34"/>
  <c r="BG158" i="34"/>
  <c r="BE158" i="34"/>
  <c r="T158" i="34"/>
  <c r="R158" i="34"/>
  <c r="P158" i="34"/>
  <c r="BI157" i="34"/>
  <c r="BH157" i="34"/>
  <c r="BG157" i="34"/>
  <c r="BE157" i="34"/>
  <c r="T157" i="34"/>
  <c r="R157" i="34"/>
  <c r="P157" i="34"/>
  <c r="BI156" i="34"/>
  <c r="BH156" i="34"/>
  <c r="BG156" i="34"/>
  <c r="BE156" i="34"/>
  <c r="T156" i="34"/>
  <c r="R156" i="34"/>
  <c r="P156" i="34"/>
  <c r="BI155" i="34"/>
  <c r="BH155" i="34"/>
  <c r="BG155" i="34"/>
  <c r="BE155" i="34"/>
  <c r="T155" i="34"/>
  <c r="R155" i="34"/>
  <c r="P155" i="34"/>
  <c r="BI154" i="34"/>
  <c r="BH154" i="34"/>
  <c r="BG154" i="34"/>
  <c r="BE154" i="34"/>
  <c r="T154" i="34"/>
  <c r="R154" i="34"/>
  <c r="P154" i="34"/>
  <c r="BI153" i="34"/>
  <c r="BH153" i="34"/>
  <c r="BG153" i="34"/>
  <c r="BE153" i="34"/>
  <c r="T153" i="34"/>
  <c r="R153" i="34"/>
  <c r="P153" i="34"/>
  <c r="BI152" i="34"/>
  <c r="BH152" i="34"/>
  <c r="BG152" i="34"/>
  <c r="BE152" i="34"/>
  <c r="T152" i="34"/>
  <c r="R152" i="34"/>
  <c r="P152" i="34"/>
  <c r="BI151" i="34"/>
  <c r="BH151" i="34"/>
  <c r="BG151" i="34"/>
  <c r="BE151" i="34"/>
  <c r="T151" i="34"/>
  <c r="R151" i="34"/>
  <c r="P151" i="34"/>
  <c r="BI150" i="34"/>
  <c r="BH150" i="34"/>
  <c r="BG150" i="34"/>
  <c r="BE150" i="34"/>
  <c r="T150" i="34"/>
  <c r="R150" i="34"/>
  <c r="P150" i="34"/>
  <c r="BI149" i="34"/>
  <c r="BH149" i="34"/>
  <c r="BG149" i="34"/>
  <c r="BE149" i="34"/>
  <c r="T149" i="34"/>
  <c r="R149" i="34"/>
  <c r="P149" i="34"/>
  <c r="BI148" i="34"/>
  <c r="BH148" i="34"/>
  <c r="BG148" i="34"/>
  <c r="BE148" i="34"/>
  <c r="T148" i="34"/>
  <c r="R148" i="34"/>
  <c r="P148" i="34"/>
  <c r="BI147" i="34"/>
  <c r="BH147" i="34"/>
  <c r="BG147" i="34"/>
  <c r="BE147" i="34"/>
  <c r="T147" i="34"/>
  <c r="R147" i="34"/>
  <c r="P147" i="34"/>
  <c r="BI146" i="34"/>
  <c r="BH146" i="34"/>
  <c r="BG146" i="34"/>
  <c r="BE146" i="34"/>
  <c r="T146" i="34"/>
  <c r="R146" i="34"/>
  <c r="P146" i="34"/>
  <c r="BI145" i="34"/>
  <c r="BH145" i="34"/>
  <c r="BG145" i="34"/>
  <c r="BE145" i="34"/>
  <c r="T145" i="34"/>
  <c r="R145" i="34"/>
  <c r="P145" i="34"/>
  <c r="BI144" i="34"/>
  <c r="BH144" i="34"/>
  <c r="BG144" i="34"/>
  <c r="BE144" i="34"/>
  <c r="T144" i="34"/>
  <c r="R144" i="34"/>
  <c r="P144" i="34"/>
  <c r="BI143" i="34"/>
  <c r="BH143" i="34"/>
  <c r="BG143" i="34"/>
  <c r="BE143" i="34"/>
  <c r="T143" i="34"/>
  <c r="R143" i="34"/>
  <c r="P143" i="34"/>
  <c r="BI142" i="34"/>
  <c r="BH142" i="34"/>
  <c r="BG142" i="34"/>
  <c r="BE142" i="34"/>
  <c r="T142" i="34"/>
  <c r="R142" i="34"/>
  <c r="P142" i="34"/>
  <c r="BI141" i="34"/>
  <c r="BH141" i="34"/>
  <c r="BG141" i="34"/>
  <c r="BE141" i="34"/>
  <c r="T141" i="34"/>
  <c r="R141" i="34"/>
  <c r="P141" i="34"/>
  <c r="BI140" i="34"/>
  <c r="BH140" i="34"/>
  <c r="BG140" i="34"/>
  <c r="BE140" i="34"/>
  <c r="T140" i="34"/>
  <c r="R140" i="34"/>
  <c r="P140" i="34"/>
  <c r="BI139" i="34"/>
  <c r="BH139" i="34"/>
  <c r="BG139" i="34"/>
  <c r="BE139" i="34"/>
  <c r="T139" i="34"/>
  <c r="R139" i="34"/>
  <c r="P139" i="34"/>
  <c r="BI138" i="34"/>
  <c r="BH138" i="34"/>
  <c r="BG138" i="34"/>
  <c r="BE138" i="34"/>
  <c r="T138" i="34"/>
  <c r="R138" i="34"/>
  <c r="P138" i="34"/>
  <c r="F130" i="34"/>
  <c r="E128" i="34"/>
  <c r="BI113" i="34"/>
  <c r="BH113" i="34"/>
  <c r="BG113" i="34"/>
  <c r="BE113" i="34"/>
  <c r="BI112" i="34"/>
  <c r="BH112" i="34"/>
  <c r="BG112" i="34"/>
  <c r="BF112" i="34"/>
  <c r="BE112" i="34"/>
  <c r="BI111" i="34"/>
  <c r="BH111" i="34"/>
  <c r="BG111" i="34"/>
  <c r="BF111" i="34"/>
  <c r="BE111" i="34"/>
  <c r="BI110" i="34"/>
  <c r="BH110" i="34"/>
  <c r="BG110" i="34"/>
  <c r="BF110" i="34"/>
  <c r="BE110" i="34"/>
  <c r="BI109" i="34"/>
  <c r="BH109" i="34"/>
  <c r="BG109" i="34"/>
  <c r="BF109" i="34"/>
  <c r="BE109" i="34"/>
  <c r="BI108" i="34"/>
  <c r="BH108" i="34"/>
  <c r="BG108" i="34"/>
  <c r="BF108" i="34"/>
  <c r="BE108" i="34"/>
  <c r="F91" i="34"/>
  <c r="E89" i="34"/>
  <c r="J26" i="34"/>
  <c r="E26" i="34"/>
  <c r="J133" i="34" s="1"/>
  <c r="J25" i="34"/>
  <c r="J23" i="34"/>
  <c r="E23" i="34"/>
  <c r="J132" i="34" s="1"/>
  <c r="J22" i="34"/>
  <c r="J20" i="34"/>
  <c r="E20" i="34"/>
  <c r="F94" i="34" s="1"/>
  <c r="J19" i="34"/>
  <c r="J17" i="34"/>
  <c r="E17" i="34"/>
  <c r="F132" i="34" s="1"/>
  <c r="J16" i="34"/>
  <c r="J14" i="34"/>
  <c r="J91" i="34" s="1"/>
  <c r="E7" i="34"/>
  <c r="E85" i="34" s="1"/>
  <c r="J41" i="33"/>
  <c r="J40" i="33"/>
  <c r="AY127" i="1" s="1"/>
  <c r="J39" i="33"/>
  <c r="AX127" i="1" s="1"/>
  <c r="BI182" i="33"/>
  <c r="BH182" i="33"/>
  <c r="BG182" i="33"/>
  <c r="BE182" i="33"/>
  <c r="T182" i="33"/>
  <c r="R182" i="33"/>
  <c r="P182" i="33"/>
  <c r="BI181" i="33"/>
  <c r="BH181" i="33"/>
  <c r="BG181" i="33"/>
  <c r="BE181" i="33"/>
  <c r="T181" i="33"/>
  <c r="R181" i="33"/>
  <c r="P181" i="33"/>
  <c r="BI180" i="33"/>
  <c r="BH180" i="33"/>
  <c r="BG180" i="33"/>
  <c r="BE180" i="33"/>
  <c r="T180" i="33"/>
  <c r="R180" i="33"/>
  <c r="P180" i="33"/>
  <c r="BI179" i="33"/>
  <c r="BH179" i="33"/>
  <c r="BG179" i="33"/>
  <c r="BE179" i="33"/>
  <c r="T179" i="33"/>
  <c r="R179" i="33"/>
  <c r="P179" i="33"/>
  <c r="BI178" i="33"/>
  <c r="BH178" i="33"/>
  <c r="BG178" i="33"/>
  <c r="BE178" i="33"/>
  <c r="T178" i="33"/>
  <c r="R178" i="33"/>
  <c r="P178" i="33"/>
  <c r="BI177" i="33"/>
  <c r="BH177" i="33"/>
  <c r="BG177" i="33"/>
  <c r="BE177" i="33"/>
  <c r="T177" i="33"/>
  <c r="R177" i="33"/>
  <c r="P177" i="33"/>
  <c r="BI176" i="33"/>
  <c r="BH176" i="33"/>
  <c r="BG176" i="33"/>
  <c r="BE176" i="33"/>
  <c r="T176" i="33"/>
  <c r="R176" i="33"/>
  <c r="P176" i="33"/>
  <c r="BI175" i="33"/>
  <c r="BH175" i="33"/>
  <c r="BG175" i="33"/>
  <c r="BE175" i="33"/>
  <c r="T175" i="33"/>
  <c r="R175" i="33"/>
  <c r="P175" i="33"/>
  <c r="BI174" i="33"/>
  <c r="BH174" i="33"/>
  <c r="BG174" i="33"/>
  <c r="BE174" i="33"/>
  <c r="T174" i="33"/>
  <c r="R174" i="33"/>
  <c r="P174" i="33"/>
  <c r="BI173" i="33"/>
  <c r="BH173" i="33"/>
  <c r="BG173" i="33"/>
  <c r="BE173" i="33"/>
  <c r="T173" i="33"/>
  <c r="R173" i="33"/>
  <c r="P173" i="33"/>
  <c r="BI171" i="33"/>
  <c r="BH171" i="33"/>
  <c r="BG171" i="33"/>
  <c r="BE171" i="33"/>
  <c r="T171" i="33"/>
  <c r="R171" i="33"/>
  <c r="P171" i="33"/>
  <c r="BI170" i="33"/>
  <c r="BH170" i="33"/>
  <c r="BG170" i="33"/>
  <c r="BE170" i="33"/>
  <c r="T170" i="33"/>
  <c r="R170" i="33"/>
  <c r="P170" i="33"/>
  <c r="BI168" i="33"/>
  <c r="BH168" i="33"/>
  <c r="BG168" i="33"/>
  <c r="BE168" i="33"/>
  <c r="T168" i="33"/>
  <c r="T167" i="33" s="1"/>
  <c r="R168" i="33"/>
  <c r="R167" i="33" s="1"/>
  <c r="P168" i="33"/>
  <c r="P167" i="33" s="1"/>
  <c r="BI166" i="33"/>
  <c r="BH166" i="33"/>
  <c r="BG166" i="33"/>
  <c r="BE166" i="33"/>
  <c r="T166" i="33"/>
  <c r="T165" i="33" s="1"/>
  <c r="R166" i="33"/>
  <c r="R165" i="33" s="1"/>
  <c r="P166" i="33"/>
  <c r="P165" i="33" s="1"/>
  <c r="BI163" i="33"/>
  <c r="BH163" i="33"/>
  <c r="BG163" i="33"/>
  <c r="BE163" i="33"/>
  <c r="T163" i="33"/>
  <c r="R163" i="33"/>
  <c r="P163" i="33"/>
  <c r="BI162" i="33"/>
  <c r="BH162" i="33"/>
  <c r="BG162" i="33"/>
  <c r="BE162" i="33"/>
  <c r="T162" i="33"/>
  <c r="R162" i="33"/>
  <c r="P162" i="33"/>
  <c r="BI161" i="33"/>
  <c r="BH161" i="33"/>
  <c r="BG161" i="33"/>
  <c r="BE161" i="33"/>
  <c r="T161" i="33"/>
  <c r="R161" i="33"/>
  <c r="P161" i="33"/>
  <c r="BI160" i="33"/>
  <c r="BH160" i="33"/>
  <c r="BG160" i="33"/>
  <c r="BE160" i="33"/>
  <c r="T160" i="33"/>
  <c r="R160" i="33"/>
  <c r="P160" i="33"/>
  <c r="BI159" i="33"/>
  <c r="BH159" i="33"/>
  <c r="BG159" i="33"/>
  <c r="BE159" i="33"/>
  <c r="T159" i="33"/>
  <c r="R159" i="33"/>
  <c r="P159" i="33"/>
  <c r="BI158" i="33"/>
  <c r="BH158" i="33"/>
  <c r="BG158" i="33"/>
  <c r="BE158" i="33"/>
  <c r="T158" i="33"/>
  <c r="R158" i="33"/>
  <c r="P158" i="33"/>
  <c r="BI157" i="33"/>
  <c r="BH157" i="33"/>
  <c r="BG157" i="33"/>
  <c r="BE157" i="33"/>
  <c r="T157" i="33"/>
  <c r="R157" i="33"/>
  <c r="P157" i="33"/>
  <c r="BI156" i="33"/>
  <c r="BH156" i="33"/>
  <c r="BG156" i="33"/>
  <c r="BE156" i="33"/>
  <c r="T156" i="33"/>
  <c r="R156" i="33"/>
  <c r="P156" i="33"/>
  <c r="BI155" i="33"/>
  <c r="BH155" i="33"/>
  <c r="BG155" i="33"/>
  <c r="BE155" i="33"/>
  <c r="T155" i="33"/>
  <c r="R155" i="33"/>
  <c r="P155" i="33"/>
  <c r="BI154" i="33"/>
  <c r="BH154" i="33"/>
  <c r="BG154" i="33"/>
  <c r="BE154" i="33"/>
  <c r="T154" i="33"/>
  <c r="R154" i="33"/>
  <c r="P154" i="33"/>
  <c r="BI153" i="33"/>
  <c r="BH153" i="33"/>
  <c r="BG153" i="33"/>
  <c r="BE153" i="33"/>
  <c r="T153" i="33"/>
  <c r="R153" i="33"/>
  <c r="P153" i="33"/>
  <c r="BI152" i="33"/>
  <c r="BH152" i="33"/>
  <c r="BG152" i="33"/>
  <c r="BE152" i="33"/>
  <c r="T152" i="33"/>
  <c r="R152" i="33"/>
  <c r="P152" i="33"/>
  <c r="BI151" i="33"/>
  <c r="BH151" i="33"/>
  <c r="BG151" i="33"/>
  <c r="BE151" i="33"/>
  <c r="T151" i="33"/>
  <c r="R151" i="33"/>
  <c r="P151" i="33"/>
  <c r="BI150" i="33"/>
  <c r="BH150" i="33"/>
  <c r="BG150" i="33"/>
  <c r="BE150" i="33"/>
  <c r="T150" i="33"/>
  <c r="R150" i="33"/>
  <c r="P150" i="33"/>
  <c r="BI149" i="33"/>
  <c r="BH149" i="33"/>
  <c r="BG149" i="33"/>
  <c r="BE149" i="33"/>
  <c r="T149" i="33"/>
  <c r="R149" i="33"/>
  <c r="P149" i="33"/>
  <c r="BI148" i="33"/>
  <c r="BH148" i="33"/>
  <c r="BG148" i="33"/>
  <c r="BE148" i="33"/>
  <c r="T148" i="33"/>
  <c r="R148" i="33"/>
  <c r="P148" i="33"/>
  <c r="BI147" i="33"/>
  <c r="BH147" i="33"/>
  <c r="BG147" i="33"/>
  <c r="BE147" i="33"/>
  <c r="T147" i="33"/>
  <c r="R147" i="33"/>
  <c r="P147" i="33"/>
  <c r="BI146" i="33"/>
  <c r="BH146" i="33"/>
  <c r="BG146" i="33"/>
  <c r="BE146" i="33"/>
  <c r="T146" i="33"/>
  <c r="R146" i="33"/>
  <c r="P146" i="33"/>
  <c r="BI145" i="33"/>
  <c r="BH145" i="33"/>
  <c r="BG145" i="33"/>
  <c r="BE145" i="33"/>
  <c r="T145" i="33"/>
  <c r="R145" i="33"/>
  <c r="P145" i="33"/>
  <c r="BI144" i="33"/>
  <c r="BH144" i="33"/>
  <c r="BG144" i="33"/>
  <c r="BE144" i="33"/>
  <c r="T144" i="33"/>
  <c r="R144" i="33"/>
  <c r="P144" i="33"/>
  <c r="BI143" i="33"/>
  <c r="BH143" i="33"/>
  <c r="BG143" i="33"/>
  <c r="BE143" i="33"/>
  <c r="T143" i="33"/>
  <c r="R143" i="33"/>
  <c r="P143" i="33"/>
  <c r="BI142" i="33"/>
  <c r="BH142" i="33"/>
  <c r="BG142" i="33"/>
  <c r="BE142" i="33"/>
  <c r="T142" i="33"/>
  <c r="R142" i="33"/>
  <c r="P142" i="33"/>
  <c r="BI141" i="33"/>
  <c r="BH141" i="33"/>
  <c r="BG141" i="33"/>
  <c r="BE141" i="33"/>
  <c r="T141" i="33"/>
  <c r="R141" i="33"/>
  <c r="P141" i="33"/>
  <c r="BI140" i="33"/>
  <c r="BH140" i="33"/>
  <c r="BG140" i="33"/>
  <c r="BE140" i="33"/>
  <c r="T140" i="33"/>
  <c r="R140" i="33"/>
  <c r="P140" i="33"/>
  <c r="BI139" i="33"/>
  <c r="BH139" i="33"/>
  <c r="BG139" i="33"/>
  <c r="BE139" i="33"/>
  <c r="T139" i="33"/>
  <c r="R139" i="33"/>
  <c r="P139" i="33"/>
  <c r="BI138" i="33"/>
  <c r="BH138" i="33"/>
  <c r="BG138" i="33"/>
  <c r="BE138" i="33"/>
  <c r="T138" i="33"/>
  <c r="R138" i="33"/>
  <c r="P138" i="33"/>
  <c r="F130" i="33"/>
  <c r="E128" i="33"/>
  <c r="BI113" i="33"/>
  <c r="BH113" i="33"/>
  <c r="BG113" i="33"/>
  <c r="BE113" i="33"/>
  <c r="BI112" i="33"/>
  <c r="BH112" i="33"/>
  <c r="BG112" i="33"/>
  <c r="BF112" i="33"/>
  <c r="BE112" i="33"/>
  <c r="BI111" i="33"/>
  <c r="BH111" i="33"/>
  <c r="BG111" i="33"/>
  <c r="BF111" i="33"/>
  <c r="BE111" i="33"/>
  <c r="BI110" i="33"/>
  <c r="BH110" i="33"/>
  <c r="BG110" i="33"/>
  <c r="BF110" i="33"/>
  <c r="BE110" i="33"/>
  <c r="BI109" i="33"/>
  <c r="BH109" i="33"/>
  <c r="BG109" i="33"/>
  <c r="BF109" i="33"/>
  <c r="BE109" i="33"/>
  <c r="BI108" i="33"/>
  <c r="BH108" i="33"/>
  <c r="BG108" i="33"/>
  <c r="BF108" i="33"/>
  <c r="BE108" i="33"/>
  <c r="F91" i="33"/>
  <c r="E89" i="33"/>
  <c r="J26" i="33"/>
  <c r="E26" i="33"/>
  <c r="J94" i="33" s="1"/>
  <c r="J25" i="33"/>
  <c r="J23" i="33"/>
  <c r="E23" i="33"/>
  <c r="J132" i="33" s="1"/>
  <c r="J22" i="33"/>
  <c r="J20" i="33"/>
  <c r="E20" i="33"/>
  <c r="F133" i="33" s="1"/>
  <c r="J19" i="33"/>
  <c r="J17" i="33"/>
  <c r="E17" i="33"/>
  <c r="F132" i="33" s="1"/>
  <c r="J16" i="33"/>
  <c r="J14" i="33"/>
  <c r="J91" i="33" s="1"/>
  <c r="E7" i="33"/>
  <c r="E85" i="33" s="1"/>
  <c r="J41" i="32"/>
  <c r="J40" i="32"/>
  <c r="AY126" i="1" s="1"/>
  <c r="J39" i="32"/>
  <c r="AX126" i="1" s="1"/>
  <c r="BI207" i="32"/>
  <c r="BH207" i="32"/>
  <c r="BG207" i="32"/>
  <c r="BE207" i="32"/>
  <c r="T207" i="32"/>
  <c r="R207" i="32"/>
  <c r="P207" i="32"/>
  <c r="BI206" i="32"/>
  <c r="BH206" i="32"/>
  <c r="BG206" i="32"/>
  <c r="BE206" i="32"/>
  <c r="T206" i="32"/>
  <c r="R206" i="32"/>
  <c r="P206" i="32"/>
  <c r="BI205" i="32"/>
  <c r="BH205" i="32"/>
  <c r="BG205" i="32"/>
  <c r="BE205" i="32"/>
  <c r="T205" i="32"/>
  <c r="R205" i="32"/>
  <c r="P205" i="32"/>
  <c r="BI204" i="32"/>
  <c r="BH204" i="32"/>
  <c r="BG204" i="32"/>
  <c r="BE204" i="32"/>
  <c r="T204" i="32"/>
  <c r="R204" i="32"/>
  <c r="P204" i="32"/>
  <c r="BI203" i="32"/>
  <c r="BH203" i="32"/>
  <c r="BG203" i="32"/>
  <c r="BE203" i="32"/>
  <c r="T203" i="32"/>
  <c r="R203" i="32"/>
  <c r="P203" i="32"/>
  <c r="BI202" i="32"/>
  <c r="BH202" i="32"/>
  <c r="BG202" i="32"/>
  <c r="BE202" i="32"/>
  <c r="T202" i="32"/>
  <c r="R202" i="32"/>
  <c r="P202" i="32"/>
  <c r="BI201" i="32"/>
  <c r="BH201" i="32"/>
  <c r="BG201" i="32"/>
  <c r="BE201" i="32"/>
  <c r="T201" i="32"/>
  <c r="R201" i="32"/>
  <c r="P201" i="32"/>
  <c r="BI200" i="32"/>
  <c r="BH200" i="32"/>
  <c r="BG200" i="32"/>
  <c r="BE200" i="32"/>
  <c r="T200" i="32"/>
  <c r="R200" i="32"/>
  <c r="P200" i="32"/>
  <c r="BI199" i="32"/>
  <c r="BH199" i="32"/>
  <c r="BG199" i="32"/>
  <c r="BE199" i="32"/>
  <c r="T199" i="32"/>
  <c r="R199" i="32"/>
  <c r="P199" i="32"/>
  <c r="BI198" i="32"/>
  <c r="BH198" i="32"/>
  <c r="BG198" i="32"/>
  <c r="BE198" i="32"/>
  <c r="T198" i="32"/>
  <c r="R198" i="32"/>
  <c r="P198" i="32"/>
  <c r="BI196" i="32"/>
  <c r="BH196" i="32"/>
  <c r="BG196" i="32"/>
  <c r="BE196" i="32"/>
  <c r="T196" i="32"/>
  <c r="R196" i="32"/>
  <c r="P196" i="32"/>
  <c r="BI195" i="32"/>
  <c r="BH195" i="32"/>
  <c r="BG195" i="32"/>
  <c r="BE195" i="32"/>
  <c r="T195" i="32"/>
  <c r="R195" i="32"/>
  <c r="P195" i="32"/>
  <c r="BI193" i="32"/>
  <c r="BH193" i="32"/>
  <c r="BG193" i="32"/>
  <c r="BE193" i="32"/>
  <c r="T193" i="32"/>
  <c r="T192" i="32" s="1"/>
  <c r="R193" i="32"/>
  <c r="R192" i="32" s="1"/>
  <c r="P193" i="32"/>
  <c r="P192" i="32" s="1"/>
  <c r="BI191" i="32"/>
  <c r="BH191" i="32"/>
  <c r="BG191" i="32"/>
  <c r="BE191" i="32"/>
  <c r="T191" i="32"/>
  <c r="T190" i="32" s="1"/>
  <c r="R191" i="32"/>
  <c r="R190" i="32" s="1"/>
  <c r="P191" i="32"/>
  <c r="P190" i="32" s="1"/>
  <c r="BI188" i="32"/>
  <c r="BH188" i="32"/>
  <c r="BG188" i="32"/>
  <c r="BE188" i="32"/>
  <c r="T188" i="32"/>
  <c r="R188" i="32"/>
  <c r="P188" i="32"/>
  <c r="BI187" i="32"/>
  <c r="BH187" i="32"/>
  <c r="BG187" i="32"/>
  <c r="BE187" i="32"/>
  <c r="T187" i="32"/>
  <c r="R187" i="32"/>
  <c r="P187" i="32"/>
  <c r="BI186" i="32"/>
  <c r="BH186" i="32"/>
  <c r="BG186" i="32"/>
  <c r="BE186" i="32"/>
  <c r="T186" i="32"/>
  <c r="R186" i="32"/>
  <c r="P186" i="32"/>
  <c r="BI185" i="32"/>
  <c r="BH185" i="32"/>
  <c r="BG185" i="32"/>
  <c r="BE185" i="32"/>
  <c r="T185" i="32"/>
  <c r="R185" i="32"/>
  <c r="P185" i="32"/>
  <c r="BI184" i="32"/>
  <c r="BH184" i="32"/>
  <c r="BG184" i="32"/>
  <c r="BE184" i="32"/>
  <c r="T184" i="32"/>
  <c r="R184" i="32"/>
  <c r="P184" i="32"/>
  <c r="BI183" i="32"/>
  <c r="BH183" i="32"/>
  <c r="BG183" i="32"/>
  <c r="BE183" i="32"/>
  <c r="T183" i="32"/>
  <c r="R183" i="32"/>
  <c r="P183" i="32"/>
  <c r="BI182" i="32"/>
  <c r="BH182" i="32"/>
  <c r="BG182" i="32"/>
  <c r="BE182" i="32"/>
  <c r="T182" i="32"/>
  <c r="R182" i="32"/>
  <c r="P182" i="32"/>
  <c r="BI181" i="32"/>
  <c r="BH181" i="32"/>
  <c r="BG181" i="32"/>
  <c r="BE181" i="32"/>
  <c r="T181" i="32"/>
  <c r="R181" i="32"/>
  <c r="P181" i="32"/>
  <c r="BI180" i="32"/>
  <c r="BH180" i="32"/>
  <c r="BG180" i="32"/>
  <c r="BE180" i="32"/>
  <c r="T180" i="32"/>
  <c r="R180" i="32"/>
  <c r="P180" i="32"/>
  <c r="BI179" i="32"/>
  <c r="BH179" i="32"/>
  <c r="BG179" i="32"/>
  <c r="BE179" i="32"/>
  <c r="T179" i="32"/>
  <c r="R179" i="32"/>
  <c r="P179" i="32"/>
  <c r="BI178" i="32"/>
  <c r="BH178" i="32"/>
  <c r="BG178" i="32"/>
  <c r="BE178" i="32"/>
  <c r="T178" i="32"/>
  <c r="R178" i="32"/>
  <c r="P178" i="32"/>
  <c r="BI177" i="32"/>
  <c r="BH177" i="32"/>
  <c r="BG177" i="32"/>
  <c r="BE177" i="32"/>
  <c r="T177" i="32"/>
  <c r="R177" i="32"/>
  <c r="P177" i="32"/>
  <c r="BI176" i="32"/>
  <c r="BH176" i="32"/>
  <c r="BG176" i="32"/>
  <c r="BE176" i="32"/>
  <c r="T176" i="32"/>
  <c r="R176" i="32"/>
  <c r="P176" i="32"/>
  <c r="BI175" i="32"/>
  <c r="BH175" i="32"/>
  <c r="BG175" i="32"/>
  <c r="BE175" i="32"/>
  <c r="T175" i="32"/>
  <c r="R175" i="32"/>
  <c r="P175" i="32"/>
  <c r="BI174" i="32"/>
  <c r="BH174" i="32"/>
  <c r="BG174" i="32"/>
  <c r="BE174" i="32"/>
  <c r="T174" i="32"/>
  <c r="R174" i="32"/>
  <c r="P174" i="32"/>
  <c r="BI173" i="32"/>
  <c r="BH173" i="32"/>
  <c r="BG173" i="32"/>
  <c r="BE173" i="32"/>
  <c r="T173" i="32"/>
  <c r="R173" i="32"/>
  <c r="P173" i="32"/>
  <c r="BI172" i="32"/>
  <c r="BH172" i="32"/>
  <c r="BG172" i="32"/>
  <c r="BE172" i="32"/>
  <c r="T172" i="32"/>
  <c r="R172" i="32"/>
  <c r="P172" i="32"/>
  <c r="BI171" i="32"/>
  <c r="BH171" i="32"/>
  <c r="BG171" i="32"/>
  <c r="BE171" i="32"/>
  <c r="T171" i="32"/>
  <c r="R171" i="32"/>
  <c r="P171" i="32"/>
  <c r="BI170" i="32"/>
  <c r="BH170" i="32"/>
  <c r="BG170" i="32"/>
  <c r="BE170" i="32"/>
  <c r="T170" i="32"/>
  <c r="R170" i="32"/>
  <c r="P170" i="32"/>
  <c r="BI169" i="32"/>
  <c r="BH169" i="32"/>
  <c r="BG169" i="32"/>
  <c r="BE169" i="32"/>
  <c r="T169" i="32"/>
  <c r="R169" i="32"/>
  <c r="P169" i="32"/>
  <c r="BI168" i="32"/>
  <c r="BH168" i="32"/>
  <c r="BG168" i="32"/>
  <c r="BE168" i="32"/>
  <c r="T168" i="32"/>
  <c r="R168" i="32"/>
  <c r="P168" i="32"/>
  <c r="BI167" i="32"/>
  <c r="BH167" i="32"/>
  <c r="BG167" i="32"/>
  <c r="BE167" i="32"/>
  <c r="T167" i="32"/>
  <c r="R167" i="32"/>
  <c r="P167" i="32"/>
  <c r="BI166" i="32"/>
  <c r="BH166" i="32"/>
  <c r="BG166" i="32"/>
  <c r="BE166" i="32"/>
  <c r="T166" i="32"/>
  <c r="R166" i="32"/>
  <c r="P166" i="32"/>
  <c r="BI165" i="32"/>
  <c r="BH165" i="32"/>
  <c r="BG165" i="32"/>
  <c r="BE165" i="32"/>
  <c r="T165" i="32"/>
  <c r="R165" i="32"/>
  <c r="P165" i="32"/>
  <c r="BI164" i="32"/>
  <c r="BH164" i="32"/>
  <c r="BG164" i="32"/>
  <c r="BE164" i="32"/>
  <c r="T164" i="32"/>
  <c r="R164" i="32"/>
  <c r="P164" i="32"/>
  <c r="BI163" i="32"/>
  <c r="BH163" i="32"/>
  <c r="BG163" i="32"/>
  <c r="BE163" i="32"/>
  <c r="T163" i="32"/>
  <c r="R163" i="32"/>
  <c r="P163" i="32"/>
  <c r="BI162" i="32"/>
  <c r="BH162" i="32"/>
  <c r="BG162" i="32"/>
  <c r="BE162" i="32"/>
  <c r="T162" i="32"/>
  <c r="R162" i="32"/>
  <c r="P162" i="32"/>
  <c r="BI161" i="32"/>
  <c r="BH161" i="32"/>
  <c r="BG161" i="32"/>
  <c r="BE161" i="32"/>
  <c r="T161" i="32"/>
  <c r="R161" i="32"/>
  <c r="P161" i="32"/>
  <c r="BI160" i="32"/>
  <c r="BH160" i="32"/>
  <c r="BG160" i="32"/>
  <c r="BE160" i="32"/>
  <c r="T160" i="32"/>
  <c r="R160" i="32"/>
  <c r="P160" i="32"/>
  <c r="BI159" i="32"/>
  <c r="BH159" i="32"/>
  <c r="BG159" i="32"/>
  <c r="BE159" i="32"/>
  <c r="T159" i="32"/>
  <c r="R159" i="32"/>
  <c r="P159" i="32"/>
  <c r="BI158" i="32"/>
  <c r="BH158" i="32"/>
  <c r="BG158" i="32"/>
  <c r="BE158" i="32"/>
  <c r="T158" i="32"/>
  <c r="R158" i="32"/>
  <c r="P158" i="32"/>
  <c r="BI157" i="32"/>
  <c r="BH157" i="32"/>
  <c r="BG157" i="32"/>
  <c r="BE157" i="32"/>
  <c r="T157" i="32"/>
  <c r="R157" i="32"/>
  <c r="P157" i="32"/>
  <c r="BI156" i="32"/>
  <c r="BH156" i="32"/>
  <c r="BG156" i="32"/>
  <c r="BE156" i="32"/>
  <c r="T156" i="32"/>
  <c r="R156" i="32"/>
  <c r="P156" i="32"/>
  <c r="BI155" i="32"/>
  <c r="BH155" i="32"/>
  <c r="BG155" i="32"/>
  <c r="BE155" i="32"/>
  <c r="T155" i="32"/>
  <c r="R155" i="32"/>
  <c r="P155" i="32"/>
  <c r="BI154" i="32"/>
  <c r="BH154" i="32"/>
  <c r="BG154" i="32"/>
  <c r="BE154" i="32"/>
  <c r="T154" i="32"/>
  <c r="R154" i="32"/>
  <c r="P154" i="32"/>
  <c r="BI153" i="32"/>
  <c r="BH153" i="32"/>
  <c r="BG153" i="32"/>
  <c r="BE153" i="32"/>
  <c r="T153" i="32"/>
  <c r="R153" i="32"/>
  <c r="P153" i="32"/>
  <c r="BI152" i="32"/>
  <c r="BH152" i="32"/>
  <c r="BG152" i="32"/>
  <c r="BE152" i="32"/>
  <c r="T152" i="32"/>
  <c r="R152" i="32"/>
  <c r="P152" i="32"/>
  <c r="BI151" i="32"/>
  <c r="BH151" i="32"/>
  <c r="BG151" i="32"/>
  <c r="BE151" i="32"/>
  <c r="T151" i="32"/>
  <c r="R151" i="32"/>
  <c r="P151" i="32"/>
  <c r="BI150" i="32"/>
  <c r="BH150" i="32"/>
  <c r="BG150" i="32"/>
  <c r="BE150" i="32"/>
  <c r="T150" i="32"/>
  <c r="R150" i="32"/>
  <c r="P150" i="32"/>
  <c r="BI149" i="32"/>
  <c r="BH149" i="32"/>
  <c r="BG149" i="32"/>
  <c r="BE149" i="32"/>
  <c r="T149" i="32"/>
  <c r="R149" i="32"/>
  <c r="P149" i="32"/>
  <c r="BI148" i="32"/>
  <c r="BH148" i="32"/>
  <c r="BG148" i="32"/>
  <c r="BE148" i="32"/>
  <c r="T148" i="32"/>
  <c r="R148" i="32"/>
  <c r="P148" i="32"/>
  <c r="BI147" i="32"/>
  <c r="BH147" i="32"/>
  <c r="BG147" i="32"/>
  <c r="BE147" i="32"/>
  <c r="T147" i="32"/>
  <c r="R147" i="32"/>
  <c r="P147" i="32"/>
  <c r="BI146" i="32"/>
  <c r="BH146" i="32"/>
  <c r="BG146" i="32"/>
  <c r="BE146" i="32"/>
  <c r="T146" i="32"/>
  <c r="R146" i="32"/>
  <c r="P146" i="32"/>
  <c r="BI145" i="32"/>
  <c r="BH145" i="32"/>
  <c r="BG145" i="32"/>
  <c r="BE145" i="32"/>
  <c r="T145" i="32"/>
  <c r="R145" i="32"/>
  <c r="P145" i="32"/>
  <c r="BI144" i="32"/>
  <c r="BH144" i="32"/>
  <c r="BG144" i="32"/>
  <c r="BE144" i="32"/>
  <c r="T144" i="32"/>
  <c r="R144" i="32"/>
  <c r="P144" i="32"/>
  <c r="BI143" i="32"/>
  <c r="BH143" i="32"/>
  <c r="BG143" i="32"/>
  <c r="BE143" i="32"/>
  <c r="T143" i="32"/>
  <c r="R143" i="32"/>
  <c r="P143" i="32"/>
  <c r="BI142" i="32"/>
  <c r="BH142" i="32"/>
  <c r="BG142" i="32"/>
  <c r="BE142" i="32"/>
  <c r="T142" i="32"/>
  <c r="R142" i="32"/>
  <c r="P142" i="32"/>
  <c r="BI141" i="32"/>
  <c r="BH141" i="32"/>
  <c r="BG141" i="32"/>
  <c r="BE141" i="32"/>
  <c r="T141" i="32"/>
  <c r="R141" i="32"/>
  <c r="P141" i="32"/>
  <c r="BI140" i="32"/>
  <c r="BH140" i="32"/>
  <c r="BG140" i="32"/>
  <c r="BE140" i="32"/>
  <c r="T140" i="32"/>
  <c r="R140" i="32"/>
  <c r="P140" i="32"/>
  <c r="BI139" i="32"/>
  <c r="BH139" i="32"/>
  <c r="BG139" i="32"/>
  <c r="BE139" i="32"/>
  <c r="T139" i="32"/>
  <c r="R139" i="32"/>
  <c r="P139" i="32"/>
  <c r="BI138" i="32"/>
  <c r="BH138" i="32"/>
  <c r="BG138" i="32"/>
  <c r="BE138" i="32"/>
  <c r="T138" i="32"/>
  <c r="R138" i="32"/>
  <c r="P138" i="32"/>
  <c r="F130" i="32"/>
  <c r="E128" i="32"/>
  <c r="BI113" i="32"/>
  <c r="BH113" i="32"/>
  <c r="BG113" i="32"/>
  <c r="BE113" i="32"/>
  <c r="BI112" i="32"/>
  <c r="BH112" i="32"/>
  <c r="BG112" i="32"/>
  <c r="BF112" i="32"/>
  <c r="BE112" i="32"/>
  <c r="BI111" i="32"/>
  <c r="BH111" i="32"/>
  <c r="BG111" i="32"/>
  <c r="BF111" i="32"/>
  <c r="BE111" i="32"/>
  <c r="BI110" i="32"/>
  <c r="BH110" i="32"/>
  <c r="BG110" i="32"/>
  <c r="BF110" i="32"/>
  <c r="BE110" i="32"/>
  <c r="BI109" i="32"/>
  <c r="BH109" i="32"/>
  <c r="BG109" i="32"/>
  <c r="BF109" i="32"/>
  <c r="BE109" i="32"/>
  <c r="BI108" i="32"/>
  <c r="BH108" i="32"/>
  <c r="BG108" i="32"/>
  <c r="BF108" i="32"/>
  <c r="BE108" i="32"/>
  <c r="F91" i="32"/>
  <c r="E89" i="32"/>
  <c r="J26" i="32"/>
  <c r="E26" i="32"/>
  <c r="J133" i="32" s="1"/>
  <c r="J25" i="32"/>
  <c r="J23" i="32"/>
  <c r="E23" i="32"/>
  <c r="J132" i="32" s="1"/>
  <c r="J22" i="32"/>
  <c r="J20" i="32"/>
  <c r="E20" i="32"/>
  <c r="F133" i="32" s="1"/>
  <c r="J19" i="32"/>
  <c r="J17" i="32"/>
  <c r="E17" i="32"/>
  <c r="F93" i="32" s="1"/>
  <c r="J16" i="32"/>
  <c r="J14" i="32"/>
  <c r="J130" i="32" s="1"/>
  <c r="E7" i="32"/>
  <c r="E85" i="32" s="1"/>
  <c r="J41" i="31"/>
  <c r="J40" i="31"/>
  <c r="AY125" i="1" s="1"/>
  <c r="J39" i="31"/>
  <c r="AX125" i="1" s="1"/>
  <c r="BI213" i="31"/>
  <c r="BH213" i="31"/>
  <c r="BG213" i="31"/>
  <c r="BE213" i="31"/>
  <c r="T213" i="31"/>
  <c r="R213" i="31"/>
  <c r="P213" i="31"/>
  <c r="BI212" i="31"/>
  <c r="BH212" i="31"/>
  <c r="BG212" i="31"/>
  <c r="BE212" i="31"/>
  <c r="T212" i="31"/>
  <c r="R212" i="31"/>
  <c r="P212" i="31"/>
  <c r="BI211" i="31"/>
  <c r="BH211" i="31"/>
  <c r="BG211" i="31"/>
  <c r="BE211" i="31"/>
  <c r="T211" i="31"/>
  <c r="R211" i="31"/>
  <c r="P211" i="31"/>
  <c r="BI210" i="31"/>
  <c r="BH210" i="31"/>
  <c r="BG210" i="31"/>
  <c r="BE210" i="31"/>
  <c r="T210" i="31"/>
  <c r="R210" i="31"/>
  <c r="P210" i="31"/>
  <c r="BI209" i="31"/>
  <c r="BH209" i="31"/>
  <c r="BG209" i="31"/>
  <c r="BE209" i="31"/>
  <c r="T209" i="31"/>
  <c r="R209" i="31"/>
  <c r="P209" i="31"/>
  <c r="BI208" i="31"/>
  <c r="BH208" i="31"/>
  <c r="BG208" i="31"/>
  <c r="BE208" i="31"/>
  <c r="T208" i="31"/>
  <c r="R208" i="31"/>
  <c r="P208" i="31"/>
  <c r="BI207" i="31"/>
  <c r="BH207" i="31"/>
  <c r="BG207" i="31"/>
  <c r="BE207" i="31"/>
  <c r="T207" i="31"/>
  <c r="R207" i="31"/>
  <c r="P207" i="31"/>
  <c r="BI206" i="31"/>
  <c r="BH206" i="31"/>
  <c r="BG206" i="31"/>
  <c r="BE206" i="31"/>
  <c r="T206" i="31"/>
  <c r="R206" i="31"/>
  <c r="P206" i="31"/>
  <c r="BI205" i="31"/>
  <c r="BH205" i="31"/>
  <c r="BG205" i="31"/>
  <c r="BE205" i="31"/>
  <c r="T205" i="31"/>
  <c r="R205" i="31"/>
  <c r="P205" i="31"/>
  <c r="BI204" i="31"/>
  <c r="BH204" i="31"/>
  <c r="BG204" i="31"/>
  <c r="BE204" i="31"/>
  <c r="T204" i="31"/>
  <c r="R204" i="31"/>
  <c r="P204" i="31"/>
  <c r="BI202" i="31"/>
  <c r="BH202" i="31"/>
  <c r="BG202" i="31"/>
  <c r="BE202" i="31"/>
  <c r="T202" i="31"/>
  <c r="R202" i="31"/>
  <c r="P202" i="31"/>
  <c r="BI201" i="31"/>
  <c r="BH201" i="31"/>
  <c r="BG201" i="31"/>
  <c r="BE201" i="31"/>
  <c r="T201" i="31"/>
  <c r="R201" i="31"/>
  <c r="P201" i="31"/>
  <c r="BI199" i="31"/>
  <c r="BH199" i="31"/>
  <c r="BG199" i="31"/>
  <c r="BE199" i="31"/>
  <c r="T199" i="31"/>
  <c r="T198" i="31" s="1"/>
  <c r="R199" i="31"/>
  <c r="R198" i="31" s="1"/>
  <c r="P199" i="31"/>
  <c r="P198" i="31" s="1"/>
  <c r="BI197" i="31"/>
  <c r="BH197" i="31"/>
  <c r="BG197" i="31"/>
  <c r="BE197" i="31"/>
  <c r="T197" i="31"/>
  <c r="T196" i="31" s="1"/>
  <c r="R197" i="31"/>
  <c r="R196" i="31" s="1"/>
  <c r="P197" i="31"/>
  <c r="P196" i="31" s="1"/>
  <c r="BI194" i="31"/>
  <c r="BH194" i="31"/>
  <c r="BG194" i="31"/>
  <c r="BE194" i="31"/>
  <c r="T194" i="31"/>
  <c r="R194" i="31"/>
  <c r="P194" i="31"/>
  <c r="BI193" i="31"/>
  <c r="BH193" i="31"/>
  <c r="BG193" i="31"/>
  <c r="BE193" i="31"/>
  <c r="T193" i="31"/>
  <c r="R193" i="31"/>
  <c r="P193" i="31"/>
  <c r="BI192" i="31"/>
  <c r="BH192" i="31"/>
  <c r="BG192" i="31"/>
  <c r="BE192" i="31"/>
  <c r="T192" i="31"/>
  <c r="R192" i="31"/>
  <c r="P192" i="31"/>
  <c r="BI191" i="31"/>
  <c r="BH191" i="31"/>
  <c r="BG191" i="31"/>
  <c r="BE191" i="31"/>
  <c r="T191" i="31"/>
  <c r="R191" i="31"/>
  <c r="P191" i="31"/>
  <c r="BI190" i="31"/>
  <c r="BH190" i="31"/>
  <c r="BG190" i="31"/>
  <c r="BE190" i="31"/>
  <c r="T190" i="31"/>
  <c r="R190" i="31"/>
  <c r="P190" i="31"/>
  <c r="BI189" i="31"/>
  <c r="BH189" i="31"/>
  <c r="BG189" i="31"/>
  <c r="BE189" i="31"/>
  <c r="T189" i="31"/>
  <c r="R189" i="31"/>
  <c r="P189" i="31"/>
  <c r="BI188" i="31"/>
  <c r="BH188" i="31"/>
  <c r="BG188" i="31"/>
  <c r="BE188" i="31"/>
  <c r="T188" i="31"/>
  <c r="R188" i="31"/>
  <c r="P188" i="31"/>
  <c r="BI187" i="31"/>
  <c r="BH187" i="31"/>
  <c r="BG187" i="31"/>
  <c r="BE187" i="31"/>
  <c r="T187" i="31"/>
  <c r="R187" i="31"/>
  <c r="P187" i="31"/>
  <c r="BI186" i="31"/>
  <c r="BH186" i="31"/>
  <c r="BG186" i="31"/>
  <c r="BE186" i="31"/>
  <c r="T186" i="31"/>
  <c r="R186" i="31"/>
  <c r="P186" i="31"/>
  <c r="BI185" i="31"/>
  <c r="BH185" i="31"/>
  <c r="BG185" i="31"/>
  <c r="BE185" i="31"/>
  <c r="T185" i="31"/>
  <c r="R185" i="31"/>
  <c r="P185" i="31"/>
  <c r="BI184" i="31"/>
  <c r="BH184" i="31"/>
  <c r="BG184" i="31"/>
  <c r="BE184" i="31"/>
  <c r="T184" i="31"/>
  <c r="R184" i="31"/>
  <c r="P184" i="31"/>
  <c r="BI182" i="31"/>
  <c r="BH182" i="31"/>
  <c r="BG182" i="31"/>
  <c r="BE182" i="31"/>
  <c r="T182" i="31"/>
  <c r="R182" i="31"/>
  <c r="P182" i="31"/>
  <c r="BI181" i="31"/>
  <c r="BH181" i="31"/>
  <c r="BG181" i="31"/>
  <c r="BE181" i="31"/>
  <c r="T181" i="31"/>
  <c r="R181" i="31"/>
  <c r="P181" i="31"/>
  <c r="BI180" i="31"/>
  <c r="BH180" i="31"/>
  <c r="BG180" i="31"/>
  <c r="BE180" i="31"/>
  <c r="T180" i="31"/>
  <c r="R180" i="31"/>
  <c r="P180" i="31"/>
  <c r="BI179" i="31"/>
  <c r="BH179" i="31"/>
  <c r="BG179" i="31"/>
  <c r="BE179" i="31"/>
  <c r="T179" i="31"/>
  <c r="R179" i="31"/>
  <c r="P179" i="31"/>
  <c r="BI178" i="31"/>
  <c r="BH178" i="31"/>
  <c r="BG178" i="31"/>
  <c r="BE178" i="31"/>
  <c r="T178" i="31"/>
  <c r="R178" i="31"/>
  <c r="P178" i="31"/>
  <c r="BI177" i="31"/>
  <c r="BH177" i="31"/>
  <c r="BG177" i="31"/>
  <c r="BE177" i="31"/>
  <c r="T177" i="31"/>
  <c r="R177" i="31"/>
  <c r="P177" i="31"/>
  <c r="BI176" i="31"/>
  <c r="BH176" i="31"/>
  <c r="BG176" i="31"/>
  <c r="BE176" i="31"/>
  <c r="T176" i="31"/>
  <c r="R176" i="31"/>
  <c r="P176" i="31"/>
  <c r="BI175" i="31"/>
  <c r="BH175" i="31"/>
  <c r="BG175" i="31"/>
  <c r="BE175" i="31"/>
  <c r="T175" i="31"/>
  <c r="R175" i="31"/>
  <c r="P175" i="31"/>
  <c r="BI173" i="31"/>
  <c r="BH173" i="31"/>
  <c r="BG173" i="31"/>
  <c r="BE173" i="31"/>
  <c r="T173" i="31"/>
  <c r="R173" i="31"/>
  <c r="P173" i="31"/>
  <c r="BI172" i="31"/>
  <c r="BH172" i="31"/>
  <c r="BG172" i="31"/>
  <c r="BE172" i="31"/>
  <c r="T172" i="31"/>
  <c r="R172" i="31"/>
  <c r="P172" i="31"/>
  <c r="BI171" i="31"/>
  <c r="BH171" i="31"/>
  <c r="BG171" i="31"/>
  <c r="BE171" i="31"/>
  <c r="T171" i="31"/>
  <c r="R171" i="31"/>
  <c r="P171" i="31"/>
  <c r="BI170" i="31"/>
  <c r="BH170" i="31"/>
  <c r="BG170" i="31"/>
  <c r="BE170" i="31"/>
  <c r="T170" i="31"/>
  <c r="R170" i="31"/>
  <c r="P170" i="31"/>
  <c r="BI169" i="31"/>
  <c r="BH169" i="31"/>
  <c r="BG169" i="31"/>
  <c r="BE169" i="31"/>
  <c r="T169" i="31"/>
  <c r="R169" i="31"/>
  <c r="P169" i="31"/>
  <c r="BI168" i="31"/>
  <c r="BH168" i="31"/>
  <c r="BG168" i="31"/>
  <c r="BE168" i="31"/>
  <c r="T168" i="31"/>
  <c r="R168" i="31"/>
  <c r="P168" i="31"/>
  <c r="BI167" i="31"/>
  <c r="BH167" i="31"/>
  <c r="BG167" i="31"/>
  <c r="BE167" i="31"/>
  <c r="T167" i="31"/>
  <c r="R167" i="31"/>
  <c r="P167" i="31"/>
  <c r="BI166" i="31"/>
  <c r="BH166" i="31"/>
  <c r="BG166" i="31"/>
  <c r="BE166" i="31"/>
  <c r="T166" i="31"/>
  <c r="R166" i="31"/>
  <c r="P166" i="31"/>
  <c r="BI165" i="31"/>
  <c r="BH165" i="31"/>
  <c r="BG165" i="31"/>
  <c r="BE165" i="31"/>
  <c r="T165" i="31"/>
  <c r="R165" i="31"/>
  <c r="P165" i="31"/>
  <c r="BI164" i="31"/>
  <c r="BH164" i="31"/>
  <c r="BG164" i="31"/>
  <c r="BE164" i="31"/>
  <c r="T164" i="31"/>
  <c r="R164" i="31"/>
  <c r="P164" i="31"/>
  <c r="BI162" i="31"/>
  <c r="BH162" i="31"/>
  <c r="BG162" i="31"/>
  <c r="BE162" i="31"/>
  <c r="T162" i="31"/>
  <c r="R162" i="31"/>
  <c r="P162" i="31"/>
  <c r="BI161" i="31"/>
  <c r="BH161" i="31"/>
  <c r="BG161" i="31"/>
  <c r="BE161" i="31"/>
  <c r="T161" i="31"/>
  <c r="R161" i="31"/>
  <c r="P161" i="31"/>
  <c r="BI160" i="31"/>
  <c r="BH160" i="31"/>
  <c r="BG160" i="31"/>
  <c r="BE160" i="31"/>
  <c r="T160" i="31"/>
  <c r="R160" i="31"/>
  <c r="P160" i="31"/>
  <c r="BI159" i="31"/>
  <c r="BH159" i="31"/>
  <c r="BG159" i="31"/>
  <c r="BE159" i="31"/>
  <c r="T159" i="31"/>
  <c r="R159" i="31"/>
  <c r="P159" i="31"/>
  <c r="BI158" i="31"/>
  <c r="BH158" i="31"/>
  <c r="BG158" i="31"/>
  <c r="BE158" i="31"/>
  <c r="T158" i="31"/>
  <c r="R158" i="31"/>
  <c r="P158" i="31"/>
  <c r="BI157" i="31"/>
  <c r="BH157" i="31"/>
  <c r="BG157" i="31"/>
  <c r="BE157" i="31"/>
  <c r="T157" i="31"/>
  <c r="R157" i="31"/>
  <c r="P157" i="31"/>
  <c r="BI156" i="31"/>
  <c r="BH156" i="31"/>
  <c r="BG156" i="31"/>
  <c r="BE156" i="31"/>
  <c r="T156" i="31"/>
  <c r="R156" i="31"/>
  <c r="P156" i="31"/>
  <c r="BI155" i="31"/>
  <c r="BH155" i="31"/>
  <c r="BG155" i="31"/>
  <c r="BE155" i="31"/>
  <c r="T155" i="31"/>
  <c r="R155" i="31"/>
  <c r="P155" i="31"/>
  <c r="BI154" i="31"/>
  <c r="BH154" i="31"/>
  <c r="BG154" i="31"/>
  <c r="BE154" i="31"/>
  <c r="T154" i="31"/>
  <c r="R154" i="31"/>
  <c r="P154" i="31"/>
  <c r="BI153" i="31"/>
  <c r="BH153" i="31"/>
  <c r="BG153" i="31"/>
  <c r="BE153" i="31"/>
  <c r="T153" i="31"/>
  <c r="R153" i="31"/>
  <c r="P153" i="31"/>
  <c r="BI151" i="31"/>
  <c r="BH151" i="31"/>
  <c r="BG151" i="31"/>
  <c r="BE151" i="31"/>
  <c r="T151" i="31"/>
  <c r="R151" i="31"/>
  <c r="P151" i="31"/>
  <c r="BI150" i="31"/>
  <c r="BH150" i="31"/>
  <c r="BG150" i="31"/>
  <c r="BE150" i="31"/>
  <c r="T150" i="31"/>
  <c r="R150" i="31"/>
  <c r="P150" i="31"/>
  <c r="BI149" i="31"/>
  <c r="BH149" i="31"/>
  <c r="BG149" i="31"/>
  <c r="BE149" i="31"/>
  <c r="T149" i="31"/>
  <c r="R149" i="31"/>
  <c r="P149" i="31"/>
  <c r="BI148" i="31"/>
  <c r="BH148" i="31"/>
  <c r="BG148" i="31"/>
  <c r="BE148" i="31"/>
  <c r="T148" i="31"/>
  <c r="R148" i="31"/>
  <c r="P148" i="31"/>
  <c r="BI147" i="31"/>
  <c r="BH147" i="31"/>
  <c r="BG147" i="31"/>
  <c r="BE147" i="31"/>
  <c r="T147" i="31"/>
  <c r="R147" i="31"/>
  <c r="P147" i="31"/>
  <c r="BI146" i="31"/>
  <c r="BH146" i="31"/>
  <c r="BG146" i="31"/>
  <c r="BE146" i="31"/>
  <c r="T146" i="31"/>
  <c r="R146" i="31"/>
  <c r="P146" i="31"/>
  <c r="BI145" i="31"/>
  <c r="BH145" i="31"/>
  <c r="BG145" i="31"/>
  <c r="BE145" i="31"/>
  <c r="T145" i="31"/>
  <c r="R145" i="31"/>
  <c r="P145" i="31"/>
  <c r="BI144" i="31"/>
  <c r="BH144" i="31"/>
  <c r="BG144" i="31"/>
  <c r="BE144" i="31"/>
  <c r="T144" i="31"/>
  <c r="R144" i="31"/>
  <c r="P144" i="31"/>
  <c r="BI143" i="31"/>
  <c r="BH143" i="31"/>
  <c r="BG143" i="31"/>
  <c r="BE143" i="31"/>
  <c r="T143" i="31"/>
  <c r="R143" i="31"/>
  <c r="P143" i="31"/>
  <c r="BI142" i="31"/>
  <c r="BH142" i="31"/>
  <c r="BG142" i="31"/>
  <c r="BE142" i="31"/>
  <c r="T142" i="31"/>
  <c r="R142" i="31"/>
  <c r="P142" i="31"/>
  <c r="F134" i="31"/>
  <c r="E132" i="31"/>
  <c r="BI117" i="31"/>
  <c r="BH117" i="31"/>
  <c r="BG117" i="31"/>
  <c r="BE117" i="31"/>
  <c r="BI116" i="31"/>
  <c r="BH116" i="31"/>
  <c r="BG116" i="31"/>
  <c r="BF116" i="31"/>
  <c r="BE116" i="31"/>
  <c r="BI115" i="31"/>
  <c r="BH115" i="31"/>
  <c r="BG115" i="31"/>
  <c r="BF115" i="31"/>
  <c r="BE115" i="31"/>
  <c r="BI114" i="31"/>
  <c r="BH114" i="31"/>
  <c r="BG114" i="31"/>
  <c r="BF114" i="31"/>
  <c r="BE114" i="31"/>
  <c r="BI113" i="31"/>
  <c r="BH113" i="31"/>
  <c r="BG113" i="31"/>
  <c r="BF113" i="31"/>
  <c r="BE113" i="31"/>
  <c r="BI112" i="31"/>
  <c r="BH112" i="31"/>
  <c r="BG112" i="31"/>
  <c r="BF112" i="31"/>
  <c r="BE112" i="31"/>
  <c r="F91" i="31"/>
  <c r="E89" i="31"/>
  <c r="J26" i="31"/>
  <c r="E26" i="31"/>
  <c r="J137" i="31" s="1"/>
  <c r="J25" i="31"/>
  <c r="J23" i="31"/>
  <c r="E23" i="31"/>
  <c r="J136" i="31" s="1"/>
  <c r="J22" i="31"/>
  <c r="J20" i="31"/>
  <c r="E20" i="31"/>
  <c r="F137" i="31" s="1"/>
  <c r="J19" i="31"/>
  <c r="J17" i="31"/>
  <c r="E17" i="31"/>
  <c r="F93" i="31" s="1"/>
  <c r="J16" i="31"/>
  <c r="J14" i="31"/>
  <c r="J134" i="31" s="1"/>
  <c r="E7" i="31"/>
  <c r="E128" i="31" s="1"/>
  <c r="J41" i="30"/>
  <c r="J40" i="30"/>
  <c r="AY124" i="1" s="1"/>
  <c r="J39" i="30"/>
  <c r="AX124" i="1" s="1"/>
  <c r="BI162" i="30"/>
  <c r="BH162" i="30"/>
  <c r="BG162" i="30"/>
  <c r="BE162" i="30"/>
  <c r="T162" i="30"/>
  <c r="R162" i="30"/>
  <c r="P162" i="30"/>
  <c r="BI161" i="30"/>
  <c r="BH161" i="30"/>
  <c r="BG161" i="30"/>
  <c r="BE161" i="30"/>
  <c r="T161" i="30"/>
  <c r="R161" i="30"/>
  <c r="P161" i="30"/>
  <c r="BI160" i="30"/>
  <c r="BH160" i="30"/>
  <c r="BG160" i="30"/>
  <c r="BE160" i="30"/>
  <c r="T160" i="30"/>
  <c r="R160" i="30"/>
  <c r="P160" i="30"/>
  <c r="BI159" i="30"/>
  <c r="BH159" i="30"/>
  <c r="BG159" i="30"/>
  <c r="BE159" i="30"/>
  <c r="T159" i="30"/>
  <c r="R159" i="30"/>
  <c r="P159" i="30"/>
  <c r="BI158" i="30"/>
  <c r="BH158" i="30"/>
  <c r="BG158" i="30"/>
  <c r="BE158" i="30"/>
  <c r="T158" i="30"/>
  <c r="R158" i="30"/>
  <c r="P158" i="30"/>
  <c r="BI157" i="30"/>
  <c r="BH157" i="30"/>
  <c r="BG157" i="30"/>
  <c r="BE157" i="30"/>
  <c r="T157" i="30"/>
  <c r="R157" i="30"/>
  <c r="P157" i="30"/>
  <c r="BI156" i="30"/>
  <c r="BH156" i="30"/>
  <c r="BG156" i="30"/>
  <c r="BE156" i="30"/>
  <c r="T156" i="30"/>
  <c r="R156" i="30"/>
  <c r="P156" i="30"/>
  <c r="BI155" i="30"/>
  <c r="BH155" i="30"/>
  <c r="BG155" i="30"/>
  <c r="BE155" i="30"/>
  <c r="T155" i="30"/>
  <c r="R155" i="30"/>
  <c r="P155" i="30"/>
  <c r="BI154" i="30"/>
  <c r="BH154" i="30"/>
  <c r="BG154" i="30"/>
  <c r="BE154" i="30"/>
  <c r="T154" i="30"/>
  <c r="R154" i="30"/>
  <c r="P154" i="30"/>
  <c r="BI153" i="30"/>
  <c r="BH153" i="30"/>
  <c r="BG153" i="30"/>
  <c r="BE153" i="30"/>
  <c r="T153" i="30"/>
  <c r="R153" i="30"/>
  <c r="P153" i="30"/>
  <c r="BI151" i="30"/>
  <c r="BH151" i="30"/>
  <c r="BG151" i="30"/>
  <c r="BE151" i="30"/>
  <c r="T151" i="30"/>
  <c r="R151" i="30"/>
  <c r="P151" i="30"/>
  <c r="BI150" i="30"/>
  <c r="BH150" i="30"/>
  <c r="BG150" i="30"/>
  <c r="BE150" i="30"/>
  <c r="T150" i="30"/>
  <c r="R150" i="30"/>
  <c r="P150" i="30"/>
  <c r="BI148" i="30"/>
  <c r="BH148" i="30"/>
  <c r="BG148" i="30"/>
  <c r="BE148" i="30"/>
  <c r="T148" i="30"/>
  <c r="T147" i="30" s="1"/>
  <c r="R148" i="30"/>
  <c r="R147" i="30" s="1"/>
  <c r="P148" i="30"/>
  <c r="P147" i="30" s="1"/>
  <c r="BI146" i="30"/>
  <c r="BH146" i="30"/>
  <c r="BG146" i="30"/>
  <c r="BE146" i="30"/>
  <c r="T146" i="30"/>
  <c r="T145" i="30" s="1"/>
  <c r="R146" i="30"/>
  <c r="R145" i="30" s="1"/>
  <c r="P146" i="30"/>
  <c r="P145" i="30" s="1"/>
  <c r="BI143" i="30"/>
  <c r="BH143" i="30"/>
  <c r="BG143" i="30"/>
  <c r="BE143" i="30"/>
  <c r="T143" i="30"/>
  <c r="R143" i="30"/>
  <c r="P143" i="30"/>
  <c r="BI142" i="30"/>
  <c r="BH142" i="30"/>
  <c r="BG142" i="30"/>
  <c r="BE142" i="30"/>
  <c r="T142" i="30"/>
  <c r="R142" i="30"/>
  <c r="P142" i="30"/>
  <c r="BI141" i="30"/>
  <c r="BH141" i="30"/>
  <c r="BG141" i="30"/>
  <c r="BE141" i="30"/>
  <c r="T141" i="30"/>
  <c r="R141" i="30"/>
  <c r="P141" i="30"/>
  <c r="BI140" i="30"/>
  <c r="BH140" i="30"/>
  <c r="BG140" i="30"/>
  <c r="BE140" i="30"/>
  <c r="T140" i="30"/>
  <c r="R140" i="30"/>
  <c r="P140" i="30"/>
  <c r="BI139" i="30"/>
  <c r="BH139" i="30"/>
  <c r="BG139" i="30"/>
  <c r="BE139" i="30"/>
  <c r="T139" i="30"/>
  <c r="R139" i="30"/>
  <c r="P139" i="30"/>
  <c r="BI138" i="30"/>
  <c r="BH138" i="30"/>
  <c r="BG138" i="30"/>
  <c r="BE138" i="30"/>
  <c r="T138" i="30"/>
  <c r="R138" i="30"/>
  <c r="P138" i="30"/>
  <c r="F130" i="30"/>
  <c r="E128" i="30"/>
  <c r="BI113" i="30"/>
  <c r="BH113" i="30"/>
  <c r="BG113" i="30"/>
  <c r="BE113" i="30"/>
  <c r="BI112" i="30"/>
  <c r="BH112" i="30"/>
  <c r="BG112" i="30"/>
  <c r="BF112" i="30"/>
  <c r="BE112" i="30"/>
  <c r="BI111" i="30"/>
  <c r="BH111" i="30"/>
  <c r="BG111" i="30"/>
  <c r="BF111" i="30"/>
  <c r="BE111" i="30"/>
  <c r="BI110" i="30"/>
  <c r="BH110" i="30"/>
  <c r="BG110" i="30"/>
  <c r="BF110" i="30"/>
  <c r="BE110" i="30"/>
  <c r="BI109" i="30"/>
  <c r="BH109" i="30"/>
  <c r="BG109" i="30"/>
  <c r="BF109" i="30"/>
  <c r="BE109" i="30"/>
  <c r="BI108" i="30"/>
  <c r="BH108" i="30"/>
  <c r="BG108" i="30"/>
  <c r="BF108" i="30"/>
  <c r="BE108" i="30"/>
  <c r="F91" i="30"/>
  <c r="E89" i="30"/>
  <c r="J26" i="30"/>
  <c r="E26" i="30"/>
  <c r="J133" i="30" s="1"/>
  <c r="J25" i="30"/>
  <c r="J23" i="30"/>
  <c r="E23" i="30"/>
  <c r="J93" i="30" s="1"/>
  <c r="J22" i="30"/>
  <c r="J20" i="30"/>
  <c r="E20" i="30"/>
  <c r="F133" i="30" s="1"/>
  <c r="J19" i="30"/>
  <c r="J17" i="30"/>
  <c r="E17" i="30"/>
  <c r="F132" i="30" s="1"/>
  <c r="J16" i="30"/>
  <c r="J14" i="30"/>
  <c r="J130" i="30" s="1"/>
  <c r="E7" i="30"/>
  <c r="E124" i="30" s="1"/>
  <c r="J41" i="29"/>
  <c r="J40" i="29"/>
  <c r="AY123" i="1" s="1"/>
  <c r="J39" i="29"/>
  <c r="AX123" i="1" s="1"/>
  <c r="BI261" i="29"/>
  <c r="BH261" i="29"/>
  <c r="BG261" i="29"/>
  <c r="BE261" i="29"/>
  <c r="T261" i="29"/>
  <c r="R261" i="29"/>
  <c r="P261" i="29"/>
  <c r="BI260" i="29"/>
  <c r="BH260" i="29"/>
  <c r="BG260" i="29"/>
  <c r="BE260" i="29"/>
  <c r="T260" i="29"/>
  <c r="R260" i="29"/>
  <c r="P260" i="29"/>
  <c r="BI259" i="29"/>
  <c r="BH259" i="29"/>
  <c r="BG259" i="29"/>
  <c r="BE259" i="29"/>
  <c r="T259" i="29"/>
  <c r="R259" i="29"/>
  <c r="P259" i="29"/>
  <c r="BI258" i="29"/>
  <c r="BH258" i="29"/>
  <c r="BG258" i="29"/>
  <c r="BE258" i="29"/>
  <c r="T258" i="29"/>
  <c r="R258" i="29"/>
  <c r="P258" i="29"/>
  <c r="BI256" i="29"/>
  <c r="BH256" i="29"/>
  <c r="BG256" i="29"/>
  <c r="BE256" i="29"/>
  <c r="T256" i="29"/>
  <c r="R256" i="29"/>
  <c r="P256" i="29"/>
  <c r="BI255" i="29"/>
  <c r="BH255" i="29"/>
  <c r="BG255" i="29"/>
  <c r="BE255" i="29"/>
  <c r="T255" i="29"/>
  <c r="R255" i="29"/>
  <c r="P255" i="29"/>
  <c r="BI253" i="29"/>
  <c r="BH253" i="29"/>
  <c r="BG253" i="29"/>
  <c r="BE253" i="29"/>
  <c r="T253" i="29"/>
  <c r="R253" i="29"/>
  <c r="P253" i="29"/>
  <c r="BI252" i="29"/>
  <c r="BH252" i="29"/>
  <c r="BG252" i="29"/>
  <c r="BE252" i="29"/>
  <c r="T252" i="29"/>
  <c r="R252" i="29"/>
  <c r="P252" i="29"/>
  <c r="BI251" i="29"/>
  <c r="BH251" i="29"/>
  <c r="BG251" i="29"/>
  <c r="BE251" i="29"/>
  <c r="T251" i="29"/>
  <c r="R251" i="29"/>
  <c r="P251" i="29"/>
  <c r="BI250" i="29"/>
  <c r="BH250" i="29"/>
  <c r="BG250" i="29"/>
  <c r="BE250" i="29"/>
  <c r="T250" i="29"/>
  <c r="R250" i="29"/>
  <c r="P250" i="29"/>
  <c r="BI249" i="29"/>
  <c r="BH249" i="29"/>
  <c r="BG249" i="29"/>
  <c r="BE249" i="29"/>
  <c r="T249" i="29"/>
  <c r="R249" i="29"/>
  <c r="P249" i="29"/>
  <c r="BI247" i="29"/>
  <c r="BH247" i="29"/>
  <c r="BG247" i="29"/>
  <c r="BE247" i="29"/>
  <c r="T247" i="29"/>
  <c r="R247" i="29"/>
  <c r="P247" i="29"/>
  <c r="BI246" i="29"/>
  <c r="BH246" i="29"/>
  <c r="BG246" i="29"/>
  <c r="BE246" i="29"/>
  <c r="T246" i="29"/>
  <c r="R246" i="29"/>
  <c r="P246" i="29"/>
  <c r="BI245" i="29"/>
  <c r="BH245" i="29"/>
  <c r="BG245" i="29"/>
  <c r="BE245" i="29"/>
  <c r="T245" i="29"/>
  <c r="R245" i="29"/>
  <c r="P245" i="29"/>
  <c r="BI244" i="29"/>
  <c r="BH244" i="29"/>
  <c r="BG244" i="29"/>
  <c r="BE244" i="29"/>
  <c r="T244" i="29"/>
  <c r="R244" i="29"/>
  <c r="P244" i="29"/>
  <c r="BI243" i="29"/>
  <c r="BH243" i="29"/>
  <c r="BG243" i="29"/>
  <c r="BE243" i="29"/>
  <c r="T243" i="29"/>
  <c r="R243" i="29"/>
  <c r="P243" i="29"/>
  <c r="BI241" i="29"/>
  <c r="BH241" i="29"/>
  <c r="BG241" i="29"/>
  <c r="BE241" i="29"/>
  <c r="T241" i="29"/>
  <c r="T240" i="29" s="1"/>
  <c r="R241" i="29"/>
  <c r="R240" i="29" s="1"/>
  <c r="P241" i="29"/>
  <c r="P240" i="29" s="1"/>
  <c r="BI239" i="29"/>
  <c r="BH239" i="29"/>
  <c r="BG239" i="29"/>
  <c r="BE239" i="29"/>
  <c r="T239" i="29"/>
  <c r="T238" i="29" s="1"/>
  <c r="R239" i="29"/>
  <c r="R238" i="29" s="1"/>
  <c r="P239" i="29"/>
  <c r="P238" i="29" s="1"/>
  <c r="BI237" i="29"/>
  <c r="BH237" i="29"/>
  <c r="BG237" i="29"/>
  <c r="BE237" i="29"/>
  <c r="T237" i="29"/>
  <c r="R237" i="29"/>
  <c r="P237" i="29"/>
  <c r="BI236" i="29"/>
  <c r="BH236" i="29"/>
  <c r="BG236" i="29"/>
  <c r="BE236" i="29"/>
  <c r="T236" i="29"/>
  <c r="R236" i="29"/>
  <c r="P236" i="29"/>
  <c r="BI235" i="29"/>
  <c r="BH235" i="29"/>
  <c r="BG235" i="29"/>
  <c r="BE235" i="29"/>
  <c r="T235" i="29"/>
  <c r="R235" i="29"/>
  <c r="P235" i="29"/>
  <c r="BI234" i="29"/>
  <c r="BH234" i="29"/>
  <c r="BG234" i="29"/>
  <c r="BE234" i="29"/>
  <c r="T234" i="29"/>
  <c r="R234" i="29"/>
  <c r="P234" i="29"/>
  <c r="BI233" i="29"/>
  <c r="BH233" i="29"/>
  <c r="BG233" i="29"/>
  <c r="BE233" i="29"/>
  <c r="T233" i="29"/>
  <c r="R233" i="29"/>
  <c r="P233" i="29"/>
  <c r="BI231" i="29"/>
  <c r="BH231" i="29"/>
  <c r="BG231" i="29"/>
  <c r="BE231" i="29"/>
  <c r="T231" i="29"/>
  <c r="R231" i="29"/>
  <c r="P231" i="29"/>
  <c r="BI230" i="29"/>
  <c r="BH230" i="29"/>
  <c r="BG230" i="29"/>
  <c r="BE230" i="29"/>
  <c r="T230" i="29"/>
  <c r="R230" i="29"/>
  <c r="P230" i="29"/>
  <c r="BI228" i="29"/>
  <c r="BH228" i="29"/>
  <c r="BG228" i="29"/>
  <c r="BE228" i="29"/>
  <c r="T228" i="29"/>
  <c r="R228" i="29"/>
  <c r="P228" i="29"/>
  <c r="BI227" i="29"/>
  <c r="BH227" i="29"/>
  <c r="BG227" i="29"/>
  <c r="BE227" i="29"/>
  <c r="T227" i="29"/>
  <c r="R227" i="29"/>
  <c r="P227" i="29"/>
  <c r="BI226" i="29"/>
  <c r="BH226" i="29"/>
  <c r="BG226" i="29"/>
  <c r="BE226" i="29"/>
  <c r="T226" i="29"/>
  <c r="R226" i="29"/>
  <c r="P226" i="29"/>
  <c r="BI225" i="29"/>
  <c r="BH225" i="29"/>
  <c r="BG225" i="29"/>
  <c r="BE225" i="29"/>
  <c r="T225" i="29"/>
  <c r="R225" i="29"/>
  <c r="P225" i="29"/>
  <c r="BI224" i="29"/>
  <c r="BH224" i="29"/>
  <c r="BG224" i="29"/>
  <c r="BE224" i="29"/>
  <c r="T224" i="29"/>
  <c r="R224" i="29"/>
  <c r="P224" i="29"/>
  <c r="BI223" i="29"/>
  <c r="BH223" i="29"/>
  <c r="BG223" i="29"/>
  <c r="BE223" i="29"/>
  <c r="T223" i="29"/>
  <c r="R223" i="29"/>
  <c r="P223" i="29"/>
  <c r="BI222" i="29"/>
  <c r="BH222" i="29"/>
  <c r="BG222" i="29"/>
  <c r="BE222" i="29"/>
  <c r="T222" i="29"/>
  <c r="R222" i="29"/>
  <c r="P222" i="29"/>
  <c r="BI220" i="29"/>
  <c r="BH220" i="29"/>
  <c r="BG220" i="29"/>
  <c r="BE220" i="29"/>
  <c r="T220" i="29"/>
  <c r="R220" i="29"/>
  <c r="P220" i="29"/>
  <c r="BI219" i="29"/>
  <c r="BH219" i="29"/>
  <c r="BG219" i="29"/>
  <c r="BE219" i="29"/>
  <c r="T219" i="29"/>
  <c r="R219" i="29"/>
  <c r="P219" i="29"/>
  <c r="BI218" i="29"/>
  <c r="BH218" i="29"/>
  <c r="BG218" i="29"/>
  <c r="BE218" i="29"/>
  <c r="T218" i="29"/>
  <c r="R218" i="29"/>
  <c r="P218" i="29"/>
  <c r="BI217" i="29"/>
  <c r="BH217" i="29"/>
  <c r="BG217" i="29"/>
  <c r="BE217" i="29"/>
  <c r="T217" i="29"/>
  <c r="R217" i="29"/>
  <c r="P217" i="29"/>
  <c r="BI216" i="29"/>
  <c r="BH216" i="29"/>
  <c r="BG216" i="29"/>
  <c r="BE216" i="29"/>
  <c r="T216" i="29"/>
  <c r="R216" i="29"/>
  <c r="P216" i="29"/>
  <c r="BI215" i="29"/>
  <c r="BH215" i="29"/>
  <c r="BG215" i="29"/>
  <c r="BE215" i="29"/>
  <c r="T215" i="29"/>
  <c r="R215" i="29"/>
  <c r="P215" i="29"/>
  <c r="BI213" i="29"/>
  <c r="BH213" i="29"/>
  <c r="BG213" i="29"/>
  <c r="BE213" i="29"/>
  <c r="T213" i="29"/>
  <c r="R213" i="29"/>
  <c r="P213" i="29"/>
  <c r="BI212" i="29"/>
  <c r="BH212" i="29"/>
  <c r="BG212" i="29"/>
  <c r="BE212" i="29"/>
  <c r="T212" i="29"/>
  <c r="R212" i="29"/>
  <c r="P212" i="29"/>
  <c r="BI211" i="29"/>
  <c r="BH211" i="29"/>
  <c r="BG211" i="29"/>
  <c r="BE211" i="29"/>
  <c r="T211" i="29"/>
  <c r="R211" i="29"/>
  <c r="P211" i="29"/>
  <c r="BI210" i="29"/>
  <c r="BH210" i="29"/>
  <c r="BG210" i="29"/>
  <c r="BE210" i="29"/>
  <c r="T210" i="29"/>
  <c r="R210" i="29"/>
  <c r="P210" i="29"/>
  <c r="BI209" i="29"/>
  <c r="BH209" i="29"/>
  <c r="BG209" i="29"/>
  <c r="BE209" i="29"/>
  <c r="T209" i="29"/>
  <c r="R209" i="29"/>
  <c r="P209" i="29"/>
  <c r="BI208" i="29"/>
  <c r="BH208" i="29"/>
  <c r="BG208" i="29"/>
  <c r="BE208" i="29"/>
  <c r="T208" i="29"/>
  <c r="R208" i="29"/>
  <c r="P208" i="29"/>
  <c r="BI206" i="29"/>
  <c r="BH206" i="29"/>
  <c r="BG206" i="29"/>
  <c r="BE206" i="29"/>
  <c r="T206" i="29"/>
  <c r="R206" i="29"/>
  <c r="P206" i="29"/>
  <c r="BI205" i="29"/>
  <c r="BH205" i="29"/>
  <c r="BG205" i="29"/>
  <c r="BE205" i="29"/>
  <c r="T205" i="29"/>
  <c r="R205" i="29"/>
  <c r="P205" i="29"/>
  <c r="BI204" i="29"/>
  <c r="BH204" i="29"/>
  <c r="BG204" i="29"/>
  <c r="BE204" i="29"/>
  <c r="T204" i="29"/>
  <c r="R204" i="29"/>
  <c r="P204" i="29"/>
  <c r="BI203" i="29"/>
  <c r="BH203" i="29"/>
  <c r="BG203" i="29"/>
  <c r="BE203" i="29"/>
  <c r="T203" i="29"/>
  <c r="R203" i="29"/>
  <c r="P203" i="29"/>
  <c r="BI202" i="29"/>
  <c r="BH202" i="29"/>
  <c r="BG202" i="29"/>
  <c r="BE202" i="29"/>
  <c r="T202" i="29"/>
  <c r="R202" i="29"/>
  <c r="P202" i="29"/>
  <c r="BI201" i="29"/>
  <c r="BH201" i="29"/>
  <c r="BG201" i="29"/>
  <c r="BE201" i="29"/>
  <c r="T201" i="29"/>
  <c r="R201" i="29"/>
  <c r="P201" i="29"/>
  <c r="BI199" i="29"/>
  <c r="BH199" i="29"/>
  <c r="BG199" i="29"/>
  <c r="BE199" i="29"/>
  <c r="T199" i="29"/>
  <c r="R199" i="29"/>
  <c r="P199" i="29"/>
  <c r="BI198" i="29"/>
  <c r="BH198" i="29"/>
  <c r="BG198" i="29"/>
  <c r="BE198" i="29"/>
  <c r="T198" i="29"/>
  <c r="R198" i="29"/>
  <c r="P198" i="29"/>
  <c r="BI197" i="29"/>
  <c r="BH197" i="29"/>
  <c r="BG197" i="29"/>
  <c r="BE197" i="29"/>
  <c r="T197" i="29"/>
  <c r="R197" i="29"/>
  <c r="P197" i="29"/>
  <c r="BI196" i="29"/>
  <c r="BH196" i="29"/>
  <c r="BG196" i="29"/>
  <c r="BE196" i="29"/>
  <c r="T196" i="29"/>
  <c r="R196" i="29"/>
  <c r="P196" i="29"/>
  <c r="BI195" i="29"/>
  <c r="BH195" i="29"/>
  <c r="BG195" i="29"/>
  <c r="BE195" i="29"/>
  <c r="T195" i="29"/>
  <c r="R195" i="29"/>
  <c r="P195" i="29"/>
  <c r="BI194" i="29"/>
  <c r="BH194" i="29"/>
  <c r="BG194" i="29"/>
  <c r="BE194" i="29"/>
  <c r="T194" i="29"/>
  <c r="R194" i="29"/>
  <c r="P194" i="29"/>
  <c r="BI191" i="29"/>
  <c r="BH191" i="29"/>
  <c r="BG191" i="29"/>
  <c r="BE191" i="29"/>
  <c r="T191" i="29"/>
  <c r="T190" i="29" s="1"/>
  <c r="R191" i="29"/>
  <c r="R190" i="29" s="1"/>
  <c r="P191" i="29"/>
  <c r="P190" i="29" s="1"/>
  <c r="BI189" i="29"/>
  <c r="BH189" i="29"/>
  <c r="BG189" i="29"/>
  <c r="BE189" i="29"/>
  <c r="T189" i="29"/>
  <c r="T188" i="29" s="1"/>
  <c r="R189" i="29"/>
  <c r="R188" i="29" s="1"/>
  <c r="P189" i="29"/>
  <c r="P188" i="29" s="1"/>
  <c r="BI187" i="29"/>
  <c r="BH187" i="29"/>
  <c r="BG187" i="29"/>
  <c r="BE187" i="29"/>
  <c r="T187" i="29"/>
  <c r="T186" i="29" s="1"/>
  <c r="R187" i="29"/>
  <c r="R186" i="29" s="1"/>
  <c r="P187" i="29"/>
  <c r="P186" i="29" s="1"/>
  <c r="BI185" i="29"/>
  <c r="BH185" i="29"/>
  <c r="BG185" i="29"/>
  <c r="BE185" i="29"/>
  <c r="T185" i="29"/>
  <c r="T184" i="29" s="1"/>
  <c r="R185" i="29"/>
  <c r="R184" i="29" s="1"/>
  <c r="P185" i="29"/>
  <c r="P184" i="29" s="1"/>
  <c r="BI183" i="29"/>
  <c r="BH183" i="29"/>
  <c r="BG183" i="29"/>
  <c r="BE183" i="29"/>
  <c r="T183" i="29"/>
  <c r="T182" i="29" s="1"/>
  <c r="R183" i="29"/>
  <c r="R182" i="29" s="1"/>
  <c r="P183" i="29"/>
  <c r="P182" i="29"/>
  <c r="BI181" i="29"/>
  <c r="BH181" i="29"/>
  <c r="BG181" i="29"/>
  <c r="BE181" i="29"/>
  <c r="T181" i="29"/>
  <c r="R181" i="29"/>
  <c r="P181" i="29"/>
  <c r="BI179" i="29"/>
  <c r="BH179" i="29"/>
  <c r="BG179" i="29"/>
  <c r="BE179" i="29"/>
  <c r="T179" i="29"/>
  <c r="T178" i="29" s="1"/>
  <c r="R179" i="29"/>
  <c r="R178" i="29" s="1"/>
  <c r="P179" i="29"/>
  <c r="P178" i="29" s="1"/>
  <c r="BI177" i="29"/>
  <c r="BH177" i="29"/>
  <c r="BG177" i="29"/>
  <c r="BE177" i="29"/>
  <c r="T177" i="29"/>
  <c r="T176" i="29" s="1"/>
  <c r="R177" i="29"/>
  <c r="R176" i="29" s="1"/>
  <c r="P177" i="29"/>
  <c r="P176" i="29" s="1"/>
  <c r="BI175" i="29"/>
  <c r="BH175" i="29"/>
  <c r="BG175" i="29"/>
  <c r="BE175" i="29"/>
  <c r="T175" i="29"/>
  <c r="T174" i="29" s="1"/>
  <c r="R175" i="29"/>
  <c r="R174" i="29" s="1"/>
  <c r="P175" i="29"/>
  <c r="P174" i="29" s="1"/>
  <c r="BI173" i="29"/>
  <c r="BH173" i="29"/>
  <c r="BG173" i="29"/>
  <c r="BE173" i="29"/>
  <c r="T173" i="29"/>
  <c r="T172" i="29" s="1"/>
  <c r="R173" i="29"/>
  <c r="R172" i="29" s="1"/>
  <c r="P173" i="29"/>
  <c r="P172" i="29" s="1"/>
  <c r="BI171" i="29"/>
  <c r="BH171" i="29"/>
  <c r="BG171" i="29"/>
  <c r="BE171" i="29"/>
  <c r="T171" i="29"/>
  <c r="T170" i="29" s="1"/>
  <c r="R171" i="29"/>
  <c r="R170" i="29" s="1"/>
  <c r="P171" i="29"/>
  <c r="P170" i="29" s="1"/>
  <c r="BI169" i="29"/>
  <c r="BH169" i="29"/>
  <c r="BG169" i="29"/>
  <c r="BE169" i="29"/>
  <c r="T169" i="29"/>
  <c r="T168" i="29" s="1"/>
  <c r="R169" i="29"/>
  <c r="R168" i="29" s="1"/>
  <c r="P169" i="29"/>
  <c r="P168" i="29" s="1"/>
  <c r="BI167" i="29"/>
  <c r="BH167" i="29"/>
  <c r="BG167" i="29"/>
  <c r="BE167" i="29"/>
  <c r="T167" i="29"/>
  <c r="T166" i="29" s="1"/>
  <c r="R167" i="29"/>
  <c r="R166" i="29" s="1"/>
  <c r="P167" i="29"/>
  <c r="P166" i="29" s="1"/>
  <c r="BI165" i="29"/>
  <c r="BH165" i="29"/>
  <c r="BG165" i="29"/>
  <c r="BE165" i="29"/>
  <c r="T165" i="29"/>
  <c r="R165" i="29"/>
  <c r="P165" i="29"/>
  <c r="BI163" i="29"/>
  <c r="BH163" i="29"/>
  <c r="BG163" i="29"/>
  <c r="BE163" i="29"/>
  <c r="T163" i="29"/>
  <c r="T162" i="29" s="1"/>
  <c r="R163" i="29"/>
  <c r="R162" i="29" s="1"/>
  <c r="P163" i="29"/>
  <c r="P162" i="29" s="1"/>
  <c r="F154" i="29"/>
  <c r="E152" i="29"/>
  <c r="BI137" i="29"/>
  <c r="BH137" i="29"/>
  <c r="BG137" i="29"/>
  <c r="BE137" i="29"/>
  <c r="BI136" i="29"/>
  <c r="BH136" i="29"/>
  <c r="BG136" i="29"/>
  <c r="BF136" i="29"/>
  <c r="BE136" i="29"/>
  <c r="BI135" i="29"/>
  <c r="BH135" i="29"/>
  <c r="BG135" i="29"/>
  <c r="BF135" i="29"/>
  <c r="BE135" i="29"/>
  <c r="BI134" i="29"/>
  <c r="BH134" i="29"/>
  <c r="BG134" i="29"/>
  <c r="BF134" i="29"/>
  <c r="BE134" i="29"/>
  <c r="BI133" i="29"/>
  <c r="BH133" i="29"/>
  <c r="BG133" i="29"/>
  <c r="BF133" i="29"/>
  <c r="BE133" i="29"/>
  <c r="BI132" i="29"/>
  <c r="BH132" i="29"/>
  <c r="BG132" i="29"/>
  <c r="BF132" i="29"/>
  <c r="BE132" i="29"/>
  <c r="F91" i="29"/>
  <c r="E89" i="29"/>
  <c r="J26" i="29"/>
  <c r="E26" i="29"/>
  <c r="J94" i="29" s="1"/>
  <c r="J25" i="29"/>
  <c r="J23" i="29"/>
  <c r="E23" i="29"/>
  <c r="J156" i="29" s="1"/>
  <c r="J22" i="29"/>
  <c r="J20" i="29"/>
  <c r="E20" i="29"/>
  <c r="F157" i="29" s="1"/>
  <c r="J19" i="29"/>
  <c r="J17" i="29"/>
  <c r="E17" i="29"/>
  <c r="F93" i="29" s="1"/>
  <c r="J16" i="29"/>
  <c r="J14" i="29"/>
  <c r="J154" i="29" s="1"/>
  <c r="E7" i="29"/>
  <c r="E148" i="29" s="1"/>
  <c r="J41" i="28"/>
  <c r="J40" i="28"/>
  <c r="AY122" i="1" s="1"/>
  <c r="J39" i="28"/>
  <c r="AX122" i="1" s="1"/>
  <c r="BI147" i="28"/>
  <c r="BH147" i="28"/>
  <c r="BG147" i="28"/>
  <c r="BE147" i="28"/>
  <c r="T147" i="28"/>
  <c r="T146" i="28" s="1"/>
  <c r="R147" i="28"/>
  <c r="R146" i="28" s="1"/>
  <c r="P147" i="28"/>
  <c r="P146" i="28" s="1"/>
  <c r="BI145" i="28"/>
  <c r="BH145" i="28"/>
  <c r="BG145" i="28"/>
  <c r="BE145" i="28"/>
  <c r="T145" i="28"/>
  <c r="R145" i="28"/>
  <c r="P145" i="28"/>
  <c r="BI144" i="28"/>
  <c r="BH144" i="28"/>
  <c r="BG144" i="28"/>
  <c r="BE144" i="28"/>
  <c r="T144" i="28"/>
  <c r="R144" i="28"/>
  <c r="P144" i="28"/>
  <c r="BI143" i="28"/>
  <c r="BH143" i="28"/>
  <c r="BG143" i="28"/>
  <c r="BE143" i="28"/>
  <c r="T143" i="28"/>
  <c r="R143" i="28"/>
  <c r="P143" i="28"/>
  <c r="BI142" i="28"/>
  <c r="BH142" i="28"/>
  <c r="BG142" i="28"/>
  <c r="BE142" i="28"/>
  <c r="T142" i="28"/>
  <c r="R142" i="28"/>
  <c r="P142" i="28"/>
  <c r="BI141" i="28"/>
  <c r="BH141" i="28"/>
  <c r="BG141" i="28"/>
  <c r="BE141" i="28"/>
  <c r="T141" i="28"/>
  <c r="R141" i="28"/>
  <c r="P141" i="28"/>
  <c r="BI140" i="28"/>
  <c r="BH140" i="28"/>
  <c r="BG140" i="28"/>
  <c r="BE140" i="28"/>
  <c r="T140" i="28"/>
  <c r="R140" i="28"/>
  <c r="P140" i="28"/>
  <c r="BI139" i="28"/>
  <c r="BH139" i="28"/>
  <c r="BG139" i="28"/>
  <c r="BE139" i="28"/>
  <c r="T139" i="28"/>
  <c r="R139" i="28"/>
  <c r="P139" i="28"/>
  <c r="BI138" i="28"/>
  <c r="BH138" i="28"/>
  <c r="BG138" i="28"/>
  <c r="BE138" i="28"/>
  <c r="T138" i="28"/>
  <c r="R138" i="28"/>
  <c r="P138" i="28"/>
  <c r="BI137" i="28"/>
  <c r="BH137" i="28"/>
  <c r="BG137" i="28"/>
  <c r="BE137" i="28"/>
  <c r="T137" i="28"/>
  <c r="R137" i="28"/>
  <c r="P137" i="28"/>
  <c r="BI136" i="28"/>
  <c r="BH136" i="28"/>
  <c r="BG136" i="28"/>
  <c r="BE136" i="28"/>
  <c r="T136" i="28"/>
  <c r="R136" i="28"/>
  <c r="P136" i="28"/>
  <c r="BI135" i="28"/>
  <c r="BH135" i="28"/>
  <c r="BG135" i="28"/>
  <c r="BE135" i="28"/>
  <c r="T135" i="28"/>
  <c r="R135" i="28"/>
  <c r="P135" i="28"/>
  <c r="BI134" i="28"/>
  <c r="BH134" i="28"/>
  <c r="BG134" i="28"/>
  <c r="BE134" i="28"/>
  <c r="T134" i="28"/>
  <c r="R134" i="28"/>
  <c r="P134" i="28"/>
  <c r="F126" i="28"/>
  <c r="E124" i="28"/>
  <c r="BI109" i="28"/>
  <c r="BH109" i="28"/>
  <c r="BG109" i="28"/>
  <c r="BE109" i="28"/>
  <c r="BI108" i="28"/>
  <c r="BH108" i="28"/>
  <c r="BG108" i="28"/>
  <c r="BF108" i="28"/>
  <c r="BE108" i="28"/>
  <c r="BI107" i="28"/>
  <c r="BH107" i="28"/>
  <c r="BG107" i="28"/>
  <c r="BF107" i="28"/>
  <c r="BE107" i="28"/>
  <c r="BI106" i="28"/>
  <c r="BH106" i="28"/>
  <c r="BG106" i="28"/>
  <c r="BF106" i="28"/>
  <c r="BE106" i="28"/>
  <c r="BI105" i="28"/>
  <c r="BH105" i="28"/>
  <c r="BG105" i="28"/>
  <c r="BF105" i="28"/>
  <c r="BE105" i="28"/>
  <c r="BI104" i="28"/>
  <c r="BH104" i="28"/>
  <c r="BG104" i="28"/>
  <c r="BF104" i="28"/>
  <c r="BE104" i="28"/>
  <c r="F91" i="28"/>
  <c r="E89" i="28"/>
  <c r="J26" i="28"/>
  <c r="E26" i="28"/>
  <c r="J94" i="28" s="1"/>
  <c r="J25" i="28"/>
  <c r="J23" i="28"/>
  <c r="E23" i="28"/>
  <c r="J93" i="28" s="1"/>
  <c r="J22" i="28"/>
  <c r="J20" i="28"/>
  <c r="E20" i="28"/>
  <c r="F129" i="28" s="1"/>
  <c r="J19" i="28"/>
  <c r="J17" i="28"/>
  <c r="E17" i="28"/>
  <c r="F128" i="28" s="1"/>
  <c r="J16" i="28"/>
  <c r="J14" i="28"/>
  <c r="J91" i="28" s="1"/>
  <c r="E7" i="28"/>
  <c r="E120" i="28" s="1"/>
  <c r="J41" i="27"/>
  <c r="J40" i="27"/>
  <c r="AY121" i="1" s="1"/>
  <c r="J39" i="27"/>
  <c r="AX121" i="1" s="1"/>
  <c r="BI185" i="27"/>
  <c r="BH185" i="27"/>
  <c r="BG185" i="27"/>
  <c r="BE185" i="27"/>
  <c r="T185" i="27"/>
  <c r="R185" i="27"/>
  <c r="P185" i="27"/>
  <c r="BI184" i="27"/>
  <c r="BH184" i="27"/>
  <c r="BG184" i="27"/>
  <c r="BE184" i="27"/>
  <c r="T184" i="27"/>
  <c r="R184" i="27"/>
  <c r="P184" i="27"/>
  <c r="BI183" i="27"/>
  <c r="BH183" i="27"/>
  <c r="BG183" i="27"/>
  <c r="BE183" i="27"/>
  <c r="T183" i="27"/>
  <c r="R183" i="27"/>
  <c r="P183" i="27"/>
  <c r="BI182" i="27"/>
  <c r="BH182" i="27"/>
  <c r="BG182" i="27"/>
  <c r="BE182" i="27"/>
  <c r="T182" i="27"/>
  <c r="R182" i="27"/>
  <c r="P182" i="27"/>
  <c r="BI181" i="27"/>
  <c r="BH181" i="27"/>
  <c r="BG181" i="27"/>
  <c r="BE181" i="27"/>
  <c r="T181" i="27"/>
  <c r="R181" i="27"/>
  <c r="P181" i="27"/>
  <c r="BI180" i="27"/>
  <c r="BH180" i="27"/>
  <c r="BG180" i="27"/>
  <c r="BE180" i="27"/>
  <c r="T180" i="27"/>
  <c r="R180" i="27"/>
  <c r="P180" i="27"/>
  <c r="BI179" i="27"/>
  <c r="BH179" i="27"/>
  <c r="BG179" i="27"/>
  <c r="BE179" i="27"/>
  <c r="T179" i="27"/>
  <c r="R179" i="27"/>
  <c r="P179" i="27"/>
  <c r="BI178" i="27"/>
  <c r="BH178" i="27"/>
  <c r="BG178" i="27"/>
  <c r="BE178" i="27"/>
  <c r="T178" i="27"/>
  <c r="R178" i="27"/>
  <c r="P178" i="27"/>
  <c r="BI177" i="27"/>
  <c r="BH177" i="27"/>
  <c r="BG177" i="27"/>
  <c r="BE177" i="27"/>
  <c r="T177" i="27"/>
  <c r="R177" i="27"/>
  <c r="P177" i="27"/>
  <c r="BI176" i="27"/>
  <c r="BH176" i="27"/>
  <c r="BG176" i="27"/>
  <c r="BE176" i="27"/>
  <c r="T176" i="27"/>
  <c r="R176" i="27"/>
  <c r="P176" i="27"/>
  <c r="BI175" i="27"/>
  <c r="BH175" i="27"/>
  <c r="BG175" i="27"/>
  <c r="BE175" i="27"/>
  <c r="T175" i="27"/>
  <c r="R175" i="27"/>
  <c r="P175" i="27"/>
  <c r="BI174" i="27"/>
  <c r="BH174" i="27"/>
  <c r="BG174" i="27"/>
  <c r="BE174" i="27"/>
  <c r="T174" i="27"/>
  <c r="R174" i="27"/>
  <c r="P174" i="27"/>
  <c r="BI173" i="27"/>
  <c r="BH173" i="27"/>
  <c r="BG173" i="27"/>
  <c r="BE173" i="27"/>
  <c r="T173" i="27"/>
  <c r="R173" i="27"/>
  <c r="P173" i="27"/>
  <c r="BI172" i="27"/>
  <c r="BH172" i="27"/>
  <c r="BG172" i="27"/>
  <c r="BE172" i="27"/>
  <c r="T172" i="27"/>
  <c r="R172" i="27"/>
  <c r="P172" i="27"/>
  <c r="BI171" i="27"/>
  <c r="BH171" i="27"/>
  <c r="BG171" i="27"/>
  <c r="BE171" i="27"/>
  <c r="T171" i="27"/>
  <c r="R171" i="27"/>
  <c r="P171" i="27"/>
  <c r="BI170" i="27"/>
  <c r="BH170" i="27"/>
  <c r="BG170" i="27"/>
  <c r="BE170" i="27"/>
  <c r="T170" i="27"/>
  <c r="R170" i="27"/>
  <c r="P170" i="27"/>
  <c r="BI169" i="27"/>
  <c r="BH169" i="27"/>
  <c r="BG169" i="27"/>
  <c r="BE169" i="27"/>
  <c r="T169" i="27"/>
  <c r="R169" i="27"/>
  <c r="P169" i="27"/>
  <c r="BI167" i="27"/>
  <c r="BH167" i="27"/>
  <c r="BG167" i="27"/>
  <c r="BE167" i="27"/>
  <c r="T167" i="27"/>
  <c r="R167" i="27"/>
  <c r="P167" i="27"/>
  <c r="BI166" i="27"/>
  <c r="BH166" i="27"/>
  <c r="BG166" i="27"/>
  <c r="BE166" i="27"/>
  <c r="T166" i="27"/>
  <c r="R166" i="27"/>
  <c r="P166" i="27"/>
  <c r="BI165" i="27"/>
  <c r="BH165" i="27"/>
  <c r="BG165" i="27"/>
  <c r="BE165" i="27"/>
  <c r="T165" i="27"/>
  <c r="R165" i="27"/>
  <c r="P165" i="27"/>
  <c r="BI164" i="27"/>
  <c r="BH164" i="27"/>
  <c r="BG164" i="27"/>
  <c r="BE164" i="27"/>
  <c r="T164" i="27"/>
  <c r="R164" i="27"/>
  <c r="P164" i="27"/>
  <c r="BI163" i="27"/>
  <c r="BH163" i="27"/>
  <c r="BG163" i="27"/>
  <c r="BE163" i="27"/>
  <c r="T163" i="27"/>
  <c r="R163" i="27"/>
  <c r="P163" i="27"/>
  <c r="BI162" i="27"/>
  <c r="BH162" i="27"/>
  <c r="BG162" i="27"/>
  <c r="BE162" i="27"/>
  <c r="T162" i="27"/>
  <c r="R162" i="27"/>
  <c r="P162" i="27"/>
  <c r="BI161" i="27"/>
  <c r="BH161" i="27"/>
  <c r="BG161" i="27"/>
  <c r="BE161" i="27"/>
  <c r="T161" i="27"/>
  <c r="R161" i="27"/>
  <c r="P161" i="27"/>
  <c r="BI160" i="27"/>
  <c r="BH160" i="27"/>
  <c r="BG160" i="27"/>
  <c r="BE160" i="27"/>
  <c r="T160" i="27"/>
  <c r="R160" i="27"/>
  <c r="P160" i="27"/>
  <c r="BI159" i="27"/>
  <c r="BH159" i="27"/>
  <c r="BG159" i="27"/>
  <c r="BE159" i="27"/>
  <c r="T159" i="27"/>
  <c r="R159" i="27"/>
  <c r="P159" i="27"/>
  <c r="BI158" i="27"/>
  <c r="BH158" i="27"/>
  <c r="BG158" i="27"/>
  <c r="BE158" i="27"/>
  <c r="T158" i="27"/>
  <c r="R158" i="27"/>
  <c r="P158" i="27"/>
  <c r="BI157" i="27"/>
  <c r="BH157" i="27"/>
  <c r="BG157" i="27"/>
  <c r="BE157" i="27"/>
  <c r="T157" i="27"/>
  <c r="R157" i="27"/>
  <c r="P157" i="27"/>
  <c r="BI156" i="27"/>
  <c r="BH156" i="27"/>
  <c r="BG156" i="27"/>
  <c r="BE156" i="27"/>
  <c r="T156" i="27"/>
  <c r="R156" i="27"/>
  <c r="P156" i="27"/>
  <c r="BI155" i="27"/>
  <c r="BH155" i="27"/>
  <c r="BG155" i="27"/>
  <c r="BE155" i="27"/>
  <c r="T155" i="27"/>
  <c r="R155" i="27"/>
  <c r="P155" i="27"/>
  <c r="BI154" i="27"/>
  <c r="BH154" i="27"/>
  <c r="BG154" i="27"/>
  <c r="BE154" i="27"/>
  <c r="T154" i="27"/>
  <c r="R154" i="27"/>
  <c r="P154" i="27"/>
  <c r="BI153" i="27"/>
  <c r="BH153" i="27"/>
  <c r="BG153" i="27"/>
  <c r="BE153" i="27"/>
  <c r="T153" i="27"/>
  <c r="R153" i="27"/>
  <c r="P153" i="27"/>
  <c r="BI152" i="27"/>
  <c r="BH152" i="27"/>
  <c r="BG152" i="27"/>
  <c r="BE152" i="27"/>
  <c r="T152" i="27"/>
  <c r="R152" i="27"/>
  <c r="P152" i="27"/>
  <c r="BI151" i="27"/>
  <c r="BH151" i="27"/>
  <c r="BG151" i="27"/>
  <c r="BE151" i="27"/>
  <c r="T151" i="27"/>
  <c r="R151" i="27"/>
  <c r="P151" i="27"/>
  <c r="BI150" i="27"/>
  <c r="BH150" i="27"/>
  <c r="BG150" i="27"/>
  <c r="BE150" i="27"/>
  <c r="T150" i="27"/>
  <c r="R150" i="27"/>
  <c r="P150" i="27"/>
  <c r="BI149" i="27"/>
  <c r="BH149" i="27"/>
  <c r="BG149" i="27"/>
  <c r="BE149" i="27"/>
  <c r="T149" i="27"/>
  <c r="R149" i="27"/>
  <c r="P149" i="27"/>
  <c r="BI148" i="27"/>
  <c r="BH148" i="27"/>
  <c r="BG148" i="27"/>
  <c r="BE148" i="27"/>
  <c r="T148" i="27"/>
  <c r="R148" i="27"/>
  <c r="P148" i="27"/>
  <c r="BI147" i="27"/>
  <c r="BH147" i="27"/>
  <c r="BG147" i="27"/>
  <c r="BE147" i="27"/>
  <c r="T147" i="27"/>
  <c r="R147" i="27"/>
  <c r="P147" i="27"/>
  <c r="BI146" i="27"/>
  <c r="BH146" i="27"/>
  <c r="BG146" i="27"/>
  <c r="BE146" i="27"/>
  <c r="T146" i="27"/>
  <c r="R146" i="27"/>
  <c r="P146" i="27"/>
  <c r="BI145" i="27"/>
  <c r="BH145" i="27"/>
  <c r="BG145" i="27"/>
  <c r="BE145" i="27"/>
  <c r="T145" i="27"/>
  <c r="R145" i="27"/>
  <c r="P145" i="27"/>
  <c r="BI144" i="27"/>
  <c r="BH144" i="27"/>
  <c r="BG144" i="27"/>
  <c r="BE144" i="27"/>
  <c r="T144" i="27"/>
  <c r="R144" i="27"/>
  <c r="P144" i="27"/>
  <c r="BI143" i="27"/>
  <c r="BH143" i="27"/>
  <c r="BG143" i="27"/>
  <c r="BE143" i="27"/>
  <c r="T143" i="27"/>
  <c r="R143" i="27"/>
  <c r="P143" i="27"/>
  <c r="BI142" i="27"/>
  <c r="BH142" i="27"/>
  <c r="BG142" i="27"/>
  <c r="BE142" i="27"/>
  <c r="T142" i="27"/>
  <c r="R142" i="27"/>
  <c r="P142" i="27"/>
  <c r="BI140" i="27"/>
  <c r="BH140" i="27"/>
  <c r="BG140" i="27"/>
  <c r="BE140" i="27"/>
  <c r="T140" i="27"/>
  <c r="R140" i="27"/>
  <c r="P140" i="27"/>
  <c r="BI139" i="27"/>
  <c r="BH139" i="27"/>
  <c r="BG139" i="27"/>
  <c r="BE139" i="27"/>
  <c r="T139" i="27"/>
  <c r="R139" i="27"/>
  <c r="P139" i="27"/>
  <c r="BI138" i="27"/>
  <c r="BH138" i="27"/>
  <c r="BG138" i="27"/>
  <c r="BE138" i="27"/>
  <c r="T138" i="27"/>
  <c r="R138" i="27"/>
  <c r="P138" i="27"/>
  <c r="BI137" i="27"/>
  <c r="BH137" i="27"/>
  <c r="BG137" i="27"/>
  <c r="BE137" i="27"/>
  <c r="T137" i="27"/>
  <c r="R137" i="27"/>
  <c r="P137" i="27"/>
  <c r="BI136" i="27"/>
  <c r="BH136" i="27"/>
  <c r="BG136" i="27"/>
  <c r="BE136" i="27"/>
  <c r="T136" i="27"/>
  <c r="R136" i="27"/>
  <c r="P136" i="27"/>
  <c r="BI135" i="27"/>
  <c r="BH135" i="27"/>
  <c r="BG135" i="27"/>
  <c r="BE135" i="27"/>
  <c r="T135" i="27"/>
  <c r="R135" i="27"/>
  <c r="P135" i="27"/>
  <c r="F127" i="27"/>
  <c r="E125" i="27"/>
  <c r="BI110" i="27"/>
  <c r="BH110" i="27"/>
  <c r="BG110" i="27"/>
  <c r="BE110" i="27"/>
  <c r="BI109" i="27"/>
  <c r="BH109" i="27"/>
  <c r="BG109" i="27"/>
  <c r="BF109" i="27"/>
  <c r="BE109" i="27"/>
  <c r="BI108" i="27"/>
  <c r="BH108" i="27"/>
  <c r="BG108" i="27"/>
  <c r="BF108" i="27"/>
  <c r="BE108" i="27"/>
  <c r="BI107" i="27"/>
  <c r="BH107" i="27"/>
  <c r="BG107" i="27"/>
  <c r="BF107" i="27"/>
  <c r="BE107" i="27"/>
  <c r="BI106" i="27"/>
  <c r="BH106" i="27"/>
  <c r="BG106" i="27"/>
  <c r="BF106" i="27"/>
  <c r="BE106" i="27"/>
  <c r="BI105" i="27"/>
  <c r="BH105" i="27"/>
  <c r="BG105" i="27"/>
  <c r="BF105" i="27"/>
  <c r="BE105" i="27"/>
  <c r="F91" i="27"/>
  <c r="E89" i="27"/>
  <c r="J26" i="27"/>
  <c r="E26" i="27"/>
  <c r="J130" i="27" s="1"/>
  <c r="J25" i="27"/>
  <c r="J23" i="27"/>
  <c r="E23" i="27"/>
  <c r="J93" i="27" s="1"/>
  <c r="J22" i="27"/>
  <c r="J20" i="27"/>
  <c r="E20" i="27"/>
  <c r="F130" i="27" s="1"/>
  <c r="J19" i="27"/>
  <c r="J17" i="27"/>
  <c r="E17" i="27"/>
  <c r="F93" i="27" s="1"/>
  <c r="J16" i="27"/>
  <c r="J14" i="27"/>
  <c r="J127" i="27" s="1"/>
  <c r="E7" i="27"/>
  <c r="E121" i="27" s="1"/>
  <c r="J41" i="26"/>
  <c r="J40" i="26"/>
  <c r="AY120" i="1" s="1"/>
  <c r="J39" i="26"/>
  <c r="AX120" i="1" s="1"/>
  <c r="BI190" i="26"/>
  <c r="BH190" i="26"/>
  <c r="BG190" i="26"/>
  <c r="BE190" i="26"/>
  <c r="T190" i="26"/>
  <c r="R190" i="26"/>
  <c r="P190" i="26"/>
  <c r="BI189" i="26"/>
  <c r="BH189" i="26"/>
  <c r="BG189" i="26"/>
  <c r="BE189" i="26"/>
  <c r="T189" i="26"/>
  <c r="R189" i="26"/>
  <c r="P189" i="26"/>
  <c r="BI188" i="26"/>
  <c r="BH188" i="26"/>
  <c r="BG188" i="26"/>
  <c r="BE188" i="26"/>
  <c r="T188" i="26"/>
  <c r="R188" i="26"/>
  <c r="P188" i="26"/>
  <c r="BI187" i="26"/>
  <c r="BH187" i="26"/>
  <c r="BG187" i="26"/>
  <c r="BE187" i="26"/>
  <c r="T187" i="26"/>
  <c r="R187" i="26"/>
  <c r="P187" i="26"/>
  <c r="BI186" i="26"/>
  <c r="BH186" i="26"/>
  <c r="BG186" i="26"/>
  <c r="BE186" i="26"/>
  <c r="T186" i="26"/>
  <c r="R186" i="26"/>
  <c r="P186" i="26"/>
  <c r="BI185" i="26"/>
  <c r="BH185" i="26"/>
  <c r="BG185" i="26"/>
  <c r="BE185" i="26"/>
  <c r="T185" i="26"/>
  <c r="R185" i="26"/>
  <c r="P185" i="26"/>
  <c r="BI184" i="26"/>
  <c r="BH184" i="26"/>
  <c r="BG184" i="26"/>
  <c r="BE184" i="26"/>
  <c r="T184" i="26"/>
  <c r="R184" i="26"/>
  <c r="P184" i="26"/>
  <c r="BI183" i="26"/>
  <c r="BH183" i="26"/>
  <c r="BG183" i="26"/>
  <c r="BE183" i="26"/>
  <c r="T183" i="26"/>
  <c r="R183" i="26"/>
  <c r="P183" i="26"/>
  <c r="BI182" i="26"/>
  <c r="BH182" i="26"/>
  <c r="BG182" i="26"/>
  <c r="BE182" i="26"/>
  <c r="T182" i="26"/>
  <c r="R182" i="26"/>
  <c r="P182" i="26"/>
  <c r="BI181" i="26"/>
  <c r="BH181" i="26"/>
  <c r="BG181" i="26"/>
  <c r="BE181" i="26"/>
  <c r="T181" i="26"/>
  <c r="R181" i="26"/>
  <c r="P181" i="26"/>
  <c r="BI180" i="26"/>
  <c r="BH180" i="26"/>
  <c r="BG180" i="26"/>
  <c r="BE180" i="26"/>
  <c r="T180" i="26"/>
  <c r="R180" i="26"/>
  <c r="P180" i="26"/>
  <c r="BI179" i="26"/>
  <c r="BH179" i="26"/>
  <c r="BG179" i="26"/>
  <c r="BE179" i="26"/>
  <c r="T179" i="26"/>
  <c r="R179" i="26"/>
  <c r="P179" i="26"/>
  <c r="BI178" i="26"/>
  <c r="BH178" i="26"/>
  <c r="BG178" i="26"/>
  <c r="BE178" i="26"/>
  <c r="T178" i="26"/>
  <c r="R178" i="26"/>
  <c r="P178" i="26"/>
  <c r="BI177" i="26"/>
  <c r="BH177" i="26"/>
  <c r="BG177" i="26"/>
  <c r="BE177" i="26"/>
  <c r="T177" i="26"/>
  <c r="R177" i="26"/>
  <c r="P177" i="26"/>
  <c r="BI176" i="26"/>
  <c r="BH176" i="26"/>
  <c r="BG176" i="26"/>
  <c r="BE176" i="26"/>
  <c r="T176" i="26"/>
  <c r="R176" i="26"/>
  <c r="P176" i="26"/>
  <c r="BI175" i="26"/>
  <c r="BH175" i="26"/>
  <c r="BG175" i="26"/>
  <c r="BE175" i="26"/>
  <c r="T175" i="26"/>
  <c r="R175" i="26"/>
  <c r="P175" i="26"/>
  <c r="BI173" i="26"/>
  <c r="BH173" i="26"/>
  <c r="BG173" i="26"/>
  <c r="BE173" i="26"/>
  <c r="T173" i="26"/>
  <c r="R173" i="26"/>
  <c r="P173" i="26"/>
  <c r="BI172" i="26"/>
  <c r="BH172" i="26"/>
  <c r="BG172" i="26"/>
  <c r="BE172" i="26"/>
  <c r="T172" i="26"/>
  <c r="R172" i="26"/>
  <c r="P172" i="26"/>
  <c r="BI171" i="26"/>
  <c r="BH171" i="26"/>
  <c r="BG171" i="26"/>
  <c r="BE171" i="26"/>
  <c r="T171" i="26"/>
  <c r="R171" i="26"/>
  <c r="P171" i="26"/>
  <c r="BI170" i="26"/>
  <c r="BH170" i="26"/>
  <c r="BG170" i="26"/>
  <c r="BE170" i="26"/>
  <c r="T170" i="26"/>
  <c r="R170" i="26"/>
  <c r="P170" i="26"/>
  <c r="BI169" i="26"/>
  <c r="BH169" i="26"/>
  <c r="BG169" i="26"/>
  <c r="BE169" i="26"/>
  <c r="T169" i="26"/>
  <c r="R169" i="26"/>
  <c r="P169" i="26"/>
  <c r="BI168" i="26"/>
  <c r="BH168" i="26"/>
  <c r="BG168" i="26"/>
  <c r="BE168" i="26"/>
  <c r="T168" i="26"/>
  <c r="R168" i="26"/>
  <c r="P168" i="26"/>
  <c r="BI167" i="26"/>
  <c r="BH167" i="26"/>
  <c r="BG167" i="26"/>
  <c r="BE167" i="26"/>
  <c r="T167" i="26"/>
  <c r="R167" i="26"/>
  <c r="P167" i="26"/>
  <c r="BI166" i="26"/>
  <c r="BH166" i="26"/>
  <c r="BG166" i="26"/>
  <c r="BE166" i="26"/>
  <c r="T166" i="26"/>
  <c r="R166" i="26"/>
  <c r="P166" i="26"/>
  <c r="BI165" i="26"/>
  <c r="BH165" i="26"/>
  <c r="BG165" i="26"/>
  <c r="BE165" i="26"/>
  <c r="T165" i="26"/>
  <c r="R165" i="26"/>
  <c r="P165" i="26"/>
  <c r="BI164" i="26"/>
  <c r="BH164" i="26"/>
  <c r="BG164" i="26"/>
  <c r="BE164" i="26"/>
  <c r="T164" i="26"/>
  <c r="R164" i="26"/>
  <c r="P164" i="26"/>
  <c r="BI163" i="26"/>
  <c r="BH163" i="26"/>
  <c r="BG163" i="26"/>
  <c r="BE163" i="26"/>
  <c r="T163" i="26"/>
  <c r="R163" i="26"/>
  <c r="P163" i="26"/>
  <c r="BI162" i="26"/>
  <c r="BH162" i="26"/>
  <c r="BG162" i="26"/>
  <c r="BE162" i="26"/>
  <c r="T162" i="26"/>
  <c r="R162" i="26"/>
  <c r="P162" i="26"/>
  <c r="BI161" i="26"/>
  <c r="BH161" i="26"/>
  <c r="BG161" i="26"/>
  <c r="BE161" i="26"/>
  <c r="T161" i="26"/>
  <c r="R161" i="26"/>
  <c r="P161" i="26"/>
  <c r="BI160" i="26"/>
  <c r="BH160" i="26"/>
  <c r="BG160" i="26"/>
  <c r="BE160" i="26"/>
  <c r="T160" i="26"/>
  <c r="R160" i="26"/>
  <c r="P160" i="26"/>
  <c r="BI159" i="26"/>
  <c r="BH159" i="26"/>
  <c r="BG159" i="26"/>
  <c r="BE159" i="26"/>
  <c r="T159" i="26"/>
  <c r="R159" i="26"/>
  <c r="P159" i="26"/>
  <c r="BI158" i="26"/>
  <c r="BH158" i="26"/>
  <c r="BG158" i="26"/>
  <c r="BE158" i="26"/>
  <c r="T158" i="26"/>
  <c r="R158" i="26"/>
  <c r="P158" i="26"/>
  <c r="BI157" i="26"/>
  <c r="BH157" i="26"/>
  <c r="BG157" i="26"/>
  <c r="BE157" i="26"/>
  <c r="T157" i="26"/>
  <c r="R157" i="26"/>
  <c r="P157" i="26"/>
  <c r="BI156" i="26"/>
  <c r="BH156" i="26"/>
  <c r="BG156" i="26"/>
  <c r="BE156" i="26"/>
  <c r="T156" i="26"/>
  <c r="R156" i="26"/>
  <c r="P156" i="26"/>
  <c r="BI155" i="26"/>
  <c r="BH155" i="26"/>
  <c r="BG155" i="26"/>
  <c r="BE155" i="26"/>
  <c r="T155" i="26"/>
  <c r="R155" i="26"/>
  <c r="P155" i="26"/>
  <c r="BI154" i="26"/>
  <c r="BH154" i="26"/>
  <c r="BG154" i="26"/>
  <c r="BE154" i="26"/>
  <c r="T154" i="26"/>
  <c r="R154" i="26"/>
  <c r="P154" i="26"/>
  <c r="BI153" i="26"/>
  <c r="BH153" i="26"/>
  <c r="BG153" i="26"/>
  <c r="BE153" i="26"/>
  <c r="T153" i="26"/>
  <c r="R153" i="26"/>
  <c r="P153" i="26"/>
  <c r="BI152" i="26"/>
  <c r="BH152" i="26"/>
  <c r="BG152" i="26"/>
  <c r="BE152" i="26"/>
  <c r="T152" i="26"/>
  <c r="R152" i="26"/>
  <c r="P152" i="26"/>
  <c r="BI151" i="26"/>
  <c r="BH151" i="26"/>
  <c r="BG151" i="26"/>
  <c r="BE151" i="26"/>
  <c r="T151" i="26"/>
  <c r="R151" i="26"/>
  <c r="P151" i="26"/>
  <c r="BI150" i="26"/>
  <c r="BH150" i="26"/>
  <c r="BG150" i="26"/>
  <c r="BE150" i="26"/>
  <c r="T150" i="26"/>
  <c r="R150" i="26"/>
  <c r="P150" i="26"/>
  <c r="BI149" i="26"/>
  <c r="BH149" i="26"/>
  <c r="BG149" i="26"/>
  <c r="BE149" i="26"/>
  <c r="T149" i="26"/>
  <c r="R149" i="26"/>
  <c r="P149" i="26"/>
  <c r="BI148" i="26"/>
  <c r="BH148" i="26"/>
  <c r="BG148" i="26"/>
  <c r="BE148" i="26"/>
  <c r="T148" i="26"/>
  <c r="R148" i="26"/>
  <c r="P148" i="26"/>
  <c r="BI147" i="26"/>
  <c r="BH147" i="26"/>
  <c r="BG147" i="26"/>
  <c r="BE147" i="26"/>
  <c r="T147" i="26"/>
  <c r="R147" i="26"/>
  <c r="P147" i="26"/>
  <c r="BI145" i="26"/>
  <c r="BH145" i="26"/>
  <c r="BG145" i="26"/>
  <c r="BE145" i="26"/>
  <c r="T145" i="26"/>
  <c r="R145" i="26"/>
  <c r="P145" i="26"/>
  <c r="BI144" i="26"/>
  <c r="BH144" i="26"/>
  <c r="BG144" i="26"/>
  <c r="BE144" i="26"/>
  <c r="T144" i="26"/>
  <c r="R144" i="26"/>
  <c r="P144" i="26"/>
  <c r="BI143" i="26"/>
  <c r="BH143" i="26"/>
  <c r="BG143" i="26"/>
  <c r="BE143" i="26"/>
  <c r="T143" i="26"/>
  <c r="R143" i="26"/>
  <c r="P143" i="26"/>
  <c r="BI142" i="26"/>
  <c r="BH142" i="26"/>
  <c r="BG142" i="26"/>
  <c r="BE142" i="26"/>
  <c r="T142" i="26"/>
  <c r="R142" i="26"/>
  <c r="P142" i="26"/>
  <c r="BI141" i="26"/>
  <c r="BH141" i="26"/>
  <c r="BG141" i="26"/>
  <c r="BE141" i="26"/>
  <c r="T141" i="26"/>
  <c r="R141" i="26"/>
  <c r="P141" i="26"/>
  <c r="BI140" i="26"/>
  <c r="BH140" i="26"/>
  <c r="BG140" i="26"/>
  <c r="BE140" i="26"/>
  <c r="T140" i="26"/>
  <c r="R140" i="26"/>
  <c r="P140" i="26"/>
  <c r="BI139" i="26"/>
  <c r="BH139" i="26"/>
  <c r="BG139" i="26"/>
  <c r="BE139" i="26"/>
  <c r="T139" i="26"/>
  <c r="R139" i="26"/>
  <c r="P139" i="26"/>
  <c r="BI138" i="26"/>
  <c r="BH138" i="26"/>
  <c r="BG138" i="26"/>
  <c r="BE138" i="26"/>
  <c r="T138" i="26"/>
  <c r="R138" i="26"/>
  <c r="P138" i="26"/>
  <c r="BI137" i="26"/>
  <c r="BH137" i="26"/>
  <c r="BG137" i="26"/>
  <c r="BE137" i="26"/>
  <c r="T137" i="26"/>
  <c r="R137" i="26"/>
  <c r="P137" i="26"/>
  <c r="BI136" i="26"/>
  <c r="BH136" i="26"/>
  <c r="BG136" i="26"/>
  <c r="BE136" i="26"/>
  <c r="T136" i="26"/>
  <c r="R136" i="26"/>
  <c r="P136" i="26"/>
  <c r="BI135" i="26"/>
  <c r="BH135" i="26"/>
  <c r="BG135" i="26"/>
  <c r="BE135" i="26"/>
  <c r="T135" i="26"/>
  <c r="R135" i="26"/>
  <c r="P135" i="26"/>
  <c r="F127" i="26"/>
  <c r="E125" i="26"/>
  <c r="BI110" i="26"/>
  <c r="BH110" i="26"/>
  <c r="BG110" i="26"/>
  <c r="BE110" i="26"/>
  <c r="BI109" i="26"/>
  <c r="BH109" i="26"/>
  <c r="BG109" i="26"/>
  <c r="BF109" i="26"/>
  <c r="BE109" i="26"/>
  <c r="BI108" i="26"/>
  <c r="BH108" i="26"/>
  <c r="BG108" i="26"/>
  <c r="BF108" i="26"/>
  <c r="BE108" i="26"/>
  <c r="BI107" i="26"/>
  <c r="BH107" i="26"/>
  <c r="BG107" i="26"/>
  <c r="BF107" i="26"/>
  <c r="BE107" i="26"/>
  <c r="BI106" i="26"/>
  <c r="BH106" i="26"/>
  <c r="BG106" i="26"/>
  <c r="BF106" i="26"/>
  <c r="BE106" i="26"/>
  <c r="BI105" i="26"/>
  <c r="BH105" i="26"/>
  <c r="BG105" i="26"/>
  <c r="BF105" i="26"/>
  <c r="BE105" i="26"/>
  <c r="F91" i="26"/>
  <c r="E89" i="26"/>
  <c r="J26" i="26"/>
  <c r="E26" i="26"/>
  <c r="J94" i="26" s="1"/>
  <c r="J25" i="26"/>
  <c r="J23" i="26"/>
  <c r="E23" i="26"/>
  <c r="J93" i="26" s="1"/>
  <c r="J22" i="26"/>
  <c r="J20" i="26"/>
  <c r="E20" i="26"/>
  <c r="F130" i="26" s="1"/>
  <c r="J19" i="26"/>
  <c r="J17" i="26"/>
  <c r="E17" i="26"/>
  <c r="F129" i="26" s="1"/>
  <c r="J16" i="26"/>
  <c r="J14" i="26"/>
  <c r="J91" i="26" s="1"/>
  <c r="E7" i="26"/>
  <c r="E121" i="26" s="1"/>
  <c r="J41" i="25"/>
  <c r="J40" i="25"/>
  <c r="AY119" i="1" s="1"/>
  <c r="J39" i="25"/>
  <c r="AX119" i="1" s="1"/>
  <c r="BI194" i="25"/>
  <c r="BH194" i="25"/>
  <c r="BG194" i="25"/>
  <c r="BE194" i="25"/>
  <c r="T194" i="25"/>
  <c r="R194" i="25"/>
  <c r="P194" i="25"/>
  <c r="BI193" i="25"/>
  <c r="BH193" i="25"/>
  <c r="BG193" i="25"/>
  <c r="BE193" i="25"/>
  <c r="T193" i="25"/>
  <c r="R193" i="25"/>
  <c r="P193" i="25"/>
  <c r="BI192" i="25"/>
  <c r="BH192" i="25"/>
  <c r="BG192" i="25"/>
  <c r="BE192" i="25"/>
  <c r="T192" i="25"/>
  <c r="R192" i="25"/>
  <c r="P192" i="25"/>
  <c r="BI191" i="25"/>
  <c r="BH191" i="25"/>
  <c r="BG191" i="25"/>
  <c r="BE191" i="25"/>
  <c r="T191" i="25"/>
  <c r="R191" i="25"/>
  <c r="P191" i="25"/>
  <c r="BI190" i="25"/>
  <c r="BH190" i="25"/>
  <c r="BG190" i="25"/>
  <c r="BE190" i="25"/>
  <c r="T190" i="25"/>
  <c r="R190" i="25"/>
  <c r="P190" i="25"/>
  <c r="BI189" i="25"/>
  <c r="BH189" i="25"/>
  <c r="BG189" i="25"/>
  <c r="BE189" i="25"/>
  <c r="T189" i="25"/>
  <c r="R189" i="25"/>
  <c r="P189" i="25"/>
  <c r="BI188" i="25"/>
  <c r="BH188" i="25"/>
  <c r="BG188" i="25"/>
  <c r="BE188" i="25"/>
  <c r="T188" i="25"/>
  <c r="R188" i="25"/>
  <c r="P188" i="25"/>
  <c r="BI187" i="25"/>
  <c r="BH187" i="25"/>
  <c r="BG187" i="25"/>
  <c r="BE187" i="25"/>
  <c r="T187" i="25"/>
  <c r="R187" i="25"/>
  <c r="P187" i="25"/>
  <c r="BI186" i="25"/>
  <c r="BH186" i="25"/>
  <c r="BG186" i="25"/>
  <c r="BE186" i="25"/>
  <c r="T186" i="25"/>
  <c r="R186" i="25"/>
  <c r="P186" i="25"/>
  <c r="BI185" i="25"/>
  <c r="BH185" i="25"/>
  <c r="BG185" i="25"/>
  <c r="BE185" i="25"/>
  <c r="T185" i="25"/>
  <c r="R185" i="25"/>
  <c r="P185" i="25"/>
  <c r="BI184" i="25"/>
  <c r="BH184" i="25"/>
  <c r="BG184" i="25"/>
  <c r="BE184" i="25"/>
  <c r="T184" i="25"/>
  <c r="R184" i="25"/>
  <c r="P184" i="25"/>
  <c r="BI183" i="25"/>
  <c r="BH183" i="25"/>
  <c r="BG183" i="25"/>
  <c r="BE183" i="25"/>
  <c r="T183" i="25"/>
  <c r="R183" i="25"/>
  <c r="P183" i="25"/>
  <c r="BI182" i="25"/>
  <c r="BH182" i="25"/>
  <c r="BG182" i="25"/>
  <c r="BE182" i="25"/>
  <c r="T182" i="25"/>
  <c r="R182" i="25"/>
  <c r="P182" i="25"/>
  <c r="BI181" i="25"/>
  <c r="BH181" i="25"/>
  <c r="BG181" i="25"/>
  <c r="BE181" i="25"/>
  <c r="T181" i="25"/>
  <c r="R181" i="25"/>
  <c r="P181" i="25"/>
  <c r="BI180" i="25"/>
  <c r="BH180" i="25"/>
  <c r="BG180" i="25"/>
  <c r="BE180" i="25"/>
  <c r="T180" i="25"/>
  <c r="R180" i="25"/>
  <c r="P180" i="25"/>
  <c r="BI179" i="25"/>
  <c r="BH179" i="25"/>
  <c r="BG179" i="25"/>
  <c r="BE179" i="25"/>
  <c r="T179" i="25"/>
  <c r="R179" i="25"/>
  <c r="P179" i="25"/>
  <c r="BI178" i="25"/>
  <c r="BH178" i="25"/>
  <c r="BG178" i="25"/>
  <c r="BE178" i="25"/>
  <c r="T178" i="25"/>
  <c r="R178" i="25"/>
  <c r="P178" i="25"/>
  <c r="BI177" i="25"/>
  <c r="BH177" i="25"/>
  <c r="BG177" i="25"/>
  <c r="BE177" i="25"/>
  <c r="T177" i="25"/>
  <c r="R177" i="25"/>
  <c r="P177" i="25"/>
  <c r="BI175" i="25"/>
  <c r="BH175" i="25"/>
  <c r="BG175" i="25"/>
  <c r="BE175" i="25"/>
  <c r="T175" i="25"/>
  <c r="R175" i="25"/>
  <c r="P175" i="25"/>
  <c r="BI174" i="25"/>
  <c r="BH174" i="25"/>
  <c r="BG174" i="25"/>
  <c r="BE174" i="25"/>
  <c r="T174" i="25"/>
  <c r="R174" i="25"/>
  <c r="P174" i="25"/>
  <c r="BI173" i="25"/>
  <c r="BH173" i="25"/>
  <c r="BG173" i="25"/>
  <c r="BE173" i="25"/>
  <c r="T173" i="25"/>
  <c r="R173" i="25"/>
  <c r="P173" i="25"/>
  <c r="BI172" i="25"/>
  <c r="BH172" i="25"/>
  <c r="BG172" i="25"/>
  <c r="BE172" i="25"/>
  <c r="T172" i="25"/>
  <c r="R172" i="25"/>
  <c r="P172" i="25"/>
  <c r="BI171" i="25"/>
  <c r="BH171" i="25"/>
  <c r="BG171" i="25"/>
  <c r="BE171" i="25"/>
  <c r="T171" i="25"/>
  <c r="R171" i="25"/>
  <c r="P171" i="25"/>
  <c r="BI170" i="25"/>
  <c r="BH170" i="25"/>
  <c r="BG170" i="25"/>
  <c r="BE170" i="25"/>
  <c r="T170" i="25"/>
  <c r="R170" i="25"/>
  <c r="P170" i="25"/>
  <c r="BI169" i="25"/>
  <c r="BH169" i="25"/>
  <c r="BG169" i="25"/>
  <c r="BE169" i="25"/>
  <c r="T169" i="25"/>
  <c r="R169" i="25"/>
  <c r="P169" i="25"/>
  <c r="BI168" i="25"/>
  <c r="BH168" i="25"/>
  <c r="BG168" i="25"/>
  <c r="BE168" i="25"/>
  <c r="T168" i="25"/>
  <c r="R168" i="25"/>
  <c r="P168" i="25"/>
  <c r="BI167" i="25"/>
  <c r="BH167" i="25"/>
  <c r="BG167" i="25"/>
  <c r="BE167" i="25"/>
  <c r="T167" i="25"/>
  <c r="R167" i="25"/>
  <c r="P167" i="25"/>
  <c r="BI166" i="25"/>
  <c r="BH166" i="25"/>
  <c r="BG166" i="25"/>
  <c r="BE166" i="25"/>
  <c r="T166" i="25"/>
  <c r="R166" i="25"/>
  <c r="P166" i="25"/>
  <c r="BI165" i="25"/>
  <c r="BH165" i="25"/>
  <c r="BG165" i="25"/>
  <c r="BE165" i="25"/>
  <c r="T165" i="25"/>
  <c r="R165" i="25"/>
  <c r="P165" i="25"/>
  <c r="BI164" i="25"/>
  <c r="BH164" i="25"/>
  <c r="BG164" i="25"/>
  <c r="BE164" i="25"/>
  <c r="T164" i="25"/>
  <c r="R164" i="25"/>
  <c r="P164" i="25"/>
  <c r="BI163" i="25"/>
  <c r="BH163" i="25"/>
  <c r="BG163" i="25"/>
  <c r="BE163" i="25"/>
  <c r="T163" i="25"/>
  <c r="R163" i="25"/>
  <c r="P163" i="25"/>
  <c r="BI162" i="25"/>
  <c r="BH162" i="25"/>
  <c r="BG162" i="25"/>
  <c r="BE162" i="25"/>
  <c r="T162" i="25"/>
  <c r="R162" i="25"/>
  <c r="P162" i="25"/>
  <c r="BI161" i="25"/>
  <c r="BH161" i="25"/>
  <c r="BG161" i="25"/>
  <c r="BE161" i="25"/>
  <c r="T161" i="25"/>
  <c r="R161" i="25"/>
  <c r="P161" i="25"/>
  <c r="BI160" i="25"/>
  <c r="BH160" i="25"/>
  <c r="BG160" i="25"/>
  <c r="BE160" i="25"/>
  <c r="T160" i="25"/>
  <c r="R160" i="25"/>
  <c r="P160" i="25"/>
  <c r="BI159" i="25"/>
  <c r="BH159" i="25"/>
  <c r="BG159" i="25"/>
  <c r="BE159" i="25"/>
  <c r="T159" i="25"/>
  <c r="R159" i="25"/>
  <c r="P159" i="25"/>
  <c r="BI158" i="25"/>
  <c r="BH158" i="25"/>
  <c r="BG158" i="25"/>
  <c r="BE158" i="25"/>
  <c r="T158" i="25"/>
  <c r="R158" i="25"/>
  <c r="P158" i="25"/>
  <c r="BI157" i="25"/>
  <c r="BH157" i="25"/>
  <c r="BG157" i="25"/>
  <c r="BE157" i="25"/>
  <c r="T157" i="25"/>
  <c r="R157" i="25"/>
  <c r="P157" i="25"/>
  <c r="BI156" i="25"/>
  <c r="BH156" i="25"/>
  <c r="BG156" i="25"/>
  <c r="BE156" i="25"/>
  <c r="T156" i="25"/>
  <c r="R156" i="25"/>
  <c r="P156" i="25"/>
  <c r="BI155" i="25"/>
  <c r="BH155" i="25"/>
  <c r="BG155" i="25"/>
  <c r="BE155" i="25"/>
  <c r="T155" i="25"/>
  <c r="R155" i="25"/>
  <c r="P155" i="25"/>
  <c r="BI154" i="25"/>
  <c r="BH154" i="25"/>
  <c r="BG154" i="25"/>
  <c r="BE154" i="25"/>
  <c r="T154" i="25"/>
  <c r="R154" i="25"/>
  <c r="P154" i="25"/>
  <c r="BI153" i="25"/>
  <c r="BH153" i="25"/>
  <c r="BG153" i="25"/>
  <c r="BE153" i="25"/>
  <c r="T153" i="25"/>
  <c r="R153" i="25"/>
  <c r="P153" i="25"/>
  <c r="BI152" i="25"/>
  <c r="BH152" i="25"/>
  <c r="BG152" i="25"/>
  <c r="BE152" i="25"/>
  <c r="T152" i="25"/>
  <c r="R152" i="25"/>
  <c r="P152" i="25"/>
  <c r="BI151" i="25"/>
  <c r="BH151" i="25"/>
  <c r="BG151" i="25"/>
  <c r="BE151" i="25"/>
  <c r="T151" i="25"/>
  <c r="R151" i="25"/>
  <c r="P151" i="25"/>
  <c r="BI150" i="25"/>
  <c r="BH150" i="25"/>
  <c r="BG150" i="25"/>
  <c r="BE150" i="25"/>
  <c r="T150" i="25"/>
  <c r="R150" i="25"/>
  <c r="P150" i="25"/>
  <c r="BI149" i="25"/>
  <c r="BH149" i="25"/>
  <c r="BG149" i="25"/>
  <c r="BE149" i="25"/>
  <c r="T149" i="25"/>
  <c r="R149" i="25"/>
  <c r="P149" i="25"/>
  <c r="BI148" i="25"/>
  <c r="BH148" i="25"/>
  <c r="BG148" i="25"/>
  <c r="BE148" i="25"/>
  <c r="T148" i="25"/>
  <c r="R148" i="25"/>
  <c r="P148" i="25"/>
  <c r="BI147" i="25"/>
  <c r="BH147" i="25"/>
  <c r="BG147" i="25"/>
  <c r="BE147" i="25"/>
  <c r="T147" i="25"/>
  <c r="R147" i="25"/>
  <c r="P147" i="25"/>
  <c r="BI146" i="25"/>
  <c r="BH146" i="25"/>
  <c r="BG146" i="25"/>
  <c r="BE146" i="25"/>
  <c r="T146" i="25"/>
  <c r="R146" i="25"/>
  <c r="P146" i="25"/>
  <c r="BI144" i="25"/>
  <c r="BH144" i="25"/>
  <c r="BG144" i="25"/>
  <c r="BE144" i="25"/>
  <c r="T144" i="25"/>
  <c r="R144" i="25"/>
  <c r="P144" i="25"/>
  <c r="BI143" i="25"/>
  <c r="BH143" i="25"/>
  <c r="BG143" i="25"/>
  <c r="BE143" i="25"/>
  <c r="T143" i="25"/>
  <c r="R143" i="25"/>
  <c r="P143" i="25"/>
  <c r="BI142" i="25"/>
  <c r="BH142" i="25"/>
  <c r="BG142" i="25"/>
  <c r="BE142" i="25"/>
  <c r="T142" i="25"/>
  <c r="R142" i="25"/>
  <c r="P142" i="25"/>
  <c r="BI141" i="25"/>
  <c r="BH141" i="25"/>
  <c r="BG141" i="25"/>
  <c r="BE141" i="25"/>
  <c r="T141" i="25"/>
  <c r="R141" i="25"/>
  <c r="P141" i="25"/>
  <c r="BI140" i="25"/>
  <c r="BH140" i="25"/>
  <c r="BG140" i="25"/>
  <c r="BE140" i="25"/>
  <c r="T140" i="25"/>
  <c r="R140" i="25"/>
  <c r="P140" i="25"/>
  <c r="BI139" i="25"/>
  <c r="BH139" i="25"/>
  <c r="BG139" i="25"/>
  <c r="BE139" i="25"/>
  <c r="T139" i="25"/>
  <c r="R139" i="25"/>
  <c r="P139" i="25"/>
  <c r="BI138" i="25"/>
  <c r="BH138" i="25"/>
  <c r="BG138" i="25"/>
  <c r="BE138" i="25"/>
  <c r="T138" i="25"/>
  <c r="R138" i="25"/>
  <c r="P138" i="25"/>
  <c r="BI137" i="25"/>
  <c r="BH137" i="25"/>
  <c r="BG137" i="25"/>
  <c r="BE137" i="25"/>
  <c r="T137" i="25"/>
  <c r="R137" i="25"/>
  <c r="P137" i="25"/>
  <c r="BI136" i="25"/>
  <c r="BH136" i="25"/>
  <c r="BG136" i="25"/>
  <c r="BE136" i="25"/>
  <c r="T136" i="25"/>
  <c r="R136" i="25"/>
  <c r="P136" i="25"/>
  <c r="BI135" i="25"/>
  <c r="BH135" i="25"/>
  <c r="BG135" i="25"/>
  <c r="BE135" i="25"/>
  <c r="T135" i="25"/>
  <c r="R135" i="25"/>
  <c r="P135" i="25"/>
  <c r="F127" i="25"/>
  <c r="E125" i="25"/>
  <c r="BI110" i="25"/>
  <c r="BH110" i="25"/>
  <c r="BG110" i="25"/>
  <c r="BE110" i="25"/>
  <c r="BI109" i="25"/>
  <c r="BH109" i="25"/>
  <c r="BG109" i="25"/>
  <c r="BF109" i="25"/>
  <c r="BE109" i="25"/>
  <c r="BI108" i="25"/>
  <c r="BH108" i="25"/>
  <c r="BG108" i="25"/>
  <c r="BF108" i="25"/>
  <c r="BE108" i="25"/>
  <c r="BI107" i="25"/>
  <c r="BH107" i="25"/>
  <c r="BG107" i="25"/>
  <c r="BF107" i="25"/>
  <c r="BE107" i="25"/>
  <c r="BI106" i="25"/>
  <c r="BH106" i="25"/>
  <c r="BG106" i="25"/>
  <c r="BF106" i="25"/>
  <c r="BE106" i="25"/>
  <c r="BI105" i="25"/>
  <c r="BH105" i="25"/>
  <c r="BG105" i="25"/>
  <c r="BF105" i="25"/>
  <c r="BE105" i="25"/>
  <c r="F91" i="25"/>
  <c r="E89" i="25"/>
  <c r="J26" i="25"/>
  <c r="E26" i="25"/>
  <c r="J94" i="25" s="1"/>
  <c r="J25" i="25"/>
  <c r="J23" i="25"/>
  <c r="E23" i="25"/>
  <c r="J129" i="25" s="1"/>
  <c r="J22" i="25"/>
  <c r="J20" i="25"/>
  <c r="E20" i="25"/>
  <c r="F130" i="25" s="1"/>
  <c r="J19" i="25"/>
  <c r="J17" i="25"/>
  <c r="E17" i="25"/>
  <c r="F129" i="25" s="1"/>
  <c r="J16" i="25"/>
  <c r="J14" i="25"/>
  <c r="J127" i="25" s="1"/>
  <c r="E7" i="25"/>
  <c r="E121" i="25" s="1"/>
  <c r="J41" i="24"/>
  <c r="J40" i="24"/>
  <c r="AY118" i="1" s="1"/>
  <c r="J39" i="24"/>
  <c r="AX118" i="1" s="1"/>
  <c r="BI216" i="24"/>
  <c r="BH216" i="24"/>
  <c r="BG216" i="24"/>
  <c r="BE216" i="24"/>
  <c r="T216" i="24"/>
  <c r="R216" i="24"/>
  <c r="P216" i="24"/>
  <c r="BI215" i="24"/>
  <c r="BH215" i="24"/>
  <c r="BG215" i="24"/>
  <c r="BE215" i="24"/>
  <c r="T215" i="24"/>
  <c r="R215" i="24"/>
  <c r="P215" i="24"/>
  <c r="BI214" i="24"/>
  <c r="BH214" i="24"/>
  <c r="BG214" i="24"/>
  <c r="BE214" i="24"/>
  <c r="T214" i="24"/>
  <c r="R214" i="24"/>
  <c r="P214" i="24"/>
  <c r="BI213" i="24"/>
  <c r="BH213" i="24"/>
  <c r="BG213" i="24"/>
  <c r="BE213" i="24"/>
  <c r="T213" i="24"/>
  <c r="R213" i="24"/>
  <c r="P213" i="24"/>
  <c r="BI212" i="24"/>
  <c r="BH212" i="24"/>
  <c r="BG212" i="24"/>
  <c r="BE212" i="24"/>
  <c r="T212" i="24"/>
  <c r="R212" i="24"/>
  <c r="P212" i="24"/>
  <c r="BI211" i="24"/>
  <c r="BH211" i="24"/>
  <c r="BG211" i="24"/>
  <c r="BE211" i="24"/>
  <c r="T211" i="24"/>
  <c r="R211" i="24"/>
  <c r="P211" i="24"/>
  <c r="BI210" i="24"/>
  <c r="BH210" i="24"/>
  <c r="BG210" i="24"/>
  <c r="BE210" i="24"/>
  <c r="T210" i="24"/>
  <c r="R210" i="24"/>
  <c r="P210" i="24"/>
  <c r="BI209" i="24"/>
  <c r="BH209" i="24"/>
  <c r="BG209" i="24"/>
  <c r="BE209" i="24"/>
  <c r="T209" i="24"/>
  <c r="R209" i="24"/>
  <c r="P209" i="24"/>
  <c r="BI208" i="24"/>
  <c r="BH208" i="24"/>
  <c r="BG208" i="24"/>
  <c r="BE208" i="24"/>
  <c r="T208" i="24"/>
  <c r="R208" i="24"/>
  <c r="P208" i="24"/>
  <c r="BI207" i="24"/>
  <c r="BH207" i="24"/>
  <c r="BG207" i="24"/>
  <c r="BE207" i="24"/>
  <c r="T207" i="24"/>
  <c r="R207" i="24"/>
  <c r="P207" i="24"/>
  <c r="BI206" i="24"/>
  <c r="BH206" i="24"/>
  <c r="BG206" i="24"/>
  <c r="BE206" i="24"/>
  <c r="T206" i="24"/>
  <c r="R206" i="24"/>
  <c r="P206" i="24"/>
  <c r="BI205" i="24"/>
  <c r="BH205" i="24"/>
  <c r="BG205" i="24"/>
  <c r="BE205" i="24"/>
  <c r="T205" i="24"/>
  <c r="R205" i="24"/>
  <c r="P205" i="24"/>
  <c r="BI204" i="24"/>
  <c r="BH204" i="24"/>
  <c r="BG204" i="24"/>
  <c r="BE204" i="24"/>
  <c r="T204" i="24"/>
  <c r="R204" i="24"/>
  <c r="P204" i="24"/>
  <c r="BI203" i="24"/>
  <c r="BH203" i="24"/>
  <c r="BG203" i="24"/>
  <c r="BE203" i="24"/>
  <c r="T203" i="24"/>
  <c r="R203" i="24"/>
  <c r="P203" i="24"/>
  <c r="BI202" i="24"/>
  <c r="BH202" i="24"/>
  <c r="BG202" i="24"/>
  <c r="BE202" i="24"/>
  <c r="T202" i="24"/>
  <c r="R202" i="24"/>
  <c r="P202" i="24"/>
  <c r="BI201" i="24"/>
  <c r="BH201" i="24"/>
  <c r="BG201" i="24"/>
  <c r="BE201" i="24"/>
  <c r="T201" i="24"/>
  <c r="R201" i="24"/>
  <c r="P201" i="24"/>
  <c r="BI200" i="24"/>
  <c r="BH200" i="24"/>
  <c r="BG200" i="24"/>
  <c r="BE200" i="24"/>
  <c r="T200" i="24"/>
  <c r="R200" i="24"/>
  <c r="P200" i="24"/>
  <c r="BI199" i="24"/>
  <c r="BH199" i="24"/>
  <c r="BG199" i="24"/>
  <c r="BE199" i="24"/>
  <c r="T199" i="24"/>
  <c r="R199" i="24"/>
  <c r="P199" i="24"/>
  <c r="BI198" i="24"/>
  <c r="BH198" i="24"/>
  <c r="BG198" i="24"/>
  <c r="BE198" i="24"/>
  <c r="T198" i="24"/>
  <c r="R198" i="24"/>
  <c r="P198" i="24"/>
  <c r="BI197" i="24"/>
  <c r="BH197" i="24"/>
  <c r="BG197" i="24"/>
  <c r="BE197" i="24"/>
  <c r="T197" i="24"/>
  <c r="R197" i="24"/>
  <c r="P197" i="24"/>
  <c r="BI195" i="24"/>
  <c r="BH195" i="24"/>
  <c r="BG195" i="24"/>
  <c r="BE195" i="24"/>
  <c r="T195" i="24"/>
  <c r="R195" i="24"/>
  <c r="P195" i="24"/>
  <c r="BI194" i="24"/>
  <c r="BH194" i="24"/>
  <c r="BG194" i="24"/>
  <c r="BE194" i="24"/>
  <c r="T194" i="24"/>
  <c r="R194" i="24"/>
  <c r="P194" i="24"/>
  <c r="BI193" i="24"/>
  <c r="BH193" i="24"/>
  <c r="BG193" i="24"/>
  <c r="BE193" i="24"/>
  <c r="T193" i="24"/>
  <c r="R193" i="24"/>
  <c r="P193" i="24"/>
  <c r="BI192" i="24"/>
  <c r="BH192" i="24"/>
  <c r="BG192" i="24"/>
  <c r="BE192" i="24"/>
  <c r="T192" i="24"/>
  <c r="R192" i="24"/>
  <c r="P192" i="24"/>
  <c r="BI191" i="24"/>
  <c r="BH191" i="24"/>
  <c r="BG191" i="24"/>
  <c r="BE191" i="24"/>
  <c r="T191" i="24"/>
  <c r="R191" i="24"/>
  <c r="P191" i="24"/>
  <c r="BI190" i="24"/>
  <c r="BH190" i="24"/>
  <c r="BG190" i="24"/>
  <c r="BE190" i="24"/>
  <c r="T190" i="24"/>
  <c r="R190" i="24"/>
  <c r="P190" i="24"/>
  <c r="BI189" i="24"/>
  <c r="BH189" i="24"/>
  <c r="BG189" i="24"/>
  <c r="BE189" i="24"/>
  <c r="T189" i="24"/>
  <c r="R189" i="24"/>
  <c r="P189" i="24"/>
  <c r="BI188" i="24"/>
  <c r="BH188" i="24"/>
  <c r="BG188" i="24"/>
  <c r="BE188" i="24"/>
  <c r="T188" i="24"/>
  <c r="R188" i="24"/>
  <c r="P188" i="24"/>
  <c r="BI187" i="24"/>
  <c r="BH187" i="24"/>
  <c r="BG187" i="24"/>
  <c r="BE187" i="24"/>
  <c r="T187" i="24"/>
  <c r="R187" i="24"/>
  <c r="P187" i="24"/>
  <c r="BI186" i="24"/>
  <c r="BH186" i="24"/>
  <c r="BG186" i="24"/>
  <c r="BE186" i="24"/>
  <c r="T186" i="24"/>
  <c r="R186" i="24"/>
  <c r="P186" i="24"/>
  <c r="BI185" i="24"/>
  <c r="BH185" i="24"/>
  <c r="BG185" i="24"/>
  <c r="BE185" i="24"/>
  <c r="T185" i="24"/>
  <c r="R185" i="24"/>
  <c r="P185" i="24"/>
  <c r="BI184" i="24"/>
  <c r="BH184" i="24"/>
  <c r="BG184" i="24"/>
  <c r="BE184" i="24"/>
  <c r="T184" i="24"/>
  <c r="R184" i="24"/>
  <c r="P184" i="24"/>
  <c r="BI183" i="24"/>
  <c r="BH183" i="24"/>
  <c r="BG183" i="24"/>
  <c r="BE183" i="24"/>
  <c r="T183" i="24"/>
  <c r="R183" i="24"/>
  <c r="P183" i="24"/>
  <c r="BI182" i="24"/>
  <c r="BH182" i="24"/>
  <c r="BG182" i="24"/>
  <c r="BE182" i="24"/>
  <c r="T182" i="24"/>
  <c r="R182" i="24"/>
  <c r="P182" i="24"/>
  <c r="BI181" i="24"/>
  <c r="BH181" i="24"/>
  <c r="BG181" i="24"/>
  <c r="BE181" i="24"/>
  <c r="T181" i="24"/>
  <c r="R181" i="24"/>
  <c r="P181" i="24"/>
  <c r="BI180" i="24"/>
  <c r="BH180" i="24"/>
  <c r="BG180" i="24"/>
  <c r="BE180" i="24"/>
  <c r="T180" i="24"/>
  <c r="R180" i="24"/>
  <c r="P180" i="24"/>
  <c r="BI179" i="24"/>
  <c r="BH179" i="24"/>
  <c r="BG179" i="24"/>
  <c r="BE179" i="24"/>
  <c r="T179" i="24"/>
  <c r="R179" i="24"/>
  <c r="P179" i="24"/>
  <c r="BI178" i="24"/>
  <c r="BH178" i="24"/>
  <c r="BG178" i="24"/>
  <c r="BE178" i="24"/>
  <c r="T178" i="24"/>
  <c r="R178" i="24"/>
  <c r="P178" i="24"/>
  <c r="BI177" i="24"/>
  <c r="BH177" i="24"/>
  <c r="BG177" i="24"/>
  <c r="BE177" i="24"/>
  <c r="T177" i="24"/>
  <c r="R177" i="24"/>
  <c r="P177" i="24"/>
  <c r="BI176" i="24"/>
  <c r="BH176" i="24"/>
  <c r="BG176" i="24"/>
  <c r="BE176" i="24"/>
  <c r="T176" i="24"/>
  <c r="R176" i="24"/>
  <c r="P176" i="24"/>
  <c r="BI175" i="24"/>
  <c r="BH175" i="24"/>
  <c r="BG175" i="24"/>
  <c r="BE175" i="24"/>
  <c r="T175" i="24"/>
  <c r="R175" i="24"/>
  <c r="P175" i="24"/>
  <c r="BI174" i="24"/>
  <c r="BH174" i="24"/>
  <c r="BG174" i="24"/>
  <c r="BE174" i="24"/>
  <c r="T174" i="24"/>
  <c r="R174" i="24"/>
  <c r="P174" i="24"/>
  <c r="BI173" i="24"/>
  <c r="BH173" i="24"/>
  <c r="BG173" i="24"/>
  <c r="BE173" i="24"/>
  <c r="T173" i="24"/>
  <c r="R173" i="24"/>
  <c r="P173" i="24"/>
  <c r="BI172" i="24"/>
  <c r="BH172" i="24"/>
  <c r="BG172" i="24"/>
  <c r="BE172" i="24"/>
  <c r="T172" i="24"/>
  <c r="R172" i="24"/>
  <c r="P172" i="24"/>
  <c r="BI171" i="24"/>
  <c r="BH171" i="24"/>
  <c r="BG171" i="24"/>
  <c r="BE171" i="24"/>
  <c r="T171" i="24"/>
  <c r="R171" i="24"/>
  <c r="P171" i="24"/>
  <c r="BI170" i="24"/>
  <c r="BH170" i="24"/>
  <c r="BG170" i="24"/>
  <c r="BE170" i="24"/>
  <c r="T170" i="24"/>
  <c r="R170" i="24"/>
  <c r="P170" i="24"/>
  <c r="BI169" i="24"/>
  <c r="BH169" i="24"/>
  <c r="BG169" i="24"/>
  <c r="BE169" i="24"/>
  <c r="T169" i="24"/>
  <c r="R169" i="24"/>
  <c r="P169" i="24"/>
  <c r="BI168" i="24"/>
  <c r="BH168" i="24"/>
  <c r="BG168" i="24"/>
  <c r="BE168" i="24"/>
  <c r="T168" i="24"/>
  <c r="R168" i="24"/>
  <c r="P168" i="24"/>
  <c r="BI167" i="24"/>
  <c r="BH167" i="24"/>
  <c r="BG167" i="24"/>
  <c r="BE167" i="24"/>
  <c r="T167" i="24"/>
  <c r="R167" i="24"/>
  <c r="P167" i="24"/>
  <c r="BI166" i="24"/>
  <c r="BH166" i="24"/>
  <c r="BG166" i="24"/>
  <c r="BE166" i="24"/>
  <c r="T166" i="24"/>
  <c r="R166" i="24"/>
  <c r="P166" i="24"/>
  <c r="BI165" i="24"/>
  <c r="BH165" i="24"/>
  <c r="BG165" i="24"/>
  <c r="BE165" i="24"/>
  <c r="T165" i="24"/>
  <c r="R165" i="24"/>
  <c r="P165" i="24"/>
  <c r="BI164" i="24"/>
  <c r="BH164" i="24"/>
  <c r="BG164" i="24"/>
  <c r="BE164" i="24"/>
  <c r="T164" i="24"/>
  <c r="R164" i="24"/>
  <c r="P164" i="24"/>
  <c r="BI163" i="24"/>
  <c r="BH163" i="24"/>
  <c r="BG163" i="24"/>
  <c r="BE163" i="24"/>
  <c r="T163" i="24"/>
  <c r="R163" i="24"/>
  <c r="P163" i="24"/>
  <c r="BI162" i="24"/>
  <c r="BH162" i="24"/>
  <c r="BG162" i="24"/>
  <c r="BE162" i="24"/>
  <c r="T162" i="24"/>
  <c r="R162" i="24"/>
  <c r="P162" i="24"/>
  <c r="BI161" i="24"/>
  <c r="BH161" i="24"/>
  <c r="BG161" i="24"/>
  <c r="BE161" i="24"/>
  <c r="T161" i="24"/>
  <c r="R161" i="24"/>
  <c r="P161" i="24"/>
  <c r="BI160" i="24"/>
  <c r="BH160" i="24"/>
  <c r="BG160" i="24"/>
  <c r="BE160" i="24"/>
  <c r="T160" i="24"/>
  <c r="R160" i="24"/>
  <c r="P160" i="24"/>
  <c r="BI159" i="24"/>
  <c r="BH159" i="24"/>
  <c r="BG159" i="24"/>
  <c r="BE159" i="24"/>
  <c r="T159" i="24"/>
  <c r="R159" i="24"/>
  <c r="P159" i="24"/>
  <c r="BI158" i="24"/>
  <c r="BH158" i="24"/>
  <c r="BG158" i="24"/>
  <c r="BE158" i="24"/>
  <c r="T158" i="24"/>
  <c r="R158" i="24"/>
  <c r="P158" i="24"/>
  <c r="BI157" i="24"/>
  <c r="BH157" i="24"/>
  <c r="BG157" i="24"/>
  <c r="BE157" i="24"/>
  <c r="T157" i="24"/>
  <c r="R157" i="24"/>
  <c r="P157" i="24"/>
  <c r="BI156" i="24"/>
  <c r="BH156" i="24"/>
  <c r="BG156" i="24"/>
  <c r="BE156" i="24"/>
  <c r="T156" i="24"/>
  <c r="R156" i="24"/>
  <c r="P156" i="24"/>
  <c r="BI155" i="24"/>
  <c r="BH155" i="24"/>
  <c r="BG155" i="24"/>
  <c r="BE155" i="24"/>
  <c r="T155" i="24"/>
  <c r="R155" i="24"/>
  <c r="P155" i="24"/>
  <c r="BI154" i="24"/>
  <c r="BH154" i="24"/>
  <c r="BG154" i="24"/>
  <c r="BE154" i="24"/>
  <c r="T154" i="24"/>
  <c r="R154" i="24"/>
  <c r="P154" i="24"/>
  <c r="BI153" i="24"/>
  <c r="BH153" i="24"/>
  <c r="BG153" i="24"/>
  <c r="BE153" i="24"/>
  <c r="T153" i="24"/>
  <c r="R153" i="24"/>
  <c r="P153" i="24"/>
  <c r="BI152" i="24"/>
  <c r="BH152" i="24"/>
  <c r="BG152" i="24"/>
  <c r="BE152" i="24"/>
  <c r="T152" i="24"/>
  <c r="R152" i="24"/>
  <c r="P152" i="24"/>
  <c r="BI151" i="24"/>
  <c r="BH151" i="24"/>
  <c r="BG151" i="24"/>
  <c r="BE151" i="24"/>
  <c r="T151" i="24"/>
  <c r="R151" i="24"/>
  <c r="P151" i="24"/>
  <c r="BI150" i="24"/>
  <c r="BH150" i="24"/>
  <c r="BG150" i="24"/>
  <c r="BE150" i="24"/>
  <c r="T150" i="24"/>
  <c r="R150" i="24"/>
  <c r="P150" i="24"/>
  <c r="BI149" i="24"/>
  <c r="BH149" i="24"/>
  <c r="BG149" i="24"/>
  <c r="BE149" i="24"/>
  <c r="T149" i="24"/>
  <c r="R149" i="24"/>
  <c r="P149" i="24"/>
  <c r="BI148" i="24"/>
  <c r="BH148" i="24"/>
  <c r="BG148" i="24"/>
  <c r="BE148" i="24"/>
  <c r="T148" i="24"/>
  <c r="R148" i="24"/>
  <c r="P148" i="24"/>
  <c r="BI147" i="24"/>
  <c r="BH147" i="24"/>
  <c r="BG147" i="24"/>
  <c r="BE147" i="24"/>
  <c r="T147" i="24"/>
  <c r="R147" i="24"/>
  <c r="P147" i="24"/>
  <c r="BI145" i="24"/>
  <c r="BH145" i="24"/>
  <c r="BG145" i="24"/>
  <c r="BE145" i="24"/>
  <c r="T145" i="24"/>
  <c r="R145" i="24"/>
  <c r="P145" i="24"/>
  <c r="BI144" i="24"/>
  <c r="BH144" i="24"/>
  <c r="BG144" i="24"/>
  <c r="BE144" i="24"/>
  <c r="T144" i="24"/>
  <c r="R144" i="24"/>
  <c r="P144" i="24"/>
  <c r="BI143" i="24"/>
  <c r="BH143" i="24"/>
  <c r="BG143" i="24"/>
  <c r="BE143" i="24"/>
  <c r="T143" i="24"/>
  <c r="R143" i="24"/>
  <c r="P143" i="24"/>
  <c r="BI142" i="24"/>
  <c r="BH142" i="24"/>
  <c r="BG142" i="24"/>
  <c r="BE142" i="24"/>
  <c r="T142" i="24"/>
  <c r="R142" i="24"/>
  <c r="P142" i="24"/>
  <c r="BI141" i="24"/>
  <c r="BH141" i="24"/>
  <c r="BG141" i="24"/>
  <c r="BE141" i="24"/>
  <c r="T141" i="24"/>
  <c r="R141" i="24"/>
  <c r="P141" i="24"/>
  <c r="BI140" i="24"/>
  <c r="BH140" i="24"/>
  <c r="BG140" i="24"/>
  <c r="BE140" i="24"/>
  <c r="T140" i="24"/>
  <c r="R140" i="24"/>
  <c r="P140" i="24"/>
  <c r="BI139" i="24"/>
  <c r="BH139" i="24"/>
  <c r="BG139" i="24"/>
  <c r="BE139" i="24"/>
  <c r="T139" i="24"/>
  <c r="R139" i="24"/>
  <c r="P139" i="24"/>
  <c r="BI138" i="24"/>
  <c r="BH138" i="24"/>
  <c r="BG138" i="24"/>
  <c r="BE138" i="24"/>
  <c r="T138" i="24"/>
  <c r="R138" i="24"/>
  <c r="P138" i="24"/>
  <c r="BI137" i="24"/>
  <c r="BH137" i="24"/>
  <c r="BG137" i="24"/>
  <c r="BE137" i="24"/>
  <c r="T137" i="24"/>
  <c r="R137" i="24"/>
  <c r="P137" i="24"/>
  <c r="BI136" i="24"/>
  <c r="BH136" i="24"/>
  <c r="BG136" i="24"/>
  <c r="BE136" i="24"/>
  <c r="T136" i="24"/>
  <c r="R136" i="24"/>
  <c r="P136" i="24"/>
  <c r="BI135" i="24"/>
  <c r="BH135" i="24"/>
  <c r="BG135" i="24"/>
  <c r="BE135" i="24"/>
  <c r="T135" i="24"/>
  <c r="R135" i="24"/>
  <c r="P135" i="24"/>
  <c r="F127" i="24"/>
  <c r="E125" i="24"/>
  <c r="BI110" i="24"/>
  <c r="BH110" i="24"/>
  <c r="BG110" i="24"/>
  <c r="BE110" i="24"/>
  <c r="BI109" i="24"/>
  <c r="BH109" i="24"/>
  <c r="BG109" i="24"/>
  <c r="BF109" i="24"/>
  <c r="BE109" i="24"/>
  <c r="BI108" i="24"/>
  <c r="BH108" i="24"/>
  <c r="BG108" i="24"/>
  <c r="BF108" i="24"/>
  <c r="BE108" i="24"/>
  <c r="BI107" i="24"/>
  <c r="BH107" i="24"/>
  <c r="BG107" i="24"/>
  <c r="BF107" i="24"/>
  <c r="BE107" i="24"/>
  <c r="BI106" i="24"/>
  <c r="BH106" i="24"/>
  <c r="BG106" i="24"/>
  <c r="BF106" i="24"/>
  <c r="BE106" i="24"/>
  <c r="BI105" i="24"/>
  <c r="BH105" i="24"/>
  <c r="BG105" i="24"/>
  <c r="BF105" i="24"/>
  <c r="BE105" i="24"/>
  <c r="F91" i="24"/>
  <c r="E89" i="24"/>
  <c r="J26" i="24"/>
  <c r="E26" i="24"/>
  <c r="J130" i="24" s="1"/>
  <c r="J25" i="24"/>
  <c r="J23" i="24"/>
  <c r="E23" i="24"/>
  <c r="J93" i="24" s="1"/>
  <c r="J22" i="24"/>
  <c r="J20" i="24"/>
  <c r="E20" i="24"/>
  <c r="F130" i="24" s="1"/>
  <c r="J19" i="24"/>
  <c r="J17" i="24"/>
  <c r="E17" i="24"/>
  <c r="F129" i="24" s="1"/>
  <c r="J16" i="24"/>
  <c r="J14" i="24"/>
  <c r="J127" i="24" s="1"/>
  <c r="E7" i="24"/>
  <c r="E121" i="24" s="1"/>
  <c r="J41" i="23"/>
  <c r="J40" i="23"/>
  <c r="AY117" i="1" s="1"/>
  <c r="J39" i="23"/>
  <c r="AX117" i="1" s="1"/>
  <c r="BI208" i="23"/>
  <c r="BH208" i="23"/>
  <c r="BG208" i="23"/>
  <c r="BE208" i="23"/>
  <c r="T208" i="23"/>
  <c r="R208" i="23"/>
  <c r="P208" i="23"/>
  <c r="BI207" i="23"/>
  <c r="BH207" i="23"/>
  <c r="BG207" i="23"/>
  <c r="BE207" i="23"/>
  <c r="T207" i="23"/>
  <c r="R207" i="23"/>
  <c r="P207" i="23"/>
  <c r="BI206" i="23"/>
  <c r="BH206" i="23"/>
  <c r="BG206" i="23"/>
  <c r="BE206" i="23"/>
  <c r="T206" i="23"/>
  <c r="R206" i="23"/>
  <c r="P206" i="23"/>
  <c r="BI205" i="23"/>
  <c r="BH205" i="23"/>
  <c r="BG205" i="23"/>
  <c r="BE205" i="23"/>
  <c r="T205" i="23"/>
  <c r="R205" i="23"/>
  <c r="P205" i="23"/>
  <c r="BI204" i="23"/>
  <c r="BH204" i="23"/>
  <c r="BG204" i="23"/>
  <c r="BE204" i="23"/>
  <c r="T204" i="23"/>
  <c r="R204" i="23"/>
  <c r="P204" i="23"/>
  <c r="BI203" i="23"/>
  <c r="BH203" i="23"/>
  <c r="BG203" i="23"/>
  <c r="BE203" i="23"/>
  <c r="T203" i="23"/>
  <c r="R203" i="23"/>
  <c r="P203" i="23"/>
  <c r="BI202" i="23"/>
  <c r="BH202" i="23"/>
  <c r="BG202" i="23"/>
  <c r="BE202" i="23"/>
  <c r="T202" i="23"/>
  <c r="R202" i="23"/>
  <c r="P202" i="23"/>
  <c r="BI201" i="23"/>
  <c r="BH201" i="23"/>
  <c r="BG201" i="23"/>
  <c r="BE201" i="23"/>
  <c r="T201" i="23"/>
  <c r="R201" i="23"/>
  <c r="P201" i="23"/>
  <c r="BI200" i="23"/>
  <c r="BH200" i="23"/>
  <c r="BG200" i="23"/>
  <c r="BE200" i="23"/>
  <c r="T200" i="23"/>
  <c r="R200" i="23"/>
  <c r="P200" i="23"/>
  <c r="BI199" i="23"/>
  <c r="BH199" i="23"/>
  <c r="BG199" i="23"/>
  <c r="BE199" i="23"/>
  <c r="T199" i="23"/>
  <c r="R199" i="23"/>
  <c r="P199" i="23"/>
  <c r="BI198" i="23"/>
  <c r="BH198" i="23"/>
  <c r="BG198" i="23"/>
  <c r="BE198" i="23"/>
  <c r="T198" i="23"/>
  <c r="R198" i="23"/>
  <c r="P198" i="23"/>
  <c r="BI197" i="23"/>
  <c r="BH197" i="23"/>
  <c r="BG197" i="23"/>
  <c r="BE197" i="23"/>
  <c r="T197" i="23"/>
  <c r="R197" i="23"/>
  <c r="P197" i="23"/>
  <c r="BI196" i="23"/>
  <c r="BH196" i="23"/>
  <c r="BG196" i="23"/>
  <c r="BE196" i="23"/>
  <c r="T196" i="23"/>
  <c r="R196" i="23"/>
  <c r="P196" i="23"/>
  <c r="BI195" i="23"/>
  <c r="BH195" i="23"/>
  <c r="BG195" i="23"/>
  <c r="BE195" i="23"/>
  <c r="T195" i="23"/>
  <c r="R195" i="23"/>
  <c r="P195" i="23"/>
  <c r="BI194" i="23"/>
  <c r="BH194" i="23"/>
  <c r="BG194" i="23"/>
  <c r="BE194" i="23"/>
  <c r="T194" i="23"/>
  <c r="R194" i="23"/>
  <c r="P194" i="23"/>
  <c r="BI193" i="23"/>
  <c r="BH193" i="23"/>
  <c r="BG193" i="23"/>
  <c r="BE193" i="23"/>
  <c r="T193" i="23"/>
  <c r="R193" i="23"/>
  <c r="P193" i="23"/>
  <c r="BI192" i="23"/>
  <c r="BH192" i="23"/>
  <c r="BG192" i="23"/>
  <c r="BE192" i="23"/>
  <c r="T192" i="23"/>
  <c r="R192" i="23"/>
  <c r="P192" i="23"/>
  <c r="BI191" i="23"/>
  <c r="BH191" i="23"/>
  <c r="BG191" i="23"/>
  <c r="BE191" i="23"/>
  <c r="T191" i="23"/>
  <c r="R191" i="23"/>
  <c r="P191" i="23"/>
  <c r="BI190" i="23"/>
  <c r="BH190" i="23"/>
  <c r="BG190" i="23"/>
  <c r="BE190" i="23"/>
  <c r="T190" i="23"/>
  <c r="R190" i="23"/>
  <c r="P190" i="23"/>
  <c r="BI188" i="23"/>
  <c r="BH188" i="23"/>
  <c r="BG188" i="23"/>
  <c r="BE188" i="23"/>
  <c r="T188" i="23"/>
  <c r="R188" i="23"/>
  <c r="P188" i="23"/>
  <c r="BI187" i="23"/>
  <c r="BH187" i="23"/>
  <c r="BG187" i="23"/>
  <c r="BE187" i="23"/>
  <c r="T187" i="23"/>
  <c r="R187" i="23"/>
  <c r="P187" i="23"/>
  <c r="BI186" i="23"/>
  <c r="BH186" i="23"/>
  <c r="BG186" i="23"/>
  <c r="BE186" i="23"/>
  <c r="T186" i="23"/>
  <c r="R186" i="23"/>
  <c r="P186" i="23"/>
  <c r="BI185" i="23"/>
  <c r="BH185" i="23"/>
  <c r="BG185" i="23"/>
  <c r="BE185" i="23"/>
  <c r="T185" i="23"/>
  <c r="R185" i="23"/>
  <c r="P185" i="23"/>
  <c r="BI184" i="23"/>
  <c r="BH184" i="23"/>
  <c r="BG184" i="23"/>
  <c r="BE184" i="23"/>
  <c r="T184" i="23"/>
  <c r="R184" i="23"/>
  <c r="P184" i="23"/>
  <c r="BI183" i="23"/>
  <c r="BH183" i="23"/>
  <c r="BG183" i="23"/>
  <c r="BE183" i="23"/>
  <c r="T183" i="23"/>
  <c r="R183" i="23"/>
  <c r="P183" i="23"/>
  <c r="BI182" i="23"/>
  <c r="BH182" i="23"/>
  <c r="BG182" i="23"/>
  <c r="BE182" i="23"/>
  <c r="T182" i="23"/>
  <c r="R182" i="23"/>
  <c r="P182" i="23"/>
  <c r="BI181" i="23"/>
  <c r="BH181" i="23"/>
  <c r="BG181" i="23"/>
  <c r="BE181" i="23"/>
  <c r="T181" i="23"/>
  <c r="R181" i="23"/>
  <c r="P181" i="23"/>
  <c r="BI180" i="23"/>
  <c r="BH180" i="23"/>
  <c r="BG180" i="23"/>
  <c r="BE180" i="23"/>
  <c r="T180" i="23"/>
  <c r="R180" i="23"/>
  <c r="P180" i="23"/>
  <c r="BI179" i="23"/>
  <c r="BH179" i="23"/>
  <c r="BG179" i="23"/>
  <c r="BE179" i="23"/>
  <c r="T179" i="23"/>
  <c r="R179" i="23"/>
  <c r="P179" i="23"/>
  <c r="BI178" i="23"/>
  <c r="BH178" i="23"/>
  <c r="BG178" i="23"/>
  <c r="BE178" i="23"/>
  <c r="T178" i="23"/>
  <c r="R178" i="23"/>
  <c r="P178" i="23"/>
  <c r="BI177" i="23"/>
  <c r="BH177" i="23"/>
  <c r="BG177" i="23"/>
  <c r="BE177" i="23"/>
  <c r="T177" i="23"/>
  <c r="R177" i="23"/>
  <c r="P177" i="23"/>
  <c r="BI176" i="23"/>
  <c r="BH176" i="23"/>
  <c r="BG176" i="23"/>
  <c r="BE176" i="23"/>
  <c r="T176" i="23"/>
  <c r="R176" i="23"/>
  <c r="P176" i="23"/>
  <c r="BI175" i="23"/>
  <c r="BH175" i="23"/>
  <c r="BG175" i="23"/>
  <c r="BE175" i="23"/>
  <c r="T175" i="23"/>
  <c r="R175" i="23"/>
  <c r="P175" i="23"/>
  <c r="BI174" i="23"/>
  <c r="BH174" i="23"/>
  <c r="BG174" i="23"/>
  <c r="BE174" i="23"/>
  <c r="T174" i="23"/>
  <c r="R174" i="23"/>
  <c r="P174" i="23"/>
  <c r="BI173" i="23"/>
  <c r="BH173" i="23"/>
  <c r="BG173" i="23"/>
  <c r="BE173" i="23"/>
  <c r="T173" i="23"/>
  <c r="R173" i="23"/>
  <c r="P173" i="23"/>
  <c r="BI172" i="23"/>
  <c r="BH172" i="23"/>
  <c r="BG172" i="23"/>
  <c r="BE172" i="23"/>
  <c r="T172" i="23"/>
  <c r="R172" i="23"/>
  <c r="P172" i="23"/>
  <c r="BI171" i="23"/>
  <c r="BH171" i="23"/>
  <c r="BG171" i="23"/>
  <c r="BE171" i="23"/>
  <c r="T171" i="23"/>
  <c r="R171" i="23"/>
  <c r="P171" i="23"/>
  <c r="BI170" i="23"/>
  <c r="BH170" i="23"/>
  <c r="BG170" i="23"/>
  <c r="BE170" i="23"/>
  <c r="T170" i="23"/>
  <c r="R170" i="23"/>
  <c r="P170" i="23"/>
  <c r="BI169" i="23"/>
  <c r="BH169" i="23"/>
  <c r="BG169" i="23"/>
  <c r="BE169" i="23"/>
  <c r="T169" i="23"/>
  <c r="R169" i="23"/>
  <c r="P169" i="23"/>
  <c r="BI168" i="23"/>
  <c r="BH168" i="23"/>
  <c r="BG168" i="23"/>
  <c r="BE168" i="23"/>
  <c r="T168" i="23"/>
  <c r="R168" i="23"/>
  <c r="P168" i="23"/>
  <c r="BI167" i="23"/>
  <c r="BH167" i="23"/>
  <c r="BG167" i="23"/>
  <c r="BE167" i="23"/>
  <c r="T167" i="23"/>
  <c r="R167" i="23"/>
  <c r="P167" i="23"/>
  <c r="BI166" i="23"/>
  <c r="BH166" i="23"/>
  <c r="BG166" i="23"/>
  <c r="BE166" i="23"/>
  <c r="T166" i="23"/>
  <c r="R166" i="23"/>
  <c r="P166" i="23"/>
  <c r="BI165" i="23"/>
  <c r="BH165" i="23"/>
  <c r="BG165" i="23"/>
  <c r="BE165" i="23"/>
  <c r="T165" i="23"/>
  <c r="R165" i="23"/>
  <c r="P165" i="23"/>
  <c r="BI164" i="23"/>
  <c r="BH164" i="23"/>
  <c r="BG164" i="23"/>
  <c r="BE164" i="23"/>
  <c r="T164" i="23"/>
  <c r="R164" i="23"/>
  <c r="P164" i="23"/>
  <c r="BI163" i="23"/>
  <c r="BH163" i="23"/>
  <c r="BG163" i="23"/>
  <c r="BE163" i="23"/>
  <c r="T163" i="23"/>
  <c r="R163" i="23"/>
  <c r="P163" i="23"/>
  <c r="BI162" i="23"/>
  <c r="BH162" i="23"/>
  <c r="BG162" i="23"/>
  <c r="BE162" i="23"/>
  <c r="T162" i="23"/>
  <c r="R162" i="23"/>
  <c r="P162" i="23"/>
  <c r="BI161" i="23"/>
  <c r="BH161" i="23"/>
  <c r="BG161" i="23"/>
  <c r="BE161" i="23"/>
  <c r="T161" i="23"/>
  <c r="R161" i="23"/>
  <c r="P161" i="23"/>
  <c r="BI160" i="23"/>
  <c r="BH160" i="23"/>
  <c r="BG160" i="23"/>
  <c r="BE160" i="23"/>
  <c r="T160" i="23"/>
  <c r="R160" i="23"/>
  <c r="P160" i="23"/>
  <c r="BI159" i="23"/>
  <c r="BH159" i="23"/>
  <c r="BG159" i="23"/>
  <c r="BE159" i="23"/>
  <c r="T159" i="23"/>
  <c r="R159" i="23"/>
  <c r="P159" i="23"/>
  <c r="BI158" i="23"/>
  <c r="BH158" i="23"/>
  <c r="BG158" i="23"/>
  <c r="BE158" i="23"/>
  <c r="T158" i="23"/>
  <c r="R158" i="23"/>
  <c r="P158" i="23"/>
  <c r="BI157" i="23"/>
  <c r="BH157" i="23"/>
  <c r="BG157" i="23"/>
  <c r="BE157" i="23"/>
  <c r="T157" i="23"/>
  <c r="R157" i="23"/>
  <c r="P157" i="23"/>
  <c r="BI156" i="23"/>
  <c r="BH156" i="23"/>
  <c r="BG156" i="23"/>
  <c r="BE156" i="23"/>
  <c r="T156" i="23"/>
  <c r="R156" i="23"/>
  <c r="P156" i="23"/>
  <c r="BI155" i="23"/>
  <c r="BH155" i="23"/>
  <c r="BG155" i="23"/>
  <c r="BE155" i="23"/>
  <c r="T155" i="23"/>
  <c r="R155" i="23"/>
  <c r="P155" i="23"/>
  <c r="BI154" i="23"/>
  <c r="BH154" i="23"/>
  <c r="BG154" i="23"/>
  <c r="BE154" i="23"/>
  <c r="T154" i="23"/>
  <c r="R154" i="23"/>
  <c r="P154" i="23"/>
  <c r="BI153" i="23"/>
  <c r="BH153" i="23"/>
  <c r="BG153" i="23"/>
  <c r="BE153" i="23"/>
  <c r="T153" i="23"/>
  <c r="R153" i="23"/>
  <c r="P153" i="23"/>
  <c r="BI152" i="23"/>
  <c r="BH152" i="23"/>
  <c r="BG152" i="23"/>
  <c r="BE152" i="23"/>
  <c r="T152" i="23"/>
  <c r="R152" i="23"/>
  <c r="P152" i="23"/>
  <c r="BI151" i="23"/>
  <c r="BH151" i="23"/>
  <c r="BG151" i="23"/>
  <c r="BE151" i="23"/>
  <c r="T151" i="23"/>
  <c r="R151" i="23"/>
  <c r="P151" i="23"/>
  <c r="BI150" i="23"/>
  <c r="BH150" i="23"/>
  <c r="BG150" i="23"/>
  <c r="BE150" i="23"/>
  <c r="T150" i="23"/>
  <c r="R150" i="23"/>
  <c r="P150" i="23"/>
  <c r="BI149" i="23"/>
  <c r="BH149" i="23"/>
  <c r="BG149" i="23"/>
  <c r="BE149" i="23"/>
  <c r="T149" i="23"/>
  <c r="R149" i="23"/>
  <c r="P149" i="23"/>
  <c r="BI148" i="23"/>
  <c r="BH148" i="23"/>
  <c r="BG148" i="23"/>
  <c r="BE148" i="23"/>
  <c r="T148" i="23"/>
  <c r="R148" i="23"/>
  <c r="P148" i="23"/>
  <c r="BI147" i="23"/>
  <c r="BH147" i="23"/>
  <c r="BG147" i="23"/>
  <c r="BE147" i="23"/>
  <c r="T147" i="23"/>
  <c r="R147" i="23"/>
  <c r="P147" i="23"/>
  <c r="BI145" i="23"/>
  <c r="BH145" i="23"/>
  <c r="BG145" i="23"/>
  <c r="BE145" i="23"/>
  <c r="T145" i="23"/>
  <c r="R145" i="23"/>
  <c r="P145" i="23"/>
  <c r="BI144" i="23"/>
  <c r="BH144" i="23"/>
  <c r="BG144" i="23"/>
  <c r="BE144" i="23"/>
  <c r="T144" i="23"/>
  <c r="R144" i="23"/>
  <c r="P144" i="23"/>
  <c r="BI143" i="23"/>
  <c r="BH143" i="23"/>
  <c r="BG143" i="23"/>
  <c r="BE143" i="23"/>
  <c r="T143" i="23"/>
  <c r="R143" i="23"/>
  <c r="P143" i="23"/>
  <c r="BI142" i="23"/>
  <c r="BH142" i="23"/>
  <c r="BG142" i="23"/>
  <c r="BE142" i="23"/>
  <c r="T142" i="23"/>
  <c r="R142" i="23"/>
  <c r="P142" i="23"/>
  <c r="BI141" i="23"/>
  <c r="BH141" i="23"/>
  <c r="BG141" i="23"/>
  <c r="BE141" i="23"/>
  <c r="T141" i="23"/>
  <c r="R141" i="23"/>
  <c r="P141" i="23"/>
  <c r="BI140" i="23"/>
  <c r="BH140" i="23"/>
  <c r="BG140" i="23"/>
  <c r="BE140" i="23"/>
  <c r="T140" i="23"/>
  <c r="R140" i="23"/>
  <c r="P140" i="23"/>
  <c r="BI139" i="23"/>
  <c r="BH139" i="23"/>
  <c r="BG139" i="23"/>
  <c r="BE139" i="23"/>
  <c r="T139" i="23"/>
  <c r="R139" i="23"/>
  <c r="P139" i="23"/>
  <c r="BI138" i="23"/>
  <c r="BH138" i="23"/>
  <c r="BG138" i="23"/>
  <c r="BE138" i="23"/>
  <c r="T138" i="23"/>
  <c r="R138" i="23"/>
  <c r="P138" i="23"/>
  <c r="BI137" i="23"/>
  <c r="BH137" i="23"/>
  <c r="BG137" i="23"/>
  <c r="BE137" i="23"/>
  <c r="T137" i="23"/>
  <c r="R137" i="23"/>
  <c r="P137" i="23"/>
  <c r="BI136" i="23"/>
  <c r="BH136" i="23"/>
  <c r="BG136" i="23"/>
  <c r="BE136" i="23"/>
  <c r="T136" i="23"/>
  <c r="R136" i="23"/>
  <c r="P136" i="23"/>
  <c r="BI135" i="23"/>
  <c r="BH135" i="23"/>
  <c r="BG135" i="23"/>
  <c r="BE135" i="23"/>
  <c r="T135" i="23"/>
  <c r="R135" i="23"/>
  <c r="P135" i="23"/>
  <c r="F127" i="23"/>
  <c r="E125" i="23"/>
  <c r="BI110" i="23"/>
  <c r="BH110" i="23"/>
  <c r="BG110" i="23"/>
  <c r="BE110" i="23"/>
  <c r="BI109" i="23"/>
  <c r="BH109" i="23"/>
  <c r="BG109" i="23"/>
  <c r="BF109" i="23"/>
  <c r="BE109" i="23"/>
  <c r="BI108" i="23"/>
  <c r="BH108" i="23"/>
  <c r="BG108" i="23"/>
  <c r="BF108" i="23"/>
  <c r="BE108" i="23"/>
  <c r="BI107" i="23"/>
  <c r="BH107" i="23"/>
  <c r="BG107" i="23"/>
  <c r="BF107" i="23"/>
  <c r="BE107" i="23"/>
  <c r="BI106" i="23"/>
  <c r="BH106" i="23"/>
  <c r="BG106" i="23"/>
  <c r="BF106" i="23"/>
  <c r="BE106" i="23"/>
  <c r="BI105" i="23"/>
  <c r="BH105" i="23"/>
  <c r="BG105" i="23"/>
  <c r="BF105" i="23"/>
  <c r="BE105" i="23"/>
  <c r="F91" i="23"/>
  <c r="E89" i="23"/>
  <c r="J26" i="23"/>
  <c r="E26" i="23"/>
  <c r="J94" i="23" s="1"/>
  <c r="J25" i="23"/>
  <c r="J23" i="23"/>
  <c r="E23" i="23"/>
  <c r="J129" i="23" s="1"/>
  <c r="J22" i="23"/>
  <c r="J20" i="23"/>
  <c r="E20" i="23"/>
  <c r="F94" i="23" s="1"/>
  <c r="J19" i="23"/>
  <c r="J17" i="23"/>
  <c r="E17" i="23"/>
  <c r="F129" i="23" s="1"/>
  <c r="J16" i="23"/>
  <c r="J14" i="23"/>
  <c r="J91" i="23" s="1"/>
  <c r="E7" i="23"/>
  <c r="E85" i="23" s="1"/>
  <c r="J41" i="22"/>
  <c r="J40" i="22"/>
  <c r="AY116" i="1" s="1"/>
  <c r="J39" i="22"/>
  <c r="AX116" i="1" s="1"/>
  <c r="BI190" i="22"/>
  <c r="BH190" i="22"/>
  <c r="BG190" i="22"/>
  <c r="BE190" i="22"/>
  <c r="T190" i="22"/>
  <c r="R190" i="22"/>
  <c r="P190" i="22"/>
  <c r="BI189" i="22"/>
  <c r="BH189" i="22"/>
  <c r="BG189" i="22"/>
  <c r="BE189" i="22"/>
  <c r="T189" i="22"/>
  <c r="R189" i="22"/>
  <c r="P189" i="22"/>
  <c r="BI188" i="22"/>
  <c r="BH188" i="22"/>
  <c r="BG188" i="22"/>
  <c r="BE188" i="22"/>
  <c r="T188" i="22"/>
  <c r="R188" i="22"/>
  <c r="P188" i="22"/>
  <c r="BI187" i="22"/>
  <c r="BH187" i="22"/>
  <c r="BG187" i="22"/>
  <c r="BE187" i="22"/>
  <c r="T187" i="22"/>
  <c r="R187" i="22"/>
  <c r="P187" i="22"/>
  <c r="BI186" i="22"/>
  <c r="BH186" i="22"/>
  <c r="BG186" i="22"/>
  <c r="BE186" i="22"/>
  <c r="T186" i="22"/>
  <c r="R186" i="22"/>
  <c r="P186" i="22"/>
  <c r="BI185" i="22"/>
  <c r="BH185" i="22"/>
  <c r="BG185" i="22"/>
  <c r="BE185" i="22"/>
  <c r="T185" i="22"/>
  <c r="R185" i="22"/>
  <c r="P185" i="22"/>
  <c r="BI184" i="22"/>
  <c r="BH184" i="22"/>
  <c r="BG184" i="22"/>
  <c r="BE184" i="22"/>
  <c r="T184" i="22"/>
  <c r="R184" i="22"/>
  <c r="P184" i="22"/>
  <c r="BI183" i="22"/>
  <c r="BH183" i="22"/>
  <c r="BG183" i="22"/>
  <c r="BE183" i="22"/>
  <c r="T183" i="22"/>
  <c r="R183" i="22"/>
  <c r="P183" i="22"/>
  <c r="BI182" i="22"/>
  <c r="BH182" i="22"/>
  <c r="BG182" i="22"/>
  <c r="BE182" i="22"/>
  <c r="T182" i="22"/>
  <c r="R182" i="22"/>
  <c r="P182" i="22"/>
  <c r="BI181" i="22"/>
  <c r="BH181" i="22"/>
  <c r="BG181" i="22"/>
  <c r="BE181" i="22"/>
  <c r="T181" i="22"/>
  <c r="R181" i="22"/>
  <c r="P181" i="22"/>
  <c r="BI180" i="22"/>
  <c r="BH180" i="22"/>
  <c r="BG180" i="22"/>
  <c r="BE180" i="22"/>
  <c r="T180" i="22"/>
  <c r="R180" i="22"/>
  <c r="P180" i="22"/>
  <c r="BI179" i="22"/>
  <c r="BH179" i="22"/>
  <c r="BG179" i="22"/>
  <c r="BE179" i="22"/>
  <c r="T179" i="22"/>
  <c r="R179" i="22"/>
  <c r="P179" i="22"/>
  <c r="BI178" i="22"/>
  <c r="BH178" i="22"/>
  <c r="BG178" i="22"/>
  <c r="BE178" i="22"/>
  <c r="T178" i="22"/>
  <c r="R178" i="22"/>
  <c r="P178" i="22"/>
  <c r="BI177" i="22"/>
  <c r="BH177" i="22"/>
  <c r="BG177" i="22"/>
  <c r="BE177" i="22"/>
  <c r="T177" i="22"/>
  <c r="R177" i="22"/>
  <c r="P177" i="22"/>
  <c r="BI176" i="22"/>
  <c r="BH176" i="22"/>
  <c r="BG176" i="22"/>
  <c r="BE176" i="22"/>
  <c r="T176" i="22"/>
  <c r="R176" i="22"/>
  <c r="P176" i="22"/>
  <c r="BI175" i="22"/>
  <c r="BH175" i="22"/>
  <c r="BG175" i="22"/>
  <c r="BE175" i="22"/>
  <c r="T175" i="22"/>
  <c r="R175" i="22"/>
  <c r="P175" i="22"/>
  <c r="BI173" i="22"/>
  <c r="BH173" i="22"/>
  <c r="BG173" i="22"/>
  <c r="BE173" i="22"/>
  <c r="T173" i="22"/>
  <c r="R173" i="22"/>
  <c r="P173" i="22"/>
  <c r="BI172" i="22"/>
  <c r="BH172" i="22"/>
  <c r="BG172" i="22"/>
  <c r="BE172" i="22"/>
  <c r="T172" i="22"/>
  <c r="R172" i="22"/>
  <c r="P172" i="22"/>
  <c r="BI171" i="22"/>
  <c r="BH171" i="22"/>
  <c r="BG171" i="22"/>
  <c r="BE171" i="22"/>
  <c r="T171" i="22"/>
  <c r="R171" i="22"/>
  <c r="P171" i="22"/>
  <c r="BI170" i="22"/>
  <c r="BH170" i="22"/>
  <c r="BG170" i="22"/>
  <c r="BE170" i="22"/>
  <c r="T170" i="22"/>
  <c r="R170" i="22"/>
  <c r="P170" i="22"/>
  <c r="BI169" i="22"/>
  <c r="BH169" i="22"/>
  <c r="BG169" i="22"/>
  <c r="BE169" i="22"/>
  <c r="T169" i="22"/>
  <c r="R169" i="22"/>
  <c r="P169" i="22"/>
  <c r="BI168" i="22"/>
  <c r="BH168" i="22"/>
  <c r="BG168" i="22"/>
  <c r="BE168" i="22"/>
  <c r="T168" i="22"/>
  <c r="R168" i="22"/>
  <c r="P168" i="22"/>
  <c r="BI167" i="22"/>
  <c r="BH167" i="22"/>
  <c r="BG167" i="22"/>
  <c r="BE167" i="22"/>
  <c r="T167" i="22"/>
  <c r="R167" i="22"/>
  <c r="P167" i="22"/>
  <c r="BI166" i="22"/>
  <c r="BH166" i="22"/>
  <c r="BG166" i="22"/>
  <c r="BE166" i="22"/>
  <c r="T166" i="22"/>
  <c r="R166" i="22"/>
  <c r="P166" i="22"/>
  <c r="BI165" i="22"/>
  <c r="BH165" i="22"/>
  <c r="BG165" i="22"/>
  <c r="BE165" i="22"/>
  <c r="T165" i="22"/>
  <c r="R165" i="22"/>
  <c r="P165" i="22"/>
  <c r="BI164" i="22"/>
  <c r="BH164" i="22"/>
  <c r="BG164" i="22"/>
  <c r="BE164" i="22"/>
  <c r="T164" i="22"/>
  <c r="R164" i="22"/>
  <c r="P164" i="22"/>
  <c r="BI163" i="22"/>
  <c r="BH163" i="22"/>
  <c r="BG163" i="22"/>
  <c r="BE163" i="22"/>
  <c r="T163" i="22"/>
  <c r="R163" i="22"/>
  <c r="P163" i="22"/>
  <c r="BI162" i="22"/>
  <c r="BH162" i="22"/>
  <c r="BG162" i="22"/>
  <c r="BE162" i="22"/>
  <c r="T162" i="22"/>
  <c r="R162" i="22"/>
  <c r="P162" i="22"/>
  <c r="BI161" i="22"/>
  <c r="BH161" i="22"/>
  <c r="BG161" i="22"/>
  <c r="BE161" i="22"/>
  <c r="T161" i="22"/>
  <c r="R161" i="22"/>
  <c r="P161" i="22"/>
  <c r="BI160" i="22"/>
  <c r="BH160" i="22"/>
  <c r="BG160" i="22"/>
  <c r="BE160" i="22"/>
  <c r="T160" i="22"/>
  <c r="R160" i="22"/>
  <c r="P160" i="22"/>
  <c r="BI159" i="22"/>
  <c r="BH159" i="22"/>
  <c r="BG159" i="22"/>
  <c r="BE159" i="22"/>
  <c r="T159" i="22"/>
  <c r="R159" i="22"/>
  <c r="P159" i="22"/>
  <c r="BI158" i="22"/>
  <c r="BH158" i="22"/>
  <c r="BG158" i="22"/>
  <c r="BE158" i="22"/>
  <c r="T158" i="22"/>
  <c r="R158" i="22"/>
  <c r="P158" i="22"/>
  <c r="BI157" i="22"/>
  <c r="BH157" i="22"/>
  <c r="BG157" i="22"/>
  <c r="BE157" i="22"/>
  <c r="T157" i="22"/>
  <c r="R157" i="22"/>
  <c r="P157" i="22"/>
  <c r="BI156" i="22"/>
  <c r="BH156" i="22"/>
  <c r="BG156" i="22"/>
  <c r="BE156" i="22"/>
  <c r="T156" i="22"/>
  <c r="R156" i="22"/>
  <c r="P156" i="22"/>
  <c r="BI155" i="22"/>
  <c r="BH155" i="22"/>
  <c r="BG155" i="22"/>
  <c r="BE155" i="22"/>
  <c r="T155" i="22"/>
  <c r="R155" i="22"/>
  <c r="P155" i="22"/>
  <c r="BI154" i="22"/>
  <c r="BH154" i="22"/>
  <c r="BG154" i="22"/>
  <c r="BE154" i="22"/>
  <c r="T154" i="22"/>
  <c r="R154" i="22"/>
  <c r="P154" i="22"/>
  <c r="BI153" i="22"/>
  <c r="BH153" i="22"/>
  <c r="BG153" i="22"/>
  <c r="BE153" i="22"/>
  <c r="T153" i="22"/>
  <c r="R153" i="22"/>
  <c r="P153" i="22"/>
  <c r="BI152" i="22"/>
  <c r="BH152" i="22"/>
  <c r="BG152" i="22"/>
  <c r="BE152" i="22"/>
  <c r="T152" i="22"/>
  <c r="R152" i="22"/>
  <c r="P152" i="22"/>
  <c r="BI151" i="22"/>
  <c r="BH151" i="22"/>
  <c r="BG151" i="22"/>
  <c r="BE151" i="22"/>
  <c r="T151" i="22"/>
  <c r="R151" i="22"/>
  <c r="P151" i="22"/>
  <c r="BI150" i="22"/>
  <c r="BH150" i="22"/>
  <c r="BG150" i="22"/>
  <c r="BE150" i="22"/>
  <c r="T150" i="22"/>
  <c r="R150" i="22"/>
  <c r="P150" i="22"/>
  <c r="BI149" i="22"/>
  <c r="BH149" i="22"/>
  <c r="BG149" i="22"/>
  <c r="BE149" i="22"/>
  <c r="T149" i="22"/>
  <c r="R149" i="22"/>
  <c r="P149" i="22"/>
  <c r="BI148" i="22"/>
  <c r="BH148" i="22"/>
  <c r="BG148" i="22"/>
  <c r="BE148" i="22"/>
  <c r="T148" i="22"/>
  <c r="R148" i="22"/>
  <c r="P148" i="22"/>
  <c r="BI147" i="22"/>
  <c r="BH147" i="22"/>
  <c r="BG147" i="22"/>
  <c r="BE147" i="22"/>
  <c r="T147" i="22"/>
  <c r="R147" i="22"/>
  <c r="P147" i="22"/>
  <c r="BI145" i="22"/>
  <c r="BH145" i="22"/>
  <c r="BG145" i="22"/>
  <c r="BE145" i="22"/>
  <c r="T145" i="22"/>
  <c r="R145" i="22"/>
  <c r="P145" i="22"/>
  <c r="BI144" i="22"/>
  <c r="BH144" i="22"/>
  <c r="BG144" i="22"/>
  <c r="BE144" i="22"/>
  <c r="T144" i="22"/>
  <c r="R144" i="22"/>
  <c r="P144" i="22"/>
  <c r="BI143" i="22"/>
  <c r="BH143" i="22"/>
  <c r="BG143" i="22"/>
  <c r="BE143" i="22"/>
  <c r="T143" i="22"/>
  <c r="R143" i="22"/>
  <c r="P143" i="22"/>
  <c r="BI142" i="22"/>
  <c r="BH142" i="22"/>
  <c r="BG142" i="22"/>
  <c r="BE142" i="22"/>
  <c r="T142" i="22"/>
  <c r="R142" i="22"/>
  <c r="P142" i="22"/>
  <c r="BI141" i="22"/>
  <c r="BH141" i="22"/>
  <c r="BG141" i="22"/>
  <c r="BE141" i="22"/>
  <c r="T141" i="22"/>
  <c r="R141" i="22"/>
  <c r="P141" i="22"/>
  <c r="BI140" i="22"/>
  <c r="BH140" i="22"/>
  <c r="BG140" i="22"/>
  <c r="BE140" i="22"/>
  <c r="T140" i="22"/>
  <c r="R140" i="22"/>
  <c r="P140" i="22"/>
  <c r="BI139" i="22"/>
  <c r="BH139" i="22"/>
  <c r="BG139" i="22"/>
  <c r="BE139" i="22"/>
  <c r="T139" i="22"/>
  <c r="R139" i="22"/>
  <c r="P139" i="22"/>
  <c r="BI138" i="22"/>
  <c r="BH138" i="22"/>
  <c r="BG138" i="22"/>
  <c r="BE138" i="22"/>
  <c r="T138" i="22"/>
  <c r="R138" i="22"/>
  <c r="P138" i="22"/>
  <c r="BI137" i="22"/>
  <c r="BH137" i="22"/>
  <c r="BG137" i="22"/>
  <c r="BE137" i="22"/>
  <c r="T137" i="22"/>
  <c r="R137" i="22"/>
  <c r="P137" i="22"/>
  <c r="BI136" i="22"/>
  <c r="BH136" i="22"/>
  <c r="BG136" i="22"/>
  <c r="BE136" i="22"/>
  <c r="T136" i="22"/>
  <c r="R136" i="22"/>
  <c r="P136" i="22"/>
  <c r="BI135" i="22"/>
  <c r="BH135" i="22"/>
  <c r="BG135" i="22"/>
  <c r="BE135" i="22"/>
  <c r="T135" i="22"/>
  <c r="R135" i="22"/>
  <c r="P135" i="22"/>
  <c r="F127" i="22"/>
  <c r="E125" i="22"/>
  <c r="BI110" i="22"/>
  <c r="BH110" i="22"/>
  <c r="BG110" i="22"/>
  <c r="BE110" i="22"/>
  <c r="BI109" i="22"/>
  <c r="BH109" i="22"/>
  <c r="BG109" i="22"/>
  <c r="BF109" i="22"/>
  <c r="BE109" i="22"/>
  <c r="BI108" i="22"/>
  <c r="BH108" i="22"/>
  <c r="BG108" i="22"/>
  <c r="BF108" i="22"/>
  <c r="BE108" i="22"/>
  <c r="BI107" i="22"/>
  <c r="BH107" i="22"/>
  <c r="BG107" i="22"/>
  <c r="BF107" i="22"/>
  <c r="BE107" i="22"/>
  <c r="BI106" i="22"/>
  <c r="BH106" i="22"/>
  <c r="BG106" i="22"/>
  <c r="BF106" i="22"/>
  <c r="BE106" i="22"/>
  <c r="BI105" i="22"/>
  <c r="BH105" i="22"/>
  <c r="BG105" i="22"/>
  <c r="BF105" i="22"/>
  <c r="BE105" i="22"/>
  <c r="F91" i="22"/>
  <c r="E89" i="22"/>
  <c r="J26" i="22"/>
  <c r="E26" i="22"/>
  <c r="J94" i="22" s="1"/>
  <c r="J25" i="22"/>
  <c r="J23" i="22"/>
  <c r="E23" i="22"/>
  <c r="J93" i="22" s="1"/>
  <c r="J22" i="22"/>
  <c r="J20" i="22"/>
  <c r="E20" i="22"/>
  <c r="F130" i="22" s="1"/>
  <c r="J19" i="22"/>
  <c r="J17" i="22"/>
  <c r="E17" i="22"/>
  <c r="F129" i="22" s="1"/>
  <c r="J16" i="22"/>
  <c r="J14" i="22"/>
  <c r="J91" i="22" s="1"/>
  <c r="E7" i="22"/>
  <c r="E85" i="22" s="1"/>
  <c r="J41" i="21"/>
  <c r="J40" i="21"/>
  <c r="AY115" i="1" s="1"/>
  <c r="J39" i="21"/>
  <c r="AX115" i="1" s="1"/>
  <c r="BI194" i="21"/>
  <c r="BH194" i="21"/>
  <c r="BG194" i="21"/>
  <c r="BE194" i="21"/>
  <c r="T194" i="21"/>
  <c r="R194" i="21"/>
  <c r="P194" i="21"/>
  <c r="BI193" i="21"/>
  <c r="BH193" i="21"/>
  <c r="BG193" i="21"/>
  <c r="BE193" i="21"/>
  <c r="T193" i="21"/>
  <c r="R193" i="21"/>
  <c r="P193" i="21"/>
  <c r="BI192" i="21"/>
  <c r="BH192" i="21"/>
  <c r="BG192" i="21"/>
  <c r="BE192" i="21"/>
  <c r="T192" i="21"/>
  <c r="R192" i="21"/>
  <c r="P192" i="21"/>
  <c r="BI191" i="21"/>
  <c r="BH191" i="21"/>
  <c r="BG191" i="21"/>
  <c r="BE191" i="21"/>
  <c r="T191" i="21"/>
  <c r="R191" i="21"/>
  <c r="P191" i="21"/>
  <c r="BI190" i="21"/>
  <c r="BH190" i="21"/>
  <c r="BG190" i="21"/>
  <c r="BE190" i="21"/>
  <c r="T190" i="21"/>
  <c r="R190" i="21"/>
  <c r="P190" i="21"/>
  <c r="BI189" i="21"/>
  <c r="BH189" i="21"/>
  <c r="BG189" i="21"/>
  <c r="BE189" i="21"/>
  <c r="T189" i="21"/>
  <c r="R189" i="21"/>
  <c r="P189" i="21"/>
  <c r="BI188" i="21"/>
  <c r="BH188" i="21"/>
  <c r="BG188" i="21"/>
  <c r="BE188" i="21"/>
  <c r="T188" i="21"/>
  <c r="R188" i="21"/>
  <c r="P188" i="21"/>
  <c r="BI187" i="21"/>
  <c r="BH187" i="21"/>
  <c r="BG187" i="21"/>
  <c r="BE187" i="21"/>
  <c r="T187" i="21"/>
  <c r="R187" i="21"/>
  <c r="P187" i="21"/>
  <c r="BI186" i="21"/>
  <c r="BH186" i="21"/>
  <c r="BG186" i="21"/>
  <c r="BE186" i="21"/>
  <c r="T186" i="21"/>
  <c r="R186" i="21"/>
  <c r="P186" i="21"/>
  <c r="BI185" i="21"/>
  <c r="BH185" i="21"/>
  <c r="BG185" i="21"/>
  <c r="BE185" i="21"/>
  <c r="T185" i="21"/>
  <c r="R185" i="21"/>
  <c r="P185" i="21"/>
  <c r="BI184" i="21"/>
  <c r="BH184" i="21"/>
  <c r="BG184" i="21"/>
  <c r="BE184" i="21"/>
  <c r="T184" i="21"/>
  <c r="R184" i="21"/>
  <c r="P184" i="21"/>
  <c r="BI183" i="21"/>
  <c r="BH183" i="21"/>
  <c r="BG183" i="21"/>
  <c r="BE183" i="21"/>
  <c r="T183" i="21"/>
  <c r="R183" i="21"/>
  <c r="P183" i="21"/>
  <c r="BI182" i="21"/>
  <c r="BH182" i="21"/>
  <c r="BG182" i="21"/>
  <c r="BE182" i="21"/>
  <c r="T182" i="21"/>
  <c r="R182" i="21"/>
  <c r="P182" i="21"/>
  <c r="BI181" i="21"/>
  <c r="BH181" i="21"/>
  <c r="BG181" i="21"/>
  <c r="BE181" i="21"/>
  <c r="T181" i="21"/>
  <c r="R181" i="21"/>
  <c r="P181" i="21"/>
  <c r="BI180" i="21"/>
  <c r="BH180" i="21"/>
  <c r="BG180" i="21"/>
  <c r="BE180" i="21"/>
  <c r="T180" i="21"/>
  <c r="R180" i="21"/>
  <c r="P180" i="21"/>
  <c r="BI179" i="21"/>
  <c r="BH179" i="21"/>
  <c r="BG179" i="21"/>
  <c r="BE179" i="21"/>
  <c r="T179" i="21"/>
  <c r="R179" i="21"/>
  <c r="P179" i="21"/>
  <c r="BI178" i="21"/>
  <c r="BH178" i="21"/>
  <c r="BG178" i="21"/>
  <c r="BE178" i="21"/>
  <c r="T178" i="21"/>
  <c r="R178" i="21"/>
  <c r="P178" i="21"/>
  <c r="BI177" i="21"/>
  <c r="BH177" i="21"/>
  <c r="BG177" i="21"/>
  <c r="BE177" i="21"/>
  <c r="T177" i="21"/>
  <c r="R177" i="21"/>
  <c r="P177" i="21"/>
  <c r="BI175" i="21"/>
  <c r="BH175" i="21"/>
  <c r="BG175" i="21"/>
  <c r="BE175" i="21"/>
  <c r="T175" i="21"/>
  <c r="R175" i="21"/>
  <c r="P175" i="21"/>
  <c r="BI174" i="21"/>
  <c r="BH174" i="21"/>
  <c r="BG174" i="21"/>
  <c r="BE174" i="21"/>
  <c r="T174" i="21"/>
  <c r="R174" i="21"/>
  <c r="P174" i="21"/>
  <c r="BI173" i="21"/>
  <c r="BH173" i="21"/>
  <c r="BG173" i="21"/>
  <c r="BE173" i="21"/>
  <c r="T173" i="21"/>
  <c r="R173" i="21"/>
  <c r="P173" i="21"/>
  <c r="BI172" i="21"/>
  <c r="BH172" i="21"/>
  <c r="BG172" i="21"/>
  <c r="BE172" i="21"/>
  <c r="T172" i="21"/>
  <c r="R172" i="21"/>
  <c r="P172" i="21"/>
  <c r="BI171" i="21"/>
  <c r="BH171" i="21"/>
  <c r="BG171" i="21"/>
  <c r="BE171" i="21"/>
  <c r="T171" i="21"/>
  <c r="R171" i="21"/>
  <c r="P171" i="21"/>
  <c r="BI170" i="21"/>
  <c r="BH170" i="21"/>
  <c r="BG170" i="21"/>
  <c r="BE170" i="21"/>
  <c r="T170" i="21"/>
  <c r="R170" i="21"/>
  <c r="P170" i="21"/>
  <c r="BI169" i="21"/>
  <c r="BH169" i="21"/>
  <c r="BG169" i="21"/>
  <c r="BE169" i="21"/>
  <c r="T169" i="21"/>
  <c r="R169" i="21"/>
  <c r="P169" i="21"/>
  <c r="BI168" i="21"/>
  <c r="BH168" i="21"/>
  <c r="BG168" i="21"/>
  <c r="BE168" i="21"/>
  <c r="T168" i="21"/>
  <c r="R168" i="21"/>
  <c r="P168" i="21"/>
  <c r="BI167" i="21"/>
  <c r="BH167" i="21"/>
  <c r="BG167" i="21"/>
  <c r="BE167" i="21"/>
  <c r="T167" i="21"/>
  <c r="R167" i="21"/>
  <c r="P167" i="21"/>
  <c r="BI166" i="21"/>
  <c r="BH166" i="21"/>
  <c r="BG166" i="21"/>
  <c r="BE166" i="21"/>
  <c r="T166" i="21"/>
  <c r="R166" i="21"/>
  <c r="P166" i="21"/>
  <c r="BI165" i="21"/>
  <c r="BH165" i="21"/>
  <c r="BG165" i="21"/>
  <c r="BE165" i="21"/>
  <c r="T165" i="21"/>
  <c r="R165" i="21"/>
  <c r="P165" i="21"/>
  <c r="BI164" i="21"/>
  <c r="BH164" i="21"/>
  <c r="BG164" i="21"/>
  <c r="BE164" i="21"/>
  <c r="T164" i="21"/>
  <c r="R164" i="21"/>
  <c r="P164" i="21"/>
  <c r="BI163" i="21"/>
  <c r="BH163" i="21"/>
  <c r="BG163" i="21"/>
  <c r="BE163" i="21"/>
  <c r="T163" i="21"/>
  <c r="R163" i="21"/>
  <c r="P163" i="21"/>
  <c r="BI162" i="21"/>
  <c r="BH162" i="21"/>
  <c r="BG162" i="21"/>
  <c r="BE162" i="21"/>
  <c r="T162" i="21"/>
  <c r="R162" i="21"/>
  <c r="P162" i="21"/>
  <c r="BI161" i="21"/>
  <c r="BH161" i="21"/>
  <c r="BG161" i="21"/>
  <c r="BE161" i="21"/>
  <c r="T161" i="21"/>
  <c r="R161" i="21"/>
  <c r="P161" i="21"/>
  <c r="BI160" i="21"/>
  <c r="BH160" i="21"/>
  <c r="BG160" i="21"/>
  <c r="BE160" i="21"/>
  <c r="T160" i="21"/>
  <c r="R160" i="21"/>
  <c r="P160" i="21"/>
  <c r="BI159" i="21"/>
  <c r="BH159" i="21"/>
  <c r="BG159" i="21"/>
  <c r="BE159" i="21"/>
  <c r="T159" i="21"/>
  <c r="R159" i="21"/>
  <c r="P159" i="21"/>
  <c r="BI158" i="21"/>
  <c r="BH158" i="21"/>
  <c r="BG158" i="21"/>
  <c r="BE158" i="21"/>
  <c r="T158" i="21"/>
  <c r="R158" i="21"/>
  <c r="P158" i="21"/>
  <c r="BI157" i="21"/>
  <c r="BH157" i="21"/>
  <c r="BG157" i="21"/>
  <c r="BE157" i="21"/>
  <c r="T157" i="21"/>
  <c r="R157" i="21"/>
  <c r="P157" i="21"/>
  <c r="BI156" i="21"/>
  <c r="BH156" i="21"/>
  <c r="BG156" i="21"/>
  <c r="BE156" i="21"/>
  <c r="T156" i="21"/>
  <c r="R156" i="21"/>
  <c r="P156" i="21"/>
  <c r="BI155" i="21"/>
  <c r="BH155" i="21"/>
  <c r="BG155" i="21"/>
  <c r="BE155" i="21"/>
  <c r="T155" i="21"/>
  <c r="R155" i="21"/>
  <c r="P155" i="21"/>
  <c r="BI154" i="21"/>
  <c r="BH154" i="21"/>
  <c r="BG154" i="21"/>
  <c r="BE154" i="21"/>
  <c r="T154" i="21"/>
  <c r="R154" i="21"/>
  <c r="P154" i="21"/>
  <c r="BI153" i="21"/>
  <c r="BH153" i="21"/>
  <c r="BG153" i="21"/>
  <c r="BE153" i="21"/>
  <c r="T153" i="21"/>
  <c r="R153" i="21"/>
  <c r="P153" i="21"/>
  <c r="BI152" i="21"/>
  <c r="BH152" i="21"/>
  <c r="BG152" i="21"/>
  <c r="BE152" i="21"/>
  <c r="T152" i="21"/>
  <c r="R152" i="21"/>
  <c r="P152" i="21"/>
  <c r="BI151" i="21"/>
  <c r="BH151" i="21"/>
  <c r="BG151" i="21"/>
  <c r="BE151" i="21"/>
  <c r="T151" i="21"/>
  <c r="R151" i="21"/>
  <c r="P151" i="21"/>
  <c r="BI150" i="21"/>
  <c r="BH150" i="21"/>
  <c r="BG150" i="21"/>
  <c r="BE150" i="21"/>
  <c r="T150" i="21"/>
  <c r="R150" i="21"/>
  <c r="P150" i="21"/>
  <c r="BI149" i="21"/>
  <c r="BH149" i="21"/>
  <c r="BG149" i="21"/>
  <c r="BE149" i="21"/>
  <c r="T149" i="21"/>
  <c r="R149" i="21"/>
  <c r="P149" i="21"/>
  <c r="BI148" i="21"/>
  <c r="BH148" i="21"/>
  <c r="BG148" i="21"/>
  <c r="BE148" i="21"/>
  <c r="T148" i="21"/>
  <c r="R148" i="21"/>
  <c r="P148" i="21"/>
  <c r="BI147" i="21"/>
  <c r="BH147" i="21"/>
  <c r="BG147" i="21"/>
  <c r="BE147" i="21"/>
  <c r="T147" i="21"/>
  <c r="R147" i="21"/>
  <c r="P147" i="21"/>
  <c r="BI146" i="21"/>
  <c r="BH146" i="21"/>
  <c r="BG146" i="21"/>
  <c r="BE146" i="21"/>
  <c r="T146" i="21"/>
  <c r="R146" i="21"/>
  <c r="P146" i="21"/>
  <c r="BI144" i="21"/>
  <c r="BH144" i="21"/>
  <c r="BG144" i="21"/>
  <c r="BE144" i="21"/>
  <c r="T144" i="21"/>
  <c r="R144" i="21"/>
  <c r="P144" i="21"/>
  <c r="BI143" i="21"/>
  <c r="BH143" i="21"/>
  <c r="BG143" i="21"/>
  <c r="BE143" i="21"/>
  <c r="T143" i="21"/>
  <c r="R143" i="21"/>
  <c r="P143" i="21"/>
  <c r="BI142" i="21"/>
  <c r="BH142" i="21"/>
  <c r="BG142" i="21"/>
  <c r="BE142" i="21"/>
  <c r="T142" i="21"/>
  <c r="R142" i="21"/>
  <c r="P142" i="21"/>
  <c r="BI141" i="21"/>
  <c r="BH141" i="21"/>
  <c r="BG141" i="21"/>
  <c r="BE141" i="21"/>
  <c r="T141" i="21"/>
  <c r="R141" i="21"/>
  <c r="P141" i="21"/>
  <c r="BI140" i="21"/>
  <c r="BH140" i="21"/>
  <c r="BG140" i="21"/>
  <c r="BE140" i="21"/>
  <c r="T140" i="21"/>
  <c r="R140" i="21"/>
  <c r="P140" i="21"/>
  <c r="BI139" i="21"/>
  <c r="BH139" i="21"/>
  <c r="BG139" i="21"/>
  <c r="BE139" i="21"/>
  <c r="T139" i="21"/>
  <c r="R139" i="21"/>
  <c r="P139" i="21"/>
  <c r="BI138" i="21"/>
  <c r="BH138" i="21"/>
  <c r="BG138" i="21"/>
  <c r="BE138" i="21"/>
  <c r="T138" i="21"/>
  <c r="R138" i="21"/>
  <c r="P138" i="21"/>
  <c r="BI137" i="21"/>
  <c r="BH137" i="21"/>
  <c r="BG137" i="21"/>
  <c r="BE137" i="21"/>
  <c r="T137" i="21"/>
  <c r="R137" i="21"/>
  <c r="P137" i="21"/>
  <c r="BI136" i="21"/>
  <c r="BH136" i="21"/>
  <c r="BG136" i="21"/>
  <c r="BE136" i="21"/>
  <c r="T136" i="21"/>
  <c r="R136" i="21"/>
  <c r="P136" i="21"/>
  <c r="BI135" i="21"/>
  <c r="BH135" i="21"/>
  <c r="BG135" i="21"/>
  <c r="BE135" i="21"/>
  <c r="T135" i="21"/>
  <c r="R135" i="21"/>
  <c r="P135" i="21"/>
  <c r="F127" i="21"/>
  <c r="E125" i="21"/>
  <c r="BI110" i="21"/>
  <c r="BH110" i="21"/>
  <c r="BG110" i="21"/>
  <c r="BE110" i="21"/>
  <c r="BI109" i="21"/>
  <c r="BH109" i="21"/>
  <c r="BG109" i="21"/>
  <c r="BF109" i="21"/>
  <c r="BE109" i="21"/>
  <c r="BI108" i="21"/>
  <c r="BH108" i="21"/>
  <c r="BG108" i="21"/>
  <c r="BF108" i="21"/>
  <c r="BE108" i="21"/>
  <c r="BI107" i="21"/>
  <c r="BH107" i="21"/>
  <c r="BG107" i="21"/>
  <c r="BF107" i="21"/>
  <c r="BE107" i="21"/>
  <c r="BI106" i="21"/>
  <c r="BH106" i="21"/>
  <c r="BG106" i="21"/>
  <c r="BF106" i="21"/>
  <c r="BE106" i="21"/>
  <c r="BI105" i="21"/>
  <c r="BH105" i="21"/>
  <c r="BG105" i="21"/>
  <c r="BF105" i="21"/>
  <c r="BE105" i="21"/>
  <c r="F91" i="21"/>
  <c r="E89" i="21"/>
  <c r="J26" i="21"/>
  <c r="E26" i="21"/>
  <c r="J130" i="21" s="1"/>
  <c r="J25" i="21"/>
  <c r="J23" i="21"/>
  <c r="E23" i="21"/>
  <c r="J129" i="21" s="1"/>
  <c r="J22" i="21"/>
  <c r="J20" i="21"/>
  <c r="E20" i="21"/>
  <c r="F130" i="21" s="1"/>
  <c r="J19" i="21"/>
  <c r="J17" i="21"/>
  <c r="E17" i="21"/>
  <c r="F129" i="21" s="1"/>
  <c r="J16" i="21"/>
  <c r="J14" i="21"/>
  <c r="J127" i="21" s="1"/>
  <c r="E7" i="21"/>
  <c r="E121" i="21" s="1"/>
  <c r="J41" i="20"/>
  <c r="J40" i="20"/>
  <c r="AY114" i="1" s="1"/>
  <c r="J39" i="20"/>
  <c r="AX114" i="1" s="1"/>
  <c r="BI197" i="20"/>
  <c r="BH197" i="20"/>
  <c r="BG197" i="20"/>
  <c r="BE197" i="20"/>
  <c r="T197" i="20"/>
  <c r="R197" i="20"/>
  <c r="P197" i="20"/>
  <c r="BI196" i="20"/>
  <c r="BH196" i="20"/>
  <c r="BG196" i="20"/>
  <c r="BE196" i="20"/>
  <c r="T196" i="20"/>
  <c r="R196" i="20"/>
  <c r="P196" i="20"/>
  <c r="BI195" i="20"/>
  <c r="BH195" i="20"/>
  <c r="BG195" i="20"/>
  <c r="BE195" i="20"/>
  <c r="T195" i="20"/>
  <c r="R195" i="20"/>
  <c r="P195" i="20"/>
  <c r="BI194" i="20"/>
  <c r="BH194" i="20"/>
  <c r="BG194" i="20"/>
  <c r="BE194" i="20"/>
  <c r="T194" i="20"/>
  <c r="R194" i="20"/>
  <c r="P194" i="20"/>
  <c r="BI193" i="20"/>
  <c r="BH193" i="20"/>
  <c r="BG193" i="20"/>
  <c r="BE193" i="20"/>
  <c r="T193" i="20"/>
  <c r="R193" i="20"/>
  <c r="P193" i="20"/>
  <c r="BI192" i="20"/>
  <c r="BH192" i="20"/>
  <c r="BG192" i="20"/>
  <c r="BE192" i="20"/>
  <c r="T192" i="20"/>
  <c r="R192" i="20"/>
  <c r="P192" i="20"/>
  <c r="BI191" i="20"/>
  <c r="BH191" i="20"/>
  <c r="BG191" i="20"/>
  <c r="BE191" i="20"/>
  <c r="T191" i="20"/>
  <c r="R191" i="20"/>
  <c r="P191" i="20"/>
  <c r="BI190" i="20"/>
  <c r="BH190" i="20"/>
  <c r="BG190" i="20"/>
  <c r="BE190" i="20"/>
  <c r="T190" i="20"/>
  <c r="R190" i="20"/>
  <c r="P190" i="20"/>
  <c r="BI189" i="20"/>
  <c r="BH189" i="20"/>
  <c r="BG189" i="20"/>
  <c r="BE189" i="20"/>
  <c r="T189" i="20"/>
  <c r="R189" i="20"/>
  <c r="P189" i="20"/>
  <c r="BI188" i="20"/>
  <c r="BH188" i="20"/>
  <c r="BG188" i="20"/>
  <c r="BE188" i="20"/>
  <c r="T188" i="20"/>
  <c r="R188" i="20"/>
  <c r="P188" i="20"/>
  <c r="BI187" i="20"/>
  <c r="BH187" i="20"/>
  <c r="BG187" i="20"/>
  <c r="BE187" i="20"/>
  <c r="T187" i="20"/>
  <c r="R187" i="20"/>
  <c r="P187" i="20"/>
  <c r="BI186" i="20"/>
  <c r="BH186" i="20"/>
  <c r="BG186" i="20"/>
  <c r="BE186" i="20"/>
  <c r="T186" i="20"/>
  <c r="R186" i="20"/>
  <c r="P186" i="20"/>
  <c r="BI185" i="20"/>
  <c r="BH185" i="20"/>
  <c r="BG185" i="20"/>
  <c r="BE185" i="20"/>
  <c r="T185" i="20"/>
  <c r="R185" i="20"/>
  <c r="P185" i="20"/>
  <c r="BI184" i="20"/>
  <c r="BH184" i="20"/>
  <c r="BG184" i="20"/>
  <c r="BE184" i="20"/>
  <c r="T184" i="20"/>
  <c r="R184" i="20"/>
  <c r="P184" i="20"/>
  <c r="BI183" i="20"/>
  <c r="BH183" i="20"/>
  <c r="BG183" i="20"/>
  <c r="BE183" i="20"/>
  <c r="T183" i="20"/>
  <c r="R183" i="20"/>
  <c r="P183" i="20"/>
  <c r="BI182" i="20"/>
  <c r="BH182" i="20"/>
  <c r="BG182" i="20"/>
  <c r="BE182" i="20"/>
  <c r="T182" i="20"/>
  <c r="R182" i="20"/>
  <c r="P182" i="20"/>
  <c r="BI180" i="20"/>
  <c r="BH180" i="20"/>
  <c r="BG180" i="20"/>
  <c r="BE180" i="20"/>
  <c r="T180" i="20"/>
  <c r="R180" i="20"/>
  <c r="P180" i="20"/>
  <c r="BI179" i="20"/>
  <c r="BH179" i="20"/>
  <c r="BG179" i="20"/>
  <c r="BE179" i="20"/>
  <c r="T179" i="20"/>
  <c r="R179" i="20"/>
  <c r="P179" i="20"/>
  <c r="BI178" i="20"/>
  <c r="BH178" i="20"/>
  <c r="BG178" i="20"/>
  <c r="BE178" i="20"/>
  <c r="T178" i="20"/>
  <c r="R178" i="20"/>
  <c r="P178" i="20"/>
  <c r="BI177" i="20"/>
  <c r="BH177" i="20"/>
  <c r="BG177" i="20"/>
  <c r="BE177" i="20"/>
  <c r="T177" i="20"/>
  <c r="R177" i="20"/>
  <c r="P177" i="20"/>
  <c r="BI176" i="20"/>
  <c r="BH176" i="20"/>
  <c r="BG176" i="20"/>
  <c r="BE176" i="20"/>
  <c r="T176" i="20"/>
  <c r="R176" i="20"/>
  <c r="P176" i="20"/>
  <c r="BI175" i="20"/>
  <c r="BH175" i="20"/>
  <c r="BG175" i="20"/>
  <c r="BE175" i="20"/>
  <c r="T175" i="20"/>
  <c r="R175" i="20"/>
  <c r="P175" i="20"/>
  <c r="BI174" i="20"/>
  <c r="BH174" i="20"/>
  <c r="BG174" i="20"/>
  <c r="BE174" i="20"/>
  <c r="T174" i="20"/>
  <c r="R174" i="20"/>
  <c r="P174" i="20"/>
  <c r="BI173" i="20"/>
  <c r="BH173" i="20"/>
  <c r="BG173" i="20"/>
  <c r="BE173" i="20"/>
  <c r="T173" i="20"/>
  <c r="R173" i="20"/>
  <c r="P173" i="20"/>
  <c r="BI172" i="20"/>
  <c r="BH172" i="20"/>
  <c r="BG172" i="20"/>
  <c r="BE172" i="20"/>
  <c r="T172" i="20"/>
  <c r="R172" i="20"/>
  <c r="P172" i="20"/>
  <c r="BI171" i="20"/>
  <c r="BH171" i="20"/>
  <c r="BG171" i="20"/>
  <c r="BE171" i="20"/>
  <c r="T171" i="20"/>
  <c r="R171" i="20"/>
  <c r="P171" i="20"/>
  <c r="BI170" i="20"/>
  <c r="BH170" i="20"/>
  <c r="BG170" i="20"/>
  <c r="BE170" i="20"/>
  <c r="T170" i="20"/>
  <c r="R170" i="20"/>
  <c r="P170" i="20"/>
  <c r="BI169" i="20"/>
  <c r="BH169" i="20"/>
  <c r="BG169" i="20"/>
  <c r="BE169" i="20"/>
  <c r="T169" i="20"/>
  <c r="R169" i="20"/>
  <c r="P169" i="20"/>
  <c r="BI168" i="20"/>
  <c r="BH168" i="20"/>
  <c r="BG168" i="20"/>
  <c r="BE168" i="20"/>
  <c r="T168" i="20"/>
  <c r="R168" i="20"/>
  <c r="P168" i="20"/>
  <c r="BI167" i="20"/>
  <c r="BH167" i="20"/>
  <c r="BG167" i="20"/>
  <c r="BE167" i="20"/>
  <c r="T167" i="20"/>
  <c r="R167" i="20"/>
  <c r="P167" i="20"/>
  <c r="BI166" i="20"/>
  <c r="BH166" i="20"/>
  <c r="BG166" i="20"/>
  <c r="BE166" i="20"/>
  <c r="T166" i="20"/>
  <c r="R166" i="20"/>
  <c r="P166" i="20"/>
  <c r="BI165" i="20"/>
  <c r="BH165" i="20"/>
  <c r="BG165" i="20"/>
  <c r="BE165" i="20"/>
  <c r="T165" i="20"/>
  <c r="R165" i="20"/>
  <c r="P165" i="20"/>
  <c r="BI164" i="20"/>
  <c r="BH164" i="20"/>
  <c r="BG164" i="20"/>
  <c r="BE164" i="20"/>
  <c r="T164" i="20"/>
  <c r="R164" i="20"/>
  <c r="P164" i="20"/>
  <c r="BI163" i="20"/>
  <c r="BH163" i="20"/>
  <c r="BG163" i="20"/>
  <c r="BE163" i="20"/>
  <c r="T163" i="20"/>
  <c r="R163" i="20"/>
  <c r="P163" i="20"/>
  <c r="BI162" i="20"/>
  <c r="BH162" i="20"/>
  <c r="BG162" i="20"/>
  <c r="BE162" i="20"/>
  <c r="T162" i="20"/>
  <c r="R162" i="20"/>
  <c r="P162" i="20"/>
  <c r="BI161" i="20"/>
  <c r="BH161" i="20"/>
  <c r="BG161" i="20"/>
  <c r="BE161" i="20"/>
  <c r="T161" i="20"/>
  <c r="R161" i="20"/>
  <c r="P161" i="20"/>
  <c r="BI160" i="20"/>
  <c r="BH160" i="20"/>
  <c r="BG160" i="20"/>
  <c r="BE160" i="20"/>
  <c r="T160" i="20"/>
  <c r="R160" i="20"/>
  <c r="P160" i="20"/>
  <c r="BI159" i="20"/>
  <c r="BH159" i="20"/>
  <c r="BG159" i="20"/>
  <c r="BE159" i="20"/>
  <c r="T159" i="20"/>
  <c r="R159" i="20"/>
  <c r="P159" i="20"/>
  <c r="BI158" i="20"/>
  <c r="BH158" i="20"/>
  <c r="BG158" i="20"/>
  <c r="BE158" i="20"/>
  <c r="T158" i="20"/>
  <c r="R158" i="20"/>
  <c r="P158" i="20"/>
  <c r="BI157" i="20"/>
  <c r="BH157" i="20"/>
  <c r="BG157" i="20"/>
  <c r="BE157" i="20"/>
  <c r="T157" i="20"/>
  <c r="R157" i="20"/>
  <c r="P157" i="20"/>
  <c r="BI156" i="20"/>
  <c r="BH156" i="20"/>
  <c r="BG156" i="20"/>
  <c r="BE156" i="20"/>
  <c r="T156" i="20"/>
  <c r="R156" i="20"/>
  <c r="P156" i="20"/>
  <c r="BI155" i="20"/>
  <c r="BH155" i="20"/>
  <c r="BG155" i="20"/>
  <c r="BE155" i="20"/>
  <c r="T155" i="20"/>
  <c r="R155" i="20"/>
  <c r="P155" i="20"/>
  <c r="BI154" i="20"/>
  <c r="BH154" i="20"/>
  <c r="BG154" i="20"/>
  <c r="BE154" i="20"/>
  <c r="T154" i="20"/>
  <c r="R154" i="20"/>
  <c r="P154" i="20"/>
  <c r="BI153" i="20"/>
  <c r="BH153" i="20"/>
  <c r="BG153" i="20"/>
  <c r="BE153" i="20"/>
  <c r="T153" i="20"/>
  <c r="R153" i="20"/>
  <c r="P153" i="20"/>
  <c r="BI152" i="20"/>
  <c r="BH152" i="20"/>
  <c r="BG152" i="20"/>
  <c r="BE152" i="20"/>
  <c r="T152" i="20"/>
  <c r="R152" i="20"/>
  <c r="P152" i="20"/>
  <c r="BI151" i="20"/>
  <c r="BH151" i="20"/>
  <c r="BG151" i="20"/>
  <c r="BE151" i="20"/>
  <c r="T151" i="20"/>
  <c r="R151" i="20"/>
  <c r="P151" i="20"/>
  <c r="BI150" i="20"/>
  <c r="BH150" i="20"/>
  <c r="BG150" i="20"/>
  <c r="BE150" i="20"/>
  <c r="T150" i="20"/>
  <c r="R150" i="20"/>
  <c r="P150" i="20"/>
  <c r="BI149" i="20"/>
  <c r="BH149" i="20"/>
  <c r="BG149" i="20"/>
  <c r="BE149" i="20"/>
  <c r="T149" i="20"/>
  <c r="R149" i="20"/>
  <c r="P149" i="20"/>
  <c r="BI148" i="20"/>
  <c r="BH148" i="20"/>
  <c r="BG148" i="20"/>
  <c r="BE148" i="20"/>
  <c r="T148" i="20"/>
  <c r="R148" i="20"/>
  <c r="P148" i="20"/>
  <c r="BI147" i="20"/>
  <c r="BH147" i="20"/>
  <c r="BG147" i="20"/>
  <c r="BE147" i="20"/>
  <c r="T147" i="20"/>
  <c r="R147" i="20"/>
  <c r="P147" i="20"/>
  <c r="BI146" i="20"/>
  <c r="BH146" i="20"/>
  <c r="BG146" i="20"/>
  <c r="BE146" i="20"/>
  <c r="T146" i="20"/>
  <c r="R146" i="20"/>
  <c r="P146" i="20"/>
  <c r="BI145" i="20"/>
  <c r="BH145" i="20"/>
  <c r="BG145" i="20"/>
  <c r="BE145" i="20"/>
  <c r="T145" i="20"/>
  <c r="R145" i="20"/>
  <c r="P145" i="20"/>
  <c r="BI143" i="20"/>
  <c r="BH143" i="20"/>
  <c r="BG143" i="20"/>
  <c r="BE143" i="20"/>
  <c r="T143" i="20"/>
  <c r="R143" i="20"/>
  <c r="P143" i="20"/>
  <c r="BI142" i="20"/>
  <c r="BH142" i="20"/>
  <c r="BG142" i="20"/>
  <c r="BE142" i="20"/>
  <c r="T142" i="20"/>
  <c r="R142" i="20"/>
  <c r="P142" i="20"/>
  <c r="BI141" i="20"/>
  <c r="BH141" i="20"/>
  <c r="BG141" i="20"/>
  <c r="BE141" i="20"/>
  <c r="T141" i="20"/>
  <c r="R141" i="20"/>
  <c r="P141" i="20"/>
  <c r="BI140" i="20"/>
  <c r="BH140" i="20"/>
  <c r="BG140" i="20"/>
  <c r="BE140" i="20"/>
  <c r="T140" i="20"/>
  <c r="R140" i="20"/>
  <c r="P140" i="20"/>
  <c r="BI139" i="20"/>
  <c r="BH139" i="20"/>
  <c r="BG139" i="20"/>
  <c r="BE139" i="20"/>
  <c r="T139" i="20"/>
  <c r="R139" i="20"/>
  <c r="P139" i="20"/>
  <c r="BI138" i="20"/>
  <c r="BH138" i="20"/>
  <c r="BG138" i="20"/>
  <c r="BE138" i="20"/>
  <c r="T138" i="20"/>
  <c r="R138" i="20"/>
  <c r="P138" i="20"/>
  <c r="BI137" i="20"/>
  <c r="BH137" i="20"/>
  <c r="BG137" i="20"/>
  <c r="BE137" i="20"/>
  <c r="T137" i="20"/>
  <c r="R137" i="20"/>
  <c r="P137" i="20"/>
  <c r="BI136" i="20"/>
  <c r="BH136" i="20"/>
  <c r="BG136" i="20"/>
  <c r="BE136" i="20"/>
  <c r="T136" i="20"/>
  <c r="R136" i="20"/>
  <c r="P136" i="20"/>
  <c r="BI135" i="20"/>
  <c r="BH135" i="20"/>
  <c r="BG135" i="20"/>
  <c r="BE135" i="20"/>
  <c r="T135" i="20"/>
  <c r="R135" i="20"/>
  <c r="P135" i="20"/>
  <c r="F127" i="20"/>
  <c r="E125" i="20"/>
  <c r="BI110" i="20"/>
  <c r="BH110" i="20"/>
  <c r="BG110" i="20"/>
  <c r="BE110" i="20"/>
  <c r="BI109" i="20"/>
  <c r="BH109" i="20"/>
  <c r="BG109" i="20"/>
  <c r="BF109" i="20"/>
  <c r="BE109" i="20"/>
  <c r="BI108" i="20"/>
  <c r="BH108" i="20"/>
  <c r="BG108" i="20"/>
  <c r="BF108" i="20"/>
  <c r="BE108" i="20"/>
  <c r="BI107" i="20"/>
  <c r="BH107" i="20"/>
  <c r="BG107" i="20"/>
  <c r="BF107" i="20"/>
  <c r="BE107" i="20"/>
  <c r="BI106" i="20"/>
  <c r="BH106" i="20"/>
  <c r="BG106" i="20"/>
  <c r="BF106" i="20"/>
  <c r="BE106" i="20"/>
  <c r="BI105" i="20"/>
  <c r="BH105" i="20"/>
  <c r="BG105" i="20"/>
  <c r="BF105" i="20"/>
  <c r="BE105" i="20"/>
  <c r="F91" i="20"/>
  <c r="E89" i="20"/>
  <c r="J26" i="20"/>
  <c r="E26" i="20"/>
  <c r="J130" i="20" s="1"/>
  <c r="J25" i="20"/>
  <c r="J23" i="20"/>
  <c r="E23" i="20"/>
  <c r="J129" i="20" s="1"/>
  <c r="J22" i="20"/>
  <c r="J20" i="20"/>
  <c r="E20" i="20"/>
  <c r="F94" i="20" s="1"/>
  <c r="J19" i="20"/>
  <c r="J17" i="20"/>
  <c r="E17" i="20"/>
  <c r="F93" i="20" s="1"/>
  <c r="J16" i="20"/>
  <c r="J14" i="20"/>
  <c r="J91" i="20" s="1"/>
  <c r="E7" i="20"/>
  <c r="E85" i="20" s="1"/>
  <c r="J41" i="19"/>
  <c r="J40" i="19"/>
  <c r="AY113" i="1" s="1"/>
  <c r="J39" i="19"/>
  <c r="AX113" i="1" s="1"/>
  <c r="BI168" i="19"/>
  <c r="BH168" i="19"/>
  <c r="BG168" i="19"/>
  <c r="BE168" i="19"/>
  <c r="T168" i="19"/>
  <c r="T167" i="19" s="1"/>
  <c r="R168" i="19"/>
  <c r="R167" i="19" s="1"/>
  <c r="P168" i="19"/>
  <c r="P167" i="19" s="1"/>
  <c r="BI166" i="19"/>
  <c r="BH166" i="19"/>
  <c r="BG166" i="19"/>
  <c r="BE166" i="19"/>
  <c r="T166" i="19"/>
  <c r="R166" i="19"/>
  <c r="P166" i="19"/>
  <c r="BI165" i="19"/>
  <c r="BH165" i="19"/>
  <c r="BG165" i="19"/>
  <c r="BE165" i="19"/>
  <c r="T165" i="19"/>
  <c r="R165" i="19"/>
  <c r="P165" i="19"/>
  <c r="BI164" i="19"/>
  <c r="BH164" i="19"/>
  <c r="BG164" i="19"/>
  <c r="BE164" i="19"/>
  <c r="T164" i="19"/>
  <c r="R164" i="19"/>
  <c r="P164" i="19"/>
  <c r="BI163" i="19"/>
  <c r="BH163" i="19"/>
  <c r="BG163" i="19"/>
  <c r="BE163" i="19"/>
  <c r="T163" i="19"/>
  <c r="R163" i="19"/>
  <c r="P163" i="19"/>
  <c r="BI162" i="19"/>
  <c r="BH162" i="19"/>
  <c r="BG162" i="19"/>
  <c r="BE162" i="19"/>
  <c r="T162" i="19"/>
  <c r="R162" i="19"/>
  <c r="P162" i="19"/>
  <c r="BI161" i="19"/>
  <c r="BH161" i="19"/>
  <c r="BG161" i="19"/>
  <c r="BE161" i="19"/>
  <c r="T161" i="19"/>
  <c r="R161" i="19"/>
  <c r="P161" i="19"/>
  <c r="BI160" i="19"/>
  <c r="BH160" i="19"/>
  <c r="BG160" i="19"/>
  <c r="BE160" i="19"/>
  <c r="T160" i="19"/>
  <c r="R160" i="19"/>
  <c r="P160" i="19"/>
  <c r="BI159" i="19"/>
  <c r="BH159" i="19"/>
  <c r="BG159" i="19"/>
  <c r="BE159" i="19"/>
  <c r="T159" i="19"/>
  <c r="R159" i="19"/>
  <c r="P159" i="19"/>
  <c r="BI158" i="19"/>
  <c r="BH158" i="19"/>
  <c r="BG158" i="19"/>
  <c r="BE158" i="19"/>
  <c r="T158" i="19"/>
  <c r="R158" i="19"/>
  <c r="P158" i="19"/>
  <c r="BI157" i="19"/>
  <c r="BH157" i="19"/>
  <c r="BG157" i="19"/>
  <c r="BE157" i="19"/>
  <c r="T157" i="19"/>
  <c r="R157" i="19"/>
  <c r="P157" i="19"/>
  <c r="BI155" i="19"/>
  <c r="BH155" i="19"/>
  <c r="BG155" i="19"/>
  <c r="BE155" i="19"/>
  <c r="T155" i="19"/>
  <c r="R155" i="19"/>
  <c r="P155" i="19"/>
  <c r="BI154" i="19"/>
  <c r="BH154" i="19"/>
  <c r="BG154" i="19"/>
  <c r="BE154" i="19"/>
  <c r="T154" i="19"/>
  <c r="R154" i="19"/>
  <c r="P154" i="19"/>
  <c r="BI153" i="19"/>
  <c r="BH153" i="19"/>
  <c r="BG153" i="19"/>
  <c r="BE153" i="19"/>
  <c r="T153" i="19"/>
  <c r="R153" i="19"/>
  <c r="P153" i="19"/>
  <c r="BI152" i="19"/>
  <c r="BH152" i="19"/>
  <c r="BG152" i="19"/>
  <c r="BE152" i="19"/>
  <c r="T152" i="19"/>
  <c r="R152" i="19"/>
  <c r="P152" i="19"/>
  <c r="BI151" i="19"/>
  <c r="BH151" i="19"/>
  <c r="BG151" i="19"/>
  <c r="BE151" i="19"/>
  <c r="T151" i="19"/>
  <c r="R151" i="19"/>
  <c r="P151" i="19"/>
  <c r="BI150" i="19"/>
  <c r="BH150" i="19"/>
  <c r="BG150" i="19"/>
  <c r="BE150" i="19"/>
  <c r="T150" i="19"/>
  <c r="R150" i="19"/>
  <c r="P150" i="19"/>
  <c r="BI149" i="19"/>
  <c r="BH149" i="19"/>
  <c r="BG149" i="19"/>
  <c r="BE149" i="19"/>
  <c r="T149" i="19"/>
  <c r="R149" i="19"/>
  <c r="P149" i="19"/>
  <c r="BI148" i="19"/>
  <c r="BH148" i="19"/>
  <c r="BG148" i="19"/>
  <c r="BE148" i="19"/>
  <c r="T148" i="19"/>
  <c r="R148" i="19"/>
  <c r="P148" i="19"/>
  <c r="BI147" i="19"/>
  <c r="BH147" i="19"/>
  <c r="BG147" i="19"/>
  <c r="BE147" i="19"/>
  <c r="T147" i="19"/>
  <c r="R147" i="19"/>
  <c r="P147" i="19"/>
  <c r="BI146" i="19"/>
  <c r="BH146" i="19"/>
  <c r="BG146" i="19"/>
  <c r="BE146" i="19"/>
  <c r="T146" i="19"/>
  <c r="R146" i="19"/>
  <c r="P146" i="19"/>
  <c r="BI145" i="19"/>
  <c r="BH145" i="19"/>
  <c r="BG145" i="19"/>
  <c r="BE145" i="19"/>
  <c r="T145" i="19"/>
  <c r="R145" i="19"/>
  <c r="P145" i="19"/>
  <c r="BI144" i="19"/>
  <c r="BH144" i="19"/>
  <c r="BG144" i="19"/>
  <c r="BE144" i="19"/>
  <c r="T144" i="19"/>
  <c r="R144" i="19"/>
  <c r="P144" i="19"/>
  <c r="BI143" i="19"/>
  <c r="BH143" i="19"/>
  <c r="BG143" i="19"/>
  <c r="BE143" i="19"/>
  <c r="T143" i="19"/>
  <c r="R143" i="19"/>
  <c r="P143" i="19"/>
  <c r="BI141" i="19"/>
  <c r="BH141" i="19"/>
  <c r="BG141" i="19"/>
  <c r="BE141" i="19"/>
  <c r="T141" i="19"/>
  <c r="R141" i="19"/>
  <c r="P141" i="19"/>
  <c r="BI140" i="19"/>
  <c r="BH140" i="19"/>
  <c r="BG140" i="19"/>
  <c r="BE140" i="19"/>
  <c r="T140" i="19"/>
  <c r="R140" i="19"/>
  <c r="P140" i="19"/>
  <c r="BI139" i="19"/>
  <c r="BH139" i="19"/>
  <c r="BG139" i="19"/>
  <c r="BE139" i="19"/>
  <c r="T139" i="19"/>
  <c r="R139" i="19"/>
  <c r="P139" i="19"/>
  <c r="BI138" i="19"/>
  <c r="BH138" i="19"/>
  <c r="BG138" i="19"/>
  <c r="BE138" i="19"/>
  <c r="T138" i="19"/>
  <c r="R138" i="19"/>
  <c r="P138" i="19"/>
  <c r="BI137" i="19"/>
  <c r="BH137" i="19"/>
  <c r="BG137" i="19"/>
  <c r="BE137" i="19"/>
  <c r="T137" i="19"/>
  <c r="R137" i="19"/>
  <c r="P137" i="19"/>
  <c r="BI136" i="19"/>
  <c r="BH136" i="19"/>
  <c r="BG136" i="19"/>
  <c r="BE136" i="19"/>
  <c r="T136" i="19"/>
  <c r="R136" i="19"/>
  <c r="P136" i="19"/>
  <c r="F128" i="19"/>
  <c r="E126" i="19"/>
  <c r="BI111" i="19"/>
  <c r="BH111" i="19"/>
  <c r="BG111" i="19"/>
  <c r="BE111" i="19"/>
  <c r="BI110" i="19"/>
  <c r="BH110" i="19"/>
  <c r="BG110" i="19"/>
  <c r="BF110" i="19"/>
  <c r="BE110" i="19"/>
  <c r="BI109" i="19"/>
  <c r="BH109" i="19"/>
  <c r="BG109" i="19"/>
  <c r="BF109" i="19"/>
  <c r="BE109" i="19"/>
  <c r="BI108" i="19"/>
  <c r="BH108" i="19"/>
  <c r="BG108" i="19"/>
  <c r="BF108" i="19"/>
  <c r="BE108" i="19"/>
  <c r="BI107" i="19"/>
  <c r="BH107" i="19"/>
  <c r="BG107" i="19"/>
  <c r="BF107" i="19"/>
  <c r="BE107" i="19"/>
  <c r="BI106" i="19"/>
  <c r="BH106" i="19"/>
  <c r="BG106" i="19"/>
  <c r="BF106" i="19"/>
  <c r="BE106" i="19"/>
  <c r="F91" i="19"/>
  <c r="E89" i="19"/>
  <c r="J26" i="19"/>
  <c r="E26" i="19"/>
  <c r="J131" i="19" s="1"/>
  <c r="J25" i="19"/>
  <c r="J23" i="19"/>
  <c r="E23" i="19"/>
  <c r="J130" i="19" s="1"/>
  <c r="J22" i="19"/>
  <c r="J20" i="19"/>
  <c r="E20" i="19"/>
  <c r="F94" i="19" s="1"/>
  <c r="J19" i="19"/>
  <c r="J17" i="19"/>
  <c r="E17" i="19"/>
  <c r="F130" i="19" s="1"/>
  <c r="J16" i="19"/>
  <c r="J14" i="19"/>
  <c r="J128" i="19" s="1"/>
  <c r="E7" i="19"/>
  <c r="E122" i="19" s="1"/>
  <c r="J41" i="18"/>
  <c r="J40" i="18"/>
  <c r="AY112" i="1" s="1"/>
  <c r="J39" i="18"/>
  <c r="AX112" i="1" s="1"/>
  <c r="BI168" i="18"/>
  <c r="BH168" i="18"/>
  <c r="BG168" i="18"/>
  <c r="BE168" i="18"/>
  <c r="T168" i="18"/>
  <c r="T167" i="18" s="1"/>
  <c r="R168" i="18"/>
  <c r="R167" i="18" s="1"/>
  <c r="P168" i="18"/>
  <c r="P167" i="18" s="1"/>
  <c r="BI166" i="18"/>
  <c r="BH166" i="18"/>
  <c r="BG166" i="18"/>
  <c r="BE166" i="18"/>
  <c r="T166" i="18"/>
  <c r="R166" i="18"/>
  <c r="P166" i="18"/>
  <c r="BI165" i="18"/>
  <c r="BH165" i="18"/>
  <c r="BG165" i="18"/>
  <c r="BE165" i="18"/>
  <c r="T165" i="18"/>
  <c r="R165" i="18"/>
  <c r="P165" i="18"/>
  <c r="BI164" i="18"/>
  <c r="BH164" i="18"/>
  <c r="BG164" i="18"/>
  <c r="BE164" i="18"/>
  <c r="T164" i="18"/>
  <c r="R164" i="18"/>
  <c r="P164" i="18"/>
  <c r="BI163" i="18"/>
  <c r="BH163" i="18"/>
  <c r="BG163" i="18"/>
  <c r="BE163" i="18"/>
  <c r="T163" i="18"/>
  <c r="R163" i="18"/>
  <c r="P163" i="18"/>
  <c r="BI162" i="18"/>
  <c r="BH162" i="18"/>
  <c r="BG162" i="18"/>
  <c r="BE162" i="18"/>
  <c r="T162" i="18"/>
  <c r="R162" i="18"/>
  <c r="P162" i="18"/>
  <c r="BI161" i="18"/>
  <c r="BH161" i="18"/>
  <c r="BG161" i="18"/>
  <c r="BE161" i="18"/>
  <c r="T161" i="18"/>
  <c r="R161" i="18"/>
  <c r="P161" i="18"/>
  <c r="BI160" i="18"/>
  <c r="BH160" i="18"/>
  <c r="BG160" i="18"/>
  <c r="BE160" i="18"/>
  <c r="T160" i="18"/>
  <c r="R160" i="18"/>
  <c r="P160" i="18"/>
  <c r="BI159" i="18"/>
  <c r="BH159" i="18"/>
  <c r="BG159" i="18"/>
  <c r="BE159" i="18"/>
  <c r="T159" i="18"/>
  <c r="R159" i="18"/>
  <c r="P159" i="18"/>
  <c r="BI158" i="18"/>
  <c r="BH158" i="18"/>
  <c r="BG158" i="18"/>
  <c r="BE158" i="18"/>
  <c r="T158" i="18"/>
  <c r="R158" i="18"/>
  <c r="P158" i="18"/>
  <c r="BI157" i="18"/>
  <c r="BH157" i="18"/>
  <c r="BG157" i="18"/>
  <c r="BE157" i="18"/>
  <c r="T157" i="18"/>
  <c r="R157" i="18"/>
  <c r="P157" i="18"/>
  <c r="BI155" i="18"/>
  <c r="BH155" i="18"/>
  <c r="BG155" i="18"/>
  <c r="BE155" i="18"/>
  <c r="T155" i="18"/>
  <c r="R155" i="18"/>
  <c r="P155" i="18"/>
  <c r="BI154" i="18"/>
  <c r="BH154" i="18"/>
  <c r="BG154" i="18"/>
  <c r="BE154" i="18"/>
  <c r="T154" i="18"/>
  <c r="R154" i="18"/>
  <c r="P154" i="18"/>
  <c r="BI153" i="18"/>
  <c r="BH153" i="18"/>
  <c r="BG153" i="18"/>
  <c r="BE153" i="18"/>
  <c r="T153" i="18"/>
  <c r="R153" i="18"/>
  <c r="P153" i="18"/>
  <c r="BI152" i="18"/>
  <c r="BH152" i="18"/>
  <c r="BG152" i="18"/>
  <c r="BE152" i="18"/>
  <c r="T152" i="18"/>
  <c r="R152" i="18"/>
  <c r="P152" i="18"/>
  <c r="BI151" i="18"/>
  <c r="BH151" i="18"/>
  <c r="BG151" i="18"/>
  <c r="BE151" i="18"/>
  <c r="T151" i="18"/>
  <c r="R151" i="18"/>
  <c r="P151" i="18"/>
  <c r="BI150" i="18"/>
  <c r="BH150" i="18"/>
  <c r="BG150" i="18"/>
  <c r="BE150" i="18"/>
  <c r="T150" i="18"/>
  <c r="R150" i="18"/>
  <c r="P150" i="18"/>
  <c r="BI149" i="18"/>
  <c r="BH149" i="18"/>
  <c r="BG149" i="18"/>
  <c r="BE149" i="18"/>
  <c r="T149" i="18"/>
  <c r="R149" i="18"/>
  <c r="P149" i="18"/>
  <c r="BI148" i="18"/>
  <c r="BH148" i="18"/>
  <c r="BG148" i="18"/>
  <c r="BE148" i="18"/>
  <c r="T148" i="18"/>
  <c r="R148" i="18"/>
  <c r="P148" i="18"/>
  <c r="BI147" i="18"/>
  <c r="BH147" i="18"/>
  <c r="BG147" i="18"/>
  <c r="BE147" i="18"/>
  <c r="T147" i="18"/>
  <c r="R147" i="18"/>
  <c r="P147" i="18"/>
  <c r="BI146" i="18"/>
  <c r="BH146" i="18"/>
  <c r="BG146" i="18"/>
  <c r="BE146" i="18"/>
  <c r="T146" i="18"/>
  <c r="R146" i="18"/>
  <c r="P146" i="18"/>
  <c r="BI145" i="18"/>
  <c r="BH145" i="18"/>
  <c r="BG145" i="18"/>
  <c r="BE145" i="18"/>
  <c r="T145" i="18"/>
  <c r="R145" i="18"/>
  <c r="P145" i="18"/>
  <c r="BI144" i="18"/>
  <c r="BH144" i="18"/>
  <c r="BG144" i="18"/>
  <c r="BE144" i="18"/>
  <c r="T144" i="18"/>
  <c r="R144" i="18"/>
  <c r="P144" i="18"/>
  <c r="BI143" i="18"/>
  <c r="BH143" i="18"/>
  <c r="BG143" i="18"/>
  <c r="BE143" i="18"/>
  <c r="T143" i="18"/>
  <c r="R143" i="18"/>
  <c r="P143" i="18"/>
  <c r="BI141" i="18"/>
  <c r="BH141" i="18"/>
  <c r="BG141" i="18"/>
  <c r="BE141" i="18"/>
  <c r="T141" i="18"/>
  <c r="R141" i="18"/>
  <c r="P141" i="18"/>
  <c r="BI140" i="18"/>
  <c r="BH140" i="18"/>
  <c r="BG140" i="18"/>
  <c r="BE140" i="18"/>
  <c r="T140" i="18"/>
  <c r="R140" i="18"/>
  <c r="P140" i="18"/>
  <c r="BI139" i="18"/>
  <c r="BH139" i="18"/>
  <c r="BG139" i="18"/>
  <c r="BE139" i="18"/>
  <c r="T139" i="18"/>
  <c r="R139" i="18"/>
  <c r="P139" i="18"/>
  <c r="BI138" i="18"/>
  <c r="BH138" i="18"/>
  <c r="BG138" i="18"/>
  <c r="BE138" i="18"/>
  <c r="T138" i="18"/>
  <c r="R138" i="18"/>
  <c r="P138" i="18"/>
  <c r="BI137" i="18"/>
  <c r="BH137" i="18"/>
  <c r="BG137" i="18"/>
  <c r="BE137" i="18"/>
  <c r="T137" i="18"/>
  <c r="R137" i="18"/>
  <c r="P137" i="18"/>
  <c r="BI136" i="18"/>
  <c r="BH136" i="18"/>
  <c r="BG136" i="18"/>
  <c r="BE136" i="18"/>
  <c r="T136" i="18"/>
  <c r="R136" i="18"/>
  <c r="P136" i="18"/>
  <c r="F128" i="18"/>
  <c r="E126" i="18"/>
  <c r="BI111" i="18"/>
  <c r="BH111" i="18"/>
  <c r="BG111" i="18"/>
  <c r="BE111" i="18"/>
  <c r="BI110" i="18"/>
  <c r="BH110" i="18"/>
  <c r="BG110" i="18"/>
  <c r="BF110" i="18"/>
  <c r="BE110" i="18"/>
  <c r="BI109" i="18"/>
  <c r="BH109" i="18"/>
  <c r="BG109" i="18"/>
  <c r="BF109" i="18"/>
  <c r="BE109" i="18"/>
  <c r="BI108" i="18"/>
  <c r="BH108" i="18"/>
  <c r="BG108" i="18"/>
  <c r="BF108" i="18"/>
  <c r="BE108" i="18"/>
  <c r="BI107" i="18"/>
  <c r="BH107" i="18"/>
  <c r="BG107" i="18"/>
  <c r="BF107" i="18"/>
  <c r="BE107" i="18"/>
  <c r="BI106" i="18"/>
  <c r="BH106" i="18"/>
  <c r="BG106" i="18"/>
  <c r="BF106" i="18"/>
  <c r="BE106" i="18"/>
  <c r="F91" i="18"/>
  <c r="E89" i="18"/>
  <c r="J26" i="18"/>
  <c r="E26" i="18"/>
  <c r="J131" i="18" s="1"/>
  <c r="J25" i="18"/>
  <c r="J23" i="18"/>
  <c r="E23" i="18"/>
  <c r="J130" i="18" s="1"/>
  <c r="J22" i="18"/>
  <c r="J20" i="18"/>
  <c r="E20" i="18"/>
  <c r="F131" i="18" s="1"/>
  <c r="J19" i="18"/>
  <c r="J17" i="18"/>
  <c r="E17" i="18"/>
  <c r="F130" i="18" s="1"/>
  <c r="J16" i="18"/>
  <c r="J14" i="18"/>
  <c r="J91" i="18" s="1"/>
  <c r="E7" i="18"/>
  <c r="E85" i="18" s="1"/>
  <c r="J41" i="17"/>
  <c r="J40" i="17"/>
  <c r="AY111" i="1" s="1"/>
  <c r="J39" i="17"/>
  <c r="AX111" i="1" s="1"/>
  <c r="BI143" i="17"/>
  <c r="BH143" i="17"/>
  <c r="BG143" i="17"/>
  <c r="BE143" i="17"/>
  <c r="T143" i="17"/>
  <c r="T142" i="17" s="1"/>
  <c r="R143" i="17"/>
  <c r="R142" i="17" s="1"/>
  <c r="P143" i="17"/>
  <c r="P142" i="17" s="1"/>
  <c r="BI141" i="17"/>
  <c r="BH141" i="17"/>
  <c r="BG141" i="17"/>
  <c r="BE141" i="17"/>
  <c r="T141" i="17"/>
  <c r="R141" i="17"/>
  <c r="P141" i="17"/>
  <c r="BI140" i="17"/>
  <c r="BH140" i="17"/>
  <c r="BG140" i="17"/>
  <c r="BE140" i="17"/>
  <c r="T140" i="17"/>
  <c r="R140" i="17"/>
  <c r="P140" i="17"/>
  <c r="BI139" i="17"/>
  <c r="BH139" i="17"/>
  <c r="BG139" i="17"/>
  <c r="BE139" i="17"/>
  <c r="T139" i="17"/>
  <c r="R139" i="17"/>
  <c r="P139" i="17"/>
  <c r="BI138" i="17"/>
  <c r="BH138" i="17"/>
  <c r="BG138" i="17"/>
  <c r="BE138" i="17"/>
  <c r="T138" i="17"/>
  <c r="R138" i="17"/>
  <c r="P138" i="17"/>
  <c r="BI137" i="17"/>
  <c r="BH137" i="17"/>
  <c r="BG137" i="17"/>
  <c r="BE137" i="17"/>
  <c r="T137" i="17"/>
  <c r="R137" i="17"/>
  <c r="P137" i="17"/>
  <c r="BI136" i="17"/>
  <c r="BH136" i="17"/>
  <c r="BG136" i="17"/>
  <c r="BE136" i="17"/>
  <c r="T136" i="17"/>
  <c r="R136" i="17"/>
  <c r="P136" i="17"/>
  <c r="BI135" i="17"/>
  <c r="BH135" i="17"/>
  <c r="BG135" i="17"/>
  <c r="BE135" i="17"/>
  <c r="T135" i="17"/>
  <c r="R135" i="17"/>
  <c r="P135" i="17"/>
  <c r="BI134" i="17"/>
  <c r="BH134" i="17"/>
  <c r="BG134" i="17"/>
  <c r="BE134" i="17"/>
  <c r="T134" i="17"/>
  <c r="R134" i="17"/>
  <c r="P134" i="17"/>
  <c r="F126" i="17"/>
  <c r="E124" i="17"/>
  <c r="BI109" i="17"/>
  <c r="BH109" i="17"/>
  <c r="BG109" i="17"/>
  <c r="BE109" i="17"/>
  <c r="BI108" i="17"/>
  <c r="BH108" i="17"/>
  <c r="BG108" i="17"/>
  <c r="BF108" i="17"/>
  <c r="BE108" i="17"/>
  <c r="BI107" i="17"/>
  <c r="BH107" i="17"/>
  <c r="BG107" i="17"/>
  <c r="BF107" i="17"/>
  <c r="BE107" i="17"/>
  <c r="BI106" i="17"/>
  <c r="BH106" i="17"/>
  <c r="BG106" i="17"/>
  <c r="BF106" i="17"/>
  <c r="BE106" i="17"/>
  <c r="BI105" i="17"/>
  <c r="BH105" i="17"/>
  <c r="BG105" i="17"/>
  <c r="BF105" i="17"/>
  <c r="BE105" i="17"/>
  <c r="BI104" i="17"/>
  <c r="BH104" i="17"/>
  <c r="BG104" i="17"/>
  <c r="BF104" i="17"/>
  <c r="BE104" i="17"/>
  <c r="F91" i="17"/>
  <c r="E89" i="17"/>
  <c r="J26" i="17"/>
  <c r="E26" i="17"/>
  <c r="J94" i="17" s="1"/>
  <c r="J25" i="17"/>
  <c r="J23" i="17"/>
  <c r="E23" i="17"/>
  <c r="J128" i="17" s="1"/>
  <c r="J22" i="17"/>
  <c r="J20" i="17"/>
  <c r="E20" i="17"/>
  <c r="F129" i="17" s="1"/>
  <c r="J19" i="17"/>
  <c r="J17" i="17"/>
  <c r="E17" i="17"/>
  <c r="F93" i="17" s="1"/>
  <c r="J16" i="17"/>
  <c r="J14" i="17"/>
  <c r="J126" i="17" s="1"/>
  <c r="E7" i="17"/>
  <c r="E85" i="17" s="1"/>
  <c r="J41" i="16"/>
  <c r="J40" i="16"/>
  <c r="AY110" i="1" s="1"/>
  <c r="J39" i="16"/>
  <c r="AX110" i="1" s="1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8" i="16"/>
  <c r="BH138" i="16"/>
  <c r="BG138" i="16"/>
  <c r="BE138" i="16"/>
  <c r="T138" i="16"/>
  <c r="R138" i="16"/>
  <c r="P138" i="16"/>
  <c r="BI137" i="16"/>
  <c r="BH137" i="16"/>
  <c r="BG137" i="16"/>
  <c r="BE137" i="16"/>
  <c r="T137" i="16"/>
  <c r="R137" i="16"/>
  <c r="P137" i="16"/>
  <c r="BI136" i="16"/>
  <c r="BH136" i="16"/>
  <c r="BG136" i="16"/>
  <c r="BE136" i="16"/>
  <c r="T136" i="16"/>
  <c r="R136" i="16"/>
  <c r="P136" i="16"/>
  <c r="BI135" i="16"/>
  <c r="BH135" i="16"/>
  <c r="BG135" i="16"/>
  <c r="BE135" i="16"/>
  <c r="T135" i="16"/>
  <c r="R135" i="16"/>
  <c r="P135" i="16"/>
  <c r="BI134" i="16"/>
  <c r="BH134" i="16"/>
  <c r="BG134" i="16"/>
  <c r="BE134" i="16"/>
  <c r="T134" i="16"/>
  <c r="R134" i="16"/>
  <c r="P134" i="16"/>
  <c r="F126" i="16"/>
  <c r="E124" i="16"/>
  <c r="BI109" i="16"/>
  <c r="BH109" i="16"/>
  <c r="BG109" i="16"/>
  <c r="BE109" i="16"/>
  <c r="BI108" i="16"/>
  <c r="BH108" i="16"/>
  <c r="BG108" i="16"/>
  <c r="BF108" i="16"/>
  <c r="BE108" i="16"/>
  <c r="BI107" i="16"/>
  <c r="BH107" i="16"/>
  <c r="BG107" i="16"/>
  <c r="BF107" i="16"/>
  <c r="BE107" i="16"/>
  <c r="BI106" i="16"/>
  <c r="BH106" i="16"/>
  <c r="BG106" i="16"/>
  <c r="BF106" i="16"/>
  <c r="BE106" i="16"/>
  <c r="BI105" i="16"/>
  <c r="BH105" i="16"/>
  <c r="BG105" i="16"/>
  <c r="BF105" i="16"/>
  <c r="BE105" i="16"/>
  <c r="BI104" i="16"/>
  <c r="BH104" i="16"/>
  <c r="BG104" i="16"/>
  <c r="BF104" i="16"/>
  <c r="BE104" i="16"/>
  <c r="F91" i="16"/>
  <c r="E89" i="16"/>
  <c r="J26" i="16"/>
  <c r="E26" i="16"/>
  <c r="J129" i="16" s="1"/>
  <c r="J25" i="16"/>
  <c r="J23" i="16"/>
  <c r="E23" i="16"/>
  <c r="J93" i="16" s="1"/>
  <c r="J22" i="16"/>
  <c r="J20" i="16"/>
  <c r="E20" i="16"/>
  <c r="F129" i="16" s="1"/>
  <c r="J19" i="16"/>
  <c r="J17" i="16"/>
  <c r="E17" i="16"/>
  <c r="F128" i="16" s="1"/>
  <c r="J16" i="16"/>
  <c r="J14" i="16"/>
  <c r="J91" i="16" s="1"/>
  <c r="E7" i="16"/>
  <c r="E120" i="16" s="1"/>
  <c r="J41" i="15"/>
  <c r="J40" i="15"/>
  <c r="AY109" i="1" s="1"/>
  <c r="J39" i="15"/>
  <c r="AX109" i="1" s="1"/>
  <c r="BI180" i="15"/>
  <c r="BH180" i="15"/>
  <c r="BG180" i="15"/>
  <c r="BE180" i="15"/>
  <c r="T180" i="15"/>
  <c r="R180" i="15"/>
  <c r="P180" i="15"/>
  <c r="BI179" i="15"/>
  <c r="BH179" i="15"/>
  <c r="BG179" i="15"/>
  <c r="BE179" i="15"/>
  <c r="T179" i="15"/>
  <c r="R179" i="15"/>
  <c r="P179" i="15"/>
  <c r="BI178" i="15"/>
  <c r="BH178" i="15"/>
  <c r="BG178" i="15"/>
  <c r="BE178" i="15"/>
  <c r="T178" i="15"/>
  <c r="R178" i="15"/>
  <c r="P178" i="15"/>
  <c r="BI177" i="15"/>
  <c r="BH177" i="15"/>
  <c r="BG177" i="15"/>
  <c r="BE177" i="15"/>
  <c r="T177" i="15"/>
  <c r="R177" i="15"/>
  <c r="P177" i="15"/>
  <c r="BI176" i="15"/>
  <c r="BH176" i="15"/>
  <c r="BG176" i="15"/>
  <c r="BE176" i="15"/>
  <c r="T176" i="15"/>
  <c r="R176" i="15"/>
  <c r="P176" i="15"/>
  <c r="BI175" i="15"/>
  <c r="BH175" i="15"/>
  <c r="BG175" i="15"/>
  <c r="BE175" i="15"/>
  <c r="T175" i="15"/>
  <c r="R175" i="15"/>
  <c r="P175" i="15"/>
  <c r="BI174" i="15"/>
  <c r="BH174" i="15"/>
  <c r="BG174" i="15"/>
  <c r="BE174" i="15"/>
  <c r="T174" i="15"/>
  <c r="R174" i="15"/>
  <c r="P174" i="15"/>
  <c r="BI173" i="15"/>
  <c r="BH173" i="15"/>
  <c r="BG173" i="15"/>
  <c r="BE173" i="15"/>
  <c r="T173" i="15"/>
  <c r="R173" i="15"/>
  <c r="P173" i="15"/>
  <c r="BI172" i="15"/>
  <c r="BH172" i="15"/>
  <c r="BG172" i="15"/>
  <c r="BE172" i="15"/>
  <c r="T172" i="15"/>
  <c r="R172" i="15"/>
  <c r="P172" i="15"/>
  <c r="BI171" i="15"/>
  <c r="BH171" i="15"/>
  <c r="BG171" i="15"/>
  <c r="BE171" i="15"/>
  <c r="T171" i="15"/>
  <c r="R171" i="15"/>
  <c r="P171" i="15"/>
  <c r="BI170" i="15"/>
  <c r="BH170" i="15"/>
  <c r="BG170" i="15"/>
  <c r="BE170" i="15"/>
  <c r="T170" i="15"/>
  <c r="R170" i="15"/>
  <c r="P170" i="15"/>
  <c r="BI169" i="15"/>
  <c r="BH169" i="15"/>
  <c r="BG169" i="15"/>
  <c r="BE169" i="15"/>
  <c r="T169" i="15"/>
  <c r="R169" i="15"/>
  <c r="P169" i="15"/>
  <c r="BI168" i="15"/>
  <c r="BH168" i="15"/>
  <c r="BG168" i="15"/>
  <c r="BE168" i="15"/>
  <c r="T168" i="15"/>
  <c r="R168" i="15"/>
  <c r="P168" i="15"/>
  <c r="BI167" i="15"/>
  <c r="BH167" i="15"/>
  <c r="BG167" i="15"/>
  <c r="BE167" i="15"/>
  <c r="T167" i="15"/>
  <c r="R167" i="15"/>
  <c r="P167" i="15"/>
  <c r="BI166" i="15"/>
  <c r="BH166" i="15"/>
  <c r="BG166" i="15"/>
  <c r="BE166" i="15"/>
  <c r="T166" i="15"/>
  <c r="R166" i="15"/>
  <c r="P166" i="15"/>
  <c r="BI165" i="15"/>
  <c r="BH165" i="15"/>
  <c r="BG165" i="15"/>
  <c r="BE165" i="15"/>
  <c r="T165" i="15"/>
  <c r="R165" i="15"/>
  <c r="P165" i="15"/>
  <c r="BI164" i="15"/>
  <c r="BH164" i="15"/>
  <c r="BG164" i="15"/>
  <c r="BE164" i="15"/>
  <c r="T164" i="15"/>
  <c r="R164" i="15"/>
  <c r="P164" i="15"/>
  <c r="BI163" i="15"/>
  <c r="BH163" i="15"/>
  <c r="BG163" i="15"/>
  <c r="BE163" i="15"/>
  <c r="T163" i="15"/>
  <c r="R163" i="15"/>
  <c r="P163" i="15"/>
  <c r="BI162" i="15"/>
  <c r="BH162" i="15"/>
  <c r="BG162" i="15"/>
  <c r="BE162" i="15"/>
  <c r="T162" i="15"/>
  <c r="R162" i="15"/>
  <c r="P162" i="15"/>
  <c r="BI161" i="15"/>
  <c r="BH161" i="15"/>
  <c r="BG161" i="15"/>
  <c r="BE161" i="15"/>
  <c r="T161" i="15"/>
  <c r="R161" i="15"/>
  <c r="P161" i="15"/>
  <c r="BI160" i="15"/>
  <c r="BH160" i="15"/>
  <c r="BG160" i="15"/>
  <c r="BE160" i="15"/>
  <c r="T160" i="15"/>
  <c r="R160" i="15"/>
  <c r="P160" i="15"/>
  <c r="BI159" i="15"/>
  <c r="BH159" i="15"/>
  <c r="BG159" i="15"/>
  <c r="BE159" i="15"/>
  <c r="T159" i="15"/>
  <c r="R159" i="15"/>
  <c r="P159" i="15"/>
  <c r="BI158" i="15"/>
  <c r="BH158" i="15"/>
  <c r="BG158" i="15"/>
  <c r="BE158" i="15"/>
  <c r="T158" i="15"/>
  <c r="R158" i="15"/>
  <c r="P158" i="15"/>
  <c r="BI157" i="15"/>
  <c r="BH157" i="15"/>
  <c r="BG157" i="15"/>
  <c r="BE157" i="15"/>
  <c r="T157" i="15"/>
  <c r="R157" i="15"/>
  <c r="P157" i="15"/>
  <c r="BI155" i="15"/>
  <c r="BH155" i="15"/>
  <c r="BG155" i="15"/>
  <c r="BE155" i="15"/>
  <c r="T155" i="15"/>
  <c r="R155" i="15"/>
  <c r="P155" i="15"/>
  <c r="BI154" i="15"/>
  <c r="BH154" i="15"/>
  <c r="BG154" i="15"/>
  <c r="BE154" i="15"/>
  <c r="T154" i="15"/>
  <c r="R154" i="15"/>
  <c r="P154" i="15"/>
  <c r="BI153" i="15"/>
  <c r="BH153" i="15"/>
  <c r="BG153" i="15"/>
  <c r="BE153" i="15"/>
  <c r="T153" i="15"/>
  <c r="R153" i="15"/>
  <c r="P153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F126" i="15"/>
  <c r="E124" i="15"/>
  <c r="BI109" i="15"/>
  <c r="BH109" i="15"/>
  <c r="BG109" i="15"/>
  <c r="BE109" i="15"/>
  <c r="BI108" i="15"/>
  <c r="BH108" i="15"/>
  <c r="BG108" i="15"/>
  <c r="BF108" i="15"/>
  <c r="BE108" i="15"/>
  <c r="BI107" i="15"/>
  <c r="BH107" i="15"/>
  <c r="BG107" i="15"/>
  <c r="BF107" i="15"/>
  <c r="BE107" i="15"/>
  <c r="BI106" i="15"/>
  <c r="BH106" i="15"/>
  <c r="BG106" i="15"/>
  <c r="BF106" i="15"/>
  <c r="BE106" i="15"/>
  <c r="BI105" i="15"/>
  <c r="BH105" i="15"/>
  <c r="BG105" i="15"/>
  <c r="BF105" i="15"/>
  <c r="BE105" i="15"/>
  <c r="BI104" i="15"/>
  <c r="BH104" i="15"/>
  <c r="BG104" i="15"/>
  <c r="BF104" i="15"/>
  <c r="BE104" i="15"/>
  <c r="F91" i="15"/>
  <c r="E89" i="15"/>
  <c r="J26" i="15"/>
  <c r="E26" i="15"/>
  <c r="J94" i="15" s="1"/>
  <c r="J25" i="15"/>
  <c r="J23" i="15"/>
  <c r="E23" i="15"/>
  <c r="J128" i="15" s="1"/>
  <c r="J22" i="15"/>
  <c r="J20" i="15"/>
  <c r="E20" i="15"/>
  <c r="F129" i="15" s="1"/>
  <c r="J19" i="15"/>
  <c r="J17" i="15"/>
  <c r="E17" i="15"/>
  <c r="F128" i="15" s="1"/>
  <c r="J16" i="15"/>
  <c r="J14" i="15"/>
  <c r="J126" i="15" s="1"/>
  <c r="E7" i="15"/>
  <c r="E120" i="15" s="1"/>
  <c r="J41" i="14"/>
  <c r="J40" i="14"/>
  <c r="AY108" i="1" s="1"/>
  <c r="J39" i="14"/>
  <c r="AX108" i="1" s="1"/>
  <c r="BI181" i="14"/>
  <c r="BH181" i="14"/>
  <c r="BG181" i="14"/>
  <c r="BE181" i="14"/>
  <c r="T181" i="14"/>
  <c r="R181" i="14"/>
  <c r="P181" i="14"/>
  <c r="BI180" i="14"/>
  <c r="BH180" i="14"/>
  <c r="BG180" i="14"/>
  <c r="BE180" i="14"/>
  <c r="T180" i="14"/>
  <c r="R180" i="14"/>
  <c r="P180" i="14"/>
  <c r="BI179" i="14"/>
  <c r="BH179" i="14"/>
  <c r="BG179" i="14"/>
  <c r="BE179" i="14"/>
  <c r="T179" i="14"/>
  <c r="R179" i="14"/>
  <c r="P179" i="14"/>
  <c r="BI178" i="14"/>
  <c r="BH178" i="14"/>
  <c r="BG178" i="14"/>
  <c r="BE178" i="14"/>
  <c r="T178" i="14"/>
  <c r="R178" i="14"/>
  <c r="P178" i="14"/>
  <c r="BI177" i="14"/>
  <c r="BH177" i="14"/>
  <c r="BG177" i="14"/>
  <c r="BE177" i="14"/>
  <c r="T177" i="14"/>
  <c r="R177" i="14"/>
  <c r="P177" i="14"/>
  <c r="BI176" i="14"/>
  <c r="BH176" i="14"/>
  <c r="BG176" i="14"/>
  <c r="BE176" i="14"/>
  <c r="T176" i="14"/>
  <c r="R176" i="14"/>
  <c r="P176" i="14"/>
  <c r="BI175" i="14"/>
  <c r="BH175" i="14"/>
  <c r="BG175" i="14"/>
  <c r="BE175" i="14"/>
  <c r="T175" i="14"/>
  <c r="R175" i="14"/>
  <c r="P175" i="14"/>
  <c r="BI174" i="14"/>
  <c r="BH174" i="14"/>
  <c r="BG174" i="14"/>
  <c r="BE174" i="14"/>
  <c r="T174" i="14"/>
  <c r="R174" i="14"/>
  <c r="P174" i="14"/>
  <c r="BI173" i="14"/>
  <c r="BH173" i="14"/>
  <c r="BG173" i="14"/>
  <c r="BE173" i="14"/>
  <c r="T173" i="14"/>
  <c r="R173" i="14"/>
  <c r="P173" i="14"/>
  <c r="BI172" i="14"/>
  <c r="BH172" i="14"/>
  <c r="BG172" i="14"/>
  <c r="BE172" i="14"/>
  <c r="T172" i="14"/>
  <c r="R172" i="14"/>
  <c r="P172" i="14"/>
  <c r="BI171" i="14"/>
  <c r="BH171" i="14"/>
  <c r="BG171" i="14"/>
  <c r="BE171" i="14"/>
  <c r="T171" i="14"/>
  <c r="R171" i="14"/>
  <c r="P171" i="14"/>
  <c r="BI170" i="14"/>
  <c r="BH170" i="14"/>
  <c r="BG170" i="14"/>
  <c r="BE170" i="14"/>
  <c r="T170" i="14"/>
  <c r="R170" i="14"/>
  <c r="P170" i="14"/>
  <c r="BI169" i="14"/>
  <c r="BH169" i="14"/>
  <c r="BG169" i="14"/>
  <c r="BE169" i="14"/>
  <c r="T169" i="14"/>
  <c r="R169" i="14"/>
  <c r="P169" i="14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5" i="14"/>
  <c r="BH165" i="14"/>
  <c r="BG165" i="14"/>
  <c r="BE165" i="14"/>
  <c r="T165" i="14"/>
  <c r="R165" i="14"/>
  <c r="P165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F126" i="14"/>
  <c r="E124" i="14"/>
  <c r="BI109" i="14"/>
  <c r="BH109" i="14"/>
  <c r="BG109" i="14"/>
  <c r="BE109" i="14"/>
  <c r="BI108" i="14"/>
  <c r="BH108" i="14"/>
  <c r="BG108" i="14"/>
  <c r="BF108" i="14"/>
  <c r="BE108" i="14"/>
  <c r="BI107" i="14"/>
  <c r="BH107" i="14"/>
  <c r="BG107" i="14"/>
  <c r="BF107" i="14"/>
  <c r="BE107" i="14"/>
  <c r="BI106" i="14"/>
  <c r="BH106" i="14"/>
  <c r="BG106" i="14"/>
  <c r="BF106" i="14"/>
  <c r="BE106" i="14"/>
  <c r="BI105" i="14"/>
  <c r="BH105" i="14"/>
  <c r="BG105" i="14"/>
  <c r="BF105" i="14"/>
  <c r="BE105" i="14"/>
  <c r="BI104" i="14"/>
  <c r="BH104" i="14"/>
  <c r="BG104" i="14"/>
  <c r="BF104" i="14"/>
  <c r="BE104" i="14"/>
  <c r="F91" i="14"/>
  <c r="E89" i="14"/>
  <c r="J26" i="14"/>
  <c r="E26" i="14"/>
  <c r="J129" i="14" s="1"/>
  <c r="J25" i="14"/>
  <c r="J23" i="14"/>
  <c r="E23" i="14"/>
  <c r="J93" i="14" s="1"/>
  <c r="J22" i="14"/>
  <c r="J20" i="14"/>
  <c r="E20" i="14"/>
  <c r="F94" i="14"/>
  <c r="J19" i="14"/>
  <c r="J17" i="14"/>
  <c r="E17" i="14"/>
  <c r="F128" i="14" s="1"/>
  <c r="J16" i="14"/>
  <c r="J14" i="14"/>
  <c r="J126" i="14" s="1"/>
  <c r="E7" i="14"/>
  <c r="E120" i="14" s="1"/>
  <c r="J41" i="13"/>
  <c r="J40" i="13"/>
  <c r="AY107" i="1" s="1"/>
  <c r="J39" i="13"/>
  <c r="AX107" i="1" s="1"/>
  <c r="BI184" i="13"/>
  <c r="BH184" i="13"/>
  <c r="BG184" i="13"/>
  <c r="BE184" i="13"/>
  <c r="T184" i="13"/>
  <c r="R184" i="13"/>
  <c r="P184" i="13"/>
  <c r="BI183" i="13"/>
  <c r="BH183" i="13"/>
  <c r="BG183" i="13"/>
  <c r="BE183" i="13"/>
  <c r="T183" i="13"/>
  <c r="R183" i="13"/>
  <c r="P183" i="13"/>
  <c r="BI182" i="13"/>
  <c r="BH182" i="13"/>
  <c r="BG182" i="13"/>
  <c r="BE182" i="13"/>
  <c r="T182" i="13"/>
  <c r="R182" i="13"/>
  <c r="P182" i="13"/>
  <c r="BI181" i="13"/>
  <c r="BH181" i="13"/>
  <c r="BG181" i="13"/>
  <c r="BE181" i="13"/>
  <c r="T181" i="13"/>
  <c r="R181" i="13"/>
  <c r="P181" i="13"/>
  <c r="BI180" i="13"/>
  <c r="BH180" i="13"/>
  <c r="BG180" i="13"/>
  <c r="BE180" i="13"/>
  <c r="T180" i="13"/>
  <c r="R180" i="13"/>
  <c r="P180" i="13"/>
  <c r="BI179" i="13"/>
  <c r="BH179" i="13"/>
  <c r="BG179" i="13"/>
  <c r="BE179" i="13"/>
  <c r="T179" i="13"/>
  <c r="R179" i="13"/>
  <c r="P179" i="13"/>
  <c r="BI178" i="13"/>
  <c r="BH178" i="13"/>
  <c r="BG178" i="13"/>
  <c r="BE178" i="13"/>
  <c r="T178" i="13"/>
  <c r="R178" i="13"/>
  <c r="P178" i="13"/>
  <c r="BI177" i="13"/>
  <c r="BH177" i="13"/>
  <c r="BG177" i="13"/>
  <c r="BE177" i="13"/>
  <c r="T177" i="13"/>
  <c r="R177" i="13"/>
  <c r="P177" i="13"/>
  <c r="BI176" i="13"/>
  <c r="BH176" i="13"/>
  <c r="BG176" i="13"/>
  <c r="BE176" i="13"/>
  <c r="T176" i="13"/>
  <c r="R176" i="13"/>
  <c r="P176" i="13"/>
  <c r="BI175" i="13"/>
  <c r="BH175" i="13"/>
  <c r="BG175" i="13"/>
  <c r="BE175" i="13"/>
  <c r="T175" i="13"/>
  <c r="R175" i="13"/>
  <c r="P175" i="13"/>
  <c r="BI174" i="13"/>
  <c r="BH174" i="13"/>
  <c r="BG174" i="13"/>
  <c r="BE174" i="13"/>
  <c r="T174" i="13"/>
  <c r="R174" i="13"/>
  <c r="P174" i="13"/>
  <c r="BI173" i="13"/>
  <c r="BH173" i="13"/>
  <c r="BG173" i="13"/>
  <c r="BE173" i="13"/>
  <c r="T173" i="13"/>
  <c r="R173" i="13"/>
  <c r="P173" i="13"/>
  <c r="BI172" i="13"/>
  <c r="BH172" i="13"/>
  <c r="BG172" i="13"/>
  <c r="BE172" i="13"/>
  <c r="T172" i="13"/>
  <c r="R172" i="13"/>
  <c r="P172" i="13"/>
  <c r="BI171" i="13"/>
  <c r="BH171" i="13"/>
  <c r="BG171" i="13"/>
  <c r="BE171" i="13"/>
  <c r="T171" i="13"/>
  <c r="R171" i="13"/>
  <c r="P171" i="13"/>
  <c r="BI170" i="13"/>
  <c r="BH170" i="13"/>
  <c r="BG170" i="13"/>
  <c r="BE170" i="13"/>
  <c r="T170" i="13"/>
  <c r="R170" i="13"/>
  <c r="P170" i="13"/>
  <c r="BI169" i="13"/>
  <c r="BH169" i="13"/>
  <c r="BG169" i="13"/>
  <c r="BE169" i="13"/>
  <c r="T169" i="13"/>
  <c r="R169" i="13"/>
  <c r="P169" i="13"/>
  <c r="BI168" i="13"/>
  <c r="BH168" i="13"/>
  <c r="BG168" i="13"/>
  <c r="BE168" i="13"/>
  <c r="T168" i="13"/>
  <c r="R168" i="13"/>
  <c r="P168" i="13"/>
  <c r="BI167" i="13"/>
  <c r="BH167" i="13"/>
  <c r="BG167" i="13"/>
  <c r="BE167" i="13"/>
  <c r="T167" i="13"/>
  <c r="R167" i="13"/>
  <c r="P167" i="13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4" i="13"/>
  <c r="BH164" i="13"/>
  <c r="BG164" i="13"/>
  <c r="BE164" i="13"/>
  <c r="T164" i="13"/>
  <c r="R164" i="13"/>
  <c r="P164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F126" i="13"/>
  <c r="E124" i="13"/>
  <c r="BI109" i="13"/>
  <c r="BH109" i="13"/>
  <c r="BG109" i="13"/>
  <c r="BE109" i="13"/>
  <c r="BI108" i="13"/>
  <c r="BH108" i="13"/>
  <c r="BG108" i="13"/>
  <c r="BF108" i="13"/>
  <c r="BE108" i="13"/>
  <c r="BI107" i="13"/>
  <c r="BH107" i="13"/>
  <c r="BG107" i="13"/>
  <c r="BF107" i="13"/>
  <c r="BE107" i="13"/>
  <c r="BI106" i="13"/>
  <c r="BH106" i="13"/>
  <c r="BG106" i="13"/>
  <c r="BF106" i="13"/>
  <c r="BE106" i="13"/>
  <c r="BI105" i="13"/>
  <c r="BH105" i="13"/>
  <c r="BG105" i="13"/>
  <c r="BF105" i="13"/>
  <c r="BE105" i="13"/>
  <c r="BI104" i="13"/>
  <c r="BH104" i="13"/>
  <c r="BG104" i="13"/>
  <c r="BF104" i="13"/>
  <c r="BE104" i="13"/>
  <c r="F91" i="13"/>
  <c r="E89" i="13"/>
  <c r="J26" i="13"/>
  <c r="E26" i="13"/>
  <c r="J129" i="13" s="1"/>
  <c r="J25" i="13"/>
  <c r="J23" i="13"/>
  <c r="E23" i="13"/>
  <c r="J93" i="13" s="1"/>
  <c r="J22" i="13"/>
  <c r="J20" i="13"/>
  <c r="E20" i="13"/>
  <c r="F129" i="13" s="1"/>
  <c r="J19" i="13"/>
  <c r="J17" i="13"/>
  <c r="E17" i="13"/>
  <c r="F93" i="13" s="1"/>
  <c r="J16" i="13"/>
  <c r="J14" i="13"/>
  <c r="J91" i="13" s="1"/>
  <c r="E7" i="13"/>
  <c r="E85" i="13" s="1"/>
  <c r="J41" i="12"/>
  <c r="J40" i="12"/>
  <c r="AY106" i="1" s="1"/>
  <c r="J39" i="12"/>
  <c r="AX106" i="1" s="1"/>
  <c r="BI193" i="12"/>
  <c r="BH193" i="12"/>
  <c r="BG193" i="12"/>
  <c r="BE193" i="12"/>
  <c r="T193" i="12"/>
  <c r="R193" i="12"/>
  <c r="P193" i="12"/>
  <c r="BI192" i="12"/>
  <c r="BH192" i="12"/>
  <c r="BG192" i="12"/>
  <c r="BE192" i="12"/>
  <c r="T192" i="12"/>
  <c r="R192" i="12"/>
  <c r="P192" i="12"/>
  <c r="BI191" i="12"/>
  <c r="BH191" i="12"/>
  <c r="BG191" i="12"/>
  <c r="BE191" i="12"/>
  <c r="T191" i="12"/>
  <c r="R191" i="12"/>
  <c r="P191" i="12"/>
  <c r="BI190" i="12"/>
  <c r="BH190" i="12"/>
  <c r="BG190" i="12"/>
  <c r="BE190" i="12"/>
  <c r="T190" i="12"/>
  <c r="R190" i="12"/>
  <c r="P190" i="12"/>
  <c r="BI189" i="12"/>
  <c r="BH189" i="12"/>
  <c r="BG189" i="12"/>
  <c r="BE189" i="12"/>
  <c r="T189" i="12"/>
  <c r="R189" i="12"/>
  <c r="P189" i="12"/>
  <c r="BI188" i="12"/>
  <c r="BH188" i="12"/>
  <c r="BG188" i="12"/>
  <c r="BE188" i="12"/>
  <c r="T188" i="12"/>
  <c r="R188" i="12"/>
  <c r="P188" i="12"/>
  <c r="BI187" i="12"/>
  <c r="BH187" i="12"/>
  <c r="BG187" i="12"/>
  <c r="BE187" i="12"/>
  <c r="T187" i="12"/>
  <c r="R187" i="12"/>
  <c r="P187" i="12"/>
  <c r="BI186" i="12"/>
  <c r="BH186" i="12"/>
  <c r="BG186" i="12"/>
  <c r="BE186" i="12"/>
  <c r="T186" i="12"/>
  <c r="R186" i="12"/>
  <c r="P186" i="12"/>
  <c r="BI185" i="12"/>
  <c r="BH185" i="12"/>
  <c r="BG185" i="12"/>
  <c r="BE185" i="12"/>
  <c r="T185" i="12"/>
  <c r="R185" i="12"/>
  <c r="P185" i="12"/>
  <c r="BI184" i="12"/>
  <c r="BH184" i="12"/>
  <c r="BG184" i="12"/>
  <c r="BE184" i="12"/>
  <c r="T184" i="12"/>
  <c r="R184" i="12"/>
  <c r="P184" i="12"/>
  <c r="BI183" i="12"/>
  <c r="BH183" i="12"/>
  <c r="BG183" i="12"/>
  <c r="BE183" i="12"/>
  <c r="T183" i="12"/>
  <c r="R183" i="12"/>
  <c r="P183" i="12"/>
  <c r="BI182" i="12"/>
  <c r="BH182" i="12"/>
  <c r="BG182" i="12"/>
  <c r="BE182" i="12"/>
  <c r="T182" i="12"/>
  <c r="R182" i="12"/>
  <c r="P182" i="12"/>
  <c r="BI181" i="12"/>
  <c r="BH181" i="12"/>
  <c r="BG181" i="12"/>
  <c r="BE181" i="12"/>
  <c r="T181" i="12"/>
  <c r="R181" i="12"/>
  <c r="P181" i="12"/>
  <c r="BI180" i="12"/>
  <c r="BH180" i="12"/>
  <c r="BG180" i="12"/>
  <c r="BE180" i="12"/>
  <c r="T180" i="12"/>
  <c r="R180" i="12"/>
  <c r="P180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7" i="12"/>
  <c r="BH177" i="12"/>
  <c r="BG177" i="12"/>
  <c r="BE177" i="12"/>
  <c r="T177" i="12"/>
  <c r="R177" i="12"/>
  <c r="P177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70" i="12"/>
  <c r="BH170" i="12"/>
  <c r="BG170" i="12"/>
  <c r="BE170" i="12"/>
  <c r="T170" i="12"/>
  <c r="R170" i="12"/>
  <c r="P170" i="12"/>
  <c r="BI169" i="12"/>
  <c r="BH169" i="12"/>
  <c r="BG169" i="12"/>
  <c r="BE169" i="12"/>
  <c r="T169" i="12"/>
  <c r="R169" i="12"/>
  <c r="P169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BI134" i="12"/>
  <c r="BH134" i="12"/>
  <c r="BG134" i="12"/>
  <c r="BE134" i="12"/>
  <c r="T134" i="12"/>
  <c r="R134" i="12"/>
  <c r="P134" i="12"/>
  <c r="F126" i="12"/>
  <c r="E124" i="12"/>
  <c r="BI109" i="12"/>
  <c r="BH109" i="12"/>
  <c r="BG109" i="12"/>
  <c r="BE109" i="12"/>
  <c r="BI108" i="12"/>
  <c r="BH108" i="12"/>
  <c r="BG108" i="12"/>
  <c r="BF108" i="12"/>
  <c r="BE108" i="12"/>
  <c r="BI107" i="12"/>
  <c r="BH107" i="12"/>
  <c r="BG107" i="12"/>
  <c r="BF107" i="12"/>
  <c r="BE107" i="12"/>
  <c r="BI106" i="12"/>
  <c r="BH106" i="12"/>
  <c r="BG106" i="12"/>
  <c r="BF106" i="12"/>
  <c r="BE106" i="12"/>
  <c r="BI105" i="12"/>
  <c r="BH105" i="12"/>
  <c r="BG105" i="12"/>
  <c r="BF105" i="12"/>
  <c r="BE105" i="12"/>
  <c r="BI104" i="12"/>
  <c r="BH104" i="12"/>
  <c r="BG104" i="12"/>
  <c r="BF104" i="12"/>
  <c r="BE104" i="12"/>
  <c r="F91" i="12"/>
  <c r="E89" i="12"/>
  <c r="J26" i="12"/>
  <c r="E26" i="12"/>
  <c r="J94" i="12" s="1"/>
  <c r="J25" i="12"/>
  <c r="J23" i="12"/>
  <c r="E23" i="12"/>
  <c r="J128" i="12" s="1"/>
  <c r="J22" i="12"/>
  <c r="J20" i="12"/>
  <c r="E20" i="12"/>
  <c r="F129" i="12" s="1"/>
  <c r="J19" i="12"/>
  <c r="J17" i="12"/>
  <c r="E17" i="12"/>
  <c r="F93" i="12" s="1"/>
  <c r="J16" i="12"/>
  <c r="J14" i="12"/>
  <c r="J126" i="12" s="1"/>
  <c r="E7" i="12"/>
  <c r="E120" i="12" s="1"/>
  <c r="J41" i="11"/>
  <c r="J40" i="11"/>
  <c r="AY105" i="1"/>
  <c r="J39" i="11"/>
  <c r="AX105" i="1" s="1"/>
  <c r="BI186" i="11"/>
  <c r="BH186" i="11"/>
  <c r="BG186" i="11"/>
  <c r="BE186" i="11"/>
  <c r="T186" i="11"/>
  <c r="R186" i="11"/>
  <c r="P186" i="11"/>
  <c r="BI185" i="11"/>
  <c r="BH185" i="11"/>
  <c r="BG185" i="11"/>
  <c r="BE185" i="11"/>
  <c r="T185" i="11"/>
  <c r="R185" i="11"/>
  <c r="P185" i="11"/>
  <c r="BI184" i="11"/>
  <c r="BH184" i="11"/>
  <c r="BG184" i="11"/>
  <c r="BE184" i="11"/>
  <c r="T184" i="11"/>
  <c r="R184" i="11"/>
  <c r="P184" i="11"/>
  <c r="BI183" i="11"/>
  <c r="BH183" i="11"/>
  <c r="BG183" i="11"/>
  <c r="BE183" i="11"/>
  <c r="T183" i="11"/>
  <c r="R183" i="11"/>
  <c r="P183" i="11"/>
  <c r="BI182" i="11"/>
  <c r="BH182" i="11"/>
  <c r="BG182" i="11"/>
  <c r="BE182" i="11"/>
  <c r="T182" i="11"/>
  <c r="R182" i="11"/>
  <c r="P182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BI134" i="11"/>
  <c r="BH134" i="11"/>
  <c r="BG134" i="11"/>
  <c r="BE134" i="11"/>
  <c r="T134" i="11"/>
  <c r="R134" i="11"/>
  <c r="P134" i="11"/>
  <c r="F126" i="11"/>
  <c r="E124" i="11"/>
  <c r="BI109" i="11"/>
  <c r="BH109" i="11"/>
  <c r="BG109" i="11"/>
  <c r="BE109" i="11"/>
  <c r="BI108" i="11"/>
  <c r="BH108" i="11"/>
  <c r="BG108" i="11"/>
  <c r="BF108" i="11"/>
  <c r="BE108" i="11"/>
  <c r="BI107" i="11"/>
  <c r="BH107" i="11"/>
  <c r="BG107" i="11"/>
  <c r="BF107" i="11"/>
  <c r="BE107" i="11"/>
  <c r="BI106" i="11"/>
  <c r="BH106" i="11"/>
  <c r="BG106" i="11"/>
  <c r="BF106" i="11"/>
  <c r="BE106" i="11"/>
  <c r="BI105" i="11"/>
  <c r="BH105" i="11"/>
  <c r="BG105" i="11"/>
  <c r="BF105" i="11"/>
  <c r="BE105" i="11"/>
  <c r="BI104" i="11"/>
  <c r="BH104" i="11"/>
  <c r="BG104" i="11"/>
  <c r="BF104" i="11"/>
  <c r="BE104" i="11"/>
  <c r="F91" i="11"/>
  <c r="E89" i="11"/>
  <c r="J26" i="11"/>
  <c r="E26" i="11"/>
  <c r="J129" i="11" s="1"/>
  <c r="J25" i="11"/>
  <c r="J23" i="11"/>
  <c r="E23" i="11"/>
  <c r="J93" i="11" s="1"/>
  <c r="J22" i="11"/>
  <c r="J20" i="11"/>
  <c r="E20" i="11"/>
  <c r="F94" i="11" s="1"/>
  <c r="J19" i="11"/>
  <c r="J17" i="11"/>
  <c r="E17" i="11"/>
  <c r="F128" i="11" s="1"/>
  <c r="J16" i="11"/>
  <c r="J14" i="11"/>
  <c r="J91" i="11" s="1"/>
  <c r="E7" i="11"/>
  <c r="E85" i="11" s="1"/>
  <c r="J41" i="10"/>
  <c r="J40" i="10"/>
  <c r="AY104" i="1" s="1"/>
  <c r="J39" i="10"/>
  <c r="AX104" i="1" s="1"/>
  <c r="BI181" i="10"/>
  <c r="BH181" i="10"/>
  <c r="BG181" i="10"/>
  <c r="BE181" i="10"/>
  <c r="T181" i="10"/>
  <c r="R181" i="10"/>
  <c r="P181" i="10"/>
  <c r="BI180" i="10"/>
  <c r="BH180" i="10"/>
  <c r="BG180" i="10"/>
  <c r="BE180" i="10"/>
  <c r="T180" i="10"/>
  <c r="R180" i="10"/>
  <c r="P180" i="10"/>
  <c r="BI179" i="10"/>
  <c r="BH179" i="10"/>
  <c r="BG179" i="10"/>
  <c r="BE179" i="10"/>
  <c r="T179" i="10"/>
  <c r="R179" i="10"/>
  <c r="P179" i="10"/>
  <c r="BI178" i="10"/>
  <c r="BH178" i="10"/>
  <c r="BG178" i="10"/>
  <c r="BE178" i="10"/>
  <c r="T178" i="10"/>
  <c r="R178" i="10"/>
  <c r="P178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70" i="10"/>
  <c r="BH170" i="10"/>
  <c r="BG170" i="10"/>
  <c r="BE170" i="10"/>
  <c r="T170" i="10"/>
  <c r="R170" i="10"/>
  <c r="P170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5" i="10"/>
  <c r="BH135" i="10"/>
  <c r="BG135" i="10"/>
  <c r="BE135" i="10"/>
  <c r="T135" i="10"/>
  <c r="R135" i="10"/>
  <c r="P135" i="10"/>
  <c r="BI134" i="10"/>
  <c r="BH134" i="10"/>
  <c r="BG134" i="10"/>
  <c r="BE134" i="10"/>
  <c r="T134" i="10"/>
  <c r="R134" i="10"/>
  <c r="P134" i="10"/>
  <c r="F126" i="10"/>
  <c r="E124" i="10"/>
  <c r="BI109" i="10"/>
  <c r="BH109" i="10"/>
  <c r="BG109" i="10"/>
  <c r="BE109" i="10"/>
  <c r="BI108" i="10"/>
  <c r="BH108" i="10"/>
  <c r="BG108" i="10"/>
  <c r="BF108" i="10"/>
  <c r="BE108" i="10"/>
  <c r="BI107" i="10"/>
  <c r="BH107" i="10"/>
  <c r="BG107" i="10"/>
  <c r="BF107" i="10"/>
  <c r="BE107" i="10"/>
  <c r="BI106" i="10"/>
  <c r="BH106" i="10"/>
  <c r="BG106" i="10"/>
  <c r="BF106" i="10"/>
  <c r="BE106" i="10"/>
  <c r="BI105" i="10"/>
  <c r="BH105" i="10"/>
  <c r="BG105" i="10"/>
  <c r="BF105" i="10"/>
  <c r="BE105" i="10"/>
  <c r="BI104" i="10"/>
  <c r="BH104" i="10"/>
  <c r="BG104" i="10"/>
  <c r="BF104" i="10"/>
  <c r="BE104" i="10"/>
  <c r="F91" i="10"/>
  <c r="E89" i="10"/>
  <c r="J26" i="10"/>
  <c r="E26" i="10"/>
  <c r="J129" i="10" s="1"/>
  <c r="J25" i="10"/>
  <c r="J23" i="10"/>
  <c r="E23" i="10"/>
  <c r="J128" i="10" s="1"/>
  <c r="J22" i="10"/>
  <c r="J20" i="10"/>
  <c r="E20" i="10"/>
  <c r="F94" i="10" s="1"/>
  <c r="J19" i="10"/>
  <c r="J17" i="10"/>
  <c r="E17" i="10"/>
  <c r="F128" i="10" s="1"/>
  <c r="J16" i="10"/>
  <c r="J14" i="10"/>
  <c r="J91" i="10" s="1"/>
  <c r="E7" i="10"/>
  <c r="E120" i="10" s="1"/>
  <c r="J41" i="9"/>
  <c r="J40" i="9"/>
  <c r="AY103" i="1" s="1"/>
  <c r="J39" i="9"/>
  <c r="AX103" i="1" s="1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F126" i="9"/>
  <c r="E124" i="9"/>
  <c r="BI109" i="9"/>
  <c r="BH109" i="9"/>
  <c r="BG109" i="9"/>
  <c r="BE109" i="9"/>
  <c r="BI108" i="9"/>
  <c r="BH108" i="9"/>
  <c r="BG108" i="9"/>
  <c r="BF108" i="9"/>
  <c r="BE108" i="9"/>
  <c r="BI107" i="9"/>
  <c r="BH107" i="9"/>
  <c r="BG107" i="9"/>
  <c r="BF107" i="9"/>
  <c r="BE107" i="9"/>
  <c r="BI106" i="9"/>
  <c r="BH106" i="9"/>
  <c r="BG106" i="9"/>
  <c r="BF106" i="9"/>
  <c r="BE106" i="9"/>
  <c r="BI105" i="9"/>
  <c r="BH105" i="9"/>
  <c r="BG105" i="9"/>
  <c r="BF105" i="9"/>
  <c r="BE105" i="9"/>
  <c r="BI104" i="9"/>
  <c r="BH104" i="9"/>
  <c r="BG104" i="9"/>
  <c r="BF104" i="9"/>
  <c r="BE104" i="9"/>
  <c r="F91" i="9"/>
  <c r="E89" i="9"/>
  <c r="J26" i="9"/>
  <c r="E26" i="9"/>
  <c r="J94" i="9" s="1"/>
  <c r="J25" i="9"/>
  <c r="J23" i="9"/>
  <c r="E23" i="9"/>
  <c r="J128" i="9" s="1"/>
  <c r="J22" i="9"/>
  <c r="J20" i="9"/>
  <c r="E20" i="9"/>
  <c r="F129" i="9" s="1"/>
  <c r="J19" i="9"/>
  <c r="J17" i="9"/>
  <c r="E17" i="9"/>
  <c r="F93" i="9" s="1"/>
  <c r="J16" i="9"/>
  <c r="J14" i="9"/>
  <c r="J126" i="9" s="1"/>
  <c r="E7" i="9"/>
  <c r="E120" i="9" s="1"/>
  <c r="J41" i="8"/>
  <c r="J40" i="8"/>
  <c r="AY102" i="1" s="1"/>
  <c r="J39" i="8"/>
  <c r="AX102" i="1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F126" i="8"/>
  <c r="E124" i="8"/>
  <c r="BI109" i="8"/>
  <c r="BH109" i="8"/>
  <c r="BG109" i="8"/>
  <c r="BE109" i="8"/>
  <c r="BI108" i="8"/>
  <c r="BH108" i="8"/>
  <c r="BG108" i="8"/>
  <c r="BF108" i="8"/>
  <c r="BE108" i="8"/>
  <c r="BI107" i="8"/>
  <c r="BH107" i="8"/>
  <c r="BG107" i="8"/>
  <c r="BF107" i="8"/>
  <c r="BE107" i="8"/>
  <c r="BI106" i="8"/>
  <c r="BH106" i="8"/>
  <c r="BG106" i="8"/>
  <c r="BF106" i="8"/>
  <c r="BE106" i="8"/>
  <c r="BI105" i="8"/>
  <c r="BH105" i="8"/>
  <c r="BG105" i="8"/>
  <c r="BF105" i="8"/>
  <c r="BE105" i="8"/>
  <c r="BI104" i="8"/>
  <c r="BH104" i="8"/>
  <c r="BG104" i="8"/>
  <c r="BF104" i="8"/>
  <c r="BE104" i="8"/>
  <c r="F91" i="8"/>
  <c r="E89" i="8"/>
  <c r="J26" i="8"/>
  <c r="E26" i="8"/>
  <c r="J129" i="8" s="1"/>
  <c r="J25" i="8"/>
  <c r="J23" i="8"/>
  <c r="E23" i="8"/>
  <c r="J128" i="8" s="1"/>
  <c r="J22" i="8"/>
  <c r="J20" i="8"/>
  <c r="E20" i="8"/>
  <c r="F129" i="8" s="1"/>
  <c r="J19" i="8"/>
  <c r="J17" i="8"/>
  <c r="E17" i="8"/>
  <c r="F128" i="8" s="1"/>
  <c r="J16" i="8"/>
  <c r="J14" i="8"/>
  <c r="J126" i="8" s="1"/>
  <c r="E7" i="8"/>
  <c r="E120" i="8" s="1"/>
  <c r="J41" i="7"/>
  <c r="J40" i="7"/>
  <c r="AY101" i="1" s="1"/>
  <c r="J39" i="7"/>
  <c r="AX101" i="1" s="1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F127" i="7"/>
  <c r="E125" i="7"/>
  <c r="BI110" i="7"/>
  <c r="BH110" i="7"/>
  <c r="BG110" i="7"/>
  <c r="BE110" i="7"/>
  <c r="BI109" i="7"/>
  <c r="BH109" i="7"/>
  <c r="BG109" i="7"/>
  <c r="BF109" i="7"/>
  <c r="BE109" i="7"/>
  <c r="BI108" i="7"/>
  <c r="BH108" i="7"/>
  <c r="BG108" i="7"/>
  <c r="BF108" i="7"/>
  <c r="BE108" i="7"/>
  <c r="BI107" i="7"/>
  <c r="BH107" i="7"/>
  <c r="BG107" i="7"/>
  <c r="BF107" i="7"/>
  <c r="BE107" i="7"/>
  <c r="BI106" i="7"/>
  <c r="BH106" i="7"/>
  <c r="BG106" i="7"/>
  <c r="BF106" i="7"/>
  <c r="BE106" i="7"/>
  <c r="BI105" i="7"/>
  <c r="BH105" i="7"/>
  <c r="BG105" i="7"/>
  <c r="BF105" i="7"/>
  <c r="BE105" i="7"/>
  <c r="F91" i="7"/>
  <c r="E89" i="7"/>
  <c r="J26" i="7"/>
  <c r="E26" i="7"/>
  <c r="J130" i="7" s="1"/>
  <c r="J25" i="7"/>
  <c r="J23" i="7"/>
  <c r="E23" i="7"/>
  <c r="J129" i="7" s="1"/>
  <c r="J22" i="7"/>
  <c r="J20" i="7"/>
  <c r="E20" i="7"/>
  <c r="F94" i="7" s="1"/>
  <c r="J19" i="7"/>
  <c r="J17" i="7"/>
  <c r="E17" i="7"/>
  <c r="F93" i="7" s="1"/>
  <c r="J16" i="7"/>
  <c r="J14" i="7"/>
  <c r="J127" i="7" s="1"/>
  <c r="E7" i="7"/>
  <c r="E85" i="7" s="1"/>
  <c r="J41" i="6"/>
  <c r="J40" i="6"/>
  <c r="AY100" i="1" s="1"/>
  <c r="J39" i="6"/>
  <c r="AX100" i="1" s="1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F127" i="6"/>
  <c r="E125" i="6"/>
  <c r="BI110" i="6"/>
  <c r="BH110" i="6"/>
  <c r="BG110" i="6"/>
  <c r="BE110" i="6"/>
  <c r="BI109" i="6"/>
  <c r="BH109" i="6"/>
  <c r="BG109" i="6"/>
  <c r="BF109" i="6"/>
  <c r="BE109" i="6"/>
  <c r="BI108" i="6"/>
  <c r="BH108" i="6"/>
  <c r="BG108" i="6"/>
  <c r="BF108" i="6"/>
  <c r="BE108" i="6"/>
  <c r="BI107" i="6"/>
  <c r="BH107" i="6"/>
  <c r="BG107" i="6"/>
  <c r="BF107" i="6"/>
  <c r="BE107" i="6"/>
  <c r="BI106" i="6"/>
  <c r="BH106" i="6"/>
  <c r="BG106" i="6"/>
  <c r="BF106" i="6"/>
  <c r="BE106" i="6"/>
  <c r="BI105" i="6"/>
  <c r="BH105" i="6"/>
  <c r="BG105" i="6"/>
  <c r="BF105" i="6"/>
  <c r="BE105" i="6"/>
  <c r="F91" i="6"/>
  <c r="E89" i="6"/>
  <c r="J26" i="6"/>
  <c r="E26" i="6"/>
  <c r="J130" i="6" s="1"/>
  <c r="J25" i="6"/>
  <c r="J23" i="6"/>
  <c r="E23" i="6"/>
  <c r="J129" i="6" s="1"/>
  <c r="J22" i="6"/>
  <c r="J20" i="6"/>
  <c r="E20" i="6"/>
  <c r="F94" i="6" s="1"/>
  <c r="J19" i="6"/>
  <c r="J17" i="6"/>
  <c r="E17" i="6"/>
  <c r="F129" i="6" s="1"/>
  <c r="J16" i="6"/>
  <c r="J14" i="6"/>
  <c r="J127" i="6" s="1"/>
  <c r="E7" i="6"/>
  <c r="E85" i="6" s="1"/>
  <c r="J41" i="5"/>
  <c r="J40" i="5"/>
  <c r="AY99" i="1"/>
  <c r="J39" i="5"/>
  <c r="AX99" i="1" s="1"/>
  <c r="BI203" i="5"/>
  <c r="BH203" i="5"/>
  <c r="BG203" i="5"/>
  <c r="BE203" i="5"/>
  <c r="T203" i="5"/>
  <c r="T202" i="5" s="1"/>
  <c r="R203" i="5"/>
  <c r="R202" i="5" s="1"/>
  <c r="P203" i="5"/>
  <c r="P202" i="5" s="1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69" i="5"/>
  <c r="BH169" i="5"/>
  <c r="BG169" i="5"/>
  <c r="BE169" i="5"/>
  <c r="T169" i="5"/>
  <c r="T168" i="5" s="1"/>
  <c r="R169" i="5"/>
  <c r="R168" i="5" s="1"/>
  <c r="P169" i="5"/>
  <c r="P168" i="5" s="1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2" i="5"/>
  <c r="BH162" i="5"/>
  <c r="BG162" i="5"/>
  <c r="BE162" i="5"/>
  <c r="T162" i="5"/>
  <c r="T161" i="5" s="1"/>
  <c r="R162" i="5"/>
  <c r="R161" i="5" s="1"/>
  <c r="P162" i="5"/>
  <c r="P161" i="5" s="1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J142" i="5"/>
  <c r="J141" i="5"/>
  <c r="F139" i="5"/>
  <c r="E137" i="5"/>
  <c r="BI122" i="5"/>
  <c r="BH122" i="5"/>
  <c r="BG122" i="5"/>
  <c r="BE122" i="5"/>
  <c r="BI121" i="5"/>
  <c r="BH121" i="5"/>
  <c r="BG121" i="5"/>
  <c r="BF121" i="5"/>
  <c r="BE121" i="5"/>
  <c r="BI120" i="5"/>
  <c r="BH120" i="5"/>
  <c r="BG120" i="5"/>
  <c r="BF120" i="5"/>
  <c r="BE120" i="5"/>
  <c r="BI119" i="5"/>
  <c r="BH119" i="5"/>
  <c r="BG119" i="5"/>
  <c r="BF119" i="5"/>
  <c r="BE119" i="5"/>
  <c r="BI118" i="5"/>
  <c r="BH118" i="5"/>
  <c r="BG118" i="5"/>
  <c r="BF118" i="5"/>
  <c r="BE118" i="5"/>
  <c r="BI117" i="5"/>
  <c r="BH117" i="5"/>
  <c r="BG117" i="5"/>
  <c r="BF117" i="5"/>
  <c r="BE117" i="5"/>
  <c r="J94" i="5"/>
  <c r="J93" i="5"/>
  <c r="F91" i="5"/>
  <c r="E89" i="5"/>
  <c r="J20" i="5"/>
  <c r="E20" i="5"/>
  <c r="F142" i="5" s="1"/>
  <c r="J19" i="5"/>
  <c r="J17" i="5"/>
  <c r="E17" i="5"/>
  <c r="F141" i="5" s="1"/>
  <c r="J16" i="5"/>
  <c r="J14" i="5"/>
  <c r="J139" i="5" s="1"/>
  <c r="E7" i="5"/>
  <c r="E85" i="5" s="1"/>
  <c r="J41" i="4"/>
  <c r="J40" i="4"/>
  <c r="AY98" i="1"/>
  <c r="J39" i="4"/>
  <c r="AX98" i="1" s="1"/>
  <c r="BI231" i="4"/>
  <c r="BH231" i="4"/>
  <c r="BG231" i="4"/>
  <c r="BE231" i="4"/>
  <c r="T231" i="4"/>
  <c r="T230" i="4" s="1"/>
  <c r="R231" i="4"/>
  <c r="R230" i="4" s="1"/>
  <c r="P231" i="4"/>
  <c r="P230" i="4" s="1"/>
  <c r="BI229" i="4"/>
  <c r="BH229" i="4"/>
  <c r="BG229" i="4"/>
  <c r="BE229" i="4"/>
  <c r="T229" i="4"/>
  <c r="R229" i="4"/>
  <c r="P229" i="4"/>
  <c r="BI228" i="4"/>
  <c r="BH228" i="4"/>
  <c r="BG228" i="4"/>
  <c r="BE228" i="4"/>
  <c r="T228" i="4"/>
  <c r="R228" i="4"/>
  <c r="P228" i="4"/>
  <c r="BI226" i="4"/>
  <c r="BH226" i="4"/>
  <c r="BG226" i="4"/>
  <c r="BE226" i="4"/>
  <c r="T226" i="4"/>
  <c r="R226" i="4"/>
  <c r="P226" i="4"/>
  <c r="BI225" i="4"/>
  <c r="BH225" i="4"/>
  <c r="BG225" i="4"/>
  <c r="BE225" i="4"/>
  <c r="T225" i="4"/>
  <c r="R225" i="4"/>
  <c r="P225" i="4"/>
  <c r="BI224" i="4"/>
  <c r="BH224" i="4"/>
  <c r="BG224" i="4"/>
  <c r="BE224" i="4"/>
  <c r="T224" i="4"/>
  <c r="R224" i="4"/>
  <c r="P224" i="4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4" i="4"/>
  <c r="BH214" i="4"/>
  <c r="BG214" i="4"/>
  <c r="BE214" i="4"/>
  <c r="T214" i="4"/>
  <c r="R214" i="4"/>
  <c r="P214" i="4"/>
  <c r="BI213" i="4"/>
  <c r="BH213" i="4"/>
  <c r="BG213" i="4"/>
  <c r="BE213" i="4"/>
  <c r="T213" i="4"/>
  <c r="R213" i="4"/>
  <c r="P213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3" i="4"/>
  <c r="BH163" i="4"/>
  <c r="BG163" i="4"/>
  <c r="BE163" i="4"/>
  <c r="T163" i="4"/>
  <c r="T162" i="4" s="1"/>
  <c r="R163" i="4"/>
  <c r="R162" i="4" s="1"/>
  <c r="P163" i="4"/>
  <c r="P162" i="4" s="1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J143" i="4"/>
  <c r="J142" i="4"/>
  <c r="F140" i="4"/>
  <c r="E138" i="4"/>
  <c r="BI123" i="4"/>
  <c r="BH123" i="4"/>
  <c r="BG123" i="4"/>
  <c r="BE123" i="4"/>
  <c r="BI122" i="4"/>
  <c r="BH122" i="4"/>
  <c r="BG122" i="4"/>
  <c r="BF122" i="4"/>
  <c r="BE122" i="4"/>
  <c r="BI121" i="4"/>
  <c r="BH121" i="4"/>
  <c r="BG121" i="4"/>
  <c r="BF121" i="4"/>
  <c r="BE121" i="4"/>
  <c r="BI120" i="4"/>
  <c r="BH120" i="4"/>
  <c r="BG120" i="4"/>
  <c r="BF120" i="4"/>
  <c r="BE120" i="4"/>
  <c r="BI119" i="4"/>
  <c r="BH119" i="4"/>
  <c r="BG119" i="4"/>
  <c r="BF119" i="4"/>
  <c r="BE119" i="4"/>
  <c r="BI118" i="4"/>
  <c r="BH118" i="4"/>
  <c r="BG118" i="4"/>
  <c r="BF118" i="4"/>
  <c r="BE118" i="4"/>
  <c r="J94" i="4"/>
  <c r="J93" i="4"/>
  <c r="F91" i="4"/>
  <c r="E89" i="4"/>
  <c r="J20" i="4"/>
  <c r="E20" i="4"/>
  <c r="F143" i="4" s="1"/>
  <c r="J19" i="4"/>
  <c r="J17" i="4"/>
  <c r="E17" i="4"/>
  <c r="F142" i="4" s="1"/>
  <c r="J16" i="4"/>
  <c r="J14" i="4"/>
  <c r="J91" i="4" s="1"/>
  <c r="E7" i="4"/>
  <c r="E85" i="4" s="1"/>
  <c r="J41" i="3"/>
  <c r="J40" i="3"/>
  <c r="AY97" i="1"/>
  <c r="J39" i="3"/>
  <c r="AX97" i="1" s="1"/>
  <c r="BI541" i="3"/>
  <c r="BH541" i="3"/>
  <c r="BG541" i="3"/>
  <c r="BE541" i="3"/>
  <c r="T541" i="3"/>
  <c r="T540" i="3" s="1"/>
  <c r="R541" i="3"/>
  <c r="R540" i="3" s="1"/>
  <c r="P541" i="3"/>
  <c r="P540" i="3" s="1"/>
  <c r="BI539" i="3"/>
  <c r="BH539" i="3"/>
  <c r="BG539" i="3"/>
  <c r="BE539" i="3"/>
  <c r="T539" i="3"/>
  <c r="R539" i="3"/>
  <c r="P539" i="3"/>
  <c r="BI538" i="3"/>
  <c r="BH538" i="3"/>
  <c r="BG538" i="3"/>
  <c r="BE538" i="3"/>
  <c r="T538" i="3"/>
  <c r="R538" i="3"/>
  <c r="P538" i="3"/>
  <c r="BI536" i="3"/>
  <c r="BH536" i="3"/>
  <c r="BG536" i="3"/>
  <c r="BE536" i="3"/>
  <c r="T536" i="3"/>
  <c r="R536" i="3"/>
  <c r="P536" i="3"/>
  <c r="BI535" i="3"/>
  <c r="BH535" i="3"/>
  <c r="BG535" i="3"/>
  <c r="BE535" i="3"/>
  <c r="T535" i="3"/>
  <c r="R535" i="3"/>
  <c r="P535" i="3"/>
  <c r="BI534" i="3"/>
  <c r="BH534" i="3"/>
  <c r="BG534" i="3"/>
  <c r="BE534" i="3"/>
  <c r="T534" i="3"/>
  <c r="R534" i="3"/>
  <c r="P534" i="3"/>
  <c r="BI532" i="3"/>
  <c r="BH532" i="3"/>
  <c r="BG532" i="3"/>
  <c r="BE532" i="3"/>
  <c r="T532" i="3"/>
  <c r="R532" i="3"/>
  <c r="P532" i="3"/>
  <c r="BI531" i="3"/>
  <c r="BH531" i="3"/>
  <c r="BG531" i="3"/>
  <c r="BE531" i="3"/>
  <c r="T531" i="3"/>
  <c r="R531" i="3"/>
  <c r="P531" i="3"/>
  <c r="BI530" i="3"/>
  <c r="BH530" i="3"/>
  <c r="BG530" i="3"/>
  <c r="BE530" i="3"/>
  <c r="T530" i="3"/>
  <c r="R530" i="3"/>
  <c r="P530" i="3"/>
  <c r="BI529" i="3"/>
  <c r="BH529" i="3"/>
  <c r="BG529" i="3"/>
  <c r="BE529" i="3"/>
  <c r="T529" i="3"/>
  <c r="R529" i="3"/>
  <c r="P529" i="3"/>
  <c r="BI527" i="3"/>
  <c r="BH527" i="3"/>
  <c r="BG527" i="3"/>
  <c r="BE527" i="3"/>
  <c r="T527" i="3"/>
  <c r="R527" i="3"/>
  <c r="P527" i="3"/>
  <c r="BI526" i="3"/>
  <c r="BH526" i="3"/>
  <c r="BG526" i="3"/>
  <c r="BE526" i="3"/>
  <c r="T526" i="3"/>
  <c r="R526" i="3"/>
  <c r="P526" i="3"/>
  <c r="BI525" i="3"/>
  <c r="BH525" i="3"/>
  <c r="BG525" i="3"/>
  <c r="BE525" i="3"/>
  <c r="T525" i="3"/>
  <c r="R525" i="3"/>
  <c r="P525" i="3"/>
  <c r="BI524" i="3"/>
  <c r="BH524" i="3"/>
  <c r="BG524" i="3"/>
  <c r="BE524" i="3"/>
  <c r="T524" i="3"/>
  <c r="R524" i="3"/>
  <c r="P524" i="3"/>
  <c r="BI523" i="3"/>
  <c r="BH523" i="3"/>
  <c r="BG523" i="3"/>
  <c r="BE523" i="3"/>
  <c r="T523" i="3"/>
  <c r="R523" i="3"/>
  <c r="P523" i="3"/>
  <c r="BI522" i="3"/>
  <c r="BH522" i="3"/>
  <c r="BG522" i="3"/>
  <c r="BE522" i="3"/>
  <c r="T522" i="3"/>
  <c r="R522" i="3"/>
  <c r="P522" i="3"/>
  <c r="BI521" i="3"/>
  <c r="BH521" i="3"/>
  <c r="BG521" i="3"/>
  <c r="BE521" i="3"/>
  <c r="T521" i="3"/>
  <c r="R521" i="3"/>
  <c r="P521" i="3"/>
  <c r="BI520" i="3"/>
  <c r="BH520" i="3"/>
  <c r="BG520" i="3"/>
  <c r="BE520" i="3"/>
  <c r="T520" i="3"/>
  <c r="R520" i="3"/>
  <c r="P520" i="3"/>
  <c r="BI519" i="3"/>
  <c r="BH519" i="3"/>
  <c r="BG519" i="3"/>
  <c r="BE519" i="3"/>
  <c r="T519" i="3"/>
  <c r="R519" i="3"/>
  <c r="P519" i="3"/>
  <c r="BI518" i="3"/>
  <c r="BH518" i="3"/>
  <c r="BG518" i="3"/>
  <c r="BE518" i="3"/>
  <c r="T518" i="3"/>
  <c r="R518" i="3"/>
  <c r="P518" i="3"/>
  <c r="BI517" i="3"/>
  <c r="BH517" i="3"/>
  <c r="BG517" i="3"/>
  <c r="BE517" i="3"/>
  <c r="T517" i="3"/>
  <c r="R517" i="3"/>
  <c r="P517" i="3"/>
  <c r="BI516" i="3"/>
  <c r="BH516" i="3"/>
  <c r="BG516" i="3"/>
  <c r="BE516" i="3"/>
  <c r="T516" i="3"/>
  <c r="R516" i="3"/>
  <c r="P516" i="3"/>
  <c r="BI515" i="3"/>
  <c r="BH515" i="3"/>
  <c r="BG515" i="3"/>
  <c r="BE515" i="3"/>
  <c r="T515" i="3"/>
  <c r="R515" i="3"/>
  <c r="P515" i="3"/>
  <c r="BI514" i="3"/>
  <c r="BH514" i="3"/>
  <c r="BG514" i="3"/>
  <c r="BE514" i="3"/>
  <c r="T514" i="3"/>
  <c r="R514" i="3"/>
  <c r="P514" i="3"/>
  <c r="BI513" i="3"/>
  <c r="BH513" i="3"/>
  <c r="BG513" i="3"/>
  <c r="BE513" i="3"/>
  <c r="T513" i="3"/>
  <c r="R513" i="3"/>
  <c r="P513" i="3"/>
  <c r="BI512" i="3"/>
  <c r="BH512" i="3"/>
  <c r="BG512" i="3"/>
  <c r="BE512" i="3"/>
  <c r="T512" i="3"/>
  <c r="R512" i="3"/>
  <c r="P512" i="3"/>
  <c r="BI511" i="3"/>
  <c r="BH511" i="3"/>
  <c r="BG511" i="3"/>
  <c r="BE511" i="3"/>
  <c r="T511" i="3"/>
  <c r="R511" i="3"/>
  <c r="P511" i="3"/>
  <c r="BI510" i="3"/>
  <c r="BH510" i="3"/>
  <c r="BG510" i="3"/>
  <c r="BE510" i="3"/>
  <c r="T510" i="3"/>
  <c r="R510" i="3"/>
  <c r="P510" i="3"/>
  <c r="BI509" i="3"/>
  <c r="BH509" i="3"/>
  <c r="BG509" i="3"/>
  <c r="BE509" i="3"/>
  <c r="T509" i="3"/>
  <c r="R509" i="3"/>
  <c r="P509" i="3"/>
  <c r="BI508" i="3"/>
  <c r="BH508" i="3"/>
  <c r="BG508" i="3"/>
  <c r="BE508" i="3"/>
  <c r="T508" i="3"/>
  <c r="R508" i="3"/>
  <c r="P508" i="3"/>
  <c r="BI507" i="3"/>
  <c r="BH507" i="3"/>
  <c r="BG507" i="3"/>
  <c r="BE507" i="3"/>
  <c r="T507" i="3"/>
  <c r="R507" i="3"/>
  <c r="P507" i="3"/>
  <c r="BI506" i="3"/>
  <c r="BH506" i="3"/>
  <c r="BG506" i="3"/>
  <c r="BE506" i="3"/>
  <c r="T506" i="3"/>
  <c r="R506" i="3"/>
  <c r="P506" i="3"/>
  <c r="BI505" i="3"/>
  <c r="BH505" i="3"/>
  <c r="BG505" i="3"/>
  <c r="BE505" i="3"/>
  <c r="T505" i="3"/>
  <c r="R505" i="3"/>
  <c r="P505" i="3"/>
  <c r="BI504" i="3"/>
  <c r="BH504" i="3"/>
  <c r="BG504" i="3"/>
  <c r="BE504" i="3"/>
  <c r="T504" i="3"/>
  <c r="R504" i="3"/>
  <c r="P504" i="3"/>
  <c r="BI503" i="3"/>
  <c r="BH503" i="3"/>
  <c r="BG503" i="3"/>
  <c r="BE503" i="3"/>
  <c r="T503" i="3"/>
  <c r="R503" i="3"/>
  <c r="P503" i="3"/>
  <c r="BI502" i="3"/>
  <c r="BH502" i="3"/>
  <c r="BG502" i="3"/>
  <c r="BE502" i="3"/>
  <c r="T502" i="3"/>
  <c r="R502" i="3"/>
  <c r="P502" i="3"/>
  <c r="BI501" i="3"/>
  <c r="BH501" i="3"/>
  <c r="BG501" i="3"/>
  <c r="BE501" i="3"/>
  <c r="T501" i="3"/>
  <c r="R501" i="3"/>
  <c r="P501" i="3"/>
  <c r="BI500" i="3"/>
  <c r="BH500" i="3"/>
  <c r="BG500" i="3"/>
  <c r="BE500" i="3"/>
  <c r="T500" i="3"/>
  <c r="R500" i="3"/>
  <c r="P500" i="3"/>
  <c r="BI499" i="3"/>
  <c r="BH499" i="3"/>
  <c r="BG499" i="3"/>
  <c r="BE499" i="3"/>
  <c r="T499" i="3"/>
  <c r="R499" i="3"/>
  <c r="P499" i="3"/>
  <c r="BI498" i="3"/>
  <c r="BH498" i="3"/>
  <c r="BG498" i="3"/>
  <c r="BE498" i="3"/>
  <c r="T498" i="3"/>
  <c r="R498" i="3"/>
  <c r="P498" i="3"/>
  <c r="BI497" i="3"/>
  <c r="BH497" i="3"/>
  <c r="BG497" i="3"/>
  <c r="BE497" i="3"/>
  <c r="T497" i="3"/>
  <c r="R497" i="3"/>
  <c r="P497" i="3"/>
  <c r="BI496" i="3"/>
  <c r="BH496" i="3"/>
  <c r="BG496" i="3"/>
  <c r="BE496" i="3"/>
  <c r="T496" i="3"/>
  <c r="R496" i="3"/>
  <c r="P496" i="3"/>
  <c r="BI495" i="3"/>
  <c r="BH495" i="3"/>
  <c r="BG495" i="3"/>
  <c r="BE495" i="3"/>
  <c r="T495" i="3"/>
  <c r="R495" i="3"/>
  <c r="P495" i="3"/>
  <c r="BI494" i="3"/>
  <c r="BH494" i="3"/>
  <c r="BG494" i="3"/>
  <c r="BE494" i="3"/>
  <c r="T494" i="3"/>
  <c r="R494" i="3"/>
  <c r="P494" i="3"/>
  <c r="BI493" i="3"/>
  <c r="BH493" i="3"/>
  <c r="BG493" i="3"/>
  <c r="BE493" i="3"/>
  <c r="T493" i="3"/>
  <c r="R493" i="3"/>
  <c r="P493" i="3"/>
  <c r="BI492" i="3"/>
  <c r="BH492" i="3"/>
  <c r="BG492" i="3"/>
  <c r="BE492" i="3"/>
  <c r="T492" i="3"/>
  <c r="R492" i="3"/>
  <c r="P492" i="3"/>
  <c r="BI491" i="3"/>
  <c r="BH491" i="3"/>
  <c r="BG491" i="3"/>
  <c r="BE491" i="3"/>
  <c r="T491" i="3"/>
  <c r="R491" i="3"/>
  <c r="P491" i="3"/>
  <c r="BI490" i="3"/>
  <c r="BH490" i="3"/>
  <c r="BG490" i="3"/>
  <c r="BE490" i="3"/>
  <c r="T490" i="3"/>
  <c r="R490" i="3"/>
  <c r="P490" i="3"/>
  <c r="BI489" i="3"/>
  <c r="BH489" i="3"/>
  <c r="BG489" i="3"/>
  <c r="BE489" i="3"/>
  <c r="T489" i="3"/>
  <c r="R489" i="3"/>
  <c r="P489" i="3"/>
  <c r="BI488" i="3"/>
  <c r="BH488" i="3"/>
  <c r="BG488" i="3"/>
  <c r="BE488" i="3"/>
  <c r="T488" i="3"/>
  <c r="R488" i="3"/>
  <c r="P488" i="3"/>
  <c r="BI487" i="3"/>
  <c r="BH487" i="3"/>
  <c r="BG487" i="3"/>
  <c r="BE487" i="3"/>
  <c r="T487" i="3"/>
  <c r="R487" i="3"/>
  <c r="P487" i="3"/>
  <c r="BI486" i="3"/>
  <c r="BH486" i="3"/>
  <c r="BG486" i="3"/>
  <c r="BE486" i="3"/>
  <c r="T486" i="3"/>
  <c r="R486" i="3"/>
  <c r="P486" i="3"/>
  <c r="BI484" i="3"/>
  <c r="BH484" i="3"/>
  <c r="BG484" i="3"/>
  <c r="BE484" i="3"/>
  <c r="T484" i="3"/>
  <c r="R484" i="3"/>
  <c r="P484" i="3"/>
  <c r="BI483" i="3"/>
  <c r="BH483" i="3"/>
  <c r="BG483" i="3"/>
  <c r="BE483" i="3"/>
  <c r="T483" i="3"/>
  <c r="R483" i="3"/>
  <c r="P483" i="3"/>
  <c r="BI482" i="3"/>
  <c r="BH482" i="3"/>
  <c r="BG482" i="3"/>
  <c r="BE482" i="3"/>
  <c r="T482" i="3"/>
  <c r="R482" i="3"/>
  <c r="P482" i="3"/>
  <c r="BI481" i="3"/>
  <c r="BH481" i="3"/>
  <c r="BG481" i="3"/>
  <c r="BE481" i="3"/>
  <c r="T481" i="3"/>
  <c r="R481" i="3"/>
  <c r="P481" i="3"/>
  <c r="BI480" i="3"/>
  <c r="BH480" i="3"/>
  <c r="BG480" i="3"/>
  <c r="BE480" i="3"/>
  <c r="T480" i="3"/>
  <c r="R480" i="3"/>
  <c r="P480" i="3"/>
  <c r="BI479" i="3"/>
  <c r="BH479" i="3"/>
  <c r="BG479" i="3"/>
  <c r="BE479" i="3"/>
  <c r="T479" i="3"/>
  <c r="R479" i="3"/>
  <c r="P479" i="3"/>
  <c r="BI478" i="3"/>
  <c r="BH478" i="3"/>
  <c r="BG478" i="3"/>
  <c r="BE478" i="3"/>
  <c r="T478" i="3"/>
  <c r="R478" i="3"/>
  <c r="P478" i="3"/>
  <c r="BI477" i="3"/>
  <c r="BH477" i="3"/>
  <c r="BG477" i="3"/>
  <c r="BE477" i="3"/>
  <c r="T477" i="3"/>
  <c r="R477" i="3"/>
  <c r="P477" i="3"/>
  <c r="BI476" i="3"/>
  <c r="BH476" i="3"/>
  <c r="BG476" i="3"/>
  <c r="BE476" i="3"/>
  <c r="T476" i="3"/>
  <c r="R476" i="3"/>
  <c r="P476" i="3"/>
  <c r="BI475" i="3"/>
  <c r="BH475" i="3"/>
  <c r="BG475" i="3"/>
  <c r="BE475" i="3"/>
  <c r="T475" i="3"/>
  <c r="R475" i="3"/>
  <c r="P475" i="3"/>
  <c r="BI473" i="3"/>
  <c r="BH473" i="3"/>
  <c r="BG473" i="3"/>
  <c r="BE473" i="3"/>
  <c r="T473" i="3"/>
  <c r="R473" i="3"/>
  <c r="P473" i="3"/>
  <c r="BI472" i="3"/>
  <c r="BH472" i="3"/>
  <c r="BG472" i="3"/>
  <c r="BE472" i="3"/>
  <c r="T472" i="3"/>
  <c r="R472" i="3"/>
  <c r="P472" i="3"/>
  <c r="BI471" i="3"/>
  <c r="BH471" i="3"/>
  <c r="BG471" i="3"/>
  <c r="BE471" i="3"/>
  <c r="T471" i="3"/>
  <c r="R471" i="3"/>
  <c r="P471" i="3"/>
  <c r="BI470" i="3"/>
  <c r="BH470" i="3"/>
  <c r="BG470" i="3"/>
  <c r="BE470" i="3"/>
  <c r="T470" i="3"/>
  <c r="R470" i="3"/>
  <c r="P470" i="3"/>
  <c r="BI469" i="3"/>
  <c r="BH469" i="3"/>
  <c r="BG469" i="3"/>
  <c r="BE469" i="3"/>
  <c r="T469" i="3"/>
  <c r="R469" i="3"/>
  <c r="P469" i="3"/>
  <c r="BI468" i="3"/>
  <c r="BH468" i="3"/>
  <c r="BG468" i="3"/>
  <c r="BE468" i="3"/>
  <c r="T468" i="3"/>
  <c r="R468" i="3"/>
  <c r="P468" i="3"/>
  <c r="BI467" i="3"/>
  <c r="BH467" i="3"/>
  <c r="BG467" i="3"/>
  <c r="BE467" i="3"/>
  <c r="T467" i="3"/>
  <c r="R467" i="3"/>
  <c r="P467" i="3"/>
  <c r="BI466" i="3"/>
  <c r="BH466" i="3"/>
  <c r="BG466" i="3"/>
  <c r="BE466" i="3"/>
  <c r="T466" i="3"/>
  <c r="R466" i="3"/>
  <c r="P466" i="3"/>
  <c r="BI465" i="3"/>
  <c r="BH465" i="3"/>
  <c r="BG465" i="3"/>
  <c r="BE465" i="3"/>
  <c r="T465" i="3"/>
  <c r="R465" i="3"/>
  <c r="P465" i="3"/>
  <c r="BI464" i="3"/>
  <c r="BH464" i="3"/>
  <c r="BG464" i="3"/>
  <c r="BE464" i="3"/>
  <c r="T464" i="3"/>
  <c r="R464" i="3"/>
  <c r="P464" i="3"/>
  <c r="BI463" i="3"/>
  <c r="BH463" i="3"/>
  <c r="BG463" i="3"/>
  <c r="BE463" i="3"/>
  <c r="T463" i="3"/>
  <c r="R463" i="3"/>
  <c r="P463" i="3"/>
  <c r="BI462" i="3"/>
  <c r="BH462" i="3"/>
  <c r="BG462" i="3"/>
  <c r="BE462" i="3"/>
  <c r="T462" i="3"/>
  <c r="R462" i="3"/>
  <c r="P462" i="3"/>
  <c r="BI461" i="3"/>
  <c r="BH461" i="3"/>
  <c r="BG461" i="3"/>
  <c r="BE461" i="3"/>
  <c r="T461" i="3"/>
  <c r="R461" i="3"/>
  <c r="P461" i="3"/>
  <c r="BI460" i="3"/>
  <c r="BH460" i="3"/>
  <c r="BG460" i="3"/>
  <c r="BE460" i="3"/>
  <c r="T460" i="3"/>
  <c r="R460" i="3"/>
  <c r="P460" i="3"/>
  <c r="BI459" i="3"/>
  <c r="BH459" i="3"/>
  <c r="BG459" i="3"/>
  <c r="BE459" i="3"/>
  <c r="T459" i="3"/>
  <c r="R459" i="3"/>
  <c r="P459" i="3"/>
  <c r="BI458" i="3"/>
  <c r="BH458" i="3"/>
  <c r="BG458" i="3"/>
  <c r="BE458" i="3"/>
  <c r="T458" i="3"/>
  <c r="R458" i="3"/>
  <c r="P458" i="3"/>
  <c r="BI456" i="3"/>
  <c r="BH456" i="3"/>
  <c r="BG456" i="3"/>
  <c r="BE456" i="3"/>
  <c r="T456" i="3"/>
  <c r="R456" i="3"/>
  <c r="P456" i="3"/>
  <c r="BI455" i="3"/>
  <c r="BH455" i="3"/>
  <c r="BG455" i="3"/>
  <c r="BE455" i="3"/>
  <c r="T455" i="3"/>
  <c r="R455" i="3"/>
  <c r="P455" i="3"/>
  <c r="BI454" i="3"/>
  <c r="BH454" i="3"/>
  <c r="BG454" i="3"/>
  <c r="BE454" i="3"/>
  <c r="T454" i="3"/>
  <c r="R454" i="3"/>
  <c r="P454" i="3"/>
  <c r="BI453" i="3"/>
  <c r="BH453" i="3"/>
  <c r="BG453" i="3"/>
  <c r="BE453" i="3"/>
  <c r="T453" i="3"/>
  <c r="R453" i="3"/>
  <c r="P453" i="3"/>
  <c r="BI452" i="3"/>
  <c r="BH452" i="3"/>
  <c r="BG452" i="3"/>
  <c r="BE452" i="3"/>
  <c r="T452" i="3"/>
  <c r="R452" i="3"/>
  <c r="P452" i="3"/>
  <c r="BI451" i="3"/>
  <c r="BH451" i="3"/>
  <c r="BG451" i="3"/>
  <c r="BE451" i="3"/>
  <c r="T451" i="3"/>
  <c r="R451" i="3"/>
  <c r="P451" i="3"/>
  <c r="BI450" i="3"/>
  <c r="BH450" i="3"/>
  <c r="BG450" i="3"/>
  <c r="BE450" i="3"/>
  <c r="T450" i="3"/>
  <c r="R450" i="3"/>
  <c r="P450" i="3"/>
  <c r="BI449" i="3"/>
  <c r="BH449" i="3"/>
  <c r="BG449" i="3"/>
  <c r="BE449" i="3"/>
  <c r="T449" i="3"/>
  <c r="R449" i="3"/>
  <c r="P449" i="3"/>
  <c r="BI448" i="3"/>
  <c r="BH448" i="3"/>
  <c r="BG448" i="3"/>
  <c r="BE448" i="3"/>
  <c r="T448" i="3"/>
  <c r="R448" i="3"/>
  <c r="P448" i="3"/>
  <c r="BI447" i="3"/>
  <c r="BH447" i="3"/>
  <c r="BG447" i="3"/>
  <c r="BE447" i="3"/>
  <c r="T447" i="3"/>
  <c r="R447" i="3"/>
  <c r="P447" i="3"/>
  <c r="BI446" i="3"/>
  <c r="BH446" i="3"/>
  <c r="BG446" i="3"/>
  <c r="BE446" i="3"/>
  <c r="T446" i="3"/>
  <c r="R446" i="3"/>
  <c r="P446" i="3"/>
  <c r="BI445" i="3"/>
  <c r="BH445" i="3"/>
  <c r="BG445" i="3"/>
  <c r="BE445" i="3"/>
  <c r="T445" i="3"/>
  <c r="R445" i="3"/>
  <c r="P445" i="3"/>
  <c r="BI444" i="3"/>
  <c r="BH444" i="3"/>
  <c r="BG444" i="3"/>
  <c r="BE444" i="3"/>
  <c r="T444" i="3"/>
  <c r="R444" i="3"/>
  <c r="P444" i="3"/>
  <c r="BI442" i="3"/>
  <c r="BH442" i="3"/>
  <c r="BG442" i="3"/>
  <c r="BE442" i="3"/>
  <c r="T442" i="3"/>
  <c r="R442" i="3"/>
  <c r="P442" i="3"/>
  <c r="BI441" i="3"/>
  <c r="BH441" i="3"/>
  <c r="BG441" i="3"/>
  <c r="BE441" i="3"/>
  <c r="T441" i="3"/>
  <c r="R441" i="3"/>
  <c r="P441" i="3"/>
  <c r="BI440" i="3"/>
  <c r="BH440" i="3"/>
  <c r="BG440" i="3"/>
  <c r="BE440" i="3"/>
  <c r="T440" i="3"/>
  <c r="R440" i="3"/>
  <c r="P440" i="3"/>
  <c r="BI439" i="3"/>
  <c r="BH439" i="3"/>
  <c r="BG439" i="3"/>
  <c r="BE439" i="3"/>
  <c r="T439" i="3"/>
  <c r="R439" i="3"/>
  <c r="P439" i="3"/>
  <c r="BI438" i="3"/>
  <c r="BH438" i="3"/>
  <c r="BG438" i="3"/>
  <c r="BE438" i="3"/>
  <c r="T438" i="3"/>
  <c r="R438" i="3"/>
  <c r="P438" i="3"/>
  <c r="BI436" i="3"/>
  <c r="BH436" i="3"/>
  <c r="BG436" i="3"/>
  <c r="BE436" i="3"/>
  <c r="T436" i="3"/>
  <c r="R436" i="3"/>
  <c r="P436" i="3"/>
  <c r="BI435" i="3"/>
  <c r="BH435" i="3"/>
  <c r="BG435" i="3"/>
  <c r="BE435" i="3"/>
  <c r="T435" i="3"/>
  <c r="R435" i="3"/>
  <c r="P435" i="3"/>
  <c r="BI434" i="3"/>
  <c r="BH434" i="3"/>
  <c r="BG434" i="3"/>
  <c r="BE434" i="3"/>
  <c r="T434" i="3"/>
  <c r="R434" i="3"/>
  <c r="P434" i="3"/>
  <c r="BI432" i="3"/>
  <c r="BH432" i="3"/>
  <c r="BG432" i="3"/>
  <c r="BE432" i="3"/>
  <c r="T432" i="3"/>
  <c r="R432" i="3"/>
  <c r="P432" i="3"/>
  <c r="BI431" i="3"/>
  <c r="BH431" i="3"/>
  <c r="BG431" i="3"/>
  <c r="BE431" i="3"/>
  <c r="T431" i="3"/>
  <c r="R431" i="3"/>
  <c r="P431" i="3"/>
  <c r="BI430" i="3"/>
  <c r="BH430" i="3"/>
  <c r="BG430" i="3"/>
  <c r="BE430" i="3"/>
  <c r="T430" i="3"/>
  <c r="R430" i="3"/>
  <c r="P430" i="3"/>
  <c r="BI429" i="3"/>
  <c r="BH429" i="3"/>
  <c r="BG429" i="3"/>
  <c r="BE429" i="3"/>
  <c r="T429" i="3"/>
  <c r="R429" i="3"/>
  <c r="P429" i="3"/>
  <c r="BI428" i="3"/>
  <c r="BH428" i="3"/>
  <c r="BG428" i="3"/>
  <c r="BE428" i="3"/>
  <c r="T428" i="3"/>
  <c r="R428" i="3"/>
  <c r="P428" i="3"/>
  <c r="BI427" i="3"/>
  <c r="BH427" i="3"/>
  <c r="BG427" i="3"/>
  <c r="BE427" i="3"/>
  <c r="T427" i="3"/>
  <c r="R427" i="3"/>
  <c r="P427" i="3"/>
  <c r="BI426" i="3"/>
  <c r="BH426" i="3"/>
  <c r="BG426" i="3"/>
  <c r="BE426" i="3"/>
  <c r="T426" i="3"/>
  <c r="R426" i="3"/>
  <c r="P426" i="3"/>
  <c r="BI425" i="3"/>
  <c r="BH425" i="3"/>
  <c r="BG425" i="3"/>
  <c r="BE425" i="3"/>
  <c r="T425" i="3"/>
  <c r="R425" i="3"/>
  <c r="P425" i="3"/>
  <c r="BI424" i="3"/>
  <c r="BH424" i="3"/>
  <c r="BG424" i="3"/>
  <c r="BE424" i="3"/>
  <c r="T424" i="3"/>
  <c r="R424" i="3"/>
  <c r="P424" i="3"/>
  <c r="BI423" i="3"/>
  <c r="BH423" i="3"/>
  <c r="BG423" i="3"/>
  <c r="BE423" i="3"/>
  <c r="T423" i="3"/>
  <c r="R423" i="3"/>
  <c r="P423" i="3"/>
  <c r="BI422" i="3"/>
  <c r="BH422" i="3"/>
  <c r="BG422" i="3"/>
  <c r="BE422" i="3"/>
  <c r="T422" i="3"/>
  <c r="R422" i="3"/>
  <c r="P422" i="3"/>
  <c r="BI421" i="3"/>
  <c r="BH421" i="3"/>
  <c r="BG421" i="3"/>
  <c r="BE421" i="3"/>
  <c r="T421" i="3"/>
  <c r="R421" i="3"/>
  <c r="P421" i="3"/>
  <c r="BI420" i="3"/>
  <c r="BH420" i="3"/>
  <c r="BG420" i="3"/>
  <c r="BE420" i="3"/>
  <c r="T420" i="3"/>
  <c r="R420" i="3"/>
  <c r="P420" i="3"/>
  <c r="BI419" i="3"/>
  <c r="BH419" i="3"/>
  <c r="BG419" i="3"/>
  <c r="BE419" i="3"/>
  <c r="T419" i="3"/>
  <c r="R419" i="3"/>
  <c r="P419" i="3"/>
  <c r="BI417" i="3"/>
  <c r="BH417" i="3"/>
  <c r="BG417" i="3"/>
  <c r="BE417" i="3"/>
  <c r="T417" i="3"/>
  <c r="R417" i="3"/>
  <c r="P417" i="3"/>
  <c r="BI416" i="3"/>
  <c r="BH416" i="3"/>
  <c r="BG416" i="3"/>
  <c r="BE416" i="3"/>
  <c r="T416" i="3"/>
  <c r="R416" i="3"/>
  <c r="P416" i="3"/>
  <c r="BI415" i="3"/>
  <c r="BH415" i="3"/>
  <c r="BG415" i="3"/>
  <c r="BE415" i="3"/>
  <c r="T415" i="3"/>
  <c r="R415" i="3"/>
  <c r="P415" i="3"/>
  <c r="BI414" i="3"/>
  <c r="BH414" i="3"/>
  <c r="BG414" i="3"/>
  <c r="BE414" i="3"/>
  <c r="T414" i="3"/>
  <c r="R414" i="3"/>
  <c r="P414" i="3"/>
  <c r="BI413" i="3"/>
  <c r="BH413" i="3"/>
  <c r="BG413" i="3"/>
  <c r="BE413" i="3"/>
  <c r="T413" i="3"/>
  <c r="R413" i="3"/>
  <c r="P413" i="3"/>
  <c r="BI412" i="3"/>
  <c r="BH412" i="3"/>
  <c r="BG412" i="3"/>
  <c r="BE412" i="3"/>
  <c r="T412" i="3"/>
  <c r="R412" i="3"/>
  <c r="P412" i="3"/>
  <c r="BI411" i="3"/>
  <c r="BH411" i="3"/>
  <c r="BG411" i="3"/>
  <c r="BE411" i="3"/>
  <c r="T411" i="3"/>
  <c r="R411" i="3"/>
  <c r="P411" i="3"/>
  <c r="BI410" i="3"/>
  <c r="BH410" i="3"/>
  <c r="BG410" i="3"/>
  <c r="BE410" i="3"/>
  <c r="T410" i="3"/>
  <c r="R410" i="3"/>
  <c r="P410" i="3"/>
  <c r="BI409" i="3"/>
  <c r="BH409" i="3"/>
  <c r="BG409" i="3"/>
  <c r="BE409" i="3"/>
  <c r="T409" i="3"/>
  <c r="R409" i="3"/>
  <c r="P409" i="3"/>
  <c r="BI408" i="3"/>
  <c r="BH408" i="3"/>
  <c r="BG408" i="3"/>
  <c r="BE408" i="3"/>
  <c r="T408" i="3"/>
  <c r="R408" i="3"/>
  <c r="P408" i="3"/>
  <c r="BI407" i="3"/>
  <c r="BH407" i="3"/>
  <c r="BG407" i="3"/>
  <c r="BE407" i="3"/>
  <c r="T407" i="3"/>
  <c r="R407" i="3"/>
  <c r="P407" i="3"/>
  <c r="BI406" i="3"/>
  <c r="BH406" i="3"/>
  <c r="BG406" i="3"/>
  <c r="BE406" i="3"/>
  <c r="T406" i="3"/>
  <c r="R406" i="3"/>
  <c r="P406" i="3"/>
  <c r="BI405" i="3"/>
  <c r="BH405" i="3"/>
  <c r="BG405" i="3"/>
  <c r="BE405" i="3"/>
  <c r="T405" i="3"/>
  <c r="R405" i="3"/>
  <c r="P405" i="3"/>
  <c r="BI404" i="3"/>
  <c r="BH404" i="3"/>
  <c r="BG404" i="3"/>
  <c r="BE404" i="3"/>
  <c r="T404" i="3"/>
  <c r="R404" i="3"/>
  <c r="P404" i="3"/>
  <c r="BI402" i="3"/>
  <c r="BH402" i="3"/>
  <c r="BG402" i="3"/>
  <c r="BE402" i="3"/>
  <c r="T402" i="3"/>
  <c r="R402" i="3"/>
  <c r="P402" i="3"/>
  <c r="BI401" i="3"/>
  <c r="BH401" i="3"/>
  <c r="BG401" i="3"/>
  <c r="BE401" i="3"/>
  <c r="T401" i="3"/>
  <c r="R401" i="3"/>
  <c r="P401" i="3"/>
  <c r="BI400" i="3"/>
  <c r="BH400" i="3"/>
  <c r="BG400" i="3"/>
  <c r="BE400" i="3"/>
  <c r="T400" i="3"/>
  <c r="R400" i="3"/>
  <c r="P400" i="3"/>
  <c r="BI399" i="3"/>
  <c r="BH399" i="3"/>
  <c r="BG399" i="3"/>
  <c r="BE399" i="3"/>
  <c r="T399" i="3"/>
  <c r="R399" i="3"/>
  <c r="P399" i="3"/>
  <c r="BI398" i="3"/>
  <c r="BH398" i="3"/>
  <c r="BG398" i="3"/>
  <c r="BE398" i="3"/>
  <c r="T398" i="3"/>
  <c r="R398" i="3"/>
  <c r="P398" i="3"/>
  <c r="BI397" i="3"/>
  <c r="BH397" i="3"/>
  <c r="BG397" i="3"/>
  <c r="BE397" i="3"/>
  <c r="T397" i="3"/>
  <c r="R397" i="3"/>
  <c r="P397" i="3"/>
  <c r="BI396" i="3"/>
  <c r="BH396" i="3"/>
  <c r="BG396" i="3"/>
  <c r="BE396" i="3"/>
  <c r="T396" i="3"/>
  <c r="R396" i="3"/>
  <c r="P396" i="3"/>
  <c r="BI395" i="3"/>
  <c r="BH395" i="3"/>
  <c r="BG395" i="3"/>
  <c r="BE395" i="3"/>
  <c r="T395" i="3"/>
  <c r="R395" i="3"/>
  <c r="P395" i="3"/>
  <c r="BI394" i="3"/>
  <c r="BH394" i="3"/>
  <c r="BG394" i="3"/>
  <c r="BE394" i="3"/>
  <c r="T394" i="3"/>
  <c r="R394" i="3"/>
  <c r="P394" i="3"/>
  <c r="BI393" i="3"/>
  <c r="BH393" i="3"/>
  <c r="BG393" i="3"/>
  <c r="BE393" i="3"/>
  <c r="T393" i="3"/>
  <c r="R393" i="3"/>
  <c r="P393" i="3"/>
  <c r="BI392" i="3"/>
  <c r="BH392" i="3"/>
  <c r="BG392" i="3"/>
  <c r="BE392" i="3"/>
  <c r="T392" i="3"/>
  <c r="R392" i="3"/>
  <c r="P392" i="3"/>
  <c r="BI389" i="3"/>
  <c r="BH389" i="3"/>
  <c r="BG389" i="3"/>
  <c r="BE389" i="3"/>
  <c r="T389" i="3"/>
  <c r="T388" i="3" s="1"/>
  <c r="R389" i="3"/>
  <c r="R388" i="3" s="1"/>
  <c r="P389" i="3"/>
  <c r="P388" i="3" s="1"/>
  <c r="BI387" i="3"/>
  <c r="BH387" i="3"/>
  <c r="BG387" i="3"/>
  <c r="BE387" i="3"/>
  <c r="T387" i="3"/>
  <c r="R387" i="3"/>
  <c r="P387" i="3"/>
  <c r="BI386" i="3"/>
  <c r="BH386" i="3"/>
  <c r="BG386" i="3"/>
  <c r="BE386" i="3"/>
  <c r="T386" i="3"/>
  <c r="R386" i="3"/>
  <c r="P386" i="3"/>
  <c r="BI385" i="3"/>
  <c r="BH385" i="3"/>
  <c r="BG385" i="3"/>
  <c r="BE385" i="3"/>
  <c r="T385" i="3"/>
  <c r="R385" i="3"/>
  <c r="P385" i="3"/>
  <c r="BI384" i="3"/>
  <c r="BH384" i="3"/>
  <c r="BG384" i="3"/>
  <c r="BE384" i="3"/>
  <c r="T384" i="3"/>
  <c r="R384" i="3"/>
  <c r="P384" i="3"/>
  <c r="BI383" i="3"/>
  <c r="BH383" i="3"/>
  <c r="BG383" i="3"/>
  <c r="BE383" i="3"/>
  <c r="T383" i="3"/>
  <c r="R383" i="3"/>
  <c r="P383" i="3"/>
  <c r="BI382" i="3"/>
  <c r="BH382" i="3"/>
  <c r="BG382" i="3"/>
  <c r="BE382" i="3"/>
  <c r="T382" i="3"/>
  <c r="R382" i="3"/>
  <c r="P382" i="3"/>
  <c r="BI381" i="3"/>
  <c r="BH381" i="3"/>
  <c r="BG381" i="3"/>
  <c r="BE381" i="3"/>
  <c r="T381" i="3"/>
  <c r="R381" i="3"/>
  <c r="P381" i="3"/>
  <c r="BI380" i="3"/>
  <c r="BH380" i="3"/>
  <c r="BG380" i="3"/>
  <c r="BE380" i="3"/>
  <c r="T380" i="3"/>
  <c r="R380" i="3"/>
  <c r="P380" i="3"/>
  <c r="BI379" i="3"/>
  <c r="BH379" i="3"/>
  <c r="BG379" i="3"/>
  <c r="BE379" i="3"/>
  <c r="T379" i="3"/>
  <c r="R379" i="3"/>
  <c r="P379" i="3"/>
  <c r="BI378" i="3"/>
  <c r="BH378" i="3"/>
  <c r="BG378" i="3"/>
  <c r="BE378" i="3"/>
  <c r="T378" i="3"/>
  <c r="R378" i="3"/>
  <c r="P378" i="3"/>
  <c r="BI377" i="3"/>
  <c r="BH377" i="3"/>
  <c r="BG377" i="3"/>
  <c r="BE377" i="3"/>
  <c r="T377" i="3"/>
  <c r="R377" i="3"/>
  <c r="P377" i="3"/>
  <c r="BI376" i="3"/>
  <c r="BH376" i="3"/>
  <c r="BG376" i="3"/>
  <c r="BE376" i="3"/>
  <c r="T376" i="3"/>
  <c r="R376" i="3"/>
  <c r="P376" i="3"/>
  <c r="BI375" i="3"/>
  <c r="BH375" i="3"/>
  <c r="BG375" i="3"/>
  <c r="BE375" i="3"/>
  <c r="T375" i="3"/>
  <c r="R375" i="3"/>
  <c r="P375" i="3"/>
  <c r="BI374" i="3"/>
  <c r="BH374" i="3"/>
  <c r="BG374" i="3"/>
  <c r="BE374" i="3"/>
  <c r="T374" i="3"/>
  <c r="R374" i="3"/>
  <c r="P374" i="3"/>
  <c r="BI373" i="3"/>
  <c r="BH373" i="3"/>
  <c r="BG373" i="3"/>
  <c r="BE373" i="3"/>
  <c r="T373" i="3"/>
  <c r="R373" i="3"/>
  <c r="P373" i="3"/>
  <c r="BI372" i="3"/>
  <c r="BH372" i="3"/>
  <c r="BG372" i="3"/>
  <c r="BE372" i="3"/>
  <c r="T372" i="3"/>
  <c r="R372" i="3"/>
  <c r="P372" i="3"/>
  <c r="BI371" i="3"/>
  <c r="BH371" i="3"/>
  <c r="BG371" i="3"/>
  <c r="BE371" i="3"/>
  <c r="T371" i="3"/>
  <c r="R371" i="3"/>
  <c r="P371" i="3"/>
  <c r="BI370" i="3"/>
  <c r="BH370" i="3"/>
  <c r="BG370" i="3"/>
  <c r="BE370" i="3"/>
  <c r="T370" i="3"/>
  <c r="R370" i="3"/>
  <c r="P370" i="3"/>
  <c r="BI369" i="3"/>
  <c r="BH369" i="3"/>
  <c r="BG369" i="3"/>
  <c r="BE369" i="3"/>
  <c r="T369" i="3"/>
  <c r="R369" i="3"/>
  <c r="P369" i="3"/>
  <c r="BI368" i="3"/>
  <c r="BH368" i="3"/>
  <c r="BG368" i="3"/>
  <c r="BE368" i="3"/>
  <c r="T368" i="3"/>
  <c r="R368" i="3"/>
  <c r="P368" i="3"/>
  <c r="BI367" i="3"/>
  <c r="BH367" i="3"/>
  <c r="BG367" i="3"/>
  <c r="BE367" i="3"/>
  <c r="T367" i="3"/>
  <c r="R367" i="3"/>
  <c r="P367" i="3"/>
  <c r="BI366" i="3"/>
  <c r="BH366" i="3"/>
  <c r="BG366" i="3"/>
  <c r="BE366" i="3"/>
  <c r="T366" i="3"/>
  <c r="R366" i="3"/>
  <c r="P366" i="3"/>
  <c r="BI365" i="3"/>
  <c r="BH365" i="3"/>
  <c r="BG365" i="3"/>
  <c r="BE365" i="3"/>
  <c r="T365" i="3"/>
  <c r="R365" i="3"/>
  <c r="P365" i="3"/>
  <c r="BI364" i="3"/>
  <c r="BH364" i="3"/>
  <c r="BG364" i="3"/>
  <c r="BE364" i="3"/>
  <c r="T364" i="3"/>
  <c r="R364" i="3"/>
  <c r="P364" i="3"/>
  <c r="BI363" i="3"/>
  <c r="BH363" i="3"/>
  <c r="BG363" i="3"/>
  <c r="BE363" i="3"/>
  <c r="T363" i="3"/>
  <c r="R363" i="3"/>
  <c r="P363" i="3"/>
  <c r="BI362" i="3"/>
  <c r="BH362" i="3"/>
  <c r="BG362" i="3"/>
  <c r="BE362" i="3"/>
  <c r="T362" i="3"/>
  <c r="R362" i="3"/>
  <c r="P362" i="3"/>
  <c r="BI360" i="3"/>
  <c r="BH360" i="3"/>
  <c r="BG360" i="3"/>
  <c r="BE360" i="3"/>
  <c r="T360" i="3"/>
  <c r="R360" i="3"/>
  <c r="P360" i="3"/>
  <c r="BI359" i="3"/>
  <c r="BH359" i="3"/>
  <c r="BG359" i="3"/>
  <c r="BE359" i="3"/>
  <c r="T359" i="3"/>
  <c r="R359" i="3"/>
  <c r="P359" i="3"/>
  <c r="BI358" i="3"/>
  <c r="BH358" i="3"/>
  <c r="BG358" i="3"/>
  <c r="BE358" i="3"/>
  <c r="T358" i="3"/>
  <c r="R358" i="3"/>
  <c r="P358" i="3"/>
  <c r="BI357" i="3"/>
  <c r="BH357" i="3"/>
  <c r="BG357" i="3"/>
  <c r="BE357" i="3"/>
  <c r="T357" i="3"/>
  <c r="R357" i="3"/>
  <c r="P357" i="3"/>
  <c r="BI356" i="3"/>
  <c r="BH356" i="3"/>
  <c r="BG356" i="3"/>
  <c r="BE356" i="3"/>
  <c r="T356" i="3"/>
  <c r="R356" i="3"/>
  <c r="P356" i="3"/>
  <c r="BI355" i="3"/>
  <c r="BH355" i="3"/>
  <c r="BG355" i="3"/>
  <c r="BE355" i="3"/>
  <c r="T355" i="3"/>
  <c r="R355" i="3"/>
  <c r="P355" i="3"/>
  <c r="BI354" i="3"/>
  <c r="BH354" i="3"/>
  <c r="BG354" i="3"/>
  <c r="BE354" i="3"/>
  <c r="T354" i="3"/>
  <c r="R354" i="3"/>
  <c r="P354" i="3"/>
  <c r="BI353" i="3"/>
  <c r="BH353" i="3"/>
  <c r="BG353" i="3"/>
  <c r="BE353" i="3"/>
  <c r="T353" i="3"/>
  <c r="R353" i="3"/>
  <c r="P353" i="3"/>
  <c r="BI352" i="3"/>
  <c r="BH352" i="3"/>
  <c r="BG352" i="3"/>
  <c r="BE352" i="3"/>
  <c r="T352" i="3"/>
  <c r="R352" i="3"/>
  <c r="P352" i="3"/>
  <c r="BI351" i="3"/>
  <c r="BH351" i="3"/>
  <c r="BG351" i="3"/>
  <c r="BE351" i="3"/>
  <c r="T351" i="3"/>
  <c r="R351" i="3"/>
  <c r="P351" i="3"/>
  <c r="BI350" i="3"/>
  <c r="BH350" i="3"/>
  <c r="BG350" i="3"/>
  <c r="BE350" i="3"/>
  <c r="T350" i="3"/>
  <c r="R350" i="3"/>
  <c r="P350" i="3"/>
  <c r="BI349" i="3"/>
  <c r="BH349" i="3"/>
  <c r="BG349" i="3"/>
  <c r="BE349" i="3"/>
  <c r="T349" i="3"/>
  <c r="R349" i="3"/>
  <c r="P349" i="3"/>
  <c r="BI348" i="3"/>
  <c r="BH348" i="3"/>
  <c r="BG348" i="3"/>
  <c r="BE348" i="3"/>
  <c r="T348" i="3"/>
  <c r="R348" i="3"/>
  <c r="P348" i="3"/>
  <c r="BI347" i="3"/>
  <c r="BH347" i="3"/>
  <c r="BG347" i="3"/>
  <c r="BE347" i="3"/>
  <c r="T347" i="3"/>
  <c r="R347" i="3"/>
  <c r="P347" i="3"/>
  <c r="BI346" i="3"/>
  <c r="BH346" i="3"/>
  <c r="BG346" i="3"/>
  <c r="BE346" i="3"/>
  <c r="T346" i="3"/>
  <c r="R346" i="3"/>
  <c r="P346" i="3"/>
  <c r="BI345" i="3"/>
  <c r="BH345" i="3"/>
  <c r="BG345" i="3"/>
  <c r="BE345" i="3"/>
  <c r="T345" i="3"/>
  <c r="R345" i="3"/>
  <c r="P345" i="3"/>
  <c r="BI344" i="3"/>
  <c r="BH344" i="3"/>
  <c r="BG344" i="3"/>
  <c r="BE344" i="3"/>
  <c r="T344" i="3"/>
  <c r="R344" i="3"/>
  <c r="P344" i="3"/>
  <c r="BI342" i="3"/>
  <c r="BH342" i="3"/>
  <c r="BG342" i="3"/>
  <c r="BE342" i="3"/>
  <c r="T342" i="3"/>
  <c r="R342" i="3"/>
  <c r="P342" i="3"/>
  <c r="BI341" i="3"/>
  <c r="BH341" i="3"/>
  <c r="BG341" i="3"/>
  <c r="BE341" i="3"/>
  <c r="T341" i="3"/>
  <c r="R341" i="3"/>
  <c r="P341" i="3"/>
  <c r="BI340" i="3"/>
  <c r="BH340" i="3"/>
  <c r="BG340" i="3"/>
  <c r="BE340" i="3"/>
  <c r="T340" i="3"/>
  <c r="R340" i="3"/>
  <c r="P340" i="3"/>
  <c r="BI339" i="3"/>
  <c r="BH339" i="3"/>
  <c r="BG339" i="3"/>
  <c r="BE339" i="3"/>
  <c r="T339" i="3"/>
  <c r="R339" i="3"/>
  <c r="P339" i="3"/>
  <c r="BI337" i="3"/>
  <c r="BH337" i="3"/>
  <c r="BG337" i="3"/>
  <c r="BE337" i="3"/>
  <c r="T337" i="3"/>
  <c r="R337" i="3"/>
  <c r="P337" i="3"/>
  <c r="BI336" i="3"/>
  <c r="BH336" i="3"/>
  <c r="BG336" i="3"/>
  <c r="BE336" i="3"/>
  <c r="T336" i="3"/>
  <c r="R336" i="3"/>
  <c r="P336" i="3"/>
  <c r="BI335" i="3"/>
  <c r="BH335" i="3"/>
  <c r="BG335" i="3"/>
  <c r="BE335" i="3"/>
  <c r="T335" i="3"/>
  <c r="R335" i="3"/>
  <c r="P335" i="3"/>
  <c r="BI334" i="3"/>
  <c r="BH334" i="3"/>
  <c r="BG334" i="3"/>
  <c r="BE334" i="3"/>
  <c r="T334" i="3"/>
  <c r="R334" i="3"/>
  <c r="P334" i="3"/>
  <c r="BI333" i="3"/>
  <c r="BH333" i="3"/>
  <c r="BG333" i="3"/>
  <c r="BE333" i="3"/>
  <c r="T333" i="3"/>
  <c r="R333" i="3"/>
  <c r="P333" i="3"/>
  <c r="BI332" i="3"/>
  <c r="BH332" i="3"/>
  <c r="BG332" i="3"/>
  <c r="BE332" i="3"/>
  <c r="T332" i="3"/>
  <c r="R332" i="3"/>
  <c r="P332" i="3"/>
  <c r="BI331" i="3"/>
  <c r="BH331" i="3"/>
  <c r="BG331" i="3"/>
  <c r="BE331" i="3"/>
  <c r="T331" i="3"/>
  <c r="R331" i="3"/>
  <c r="P331" i="3"/>
  <c r="BI330" i="3"/>
  <c r="BH330" i="3"/>
  <c r="BG330" i="3"/>
  <c r="BE330" i="3"/>
  <c r="T330" i="3"/>
  <c r="R330" i="3"/>
  <c r="P330" i="3"/>
  <c r="BI329" i="3"/>
  <c r="BH329" i="3"/>
  <c r="BG329" i="3"/>
  <c r="BE329" i="3"/>
  <c r="T329" i="3"/>
  <c r="R329" i="3"/>
  <c r="P329" i="3"/>
  <c r="BI328" i="3"/>
  <c r="BH328" i="3"/>
  <c r="BG328" i="3"/>
  <c r="BE328" i="3"/>
  <c r="T328" i="3"/>
  <c r="R328" i="3"/>
  <c r="P328" i="3"/>
  <c r="BI327" i="3"/>
  <c r="BH327" i="3"/>
  <c r="BG327" i="3"/>
  <c r="BE327" i="3"/>
  <c r="T327" i="3"/>
  <c r="R327" i="3"/>
  <c r="P327" i="3"/>
  <c r="BI326" i="3"/>
  <c r="BH326" i="3"/>
  <c r="BG326" i="3"/>
  <c r="BE326" i="3"/>
  <c r="T326" i="3"/>
  <c r="R326" i="3"/>
  <c r="P326" i="3"/>
  <c r="BI325" i="3"/>
  <c r="BH325" i="3"/>
  <c r="BG325" i="3"/>
  <c r="BE325" i="3"/>
  <c r="T325" i="3"/>
  <c r="R325" i="3"/>
  <c r="P325" i="3"/>
  <c r="BI324" i="3"/>
  <c r="BH324" i="3"/>
  <c r="BG324" i="3"/>
  <c r="BE324" i="3"/>
  <c r="T324" i="3"/>
  <c r="R324" i="3"/>
  <c r="P324" i="3"/>
  <c r="BI323" i="3"/>
  <c r="BH323" i="3"/>
  <c r="BG323" i="3"/>
  <c r="BE323" i="3"/>
  <c r="T323" i="3"/>
  <c r="R323" i="3"/>
  <c r="P323" i="3"/>
  <c r="BI322" i="3"/>
  <c r="BH322" i="3"/>
  <c r="BG322" i="3"/>
  <c r="BE322" i="3"/>
  <c r="T322" i="3"/>
  <c r="R322" i="3"/>
  <c r="P322" i="3"/>
  <c r="BI321" i="3"/>
  <c r="BH321" i="3"/>
  <c r="BG321" i="3"/>
  <c r="BE321" i="3"/>
  <c r="T321" i="3"/>
  <c r="R321" i="3"/>
  <c r="P321" i="3"/>
  <c r="BI320" i="3"/>
  <c r="BH320" i="3"/>
  <c r="BG320" i="3"/>
  <c r="BE320" i="3"/>
  <c r="T320" i="3"/>
  <c r="R320" i="3"/>
  <c r="P320" i="3"/>
  <c r="BI319" i="3"/>
  <c r="BH319" i="3"/>
  <c r="BG319" i="3"/>
  <c r="BE319" i="3"/>
  <c r="T319" i="3"/>
  <c r="R319" i="3"/>
  <c r="P319" i="3"/>
  <c r="BI318" i="3"/>
  <c r="BH318" i="3"/>
  <c r="BG318" i="3"/>
  <c r="BE318" i="3"/>
  <c r="T318" i="3"/>
  <c r="R318" i="3"/>
  <c r="P318" i="3"/>
  <c r="BI317" i="3"/>
  <c r="BH317" i="3"/>
  <c r="BG317" i="3"/>
  <c r="BE317" i="3"/>
  <c r="T317" i="3"/>
  <c r="R317" i="3"/>
  <c r="P317" i="3"/>
  <c r="BI316" i="3"/>
  <c r="BH316" i="3"/>
  <c r="BG316" i="3"/>
  <c r="BE316" i="3"/>
  <c r="T316" i="3"/>
  <c r="R316" i="3"/>
  <c r="P316" i="3"/>
  <c r="BI315" i="3"/>
  <c r="BH315" i="3"/>
  <c r="BG315" i="3"/>
  <c r="BE315" i="3"/>
  <c r="T315" i="3"/>
  <c r="R315" i="3"/>
  <c r="P315" i="3"/>
  <c r="BI314" i="3"/>
  <c r="BH314" i="3"/>
  <c r="BG314" i="3"/>
  <c r="BE314" i="3"/>
  <c r="T314" i="3"/>
  <c r="R314" i="3"/>
  <c r="P314" i="3"/>
  <c r="BI313" i="3"/>
  <c r="BH313" i="3"/>
  <c r="BG313" i="3"/>
  <c r="BE313" i="3"/>
  <c r="T313" i="3"/>
  <c r="R313" i="3"/>
  <c r="P313" i="3"/>
  <c r="BI312" i="3"/>
  <c r="BH312" i="3"/>
  <c r="BG312" i="3"/>
  <c r="BE312" i="3"/>
  <c r="T312" i="3"/>
  <c r="R312" i="3"/>
  <c r="P312" i="3"/>
  <c r="BI311" i="3"/>
  <c r="BH311" i="3"/>
  <c r="BG311" i="3"/>
  <c r="BE311" i="3"/>
  <c r="T311" i="3"/>
  <c r="R311" i="3"/>
  <c r="P311" i="3"/>
  <c r="BI310" i="3"/>
  <c r="BH310" i="3"/>
  <c r="BG310" i="3"/>
  <c r="BE310" i="3"/>
  <c r="T310" i="3"/>
  <c r="R310" i="3"/>
  <c r="P310" i="3"/>
  <c r="BI309" i="3"/>
  <c r="BH309" i="3"/>
  <c r="BG309" i="3"/>
  <c r="BE309" i="3"/>
  <c r="T309" i="3"/>
  <c r="R309" i="3"/>
  <c r="P309" i="3"/>
  <c r="BI308" i="3"/>
  <c r="BH308" i="3"/>
  <c r="BG308" i="3"/>
  <c r="BE308" i="3"/>
  <c r="T308" i="3"/>
  <c r="R308" i="3"/>
  <c r="P308" i="3"/>
  <c r="BI307" i="3"/>
  <c r="BH307" i="3"/>
  <c r="BG307" i="3"/>
  <c r="BE307" i="3"/>
  <c r="T307" i="3"/>
  <c r="R307" i="3"/>
  <c r="P307" i="3"/>
  <c r="BI306" i="3"/>
  <c r="BH306" i="3"/>
  <c r="BG306" i="3"/>
  <c r="BE306" i="3"/>
  <c r="T306" i="3"/>
  <c r="R306" i="3"/>
  <c r="P306" i="3"/>
  <c r="BI305" i="3"/>
  <c r="BH305" i="3"/>
  <c r="BG305" i="3"/>
  <c r="BE305" i="3"/>
  <c r="T305" i="3"/>
  <c r="R305" i="3"/>
  <c r="P305" i="3"/>
  <c r="BI304" i="3"/>
  <c r="BH304" i="3"/>
  <c r="BG304" i="3"/>
  <c r="BE304" i="3"/>
  <c r="T304" i="3"/>
  <c r="R304" i="3"/>
  <c r="P304" i="3"/>
  <c r="BI303" i="3"/>
  <c r="BH303" i="3"/>
  <c r="BG303" i="3"/>
  <c r="BE303" i="3"/>
  <c r="T303" i="3"/>
  <c r="R303" i="3"/>
  <c r="P303" i="3"/>
  <c r="BI302" i="3"/>
  <c r="BH302" i="3"/>
  <c r="BG302" i="3"/>
  <c r="BE302" i="3"/>
  <c r="T302" i="3"/>
  <c r="R302" i="3"/>
  <c r="P302" i="3"/>
  <c r="BI301" i="3"/>
  <c r="BH301" i="3"/>
  <c r="BG301" i="3"/>
  <c r="BE301" i="3"/>
  <c r="T301" i="3"/>
  <c r="R301" i="3"/>
  <c r="P301" i="3"/>
  <c r="BI300" i="3"/>
  <c r="BH300" i="3"/>
  <c r="BG300" i="3"/>
  <c r="BE300" i="3"/>
  <c r="T300" i="3"/>
  <c r="R300" i="3"/>
  <c r="P300" i="3"/>
  <c r="BI299" i="3"/>
  <c r="BH299" i="3"/>
  <c r="BG299" i="3"/>
  <c r="BE299" i="3"/>
  <c r="T299" i="3"/>
  <c r="R299" i="3"/>
  <c r="P299" i="3"/>
  <c r="BI298" i="3"/>
  <c r="BH298" i="3"/>
  <c r="BG298" i="3"/>
  <c r="BE298" i="3"/>
  <c r="T298" i="3"/>
  <c r="R298" i="3"/>
  <c r="P298" i="3"/>
  <c r="BI297" i="3"/>
  <c r="BH297" i="3"/>
  <c r="BG297" i="3"/>
  <c r="BE297" i="3"/>
  <c r="T297" i="3"/>
  <c r="R297" i="3"/>
  <c r="P297" i="3"/>
  <c r="BI296" i="3"/>
  <c r="BH296" i="3"/>
  <c r="BG296" i="3"/>
  <c r="BE296" i="3"/>
  <c r="T296" i="3"/>
  <c r="R296" i="3"/>
  <c r="P296" i="3"/>
  <c r="BI295" i="3"/>
  <c r="BH295" i="3"/>
  <c r="BG295" i="3"/>
  <c r="BE295" i="3"/>
  <c r="T295" i="3"/>
  <c r="R295" i="3"/>
  <c r="P295" i="3"/>
  <c r="BI294" i="3"/>
  <c r="BH294" i="3"/>
  <c r="BG294" i="3"/>
  <c r="BE294" i="3"/>
  <c r="T294" i="3"/>
  <c r="R294" i="3"/>
  <c r="P294" i="3"/>
  <c r="BI293" i="3"/>
  <c r="BH293" i="3"/>
  <c r="BG293" i="3"/>
  <c r="BE293" i="3"/>
  <c r="T293" i="3"/>
  <c r="R293" i="3"/>
  <c r="P293" i="3"/>
  <c r="BI292" i="3"/>
  <c r="BH292" i="3"/>
  <c r="BG292" i="3"/>
  <c r="BE292" i="3"/>
  <c r="T292" i="3"/>
  <c r="R292" i="3"/>
  <c r="P292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9" i="3"/>
  <c r="BH289" i="3"/>
  <c r="BG289" i="3"/>
  <c r="BE289" i="3"/>
  <c r="T289" i="3"/>
  <c r="R289" i="3"/>
  <c r="P289" i="3"/>
  <c r="BI288" i="3"/>
  <c r="BH288" i="3"/>
  <c r="BG288" i="3"/>
  <c r="BE288" i="3"/>
  <c r="T288" i="3"/>
  <c r="R288" i="3"/>
  <c r="P288" i="3"/>
  <c r="BI287" i="3"/>
  <c r="BH287" i="3"/>
  <c r="BG287" i="3"/>
  <c r="BE287" i="3"/>
  <c r="T287" i="3"/>
  <c r="R287" i="3"/>
  <c r="P287" i="3"/>
  <c r="BI286" i="3"/>
  <c r="BH286" i="3"/>
  <c r="BG286" i="3"/>
  <c r="BE286" i="3"/>
  <c r="T286" i="3"/>
  <c r="R286" i="3"/>
  <c r="P286" i="3"/>
  <c r="BI285" i="3"/>
  <c r="BH285" i="3"/>
  <c r="BG285" i="3"/>
  <c r="BE285" i="3"/>
  <c r="T285" i="3"/>
  <c r="R285" i="3"/>
  <c r="P285" i="3"/>
  <c r="BI284" i="3"/>
  <c r="BH284" i="3"/>
  <c r="BG284" i="3"/>
  <c r="BE284" i="3"/>
  <c r="T284" i="3"/>
  <c r="R284" i="3"/>
  <c r="P284" i="3"/>
  <c r="BI283" i="3"/>
  <c r="BH283" i="3"/>
  <c r="BG283" i="3"/>
  <c r="BE283" i="3"/>
  <c r="T283" i="3"/>
  <c r="R283" i="3"/>
  <c r="P283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80" i="3"/>
  <c r="BH280" i="3"/>
  <c r="BG280" i="3"/>
  <c r="BE280" i="3"/>
  <c r="T280" i="3"/>
  <c r="R280" i="3"/>
  <c r="P280" i="3"/>
  <c r="BI279" i="3"/>
  <c r="BH279" i="3"/>
  <c r="BG279" i="3"/>
  <c r="BE279" i="3"/>
  <c r="T279" i="3"/>
  <c r="R279" i="3"/>
  <c r="P279" i="3"/>
  <c r="BI278" i="3"/>
  <c r="BH278" i="3"/>
  <c r="BG278" i="3"/>
  <c r="BE278" i="3"/>
  <c r="T278" i="3"/>
  <c r="R278" i="3"/>
  <c r="P278" i="3"/>
  <c r="BI277" i="3"/>
  <c r="BH277" i="3"/>
  <c r="BG277" i="3"/>
  <c r="BE277" i="3"/>
  <c r="T277" i="3"/>
  <c r="R277" i="3"/>
  <c r="P277" i="3"/>
  <c r="BI276" i="3"/>
  <c r="BH276" i="3"/>
  <c r="BG276" i="3"/>
  <c r="BE276" i="3"/>
  <c r="T276" i="3"/>
  <c r="R276" i="3"/>
  <c r="P276" i="3"/>
  <c r="BI275" i="3"/>
  <c r="BH275" i="3"/>
  <c r="BG275" i="3"/>
  <c r="BE275" i="3"/>
  <c r="T275" i="3"/>
  <c r="R275" i="3"/>
  <c r="P275" i="3"/>
  <c r="BI274" i="3"/>
  <c r="BH274" i="3"/>
  <c r="BG274" i="3"/>
  <c r="BE274" i="3"/>
  <c r="T274" i="3"/>
  <c r="R274" i="3"/>
  <c r="P274" i="3"/>
  <c r="BI273" i="3"/>
  <c r="BH273" i="3"/>
  <c r="BG273" i="3"/>
  <c r="BE273" i="3"/>
  <c r="T273" i="3"/>
  <c r="R273" i="3"/>
  <c r="P273" i="3"/>
  <c r="BI272" i="3"/>
  <c r="BH272" i="3"/>
  <c r="BG272" i="3"/>
  <c r="BE272" i="3"/>
  <c r="T272" i="3"/>
  <c r="R272" i="3"/>
  <c r="P272" i="3"/>
  <c r="BI271" i="3"/>
  <c r="BH271" i="3"/>
  <c r="BG271" i="3"/>
  <c r="BE271" i="3"/>
  <c r="T271" i="3"/>
  <c r="R271" i="3"/>
  <c r="P271" i="3"/>
  <c r="BI270" i="3"/>
  <c r="BH270" i="3"/>
  <c r="BG270" i="3"/>
  <c r="BE270" i="3"/>
  <c r="T270" i="3"/>
  <c r="R270" i="3"/>
  <c r="P270" i="3"/>
  <c r="BI269" i="3"/>
  <c r="BH269" i="3"/>
  <c r="BG269" i="3"/>
  <c r="BE269" i="3"/>
  <c r="T269" i="3"/>
  <c r="R269" i="3"/>
  <c r="P269" i="3"/>
  <c r="BI268" i="3"/>
  <c r="BH268" i="3"/>
  <c r="BG268" i="3"/>
  <c r="BE268" i="3"/>
  <c r="T268" i="3"/>
  <c r="R268" i="3"/>
  <c r="P268" i="3"/>
  <c r="BI267" i="3"/>
  <c r="BH267" i="3"/>
  <c r="BG267" i="3"/>
  <c r="BE267" i="3"/>
  <c r="T267" i="3"/>
  <c r="R267" i="3"/>
  <c r="P267" i="3"/>
  <c r="BI266" i="3"/>
  <c r="BH266" i="3"/>
  <c r="BG266" i="3"/>
  <c r="BE266" i="3"/>
  <c r="T266" i="3"/>
  <c r="R266" i="3"/>
  <c r="P266" i="3"/>
  <c r="BI265" i="3"/>
  <c r="BH265" i="3"/>
  <c r="BG265" i="3"/>
  <c r="BE265" i="3"/>
  <c r="T265" i="3"/>
  <c r="R265" i="3"/>
  <c r="P265" i="3"/>
  <c r="BI264" i="3"/>
  <c r="BH264" i="3"/>
  <c r="BG264" i="3"/>
  <c r="BE264" i="3"/>
  <c r="T264" i="3"/>
  <c r="R264" i="3"/>
  <c r="P264" i="3"/>
  <c r="BI263" i="3"/>
  <c r="BH263" i="3"/>
  <c r="BG263" i="3"/>
  <c r="BE263" i="3"/>
  <c r="T263" i="3"/>
  <c r="R263" i="3"/>
  <c r="P263" i="3"/>
  <c r="BI262" i="3"/>
  <c r="BH262" i="3"/>
  <c r="BG262" i="3"/>
  <c r="BE262" i="3"/>
  <c r="T262" i="3"/>
  <c r="R262" i="3"/>
  <c r="P262" i="3"/>
  <c r="BI261" i="3"/>
  <c r="BH261" i="3"/>
  <c r="BG261" i="3"/>
  <c r="BE261" i="3"/>
  <c r="T261" i="3"/>
  <c r="R261" i="3"/>
  <c r="P261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8" i="3"/>
  <c r="BH258" i="3"/>
  <c r="BG258" i="3"/>
  <c r="BE258" i="3"/>
  <c r="T258" i="3"/>
  <c r="R258" i="3"/>
  <c r="P258" i="3"/>
  <c r="BI257" i="3"/>
  <c r="BH257" i="3"/>
  <c r="BG257" i="3"/>
  <c r="BE257" i="3"/>
  <c r="T257" i="3"/>
  <c r="R257" i="3"/>
  <c r="P257" i="3"/>
  <c r="BI256" i="3"/>
  <c r="BH256" i="3"/>
  <c r="BG256" i="3"/>
  <c r="BE256" i="3"/>
  <c r="T256" i="3"/>
  <c r="R256" i="3"/>
  <c r="P256" i="3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J150" i="3"/>
  <c r="J149" i="3"/>
  <c r="F147" i="3"/>
  <c r="E145" i="3"/>
  <c r="BI130" i="3"/>
  <c r="BH130" i="3"/>
  <c r="BG130" i="3"/>
  <c r="BE130" i="3"/>
  <c r="BI129" i="3"/>
  <c r="BH129" i="3"/>
  <c r="BG129" i="3"/>
  <c r="BF129" i="3"/>
  <c r="BE129" i="3"/>
  <c r="BI128" i="3"/>
  <c r="BH128" i="3"/>
  <c r="BG128" i="3"/>
  <c r="BF128" i="3"/>
  <c r="BE128" i="3"/>
  <c r="BI127" i="3"/>
  <c r="BH127" i="3"/>
  <c r="BG127" i="3"/>
  <c r="BF127" i="3"/>
  <c r="BE127" i="3"/>
  <c r="BI126" i="3"/>
  <c r="BH126" i="3"/>
  <c r="BG126" i="3"/>
  <c r="BF126" i="3"/>
  <c r="BE126" i="3"/>
  <c r="BI125" i="3"/>
  <c r="BH125" i="3"/>
  <c r="BG125" i="3"/>
  <c r="BF125" i="3"/>
  <c r="BE125" i="3"/>
  <c r="J94" i="3"/>
  <c r="J93" i="3"/>
  <c r="F91" i="3"/>
  <c r="E89" i="3"/>
  <c r="J20" i="3"/>
  <c r="E20" i="3"/>
  <c r="F150" i="3" s="1"/>
  <c r="J19" i="3"/>
  <c r="J17" i="3"/>
  <c r="E17" i="3"/>
  <c r="F149" i="3" s="1"/>
  <c r="J16" i="3"/>
  <c r="J14" i="3"/>
  <c r="J147" i="3" s="1"/>
  <c r="E7" i="3"/>
  <c r="E141" i="3" s="1"/>
  <c r="J41" i="2"/>
  <c r="J40" i="2"/>
  <c r="AY96" i="1" s="1"/>
  <c r="J39" i="2"/>
  <c r="AX96" i="1" s="1"/>
  <c r="BI592" i="2"/>
  <c r="BH592" i="2"/>
  <c r="BG592" i="2"/>
  <c r="BE592" i="2"/>
  <c r="T592" i="2"/>
  <c r="T591" i="2" s="1"/>
  <c r="R592" i="2"/>
  <c r="R591" i="2" s="1"/>
  <c r="P592" i="2"/>
  <c r="P591" i="2" s="1"/>
  <c r="BI590" i="2"/>
  <c r="BH590" i="2"/>
  <c r="BG590" i="2"/>
  <c r="BE590" i="2"/>
  <c r="T590" i="2"/>
  <c r="R590" i="2"/>
  <c r="P590" i="2"/>
  <c r="BI589" i="2"/>
  <c r="BH589" i="2"/>
  <c r="BG589" i="2"/>
  <c r="BE589" i="2"/>
  <c r="T589" i="2"/>
  <c r="R589" i="2"/>
  <c r="P589" i="2"/>
  <c r="BI587" i="2"/>
  <c r="BH587" i="2"/>
  <c r="BG587" i="2"/>
  <c r="BE587" i="2"/>
  <c r="T587" i="2"/>
  <c r="R587" i="2"/>
  <c r="P587" i="2"/>
  <c r="BI586" i="2"/>
  <c r="BH586" i="2"/>
  <c r="BG586" i="2"/>
  <c r="BE586" i="2"/>
  <c r="T586" i="2"/>
  <c r="R586" i="2"/>
  <c r="P586" i="2"/>
  <c r="BI585" i="2"/>
  <c r="BH585" i="2"/>
  <c r="BG585" i="2"/>
  <c r="BE585" i="2"/>
  <c r="T585" i="2"/>
  <c r="R585" i="2"/>
  <c r="P585" i="2"/>
  <c r="BI583" i="2"/>
  <c r="BH583" i="2"/>
  <c r="BG583" i="2"/>
  <c r="BE583" i="2"/>
  <c r="T583" i="2"/>
  <c r="R583" i="2"/>
  <c r="P583" i="2"/>
  <c r="BI582" i="2"/>
  <c r="BH582" i="2"/>
  <c r="BG582" i="2"/>
  <c r="BE582" i="2"/>
  <c r="T582" i="2"/>
  <c r="R582" i="2"/>
  <c r="P582" i="2"/>
  <c r="BI581" i="2"/>
  <c r="BH581" i="2"/>
  <c r="BG581" i="2"/>
  <c r="BE581" i="2"/>
  <c r="T581" i="2"/>
  <c r="R581" i="2"/>
  <c r="P581" i="2"/>
  <c r="BI579" i="2"/>
  <c r="BH579" i="2"/>
  <c r="BG579" i="2"/>
  <c r="BE579" i="2"/>
  <c r="T579" i="2"/>
  <c r="R579" i="2"/>
  <c r="P579" i="2"/>
  <c r="BI578" i="2"/>
  <c r="BH578" i="2"/>
  <c r="BG578" i="2"/>
  <c r="BE578" i="2"/>
  <c r="T578" i="2"/>
  <c r="R578" i="2"/>
  <c r="P578" i="2"/>
  <c r="BI577" i="2"/>
  <c r="BH577" i="2"/>
  <c r="BG577" i="2"/>
  <c r="BE577" i="2"/>
  <c r="T577" i="2"/>
  <c r="R577" i="2"/>
  <c r="P577" i="2"/>
  <c r="BI576" i="2"/>
  <c r="BH576" i="2"/>
  <c r="BG576" i="2"/>
  <c r="BE576" i="2"/>
  <c r="T576" i="2"/>
  <c r="R576" i="2"/>
  <c r="P576" i="2"/>
  <c r="BI574" i="2"/>
  <c r="BH574" i="2"/>
  <c r="BG574" i="2"/>
  <c r="BE574" i="2"/>
  <c r="T574" i="2"/>
  <c r="P574" i="2"/>
  <c r="BI573" i="2"/>
  <c r="BH573" i="2"/>
  <c r="BG573" i="2"/>
  <c r="BE573" i="2"/>
  <c r="T573" i="2"/>
  <c r="P573" i="2"/>
  <c r="BI572" i="2"/>
  <c r="BH572" i="2"/>
  <c r="BG572" i="2"/>
  <c r="BE572" i="2"/>
  <c r="T572" i="2"/>
  <c r="R572" i="2"/>
  <c r="P572" i="2"/>
  <c r="BI571" i="2"/>
  <c r="BH571" i="2"/>
  <c r="BG571" i="2"/>
  <c r="BE571" i="2"/>
  <c r="T571" i="2"/>
  <c r="R571" i="2"/>
  <c r="P571" i="2"/>
  <c r="BI570" i="2"/>
  <c r="BH570" i="2"/>
  <c r="BG570" i="2"/>
  <c r="BE570" i="2"/>
  <c r="T570" i="2"/>
  <c r="R570" i="2"/>
  <c r="P570" i="2"/>
  <c r="BI569" i="2"/>
  <c r="BH569" i="2"/>
  <c r="BG569" i="2"/>
  <c r="BE569" i="2"/>
  <c r="T569" i="2"/>
  <c r="R569" i="2"/>
  <c r="P569" i="2"/>
  <c r="BI568" i="2"/>
  <c r="BH568" i="2"/>
  <c r="BG568" i="2"/>
  <c r="BE568" i="2"/>
  <c r="T568" i="2"/>
  <c r="R568" i="2"/>
  <c r="P568" i="2"/>
  <c r="BI567" i="2"/>
  <c r="BH567" i="2"/>
  <c r="BG567" i="2"/>
  <c r="BE567" i="2"/>
  <c r="T567" i="2"/>
  <c r="R567" i="2"/>
  <c r="P567" i="2"/>
  <c r="BI566" i="2"/>
  <c r="BH566" i="2"/>
  <c r="BG566" i="2"/>
  <c r="BE566" i="2"/>
  <c r="T566" i="2"/>
  <c r="R566" i="2"/>
  <c r="P566" i="2"/>
  <c r="BI565" i="2"/>
  <c r="BH565" i="2"/>
  <c r="BG565" i="2"/>
  <c r="BE565" i="2"/>
  <c r="T565" i="2"/>
  <c r="R565" i="2"/>
  <c r="P565" i="2"/>
  <c r="BI564" i="2"/>
  <c r="BH564" i="2"/>
  <c r="BG564" i="2"/>
  <c r="BE564" i="2"/>
  <c r="T564" i="2"/>
  <c r="R564" i="2"/>
  <c r="P564" i="2"/>
  <c r="BI563" i="2"/>
  <c r="BH563" i="2"/>
  <c r="BG563" i="2"/>
  <c r="BE563" i="2"/>
  <c r="T563" i="2"/>
  <c r="R563" i="2"/>
  <c r="P563" i="2"/>
  <c r="BI562" i="2"/>
  <c r="BH562" i="2"/>
  <c r="BG562" i="2"/>
  <c r="BE562" i="2"/>
  <c r="T562" i="2"/>
  <c r="R562" i="2"/>
  <c r="P562" i="2"/>
  <c r="BI561" i="2"/>
  <c r="BH561" i="2"/>
  <c r="BG561" i="2"/>
  <c r="BE561" i="2"/>
  <c r="T561" i="2"/>
  <c r="R561" i="2"/>
  <c r="P561" i="2"/>
  <c r="BI560" i="2"/>
  <c r="BH560" i="2"/>
  <c r="BG560" i="2"/>
  <c r="BE560" i="2"/>
  <c r="T560" i="2"/>
  <c r="R560" i="2"/>
  <c r="P560" i="2"/>
  <c r="BI559" i="2"/>
  <c r="BH559" i="2"/>
  <c r="BG559" i="2"/>
  <c r="BE559" i="2"/>
  <c r="T559" i="2"/>
  <c r="R559" i="2"/>
  <c r="P559" i="2"/>
  <c r="BI558" i="2"/>
  <c r="BH558" i="2"/>
  <c r="BG558" i="2"/>
  <c r="BE558" i="2"/>
  <c r="T558" i="2"/>
  <c r="R558" i="2"/>
  <c r="P558" i="2"/>
  <c r="BI557" i="2"/>
  <c r="BH557" i="2"/>
  <c r="BG557" i="2"/>
  <c r="BE557" i="2"/>
  <c r="T557" i="2"/>
  <c r="R557" i="2"/>
  <c r="P557" i="2"/>
  <c r="BI556" i="2"/>
  <c r="BH556" i="2"/>
  <c r="BG556" i="2"/>
  <c r="BE556" i="2"/>
  <c r="T556" i="2"/>
  <c r="R556" i="2"/>
  <c r="P556" i="2"/>
  <c r="BI555" i="2"/>
  <c r="BH555" i="2"/>
  <c r="BG555" i="2"/>
  <c r="BE555" i="2"/>
  <c r="T555" i="2"/>
  <c r="R555" i="2"/>
  <c r="P555" i="2"/>
  <c r="BI554" i="2"/>
  <c r="BH554" i="2"/>
  <c r="BG554" i="2"/>
  <c r="BE554" i="2"/>
  <c r="T554" i="2"/>
  <c r="R554" i="2"/>
  <c r="P554" i="2"/>
  <c r="BI553" i="2"/>
  <c r="BH553" i="2"/>
  <c r="BG553" i="2"/>
  <c r="BE553" i="2"/>
  <c r="T553" i="2"/>
  <c r="R553" i="2"/>
  <c r="P553" i="2"/>
  <c r="BI552" i="2"/>
  <c r="BH552" i="2"/>
  <c r="BG552" i="2"/>
  <c r="BE552" i="2"/>
  <c r="T552" i="2"/>
  <c r="R552" i="2"/>
  <c r="P552" i="2"/>
  <c r="BI551" i="2"/>
  <c r="BH551" i="2"/>
  <c r="BG551" i="2"/>
  <c r="BE551" i="2"/>
  <c r="T551" i="2"/>
  <c r="R551" i="2"/>
  <c r="P551" i="2"/>
  <c r="BI550" i="2"/>
  <c r="BH550" i="2"/>
  <c r="BG550" i="2"/>
  <c r="BE550" i="2"/>
  <c r="T550" i="2"/>
  <c r="R550" i="2"/>
  <c r="P550" i="2"/>
  <c r="BI549" i="2"/>
  <c r="BH549" i="2"/>
  <c r="BG549" i="2"/>
  <c r="BE549" i="2"/>
  <c r="T549" i="2"/>
  <c r="R549" i="2"/>
  <c r="P549" i="2"/>
  <c r="BI548" i="2"/>
  <c r="BH548" i="2"/>
  <c r="BG548" i="2"/>
  <c r="BE548" i="2"/>
  <c r="T548" i="2"/>
  <c r="R548" i="2"/>
  <c r="P548" i="2"/>
  <c r="BI547" i="2"/>
  <c r="BH547" i="2"/>
  <c r="BG547" i="2"/>
  <c r="BE547" i="2"/>
  <c r="T547" i="2"/>
  <c r="R547" i="2"/>
  <c r="P547" i="2"/>
  <c r="BI546" i="2"/>
  <c r="BH546" i="2"/>
  <c r="BG546" i="2"/>
  <c r="BE546" i="2"/>
  <c r="T546" i="2"/>
  <c r="R546" i="2"/>
  <c r="P546" i="2"/>
  <c r="BI545" i="2"/>
  <c r="BH545" i="2"/>
  <c r="BG545" i="2"/>
  <c r="BE545" i="2"/>
  <c r="T545" i="2"/>
  <c r="R545" i="2"/>
  <c r="P545" i="2"/>
  <c r="BI544" i="2"/>
  <c r="BH544" i="2"/>
  <c r="BG544" i="2"/>
  <c r="BE544" i="2"/>
  <c r="T544" i="2"/>
  <c r="R544" i="2"/>
  <c r="P544" i="2"/>
  <c r="BI543" i="2"/>
  <c r="BH543" i="2"/>
  <c r="BG543" i="2"/>
  <c r="BE543" i="2"/>
  <c r="T543" i="2"/>
  <c r="R543" i="2"/>
  <c r="P543" i="2"/>
  <c r="BI542" i="2"/>
  <c r="BH542" i="2"/>
  <c r="BG542" i="2"/>
  <c r="BE542" i="2"/>
  <c r="T542" i="2"/>
  <c r="R542" i="2"/>
  <c r="P542" i="2"/>
  <c r="BI541" i="2"/>
  <c r="BH541" i="2"/>
  <c r="BG541" i="2"/>
  <c r="BE541" i="2"/>
  <c r="T541" i="2"/>
  <c r="R541" i="2"/>
  <c r="P541" i="2"/>
  <c r="BI540" i="2"/>
  <c r="BH540" i="2"/>
  <c r="BG540" i="2"/>
  <c r="BE540" i="2"/>
  <c r="T540" i="2"/>
  <c r="R540" i="2"/>
  <c r="P540" i="2"/>
  <c r="BI539" i="2"/>
  <c r="BH539" i="2"/>
  <c r="BG539" i="2"/>
  <c r="BE539" i="2"/>
  <c r="T539" i="2"/>
  <c r="R539" i="2"/>
  <c r="P539" i="2"/>
  <c r="BI538" i="2"/>
  <c r="BH538" i="2"/>
  <c r="BG538" i="2"/>
  <c r="BE538" i="2"/>
  <c r="T538" i="2"/>
  <c r="R538" i="2"/>
  <c r="P538" i="2"/>
  <c r="BI537" i="2"/>
  <c r="BH537" i="2"/>
  <c r="BG537" i="2"/>
  <c r="BE537" i="2"/>
  <c r="T537" i="2"/>
  <c r="R537" i="2"/>
  <c r="P537" i="2"/>
  <c r="BI536" i="2"/>
  <c r="BH536" i="2"/>
  <c r="BG536" i="2"/>
  <c r="BE536" i="2"/>
  <c r="T536" i="2"/>
  <c r="R536" i="2"/>
  <c r="P536" i="2"/>
  <c r="BI535" i="2"/>
  <c r="BH535" i="2"/>
  <c r="BG535" i="2"/>
  <c r="BE535" i="2"/>
  <c r="T535" i="2"/>
  <c r="R535" i="2"/>
  <c r="P535" i="2"/>
  <c r="BI534" i="2"/>
  <c r="BH534" i="2"/>
  <c r="BG534" i="2"/>
  <c r="BE534" i="2"/>
  <c r="T534" i="2"/>
  <c r="R534" i="2"/>
  <c r="P534" i="2"/>
  <c r="BI533" i="2"/>
  <c r="BH533" i="2"/>
  <c r="BG533" i="2"/>
  <c r="BE533" i="2"/>
  <c r="T533" i="2"/>
  <c r="R533" i="2"/>
  <c r="P533" i="2"/>
  <c r="BI532" i="2"/>
  <c r="BH532" i="2"/>
  <c r="BG532" i="2"/>
  <c r="BE532" i="2"/>
  <c r="T532" i="2"/>
  <c r="R532" i="2"/>
  <c r="P532" i="2"/>
  <c r="BI531" i="2"/>
  <c r="BH531" i="2"/>
  <c r="BG531" i="2"/>
  <c r="BE531" i="2"/>
  <c r="T531" i="2"/>
  <c r="R531" i="2"/>
  <c r="P531" i="2"/>
  <c r="BI530" i="2"/>
  <c r="BH530" i="2"/>
  <c r="BG530" i="2"/>
  <c r="BE530" i="2"/>
  <c r="T530" i="2"/>
  <c r="R530" i="2"/>
  <c r="P530" i="2"/>
  <c r="BI529" i="2"/>
  <c r="BH529" i="2"/>
  <c r="BG529" i="2"/>
  <c r="BE529" i="2"/>
  <c r="T529" i="2"/>
  <c r="R529" i="2"/>
  <c r="P529" i="2"/>
  <c r="BI528" i="2"/>
  <c r="BH528" i="2"/>
  <c r="BG528" i="2"/>
  <c r="BE528" i="2"/>
  <c r="T528" i="2"/>
  <c r="R528" i="2"/>
  <c r="P528" i="2"/>
  <c r="BI527" i="2"/>
  <c r="BH527" i="2"/>
  <c r="BG527" i="2"/>
  <c r="BE527" i="2"/>
  <c r="T527" i="2"/>
  <c r="R527" i="2"/>
  <c r="P527" i="2"/>
  <c r="BI526" i="2"/>
  <c r="BH526" i="2"/>
  <c r="BG526" i="2"/>
  <c r="BE526" i="2"/>
  <c r="T526" i="2"/>
  <c r="R526" i="2"/>
  <c r="P526" i="2"/>
  <c r="BI525" i="2"/>
  <c r="BH525" i="2"/>
  <c r="BG525" i="2"/>
  <c r="BE525" i="2"/>
  <c r="T525" i="2"/>
  <c r="R525" i="2"/>
  <c r="P525" i="2"/>
  <c r="BI524" i="2"/>
  <c r="BH524" i="2"/>
  <c r="BG524" i="2"/>
  <c r="BE524" i="2"/>
  <c r="T524" i="2"/>
  <c r="R524" i="2"/>
  <c r="P524" i="2"/>
  <c r="BI523" i="2"/>
  <c r="BH523" i="2"/>
  <c r="BG523" i="2"/>
  <c r="BE523" i="2"/>
  <c r="T523" i="2"/>
  <c r="R523" i="2"/>
  <c r="P523" i="2"/>
  <c r="BI522" i="2"/>
  <c r="BH522" i="2"/>
  <c r="BG522" i="2"/>
  <c r="BE522" i="2"/>
  <c r="T522" i="2"/>
  <c r="R522" i="2"/>
  <c r="P522" i="2"/>
  <c r="BI521" i="2"/>
  <c r="BH521" i="2"/>
  <c r="BG521" i="2"/>
  <c r="BE521" i="2"/>
  <c r="T521" i="2"/>
  <c r="R521" i="2"/>
  <c r="P521" i="2"/>
  <c r="BI518" i="2"/>
  <c r="BH518" i="2"/>
  <c r="BG518" i="2"/>
  <c r="BE518" i="2"/>
  <c r="T518" i="2"/>
  <c r="R518" i="2"/>
  <c r="P518" i="2"/>
  <c r="BI517" i="2"/>
  <c r="BH517" i="2"/>
  <c r="BG517" i="2"/>
  <c r="BE517" i="2"/>
  <c r="T517" i="2"/>
  <c r="R517" i="2"/>
  <c r="P517" i="2"/>
  <c r="BI516" i="2"/>
  <c r="BH516" i="2"/>
  <c r="BG516" i="2"/>
  <c r="BE516" i="2"/>
  <c r="T516" i="2"/>
  <c r="R516" i="2"/>
  <c r="P516" i="2"/>
  <c r="BI515" i="2"/>
  <c r="BH515" i="2"/>
  <c r="BG515" i="2"/>
  <c r="BE515" i="2"/>
  <c r="T515" i="2"/>
  <c r="R515" i="2"/>
  <c r="P515" i="2"/>
  <c r="BI514" i="2"/>
  <c r="BH514" i="2"/>
  <c r="BG514" i="2"/>
  <c r="BE514" i="2"/>
  <c r="T514" i="2"/>
  <c r="R514" i="2"/>
  <c r="P514" i="2"/>
  <c r="BI513" i="2"/>
  <c r="BH513" i="2"/>
  <c r="BG513" i="2"/>
  <c r="BE513" i="2"/>
  <c r="T513" i="2"/>
  <c r="R513" i="2"/>
  <c r="P513" i="2"/>
  <c r="BI512" i="2"/>
  <c r="BH512" i="2"/>
  <c r="BG512" i="2"/>
  <c r="BE512" i="2"/>
  <c r="T512" i="2"/>
  <c r="R512" i="2"/>
  <c r="P512" i="2"/>
  <c r="BI511" i="2"/>
  <c r="BH511" i="2"/>
  <c r="BG511" i="2"/>
  <c r="BE511" i="2"/>
  <c r="T511" i="2"/>
  <c r="R511" i="2"/>
  <c r="P511" i="2"/>
  <c r="BI510" i="2"/>
  <c r="BH510" i="2"/>
  <c r="BG510" i="2"/>
  <c r="BE510" i="2"/>
  <c r="T510" i="2"/>
  <c r="R510" i="2"/>
  <c r="P510" i="2"/>
  <c r="BI509" i="2"/>
  <c r="BH509" i="2"/>
  <c r="BG509" i="2"/>
  <c r="BE509" i="2"/>
  <c r="T509" i="2"/>
  <c r="R509" i="2"/>
  <c r="P509" i="2"/>
  <c r="BI508" i="2"/>
  <c r="BH508" i="2"/>
  <c r="BG508" i="2"/>
  <c r="BE508" i="2"/>
  <c r="T508" i="2"/>
  <c r="R508" i="2"/>
  <c r="P508" i="2"/>
  <c r="BI507" i="2"/>
  <c r="BH507" i="2"/>
  <c r="BG507" i="2"/>
  <c r="BE507" i="2"/>
  <c r="T507" i="2"/>
  <c r="R507" i="2"/>
  <c r="P507" i="2"/>
  <c r="BI506" i="2"/>
  <c r="BH506" i="2"/>
  <c r="BG506" i="2"/>
  <c r="BE506" i="2"/>
  <c r="T506" i="2"/>
  <c r="R506" i="2"/>
  <c r="P506" i="2"/>
  <c r="BI505" i="2"/>
  <c r="BH505" i="2"/>
  <c r="BG505" i="2"/>
  <c r="BE505" i="2"/>
  <c r="T505" i="2"/>
  <c r="R505" i="2"/>
  <c r="P505" i="2"/>
  <c r="BI504" i="2"/>
  <c r="BH504" i="2"/>
  <c r="BG504" i="2"/>
  <c r="BE504" i="2"/>
  <c r="T504" i="2"/>
  <c r="R504" i="2"/>
  <c r="P504" i="2"/>
  <c r="BI503" i="2"/>
  <c r="BH503" i="2"/>
  <c r="BG503" i="2"/>
  <c r="BE503" i="2"/>
  <c r="T503" i="2"/>
  <c r="R503" i="2"/>
  <c r="P503" i="2"/>
  <c r="BI502" i="2"/>
  <c r="BH502" i="2"/>
  <c r="BG502" i="2"/>
  <c r="BE502" i="2"/>
  <c r="T502" i="2"/>
  <c r="R502" i="2"/>
  <c r="P502" i="2"/>
  <c r="BI501" i="2"/>
  <c r="BH501" i="2"/>
  <c r="BG501" i="2"/>
  <c r="BE501" i="2"/>
  <c r="T501" i="2"/>
  <c r="R501" i="2"/>
  <c r="P501" i="2"/>
  <c r="BI500" i="2"/>
  <c r="BH500" i="2"/>
  <c r="BG500" i="2"/>
  <c r="BE500" i="2"/>
  <c r="T500" i="2"/>
  <c r="R500" i="2"/>
  <c r="P500" i="2"/>
  <c r="BI499" i="2"/>
  <c r="BH499" i="2"/>
  <c r="BG499" i="2"/>
  <c r="BE499" i="2"/>
  <c r="T499" i="2"/>
  <c r="R499" i="2"/>
  <c r="P499" i="2"/>
  <c r="BI497" i="2"/>
  <c r="BH497" i="2"/>
  <c r="BG497" i="2"/>
  <c r="BE497" i="2"/>
  <c r="T497" i="2"/>
  <c r="R497" i="2"/>
  <c r="P497" i="2"/>
  <c r="BI496" i="2"/>
  <c r="BH496" i="2"/>
  <c r="BG496" i="2"/>
  <c r="BE496" i="2"/>
  <c r="T496" i="2"/>
  <c r="R496" i="2"/>
  <c r="P496" i="2"/>
  <c r="BI495" i="2"/>
  <c r="BH495" i="2"/>
  <c r="BG495" i="2"/>
  <c r="BE495" i="2"/>
  <c r="T495" i="2"/>
  <c r="R495" i="2"/>
  <c r="P495" i="2"/>
  <c r="BI494" i="2"/>
  <c r="BH494" i="2"/>
  <c r="BG494" i="2"/>
  <c r="BE494" i="2"/>
  <c r="T494" i="2"/>
  <c r="R494" i="2"/>
  <c r="P494" i="2"/>
  <c r="BI493" i="2"/>
  <c r="BH493" i="2"/>
  <c r="BG493" i="2"/>
  <c r="BE493" i="2"/>
  <c r="T493" i="2"/>
  <c r="R493" i="2"/>
  <c r="P493" i="2"/>
  <c r="BI492" i="2"/>
  <c r="BH492" i="2"/>
  <c r="BG492" i="2"/>
  <c r="BE492" i="2"/>
  <c r="T492" i="2"/>
  <c r="R492" i="2"/>
  <c r="P492" i="2"/>
  <c r="BI491" i="2"/>
  <c r="BH491" i="2"/>
  <c r="BG491" i="2"/>
  <c r="BE491" i="2"/>
  <c r="T491" i="2"/>
  <c r="R491" i="2"/>
  <c r="P491" i="2"/>
  <c r="BI490" i="2"/>
  <c r="BH490" i="2"/>
  <c r="BG490" i="2"/>
  <c r="BE490" i="2"/>
  <c r="T490" i="2"/>
  <c r="R490" i="2"/>
  <c r="P490" i="2"/>
  <c r="BI489" i="2"/>
  <c r="BH489" i="2"/>
  <c r="BG489" i="2"/>
  <c r="BE489" i="2"/>
  <c r="T489" i="2"/>
  <c r="R489" i="2"/>
  <c r="P489" i="2"/>
  <c r="BI488" i="2"/>
  <c r="BH488" i="2"/>
  <c r="BG488" i="2"/>
  <c r="BE488" i="2"/>
  <c r="T488" i="2"/>
  <c r="R488" i="2"/>
  <c r="P488" i="2"/>
  <c r="BI487" i="2"/>
  <c r="BH487" i="2"/>
  <c r="BG487" i="2"/>
  <c r="BE487" i="2"/>
  <c r="T487" i="2"/>
  <c r="R487" i="2"/>
  <c r="P487" i="2"/>
  <c r="BI486" i="2"/>
  <c r="BH486" i="2"/>
  <c r="BG486" i="2"/>
  <c r="BE486" i="2"/>
  <c r="T486" i="2"/>
  <c r="R486" i="2"/>
  <c r="P486" i="2"/>
  <c r="BI485" i="2"/>
  <c r="BH485" i="2"/>
  <c r="BG485" i="2"/>
  <c r="BE485" i="2"/>
  <c r="T485" i="2"/>
  <c r="R485" i="2"/>
  <c r="P485" i="2"/>
  <c r="BI484" i="2"/>
  <c r="BH484" i="2"/>
  <c r="BG484" i="2"/>
  <c r="BE484" i="2"/>
  <c r="T484" i="2"/>
  <c r="R484" i="2"/>
  <c r="P484" i="2"/>
  <c r="BI483" i="2"/>
  <c r="BH483" i="2"/>
  <c r="BG483" i="2"/>
  <c r="BE483" i="2"/>
  <c r="T483" i="2"/>
  <c r="R483" i="2"/>
  <c r="P483" i="2"/>
  <c r="BI482" i="2"/>
  <c r="BH482" i="2"/>
  <c r="BG482" i="2"/>
  <c r="BE482" i="2"/>
  <c r="T482" i="2"/>
  <c r="R482" i="2"/>
  <c r="P482" i="2"/>
  <c r="BI481" i="2"/>
  <c r="BH481" i="2"/>
  <c r="BG481" i="2"/>
  <c r="BE481" i="2"/>
  <c r="T481" i="2"/>
  <c r="R481" i="2"/>
  <c r="P481" i="2"/>
  <c r="BI480" i="2"/>
  <c r="BH480" i="2"/>
  <c r="BG480" i="2"/>
  <c r="BE480" i="2"/>
  <c r="T480" i="2"/>
  <c r="R480" i="2"/>
  <c r="P480" i="2"/>
  <c r="BI479" i="2"/>
  <c r="BH479" i="2"/>
  <c r="BG479" i="2"/>
  <c r="BE479" i="2"/>
  <c r="T479" i="2"/>
  <c r="R479" i="2"/>
  <c r="P479" i="2"/>
  <c r="BI478" i="2"/>
  <c r="BH478" i="2"/>
  <c r="BG478" i="2"/>
  <c r="BE478" i="2"/>
  <c r="T478" i="2"/>
  <c r="R478" i="2"/>
  <c r="P478" i="2"/>
  <c r="BI477" i="2"/>
  <c r="BH477" i="2"/>
  <c r="BG477" i="2"/>
  <c r="BE477" i="2"/>
  <c r="T477" i="2"/>
  <c r="R477" i="2"/>
  <c r="P477" i="2"/>
  <c r="BI476" i="2"/>
  <c r="BH476" i="2"/>
  <c r="BG476" i="2"/>
  <c r="BE476" i="2"/>
  <c r="T476" i="2"/>
  <c r="R476" i="2"/>
  <c r="P476" i="2"/>
  <c r="BI475" i="2"/>
  <c r="BH475" i="2"/>
  <c r="BG475" i="2"/>
  <c r="BE475" i="2"/>
  <c r="T475" i="2"/>
  <c r="R475" i="2"/>
  <c r="P475" i="2"/>
  <c r="BI474" i="2"/>
  <c r="BH474" i="2"/>
  <c r="BG474" i="2"/>
  <c r="BE474" i="2"/>
  <c r="T474" i="2"/>
  <c r="R474" i="2"/>
  <c r="P474" i="2"/>
  <c r="BI473" i="2"/>
  <c r="BH473" i="2"/>
  <c r="BG473" i="2"/>
  <c r="BE473" i="2"/>
  <c r="T473" i="2"/>
  <c r="R473" i="2"/>
  <c r="P473" i="2"/>
  <c r="BI472" i="2"/>
  <c r="BH472" i="2"/>
  <c r="BG472" i="2"/>
  <c r="BE472" i="2"/>
  <c r="T472" i="2"/>
  <c r="R472" i="2"/>
  <c r="P472" i="2"/>
  <c r="BI471" i="2"/>
  <c r="BH471" i="2"/>
  <c r="BG471" i="2"/>
  <c r="BE471" i="2"/>
  <c r="T471" i="2"/>
  <c r="R471" i="2"/>
  <c r="P471" i="2"/>
  <c r="BI470" i="2"/>
  <c r="BH470" i="2"/>
  <c r="BG470" i="2"/>
  <c r="BE470" i="2"/>
  <c r="T470" i="2"/>
  <c r="R470" i="2"/>
  <c r="P470" i="2"/>
  <c r="BI469" i="2"/>
  <c r="BH469" i="2"/>
  <c r="BG469" i="2"/>
  <c r="BE469" i="2"/>
  <c r="T469" i="2"/>
  <c r="R469" i="2"/>
  <c r="P469" i="2"/>
  <c r="BI468" i="2"/>
  <c r="BH468" i="2"/>
  <c r="BG468" i="2"/>
  <c r="BE468" i="2"/>
  <c r="T468" i="2"/>
  <c r="R468" i="2"/>
  <c r="P468" i="2"/>
  <c r="BI467" i="2"/>
  <c r="BH467" i="2"/>
  <c r="BG467" i="2"/>
  <c r="BE467" i="2"/>
  <c r="T467" i="2"/>
  <c r="R467" i="2"/>
  <c r="P467" i="2"/>
  <c r="BI466" i="2"/>
  <c r="BH466" i="2"/>
  <c r="BG466" i="2"/>
  <c r="BE466" i="2"/>
  <c r="T466" i="2"/>
  <c r="R466" i="2"/>
  <c r="P466" i="2"/>
  <c r="BI465" i="2"/>
  <c r="BH465" i="2"/>
  <c r="BG465" i="2"/>
  <c r="BE465" i="2"/>
  <c r="T465" i="2"/>
  <c r="R465" i="2"/>
  <c r="P465" i="2"/>
  <c r="BI464" i="2"/>
  <c r="BH464" i="2"/>
  <c r="BG464" i="2"/>
  <c r="BE464" i="2"/>
  <c r="T464" i="2"/>
  <c r="R464" i="2"/>
  <c r="P464" i="2"/>
  <c r="BI463" i="2"/>
  <c r="BH463" i="2"/>
  <c r="BG463" i="2"/>
  <c r="BE463" i="2"/>
  <c r="T463" i="2"/>
  <c r="R463" i="2"/>
  <c r="P463" i="2"/>
  <c r="BI462" i="2"/>
  <c r="BH462" i="2"/>
  <c r="BG462" i="2"/>
  <c r="BE462" i="2"/>
  <c r="T462" i="2"/>
  <c r="R462" i="2"/>
  <c r="P462" i="2"/>
  <c r="BI461" i="2"/>
  <c r="BH461" i="2"/>
  <c r="BG461" i="2"/>
  <c r="BE461" i="2"/>
  <c r="T461" i="2"/>
  <c r="R461" i="2"/>
  <c r="P461" i="2"/>
  <c r="BI460" i="2"/>
  <c r="BH460" i="2"/>
  <c r="BG460" i="2"/>
  <c r="BE460" i="2"/>
  <c r="T460" i="2"/>
  <c r="R460" i="2"/>
  <c r="P460" i="2"/>
  <c r="BI459" i="2"/>
  <c r="BH459" i="2"/>
  <c r="BG459" i="2"/>
  <c r="BE459" i="2"/>
  <c r="T459" i="2"/>
  <c r="R459" i="2"/>
  <c r="P459" i="2"/>
  <c r="BI458" i="2"/>
  <c r="BH458" i="2"/>
  <c r="BG458" i="2"/>
  <c r="BE458" i="2"/>
  <c r="T458" i="2"/>
  <c r="R458" i="2"/>
  <c r="P458" i="2"/>
  <c r="BI457" i="2"/>
  <c r="BH457" i="2"/>
  <c r="BG457" i="2"/>
  <c r="BE457" i="2"/>
  <c r="T457" i="2"/>
  <c r="R457" i="2"/>
  <c r="P457" i="2"/>
  <c r="BI456" i="2"/>
  <c r="BH456" i="2"/>
  <c r="BG456" i="2"/>
  <c r="BE456" i="2"/>
  <c r="T456" i="2"/>
  <c r="R456" i="2"/>
  <c r="P456" i="2"/>
  <c r="BI454" i="2"/>
  <c r="BH454" i="2"/>
  <c r="BG454" i="2"/>
  <c r="BE454" i="2"/>
  <c r="T454" i="2"/>
  <c r="R454" i="2"/>
  <c r="P454" i="2"/>
  <c r="BI453" i="2"/>
  <c r="BH453" i="2"/>
  <c r="BG453" i="2"/>
  <c r="BE453" i="2"/>
  <c r="T453" i="2"/>
  <c r="R453" i="2"/>
  <c r="P453" i="2"/>
  <c r="BI452" i="2"/>
  <c r="BH452" i="2"/>
  <c r="BG452" i="2"/>
  <c r="BE452" i="2"/>
  <c r="T452" i="2"/>
  <c r="R452" i="2"/>
  <c r="P452" i="2"/>
  <c r="BI451" i="2"/>
  <c r="BH451" i="2"/>
  <c r="BG451" i="2"/>
  <c r="BE451" i="2"/>
  <c r="T451" i="2"/>
  <c r="R451" i="2"/>
  <c r="P451" i="2"/>
  <c r="BI450" i="2"/>
  <c r="BH450" i="2"/>
  <c r="BG450" i="2"/>
  <c r="BE450" i="2"/>
  <c r="T450" i="2"/>
  <c r="R450" i="2"/>
  <c r="P450" i="2"/>
  <c r="BI449" i="2"/>
  <c r="BH449" i="2"/>
  <c r="BG449" i="2"/>
  <c r="BE449" i="2"/>
  <c r="T449" i="2"/>
  <c r="R449" i="2"/>
  <c r="P449" i="2"/>
  <c r="BI448" i="2"/>
  <c r="BH448" i="2"/>
  <c r="BG448" i="2"/>
  <c r="BE448" i="2"/>
  <c r="T448" i="2"/>
  <c r="R448" i="2"/>
  <c r="P448" i="2"/>
  <c r="BI447" i="2"/>
  <c r="BH447" i="2"/>
  <c r="BG447" i="2"/>
  <c r="BE447" i="2"/>
  <c r="T447" i="2"/>
  <c r="R447" i="2"/>
  <c r="P447" i="2"/>
  <c r="BI446" i="2"/>
  <c r="BH446" i="2"/>
  <c r="BG446" i="2"/>
  <c r="BE446" i="2"/>
  <c r="T446" i="2"/>
  <c r="R446" i="2"/>
  <c r="P446" i="2"/>
  <c r="BI445" i="2"/>
  <c r="BH445" i="2"/>
  <c r="BG445" i="2"/>
  <c r="BE445" i="2"/>
  <c r="T445" i="2"/>
  <c r="R445" i="2"/>
  <c r="P445" i="2"/>
  <c r="BI444" i="2"/>
  <c r="BH444" i="2"/>
  <c r="BG444" i="2"/>
  <c r="BE444" i="2"/>
  <c r="T444" i="2"/>
  <c r="R444" i="2"/>
  <c r="P444" i="2"/>
  <c r="BI443" i="2"/>
  <c r="BH443" i="2"/>
  <c r="BG443" i="2"/>
  <c r="BE443" i="2"/>
  <c r="T443" i="2"/>
  <c r="R443" i="2"/>
  <c r="P443" i="2"/>
  <c r="BI442" i="2"/>
  <c r="BH442" i="2"/>
  <c r="BG442" i="2"/>
  <c r="BE442" i="2"/>
  <c r="T442" i="2"/>
  <c r="R442" i="2"/>
  <c r="P442" i="2"/>
  <c r="BI441" i="2"/>
  <c r="BH441" i="2"/>
  <c r="BG441" i="2"/>
  <c r="BE441" i="2"/>
  <c r="T441" i="2"/>
  <c r="R441" i="2"/>
  <c r="P441" i="2"/>
  <c r="BI440" i="2"/>
  <c r="BH440" i="2"/>
  <c r="BG440" i="2"/>
  <c r="BE440" i="2"/>
  <c r="T440" i="2"/>
  <c r="R440" i="2"/>
  <c r="P440" i="2"/>
  <c r="BI439" i="2"/>
  <c r="BH439" i="2"/>
  <c r="BG439" i="2"/>
  <c r="BE439" i="2"/>
  <c r="T439" i="2"/>
  <c r="R439" i="2"/>
  <c r="P439" i="2"/>
  <c r="BI438" i="2"/>
  <c r="BH438" i="2"/>
  <c r="BG438" i="2"/>
  <c r="BE438" i="2"/>
  <c r="T438" i="2"/>
  <c r="R438" i="2"/>
  <c r="P438" i="2"/>
  <c r="BI436" i="2"/>
  <c r="BH436" i="2"/>
  <c r="BG436" i="2"/>
  <c r="BE436" i="2"/>
  <c r="T436" i="2"/>
  <c r="R436" i="2"/>
  <c r="P436" i="2"/>
  <c r="BI435" i="2"/>
  <c r="BH435" i="2"/>
  <c r="BG435" i="2"/>
  <c r="BE435" i="2"/>
  <c r="T435" i="2"/>
  <c r="R435" i="2"/>
  <c r="P435" i="2"/>
  <c r="BI434" i="2"/>
  <c r="BH434" i="2"/>
  <c r="BG434" i="2"/>
  <c r="BE434" i="2"/>
  <c r="T434" i="2"/>
  <c r="R434" i="2"/>
  <c r="P434" i="2"/>
  <c r="BI433" i="2"/>
  <c r="BH433" i="2"/>
  <c r="BG433" i="2"/>
  <c r="BE433" i="2"/>
  <c r="T433" i="2"/>
  <c r="R433" i="2"/>
  <c r="P433" i="2"/>
  <c r="BI432" i="2"/>
  <c r="BH432" i="2"/>
  <c r="BG432" i="2"/>
  <c r="BE432" i="2"/>
  <c r="T432" i="2"/>
  <c r="R432" i="2"/>
  <c r="P432" i="2"/>
  <c r="BI431" i="2"/>
  <c r="BH431" i="2"/>
  <c r="BG431" i="2"/>
  <c r="BE431" i="2"/>
  <c r="T431" i="2"/>
  <c r="R431" i="2"/>
  <c r="P431" i="2"/>
  <c r="BI430" i="2"/>
  <c r="BH430" i="2"/>
  <c r="BG430" i="2"/>
  <c r="BE430" i="2"/>
  <c r="T430" i="2"/>
  <c r="R430" i="2"/>
  <c r="P430" i="2"/>
  <c r="BI429" i="2"/>
  <c r="BH429" i="2"/>
  <c r="BG429" i="2"/>
  <c r="BE429" i="2"/>
  <c r="T429" i="2"/>
  <c r="R429" i="2"/>
  <c r="P429" i="2"/>
  <c r="BI428" i="2"/>
  <c r="BH428" i="2"/>
  <c r="BG428" i="2"/>
  <c r="BE428" i="2"/>
  <c r="T428" i="2"/>
  <c r="R428" i="2"/>
  <c r="P428" i="2"/>
  <c r="BI427" i="2"/>
  <c r="BH427" i="2"/>
  <c r="BG427" i="2"/>
  <c r="BE427" i="2"/>
  <c r="T427" i="2"/>
  <c r="R427" i="2"/>
  <c r="P427" i="2"/>
  <c r="BI426" i="2"/>
  <c r="BH426" i="2"/>
  <c r="BG426" i="2"/>
  <c r="BE426" i="2"/>
  <c r="T426" i="2"/>
  <c r="R426" i="2"/>
  <c r="P426" i="2"/>
  <c r="BI425" i="2"/>
  <c r="BH425" i="2"/>
  <c r="BG425" i="2"/>
  <c r="BE425" i="2"/>
  <c r="T425" i="2"/>
  <c r="R425" i="2"/>
  <c r="P425" i="2"/>
  <c r="BI424" i="2"/>
  <c r="BH424" i="2"/>
  <c r="BG424" i="2"/>
  <c r="BE424" i="2"/>
  <c r="T424" i="2"/>
  <c r="R424" i="2"/>
  <c r="P424" i="2"/>
  <c r="BI423" i="2"/>
  <c r="BH423" i="2"/>
  <c r="BG423" i="2"/>
  <c r="BE423" i="2"/>
  <c r="T423" i="2"/>
  <c r="R423" i="2"/>
  <c r="P423" i="2"/>
  <c r="BI422" i="2"/>
  <c r="BH422" i="2"/>
  <c r="BG422" i="2"/>
  <c r="BE422" i="2"/>
  <c r="T422" i="2"/>
  <c r="R422" i="2"/>
  <c r="P422" i="2"/>
  <c r="BI421" i="2"/>
  <c r="BH421" i="2"/>
  <c r="BG421" i="2"/>
  <c r="BE421" i="2"/>
  <c r="T421" i="2"/>
  <c r="R421" i="2"/>
  <c r="P421" i="2"/>
  <c r="BI420" i="2"/>
  <c r="BH420" i="2"/>
  <c r="BG420" i="2"/>
  <c r="BE420" i="2"/>
  <c r="T420" i="2"/>
  <c r="R420" i="2"/>
  <c r="P420" i="2"/>
  <c r="BI418" i="2"/>
  <c r="BH418" i="2"/>
  <c r="BG418" i="2"/>
  <c r="BE418" i="2"/>
  <c r="T418" i="2"/>
  <c r="R418" i="2"/>
  <c r="P418" i="2"/>
  <c r="BI417" i="2"/>
  <c r="BH417" i="2"/>
  <c r="BG417" i="2"/>
  <c r="BE417" i="2"/>
  <c r="T417" i="2"/>
  <c r="R417" i="2"/>
  <c r="P417" i="2"/>
  <c r="BI416" i="2"/>
  <c r="BH416" i="2"/>
  <c r="BG416" i="2"/>
  <c r="BE416" i="2"/>
  <c r="T416" i="2"/>
  <c r="R416" i="2"/>
  <c r="P416" i="2"/>
  <c r="BI415" i="2"/>
  <c r="BH415" i="2"/>
  <c r="BG415" i="2"/>
  <c r="BE415" i="2"/>
  <c r="T415" i="2"/>
  <c r="R415" i="2"/>
  <c r="P415" i="2"/>
  <c r="BI414" i="2"/>
  <c r="BH414" i="2"/>
  <c r="BG414" i="2"/>
  <c r="BE414" i="2"/>
  <c r="T414" i="2"/>
  <c r="R414" i="2"/>
  <c r="P414" i="2"/>
  <c r="BI412" i="2"/>
  <c r="BH412" i="2"/>
  <c r="BG412" i="2"/>
  <c r="BE412" i="2"/>
  <c r="T412" i="2"/>
  <c r="R412" i="2"/>
  <c r="P412" i="2"/>
  <c r="BI411" i="2"/>
  <c r="BH411" i="2"/>
  <c r="BG411" i="2"/>
  <c r="BE411" i="2"/>
  <c r="T411" i="2"/>
  <c r="R411" i="2"/>
  <c r="P411" i="2"/>
  <c r="BI410" i="2"/>
  <c r="BH410" i="2"/>
  <c r="BG410" i="2"/>
  <c r="BE410" i="2"/>
  <c r="T410" i="2"/>
  <c r="R410" i="2"/>
  <c r="P410" i="2"/>
  <c r="BI408" i="2"/>
  <c r="BH408" i="2"/>
  <c r="BG408" i="2"/>
  <c r="BE408" i="2"/>
  <c r="T408" i="2"/>
  <c r="T407" i="2" s="1"/>
  <c r="R408" i="2"/>
  <c r="R407" i="2" s="1"/>
  <c r="P408" i="2"/>
  <c r="P407" i="2" s="1"/>
  <c r="BI406" i="2"/>
  <c r="BH406" i="2"/>
  <c r="BG406" i="2"/>
  <c r="BE406" i="2"/>
  <c r="T406" i="2"/>
  <c r="R406" i="2"/>
  <c r="P406" i="2"/>
  <c r="BI405" i="2"/>
  <c r="BH405" i="2"/>
  <c r="BG405" i="2"/>
  <c r="BE405" i="2"/>
  <c r="T405" i="2"/>
  <c r="R405" i="2"/>
  <c r="P405" i="2"/>
  <c r="BI404" i="2"/>
  <c r="BH404" i="2"/>
  <c r="BG404" i="2"/>
  <c r="BE404" i="2"/>
  <c r="T404" i="2"/>
  <c r="R404" i="2"/>
  <c r="P404" i="2"/>
  <c r="BI403" i="2"/>
  <c r="BH403" i="2"/>
  <c r="BG403" i="2"/>
  <c r="BE403" i="2"/>
  <c r="T403" i="2"/>
  <c r="R403" i="2"/>
  <c r="P403" i="2"/>
  <c r="BI402" i="2"/>
  <c r="BH402" i="2"/>
  <c r="BG402" i="2"/>
  <c r="BE402" i="2"/>
  <c r="T402" i="2"/>
  <c r="R402" i="2"/>
  <c r="P402" i="2"/>
  <c r="BI401" i="2"/>
  <c r="BH401" i="2"/>
  <c r="BG401" i="2"/>
  <c r="BE401" i="2"/>
  <c r="T401" i="2"/>
  <c r="R401" i="2"/>
  <c r="P401" i="2"/>
  <c r="BI400" i="2"/>
  <c r="BH400" i="2"/>
  <c r="BG400" i="2"/>
  <c r="BE400" i="2"/>
  <c r="T400" i="2"/>
  <c r="R400" i="2"/>
  <c r="P400" i="2"/>
  <c r="BI399" i="2"/>
  <c r="BH399" i="2"/>
  <c r="BG399" i="2"/>
  <c r="BE399" i="2"/>
  <c r="T399" i="2"/>
  <c r="R399" i="2"/>
  <c r="P399" i="2"/>
  <c r="BI398" i="2"/>
  <c r="BH398" i="2"/>
  <c r="BG398" i="2"/>
  <c r="BE398" i="2"/>
  <c r="T398" i="2"/>
  <c r="R398" i="2"/>
  <c r="P398" i="2"/>
  <c r="BI397" i="2"/>
  <c r="BH397" i="2"/>
  <c r="BG397" i="2"/>
  <c r="BE397" i="2"/>
  <c r="T397" i="2"/>
  <c r="R397" i="2"/>
  <c r="P397" i="2"/>
  <c r="BI396" i="2"/>
  <c r="BH396" i="2"/>
  <c r="BG396" i="2"/>
  <c r="BE396" i="2"/>
  <c r="T396" i="2"/>
  <c r="R396" i="2"/>
  <c r="P396" i="2"/>
  <c r="BI395" i="2"/>
  <c r="BH395" i="2"/>
  <c r="BG395" i="2"/>
  <c r="BE395" i="2"/>
  <c r="T395" i="2"/>
  <c r="R395" i="2"/>
  <c r="P395" i="2"/>
  <c r="BI394" i="2"/>
  <c r="BH394" i="2"/>
  <c r="BG394" i="2"/>
  <c r="BE394" i="2"/>
  <c r="T394" i="2"/>
  <c r="R394" i="2"/>
  <c r="P394" i="2"/>
  <c r="BI393" i="2"/>
  <c r="BH393" i="2"/>
  <c r="BG393" i="2"/>
  <c r="BE393" i="2"/>
  <c r="T393" i="2"/>
  <c r="R393" i="2"/>
  <c r="P393" i="2"/>
  <c r="BI392" i="2"/>
  <c r="BH392" i="2"/>
  <c r="BG392" i="2"/>
  <c r="BE392" i="2"/>
  <c r="T392" i="2"/>
  <c r="R392" i="2"/>
  <c r="P392" i="2"/>
  <c r="BI390" i="2"/>
  <c r="BH390" i="2"/>
  <c r="BG390" i="2"/>
  <c r="BE390" i="2"/>
  <c r="T390" i="2"/>
  <c r="R390" i="2"/>
  <c r="P390" i="2"/>
  <c r="BI389" i="2"/>
  <c r="BH389" i="2"/>
  <c r="BG389" i="2"/>
  <c r="BE389" i="2"/>
  <c r="T389" i="2"/>
  <c r="R389" i="2"/>
  <c r="P389" i="2"/>
  <c r="BI388" i="2"/>
  <c r="BH388" i="2"/>
  <c r="BG388" i="2"/>
  <c r="BE388" i="2"/>
  <c r="T388" i="2"/>
  <c r="R388" i="2"/>
  <c r="P388" i="2"/>
  <c r="BI387" i="2"/>
  <c r="BH387" i="2"/>
  <c r="BG387" i="2"/>
  <c r="BE387" i="2"/>
  <c r="T387" i="2"/>
  <c r="R387" i="2"/>
  <c r="P387" i="2"/>
  <c r="BI386" i="2"/>
  <c r="BH386" i="2"/>
  <c r="BG386" i="2"/>
  <c r="BE386" i="2"/>
  <c r="T386" i="2"/>
  <c r="R386" i="2"/>
  <c r="P386" i="2"/>
  <c r="BI385" i="2"/>
  <c r="BH385" i="2"/>
  <c r="BG385" i="2"/>
  <c r="BE385" i="2"/>
  <c r="T385" i="2"/>
  <c r="R385" i="2"/>
  <c r="P385" i="2"/>
  <c r="BI384" i="2"/>
  <c r="BH384" i="2"/>
  <c r="BG384" i="2"/>
  <c r="BE384" i="2"/>
  <c r="T384" i="2"/>
  <c r="R384" i="2"/>
  <c r="P384" i="2"/>
  <c r="BI383" i="2"/>
  <c r="BH383" i="2"/>
  <c r="BG383" i="2"/>
  <c r="BE383" i="2"/>
  <c r="T383" i="2"/>
  <c r="R383" i="2"/>
  <c r="P383" i="2"/>
  <c r="BI382" i="2"/>
  <c r="BH382" i="2"/>
  <c r="BG382" i="2"/>
  <c r="BE382" i="2"/>
  <c r="T382" i="2"/>
  <c r="R382" i="2"/>
  <c r="P382" i="2"/>
  <c r="BI381" i="2"/>
  <c r="BH381" i="2"/>
  <c r="BG381" i="2"/>
  <c r="BE381" i="2"/>
  <c r="T381" i="2"/>
  <c r="R381" i="2"/>
  <c r="P381" i="2"/>
  <c r="BI380" i="2"/>
  <c r="BH380" i="2"/>
  <c r="BG380" i="2"/>
  <c r="BE380" i="2"/>
  <c r="T380" i="2"/>
  <c r="R380" i="2"/>
  <c r="P380" i="2"/>
  <c r="BI379" i="2"/>
  <c r="BH379" i="2"/>
  <c r="BG379" i="2"/>
  <c r="BE379" i="2"/>
  <c r="T379" i="2"/>
  <c r="R379" i="2"/>
  <c r="P379" i="2"/>
  <c r="BI378" i="2"/>
  <c r="BH378" i="2"/>
  <c r="BG378" i="2"/>
  <c r="BE378" i="2"/>
  <c r="T378" i="2"/>
  <c r="R378" i="2"/>
  <c r="P378" i="2"/>
  <c r="BI377" i="2"/>
  <c r="BH377" i="2"/>
  <c r="BG377" i="2"/>
  <c r="BE377" i="2"/>
  <c r="T377" i="2"/>
  <c r="R377" i="2"/>
  <c r="P377" i="2"/>
  <c r="BI375" i="2"/>
  <c r="BH375" i="2"/>
  <c r="BG375" i="2"/>
  <c r="BE375" i="2"/>
  <c r="T375" i="2"/>
  <c r="R375" i="2"/>
  <c r="P375" i="2"/>
  <c r="BI374" i="2"/>
  <c r="BH374" i="2"/>
  <c r="BG374" i="2"/>
  <c r="BE374" i="2"/>
  <c r="T374" i="2"/>
  <c r="R374" i="2"/>
  <c r="P374" i="2"/>
  <c r="BI373" i="2"/>
  <c r="BH373" i="2"/>
  <c r="BG373" i="2"/>
  <c r="BE373" i="2"/>
  <c r="T373" i="2"/>
  <c r="R373" i="2"/>
  <c r="P373" i="2"/>
  <c r="BI372" i="2"/>
  <c r="BH372" i="2"/>
  <c r="BG372" i="2"/>
  <c r="BE372" i="2"/>
  <c r="T372" i="2"/>
  <c r="R372" i="2"/>
  <c r="P372" i="2"/>
  <c r="BI371" i="2"/>
  <c r="BH371" i="2"/>
  <c r="BG371" i="2"/>
  <c r="BE371" i="2"/>
  <c r="T371" i="2"/>
  <c r="R371" i="2"/>
  <c r="P371" i="2"/>
  <c r="BI370" i="2"/>
  <c r="BH370" i="2"/>
  <c r="BG370" i="2"/>
  <c r="BE370" i="2"/>
  <c r="T370" i="2"/>
  <c r="R370" i="2"/>
  <c r="P370" i="2"/>
  <c r="BI369" i="2"/>
  <c r="BH369" i="2"/>
  <c r="BG369" i="2"/>
  <c r="BE369" i="2"/>
  <c r="T369" i="2"/>
  <c r="R369" i="2"/>
  <c r="P369" i="2"/>
  <c r="BI368" i="2"/>
  <c r="BH368" i="2"/>
  <c r="BG368" i="2"/>
  <c r="BE368" i="2"/>
  <c r="T368" i="2"/>
  <c r="R368" i="2"/>
  <c r="P368" i="2"/>
  <c r="BI367" i="2"/>
  <c r="BH367" i="2"/>
  <c r="BG367" i="2"/>
  <c r="BE367" i="2"/>
  <c r="T367" i="2"/>
  <c r="R367" i="2"/>
  <c r="P367" i="2"/>
  <c r="BI366" i="2"/>
  <c r="BH366" i="2"/>
  <c r="BG366" i="2"/>
  <c r="BE366" i="2"/>
  <c r="T366" i="2"/>
  <c r="R366" i="2"/>
  <c r="P366" i="2"/>
  <c r="BI365" i="2"/>
  <c r="BH365" i="2"/>
  <c r="BG365" i="2"/>
  <c r="BE365" i="2"/>
  <c r="T365" i="2"/>
  <c r="R365" i="2"/>
  <c r="P365" i="2"/>
  <c r="BI362" i="2"/>
  <c r="BH362" i="2"/>
  <c r="BG362" i="2"/>
  <c r="BE362" i="2"/>
  <c r="T362" i="2"/>
  <c r="T361" i="2" s="1"/>
  <c r="R362" i="2"/>
  <c r="R361" i="2" s="1"/>
  <c r="P362" i="2"/>
  <c r="P361" i="2" s="1"/>
  <c r="BI360" i="2"/>
  <c r="BH360" i="2"/>
  <c r="BG360" i="2"/>
  <c r="BE360" i="2"/>
  <c r="T360" i="2"/>
  <c r="R360" i="2"/>
  <c r="P360" i="2"/>
  <c r="BI359" i="2"/>
  <c r="BH359" i="2"/>
  <c r="BG359" i="2"/>
  <c r="BE359" i="2"/>
  <c r="T359" i="2"/>
  <c r="R359" i="2"/>
  <c r="P359" i="2"/>
  <c r="BI358" i="2"/>
  <c r="BH358" i="2"/>
  <c r="BG358" i="2"/>
  <c r="BE358" i="2"/>
  <c r="T358" i="2"/>
  <c r="R358" i="2"/>
  <c r="P358" i="2"/>
  <c r="BI357" i="2"/>
  <c r="BH357" i="2"/>
  <c r="BG357" i="2"/>
  <c r="BE357" i="2"/>
  <c r="T357" i="2"/>
  <c r="R357" i="2"/>
  <c r="P357" i="2"/>
  <c r="BI356" i="2"/>
  <c r="BH356" i="2"/>
  <c r="BG356" i="2"/>
  <c r="BE356" i="2"/>
  <c r="T356" i="2"/>
  <c r="R356" i="2"/>
  <c r="P356" i="2"/>
  <c r="BI355" i="2"/>
  <c r="BH355" i="2"/>
  <c r="BG355" i="2"/>
  <c r="BE355" i="2"/>
  <c r="T355" i="2"/>
  <c r="R355" i="2"/>
  <c r="P355" i="2"/>
  <c r="BI354" i="2"/>
  <c r="BH354" i="2"/>
  <c r="BG354" i="2"/>
  <c r="BE354" i="2"/>
  <c r="T354" i="2"/>
  <c r="R354" i="2"/>
  <c r="P354" i="2"/>
  <c r="BI353" i="2"/>
  <c r="BH353" i="2"/>
  <c r="BG353" i="2"/>
  <c r="BE353" i="2"/>
  <c r="T353" i="2"/>
  <c r="R353" i="2"/>
  <c r="P353" i="2"/>
  <c r="BI352" i="2"/>
  <c r="BH352" i="2"/>
  <c r="BG352" i="2"/>
  <c r="BE352" i="2"/>
  <c r="T352" i="2"/>
  <c r="R352" i="2"/>
  <c r="P352" i="2"/>
  <c r="BI351" i="2"/>
  <c r="BH351" i="2"/>
  <c r="BG351" i="2"/>
  <c r="BE351" i="2"/>
  <c r="T351" i="2"/>
  <c r="R351" i="2"/>
  <c r="P351" i="2"/>
  <c r="BI350" i="2"/>
  <c r="BH350" i="2"/>
  <c r="BG350" i="2"/>
  <c r="BE350" i="2"/>
  <c r="T350" i="2"/>
  <c r="R350" i="2"/>
  <c r="P350" i="2"/>
  <c r="BI349" i="2"/>
  <c r="BH349" i="2"/>
  <c r="BG349" i="2"/>
  <c r="BE349" i="2"/>
  <c r="T349" i="2"/>
  <c r="R349" i="2"/>
  <c r="P349" i="2"/>
  <c r="BI348" i="2"/>
  <c r="BH348" i="2"/>
  <c r="BG348" i="2"/>
  <c r="BE348" i="2"/>
  <c r="T348" i="2"/>
  <c r="R348" i="2"/>
  <c r="P348" i="2"/>
  <c r="BI347" i="2"/>
  <c r="BH347" i="2"/>
  <c r="BG347" i="2"/>
  <c r="BE347" i="2"/>
  <c r="T347" i="2"/>
  <c r="R347" i="2"/>
  <c r="P347" i="2"/>
  <c r="BI346" i="2"/>
  <c r="BH346" i="2"/>
  <c r="BG346" i="2"/>
  <c r="BE346" i="2"/>
  <c r="T346" i="2"/>
  <c r="R346" i="2"/>
  <c r="P346" i="2"/>
  <c r="BI345" i="2"/>
  <c r="BH345" i="2"/>
  <c r="BG345" i="2"/>
  <c r="BE345" i="2"/>
  <c r="T345" i="2"/>
  <c r="R345" i="2"/>
  <c r="P345" i="2"/>
  <c r="BI344" i="2"/>
  <c r="BH344" i="2"/>
  <c r="BG344" i="2"/>
  <c r="BE344" i="2"/>
  <c r="T344" i="2"/>
  <c r="R344" i="2"/>
  <c r="P344" i="2"/>
  <c r="BI343" i="2"/>
  <c r="BH343" i="2"/>
  <c r="BG343" i="2"/>
  <c r="BE343" i="2"/>
  <c r="T343" i="2"/>
  <c r="R343" i="2"/>
  <c r="P343" i="2"/>
  <c r="BI342" i="2"/>
  <c r="BH342" i="2"/>
  <c r="BG342" i="2"/>
  <c r="BE342" i="2"/>
  <c r="T342" i="2"/>
  <c r="R342" i="2"/>
  <c r="P342" i="2"/>
  <c r="BI341" i="2"/>
  <c r="BH341" i="2"/>
  <c r="BG341" i="2"/>
  <c r="BE341" i="2"/>
  <c r="T341" i="2"/>
  <c r="R341" i="2"/>
  <c r="P341" i="2"/>
  <c r="BI340" i="2"/>
  <c r="BH340" i="2"/>
  <c r="BG340" i="2"/>
  <c r="BE340" i="2"/>
  <c r="T340" i="2"/>
  <c r="R340" i="2"/>
  <c r="P340" i="2"/>
  <c r="BI339" i="2"/>
  <c r="BH339" i="2"/>
  <c r="BG339" i="2"/>
  <c r="BE339" i="2"/>
  <c r="T339" i="2"/>
  <c r="R339" i="2"/>
  <c r="P339" i="2"/>
  <c r="BI338" i="2"/>
  <c r="BH338" i="2"/>
  <c r="BG338" i="2"/>
  <c r="BE338" i="2"/>
  <c r="T338" i="2"/>
  <c r="R338" i="2"/>
  <c r="P338" i="2"/>
  <c r="BI337" i="2"/>
  <c r="BH337" i="2"/>
  <c r="BG337" i="2"/>
  <c r="BE337" i="2"/>
  <c r="T337" i="2"/>
  <c r="R337" i="2"/>
  <c r="P337" i="2"/>
  <c r="BI336" i="2"/>
  <c r="BH336" i="2"/>
  <c r="BG336" i="2"/>
  <c r="BE336" i="2"/>
  <c r="T336" i="2"/>
  <c r="R336" i="2"/>
  <c r="P336" i="2"/>
  <c r="BI334" i="2"/>
  <c r="BH334" i="2"/>
  <c r="BG334" i="2"/>
  <c r="BE334" i="2"/>
  <c r="T334" i="2"/>
  <c r="R334" i="2"/>
  <c r="P334" i="2"/>
  <c r="BI333" i="2"/>
  <c r="BH333" i="2"/>
  <c r="BG333" i="2"/>
  <c r="BE333" i="2"/>
  <c r="T333" i="2"/>
  <c r="R333" i="2"/>
  <c r="P333" i="2"/>
  <c r="BI332" i="2"/>
  <c r="BH332" i="2"/>
  <c r="BG332" i="2"/>
  <c r="BE332" i="2"/>
  <c r="T332" i="2"/>
  <c r="R332" i="2"/>
  <c r="P332" i="2"/>
  <c r="BI331" i="2"/>
  <c r="BH331" i="2"/>
  <c r="BG331" i="2"/>
  <c r="BE331" i="2"/>
  <c r="T331" i="2"/>
  <c r="R331" i="2"/>
  <c r="P331" i="2"/>
  <c r="BI330" i="2"/>
  <c r="BH330" i="2"/>
  <c r="BG330" i="2"/>
  <c r="BE330" i="2"/>
  <c r="T330" i="2"/>
  <c r="R330" i="2"/>
  <c r="P330" i="2"/>
  <c r="BI329" i="2"/>
  <c r="BH329" i="2"/>
  <c r="BG329" i="2"/>
  <c r="BE329" i="2"/>
  <c r="T329" i="2"/>
  <c r="R329" i="2"/>
  <c r="P329" i="2"/>
  <c r="BI328" i="2"/>
  <c r="BH328" i="2"/>
  <c r="BG328" i="2"/>
  <c r="BE328" i="2"/>
  <c r="T328" i="2"/>
  <c r="R328" i="2"/>
  <c r="P328" i="2"/>
  <c r="BI327" i="2"/>
  <c r="BH327" i="2"/>
  <c r="BG327" i="2"/>
  <c r="BE327" i="2"/>
  <c r="T327" i="2"/>
  <c r="R327" i="2"/>
  <c r="P327" i="2"/>
  <c r="BI326" i="2"/>
  <c r="BH326" i="2"/>
  <c r="BG326" i="2"/>
  <c r="BE326" i="2"/>
  <c r="T326" i="2"/>
  <c r="R326" i="2"/>
  <c r="P326" i="2"/>
  <c r="BI325" i="2"/>
  <c r="BH325" i="2"/>
  <c r="BG325" i="2"/>
  <c r="BE325" i="2"/>
  <c r="T325" i="2"/>
  <c r="R325" i="2"/>
  <c r="P325" i="2"/>
  <c r="BI324" i="2"/>
  <c r="BH324" i="2"/>
  <c r="BG324" i="2"/>
  <c r="BE324" i="2"/>
  <c r="T324" i="2"/>
  <c r="R324" i="2"/>
  <c r="P324" i="2"/>
  <c r="BI323" i="2"/>
  <c r="BH323" i="2"/>
  <c r="BG323" i="2"/>
  <c r="BE323" i="2"/>
  <c r="T323" i="2"/>
  <c r="R323" i="2"/>
  <c r="P323" i="2"/>
  <c r="BI322" i="2"/>
  <c r="BH322" i="2"/>
  <c r="BG322" i="2"/>
  <c r="BE322" i="2"/>
  <c r="T322" i="2"/>
  <c r="R322" i="2"/>
  <c r="P322" i="2"/>
  <c r="BI321" i="2"/>
  <c r="BH321" i="2"/>
  <c r="BG321" i="2"/>
  <c r="BE321" i="2"/>
  <c r="T321" i="2"/>
  <c r="R321" i="2"/>
  <c r="P321" i="2"/>
  <c r="BI320" i="2"/>
  <c r="BH320" i="2"/>
  <c r="BG320" i="2"/>
  <c r="BE320" i="2"/>
  <c r="T320" i="2"/>
  <c r="R320" i="2"/>
  <c r="P320" i="2"/>
  <c r="BI319" i="2"/>
  <c r="BH319" i="2"/>
  <c r="BG319" i="2"/>
  <c r="BE319" i="2"/>
  <c r="T319" i="2"/>
  <c r="R319" i="2"/>
  <c r="P319" i="2"/>
  <c r="BI318" i="2"/>
  <c r="BH318" i="2"/>
  <c r="BG318" i="2"/>
  <c r="BE318" i="2"/>
  <c r="T318" i="2"/>
  <c r="R318" i="2"/>
  <c r="P318" i="2"/>
  <c r="BI316" i="2"/>
  <c r="BH316" i="2"/>
  <c r="BG316" i="2"/>
  <c r="BE316" i="2"/>
  <c r="T316" i="2"/>
  <c r="R316" i="2"/>
  <c r="P316" i="2"/>
  <c r="BI315" i="2"/>
  <c r="BH315" i="2"/>
  <c r="BG315" i="2"/>
  <c r="BE315" i="2"/>
  <c r="T315" i="2"/>
  <c r="R315" i="2"/>
  <c r="P315" i="2"/>
  <c r="BI314" i="2"/>
  <c r="BH314" i="2"/>
  <c r="BG314" i="2"/>
  <c r="BE314" i="2"/>
  <c r="T314" i="2"/>
  <c r="R314" i="2"/>
  <c r="P314" i="2"/>
  <c r="BI313" i="2"/>
  <c r="BH313" i="2"/>
  <c r="BG313" i="2"/>
  <c r="BE313" i="2"/>
  <c r="T313" i="2"/>
  <c r="R313" i="2"/>
  <c r="P313" i="2"/>
  <c r="BI312" i="2"/>
  <c r="BH312" i="2"/>
  <c r="BG312" i="2"/>
  <c r="BE312" i="2"/>
  <c r="T312" i="2"/>
  <c r="R312" i="2"/>
  <c r="P312" i="2"/>
  <c r="BI310" i="2"/>
  <c r="BH310" i="2"/>
  <c r="BG310" i="2"/>
  <c r="BE310" i="2"/>
  <c r="T310" i="2"/>
  <c r="R310" i="2"/>
  <c r="P310" i="2"/>
  <c r="BI309" i="2"/>
  <c r="BH309" i="2"/>
  <c r="BG309" i="2"/>
  <c r="BE309" i="2"/>
  <c r="T309" i="2"/>
  <c r="R309" i="2"/>
  <c r="P309" i="2"/>
  <c r="BI308" i="2"/>
  <c r="BH308" i="2"/>
  <c r="BG308" i="2"/>
  <c r="BE308" i="2"/>
  <c r="T308" i="2"/>
  <c r="R308" i="2"/>
  <c r="P308" i="2"/>
  <c r="BI307" i="2"/>
  <c r="BH307" i="2"/>
  <c r="BG307" i="2"/>
  <c r="BE307" i="2"/>
  <c r="T307" i="2"/>
  <c r="R307" i="2"/>
  <c r="P307" i="2"/>
  <c r="BI306" i="2"/>
  <c r="BH306" i="2"/>
  <c r="BG306" i="2"/>
  <c r="BE306" i="2"/>
  <c r="T306" i="2"/>
  <c r="R306" i="2"/>
  <c r="P306" i="2"/>
  <c r="BI305" i="2"/>
  <c r="BH305" i="2"/>
  <c r="BG305" i="2"/>
  <c r="BE305" i="2"/>
  <c r="T305" i="2"/>
  <c r="R305" i="2"/>
  <c r="P305" i="2"/>
  <c r="BI304" i="2"/>
  <c r="BH304" i="2"/>
  <c r="BG304" i="2"/>
  <c r="BE304" i="2"/>
  <c r="T304" i="2"/>
  <c r="R304" i="2"/>
  <c r="P304" i="2"/>
  <c r="BI303" i="2"/>
  <c r="BH303" i="2"/>
  <c r="BG303" i="2"/>
  <c r="BE303" i="2"/>
  <c r="T303" i="2"/>
  <c r="R303" i="2"/>
  <c r="P303" i="2"/>
  <c r="BI302" i="2"/>
  <c r="BH302" i="2"/>
  <c r="BG302" i="2"/>
  <c r="BE302" i="2"/>
  <c r="T302" i="2"/>
  <c r="R302" i="2"/>
  <c r="P302" i="2"/>
  <c r="BI301" i="2"/>
  <c r="BH301" i="2"/>
  <c r="BG301" i="2"/>
  <c r="BE301" i="2"/>
  <c r="T301" i="2"/>
  <c r="R301" i="2"/>
  <c r="P301" i="2"/>
  <c r="BI300" i="2"/>
  <c r="BH300" i="2"/>
  <c r="BG300" i="2"/>
  <c r="BE300" i="2"/>
  <c r="T300" i="2"/>
  <c r="R300" i="2"/>
  <c r="P300" i="2"/>
  <c r="BI299" i="2"/>
  <c r="BH299" i="2"/>
  <c r="BG299" i="2"/>
  <c r="BE299" i="2"/>
  <c r="T299" i="2"/>
  <c r="R299" i="2"/>
  <c r="P299" i="2"/>
  <c r="BI298" i="2"/>
  <c r="BH298" i="2"/>
  <c r="BG298" i="2"/>
  <c r="BE298" i="2"/>
  <c r="T298" i="2"/>
  <c r="R298" i="2"/>
  <c r="P298" i="2"/>
  <c r="BI297" i="2"/>
  <c r="BH297" i="2"/>
  <c r="BG297" i="2"/>
  <c r="BE297" i="2"/>
  <c r="T297" i="2"/>
  <c r="R297" i="2"/>
  <c r="P297" i="2"/>
  <c r="BI296" i="2"/>
  <c r="BH296" i="2"/>
  <c r="BG296" i="2"/>
  <c r="BE296" i="2"/>
  <c r="T296" i="2"/>
  <c r="R296" i="2"/>
  <c r="P296" i="2"/>
  <c r="BI295" i="2"/>
  <c r="BH295" i="2"/>
  <c r="BG295" i="2"/>
  <c r="BE295" i="2"/>
  <c r="T295" i="2"/>
  <c r="R295" i="2"/>
  <c r="P295" i="2"/>
  <c r="BI294" i="2"/>
  <c r="BH294" i="2"/>
  <c r="BG294" i="2"/>
  <c r="BE294" i="2"/>
  <c r="T294" i="2"/>
  <c r="R294" i="2"/>
  <c r="P294" i="2"/>
  <c r="BI293" i="2"/>
  <c r="BH293" i="2"/>
  <c r="BG293" i="2"/>
  <c r="BE293" i="2"/>
  <c r="T293" i="2"/>
  <c r="R293" i="2"/>
  <c r="P293" i="2"/>
  <c r="BI292" i="2"/>
  <c r="BH292" i="2"/>
  <c r="BG292" i="2"/>
  <c r="BE292" i="2"/>
  <c r="T292" i="2"/>
  <c r="R292" i="2"/>
  <c r="P292" i="2"/>
  <c r="BI291" i="2"/>
  <c r="BH291" i="2"/>
  <c r="BG291" i="2"/>
  <c r="BE291" i="2"/>
  <c r="T291" i="2"/>
  <c r="R291" i="2"/>
  <c r="P291" i="2"/>
  <c r="BI290" i="2"/>
  <c r="BH290" i="2"/>
  <c r="BG290" i="2"/>
  <c r="BE290" i="2"/>
  <c r="T290" i="2"/>
  <c r="R290" i="2"/>
  <c r="P290" i="2"/>
  <c r="BI289" i="2"/>
  <c r="BH289" i="2"/>
  <c r="BG289" i="2"/>
  <c r="BE289" i="2"/>
  <c r="T289" i="2"/>
  <c r="R289" i="2"/>
  <c r="P289" i="2"/>
  <c r="BI288" i="2"/>
  <c r="BH288" i="2"/>
  <c r="BG288" i="2"/>
  <c r="BE288" i="2"/>
  <c r="T288" i="2"/>
  <c r="R288" i="2"/>
  <c r="P288" i="2"/>
  <c r="BI287" i="2"/>
  <c r="BH287" i="2"/>
  <c r="BG287" i="2"/>
  <c r="BE287" i="2"/>
  <c r="T287" i="2"/>
  <c r="R287" i="2"/>
  <c r="P287" i="2"/>
  <c r="BI286" i="2"/>
  <c r="BH286" i="2"/>
  <c r="BG286" i="2"/>
  <c r="BE286" i="2"/>
  <c r="T286" i="2"/>
  <c r="R286" i="2"/>
  <c r="P286" i="2"/>
  <c r="BI285" i="2"/>
  <c r="BH285" i="2"/>
  <c r="BG285" i="2"/>
  <c r="BE285" i="2"/>
  <c r="T285" i="2"/>
  <c r="R285" i="2"/>
  <c r="P285" i="2"/>
  <c r="BI284" i="2"/>
  <c r="BH284" i="2"/>
  <c r="BG284" i="2"/>
  <c r="BE284" i="2"/>
  <c r="T284" i="2"/>
  <c r="R284" i="2"/>
  <c r="P284" i="2"/>
  <c r="BI283" i="2"/>
  <c r="BH283" i="2"/>
  <c r="BG283" i="2"/>
  <c r="BE283" i="2"/>
  <c r="T283" i="2"/>
  <c r="R283" i="2"/>
  <c r="P283" i="2"/>
  <c r="BI282" i="2"/>
  <c r="BH282" i="2"/>
  <c r="BG282" i="2"/>
  <c r="BE282" i="2"/>
  <c r="T282" i="2"/>
  <c r="R282" i="2"/>
  <c r="P282" i="2"/>
  <c r="BI281" i="2"/>
  <c r="BH281" i="2"/>
  <c r="BG281" i="2"/>
  <c r="BE281" i="2"/>
  <c r="T281" i="2"/>
  <c r="R281" i="2"/>
  <c r="P281" i="2"/>
  <c r="BI280" i="2"/>
  <c r="BH280" i="2"/>
  <c r="BG280" i="2"/>
  <c r="BE280" i="2"/>
  <c r="T280" i="2"/>
  <c r="R280" i="2"/>
  <c r="P280" i="2"/>
  <c r="BI279" i="2"/>
  <c r="BH279" i="2"/>
  <c r="BG279" i="2"/>
  <c r="BE279" i="2"/>
  <c r="T279" i="2"/>
  <c r="R279" i="2"/>
  <c r="P279" i="2"/>
  <c r="BI278" i="2"/>
  <c r="BH278" i="2"/>
  <c r="BG278" i="2"/>
  <c r="BE278" i="2"/>
  <c r="T278" i="2"/>
  <c r="R278" i="2"/>
  <c r="P278" i="2"/>
  <c r="BI277" i="2"/>
  <c r="BH277" i="2"/>
  <c r="BG277" i="2"/>
  <c r="BE277" i="2"/>
  <c r="T277" i="2"/>
  <c r="R277" i="2"/>
  <c r="P277" i="2"/>
  <c r="BI276" i="2"/>
  <c r="BH276" i="2"/>
  <c r="BG276" i="2"/>
  <c r="BE276" i="2"/>
  <c r="T276" i="2"/>
  <c r="R276" i="2"/>
  <c r="P276" i="2"/>
  <c r="BI275" i="2"/>
  <c r="BH275" i="2"/>
  <c r="BG275" i="2"/>
  <c r="BE275" i="2"/>
  <c r="T275" i="2"/>
  <c r="R275" i="2"/>
  <c r="P275" i="2"/>
  <c r="BI274" i="2"/>
  <c r="BH274" i="2"/>
  <c r="BG274" i="2"/>
  <c r="BE274" i="2"/>
  <c r="T274" i="2"/>
  <c r="R274" i="2"/>
  <c r="P274" i="2"/>
  <c r="BI273" i="2"/>
  <c r="BH273" i="2"/>
  <c r="BG273" i="2"/>
  <c r="BE273" i="2"/>
  <c r="T273" i="2"/>
  <c r="R273" i="2"/>
  <c r="P273" i="2"/>
  <c r="BI272" i="2"/>
  <c r="BH272" i="2"/>
  <c r="BG272" i="2"/>
  <c r="BE272" i="2"/>
  <c r="T272" i="2"/>
  <c r="R272" i="2"/>
  <c r="P272" i="2"/>
  <c r="BI271" i="2"/>
  <c r="BH271" i="2"/>
  <c r="BG271" i="2"/>
  <c r="BE271" i="2"/>
  <c r="T271" i="2"/>
  <c r="R271" i="2"/>
  <c r="P271" i="2"/>
  <c r="BI270" i="2"/>
  <c r="BH270" i="2"/>
  <c r="BG270" i="2"/>
  <c r="BE270" i="2"/>
  <c r="T270" i="2"/>
  <c r="R270" i="2"/>
  <c r="P270" i="2"/>
  <c r="BI269" i="2"/>
  <c r="BH269" i="2"/>
  <c r="BG269" i="2"/>
  <c r="BE269" i="2"/>
  <c r="T269" i="2"/>
  <c r="R269" i="2"/>
  <c r="P269" i="2"/>
  <c r="BI268" i="2"/>
  <c r="BH268" i="2"/>
  <c r="BG268" i="2"/>
  <c r="BE268" i="2"/>
  <c r="T268" i="2"/>
  <c r="R268" i="2"/>
  <c r="P268" i="2"/>
  <c r="BI267" i="2"/>
  <c r="BH267" i="2"/>
  <c r="BG267" i="2"/>
  <c r="BE267" i="2"/>
  <c r="T267" i="2"/>
  <c r="R267" i="2"/>
  <c r="P267" i="2"/>
  <c r="BI266" i="2"/>
  <c r="BH266" i="2"/>
  <c r="BG266" i="2"/>
  <c r="BE266" i="2"/>
  <c r="T266" i="2"/>
  <c r="R266" i="2"/>
  <c r="P266" i="2"/>
  <c r="BI265" i="2"/>
  <c r="BH265" i="2"/>
  <c r="BG265" i="2"/>
  <c r="BE265" i="2"/>
  <c r="T265" i="2"/>
  <c r="R265" i="2"/>
  <c r="P265" i="2"/>
  <c r="BI264" i="2"/>
  <c r="BH264" i="2"/>
  <c r="BG264" i="2"/>
  <c r="BE264" i="2"/>
  <c r="T264" i="2"/>
  <c r="R264" i="2"/>
  <c r="P264" i="2"/>
  <c r="BI263" i="2"/>
  <c r="BH263" i="2"/>
  <c r="BG263" i="2"/>
  <c r="BE263" i="2"/>
  <c r="T263" i="2"/>
  <c r="R263" i="2"/>
  <c r="P263" i="2"/>
  <c r="BI262" i="2"/>
  <c r="BH262" i="2"/>
  <c r="BG262" i="2"/>
  <c r="BE262" i="2"/>
  <c r="T262" i="2"/>
  <c r="R262" i="2"/>
  <c r="P262" i="2"/>
  <c r="BI261" i="2"/>
  <c r="BH261" i="2"/>
  <c r="BG261" i="2"/>
  <c r="BE261" i="2"/>
  <c r="T261" i="2"/>
  <c r="R261" i="2"/>
  <c r="P261" i="2"/>
  <c r="BI260" i="2"/>
  <c r="BH260" i="2"/>
  <c r="BG260" i="2"/>
  <c r="BE260" i="2"/>
  <c r="T260" i="2"/>
  <c r="R260" i="2"/>
  <c r="P260" i="2"/>
  <c r="BI259" i="2"/>
  <c r="BH259" i="2"/>
  <c r="BG259" i="2"/>
  <c r="BE259" i="2"/>
  <c r="T259" i="2"/>
  <c r="R259" i="2"/>
  <c r="P259" i="2"/>
  <c r="BI258" i="2"/>
  <c r="BH258" i="2"/>
  <c r="BG258" i="2"/>
  <c r="BE258" i="2"/>
  <c r="T258" i="2"/>
  <c r="R258" i="2"/>
  <c r="P258" i="2"/>
  <c r="BI257" i="2"/>
  <c r="BH257" i="2"/>
  <c r="BG257" i="2"/>
  <c r="BE257" i="2"/>
  <c r="T257" i="2"/>
  <c r="R257" i="2"/>
  <c r="P257" i="2"/>
  <c r="BI256" i="2"/>
  <c r="BH256" i="2"/>
  <c r="BG256" i="2"/>
  <c r="BE256" i="2"/>
  <c r="T256" i="2"/>
  <c r="R256" i="2"/>
  <c r="P256" i="2"/>
  <c r="BI255" i="2"/>
  <c r="BH255" i="2"/>
  <c r="BG255" i="2"/>
  <c r="BE255" i="2"/>
  <c r="T255" i="2"/>
  <c r="R255" i="2"/>
  <c r="P255" i="2"/>
  <c r="BI254" i="2"/>
  <c r="BH254" i="2"/>
  <c r="BG254" i="2"/>
  <c r="BE254" i="2"/>
  <c r="T254" i="2"/>
  <c r="R254" i="2"/>
  <c r="P254" i="2"/>
  <c r="BI253" i="2"/>
  <c r="BH253" i="2"/>
  <c r="BG253" i="2"/>
  <c r="BE253" i="2"/>
  <c r="T253" i="2"/>
  <c r="R253" i="2"/>
  <c r="P253" i="2"/>
  <c r="BI252" i="2"/>
  <c r="BH252" i="2"/>
  <c r="BG252" i="2"/>
  <c r="BE252" i="2"/>
  <c r="T252" i="2"/>
  <c r="R252" i="2"/>
  <c r="P252" i="2"/>
  <c r="BI251" i="2"/>
  <c r="BH251" i="2"/>
  <c r="BG251" i="2"/>
  <c r="BE251" i="2"/>
  <c r="T251" i="2"/>
  <c r="R251" i="2"/>
  <c r="P251" i="2"/>
  <c r="BI250" i="2"/>
  <c r="BH250" i="2"/>
  <c r="BG250" i="2"/>
  <c r="BE250" i="2"/>
  <c r="T250" i="2"/>
  <c r="R250" i="2"/>
  <c r="P250" i="2"/>
  <c r="BI249" i="2"/>
  <c r="BH249" i="2"/>
  <c r="BG249" i="2"/>
  <c r="BE249" i="2"/>
  <c r="T249" i="2"/>
  <c r="R249" i="2"/>
  <c r="P249" i="2"/>
  <c r="BI248" i="2"/>
  <c r="BH248" i="2"/>
  <c r="BG248" i="2"/>
  <c r="BE248" i="2"/>
  <c r="T248" i="2"/>
  <c r="R248" i="2"/>
  <c r="P248" i="2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6" i="2"/>
  <c r="BH236" i="2"/>
  <c r="BG236" i="2"/>
  <c r="BE236" i="2"/>
  <c r="T236" i="2"/>
  <c r="R236" i="2"/>
  <c r="P236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3" i="2"/>
  <c r="BH233" i="2"/>
  <c r="BG233" i="2"/>
  <c r="BE233" i="2"/>
  <c r="T233" i="2"/>
  <c r="R233" i="2"/>
  <c r="P233" i="2"/>
  <c r="BI232" i="2"/>
  <c r="BH232" i="2"/>
  <c r="BG232" i="2"/>
  <c r="BE232" i="2"/>
  <c r="T232" i="2"/>
  <c r="R232" i="2"/>
  <c r="P232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J152" i="2"/>
  <c r="J151" i="2"/>
  <c r="F149" i="2"/>
  <c r="E147" i="2"/>
  <c r="BI132" i="2"/>
  <c r="BH132" i="2"/>
  <c r="BG132" i="2"/>
  <c r="BE132" i="2"/>
  <c r="BI131" i="2"/>
  <c r="BH131" i="2"/>
  <c r="BG131" i="2"/>
  <c r="BF131" i="2"/>
  <c r="BE131" i="2"/>
  <c r="BI130" i="2"/>
  <c r="BH130" i="2"/>
  <c r="BG130" i="2"/>
  <c r="BF130" i="2"/>
  <c r="BE130" i="2"/>
  <c r="BI129" i="2"/>
  <c r="BH129" i="2"/>
  <c r="BG129" i="2"/>
  <c r="BF129" i="2"/>
  <c r="BE129" i="2"/>
  <c r="BI128" i="2"/>
  <c r="BH128" i="2"/>
  <c r="BG128" i="2"/>
  <c r="BF128" i="2"/>
  <c r="BE128" i="2"/>
  <c r="BI127" i="2"/>
  <c r="BH127" i="2"/>
  <c r="BG127" i="2"/>
  <c r="BF127" i="2"/>
  <c r="BE127" i="2"/>
  <c r="J94" i="2"/>
  <c r="J93" i="2"/>
  <c r="F91" i="2"/>
  <c r="E89" i="2"/>
  <c r="J20" i="2"/>
  <c r="E20" i="2"/>
  <c r="F94" i="2" s="1"/>
  <c r="J19" i="2"/>
  <c r="J17" i="2"/>
  <c r="E17" i="2"/>
  <c r="F151" i="2" s="1"/>
  <c r="J16" i="2"/>
  <c r="J14" i="2"/>
  <c r="J149" i="2" s="1"/>
  <c r="E7" i="2"/>
  <c r="E143" i="2" s="1"/>
  <c r="CK145" i="1"/>
  <c r="CJ145" i="1"/>
  <c r="CI145" i="1"/>
  <c r="CH145" i="1"/>
  <c r="CG145" i="1"/>
  <c r="CF145" i="1"/>
  <c r="BZ145" i="1"/>
  <c r="CE145" i="1"/>
  <c r="CK144" i="1"/>
  <c r="CJ144" i="1"/>
  <c r="CI144" i="1"/>
  <c r="CH144" i="1"/>
  <c r="CG144" i="1"/>
  <c r="CF144" i="1"/>
  <c r="BZ144" i="1"/>
  <c r="CE144" i="1"/>
  <c r="CK143" i="1"/>
  <c r="CJ143" i="1"/>
  <c r="CI143" i="1"/>
  <c r="CH143" i="1"/>
  <c r="CG143" i="1"/>
  <c r="CF143" i="1"/>
  <c r="BZ143" i="1"/>
  <c r="CE143" i="1"/>
  <c r="CK142" i="1"/>
  <c r="CJ142" i="1"/>
  <c r="CI142" i="1"/>
  <c r="CH142" i="1"/>
  <c r="CG142" i="1"/>
  <c r="CF142" i="1"/>
  <c r="BZ142" i="1"/>
  <c r="CE142" i="1"/>
  <c r="L90" i="1"/>
  <c r="AM90" i="1"/>
  <c r="AM89" i="1"/>
  <c r="L89" i="1"/>
  <c r="AM87" i="1"/>
  <c r="L87" i="1"/>
  <c r="L85" i="1"/>
  <c r="J470" i="3"/>
  <c r="J462" i="3"/>
  <c r="BK459" i="3"/>
  <c r="BK453" i="3"/>
  <c r="J449" i="3"/>
  <c r="BK446" i="3"/>
  <c r="BK441" i="3"/>
  <c r="BK438" i="3"/>
  <c r="BK432" i="3"/>
  <c r="BK430" i="3"/>
  <c r="BK426" i="3"/>
  <c r="BK425" i="3"/>
  <c r="BK423" i="3"/>
  <c r="J419" i="3"/>
  <c r="BK414" i="3"/>
  <c r="BK411" i="3"/>
  <c r="BK407" i="3"/>
  <c r="BK401" i="3"/>
  <c r="BK397" i="3"/>
  <c r="BK394" i="3"/>
  <c r="BK392" i="3"/>
  <c r="BK386" i="3"/>
  <c r="J383" i="3"/>
  <c r="BK380" i="3"/>
  <c r="BK378" i="3"/>
  <c r="J376" i="3"/>
  <c r="BK373" i="3"/>
  <c r="J371" i="3"/>
  <c r="BK368" i="3"/>
  <c r="BK364" i="3"/>
  <c r="BK356" i="3"/>
  <c r="J352" i="3"/>
  <c r="BK348" i="3"/>
  <c r="BK341" i="3"/>
  <c r="J336" i="3"/>
  <c r="J331" i="3"/>
  <c r="BK325" i="3"/>
  <c r="BK321" i="3"/>
  <c r="BK315" i="3"/>
  <c r="J307" i="3"/>
  <c r="J293" i="3"/>
  <c r="BK266" i="3"/>
  <c r="J250" i="3"/>
  <c r="J237" i="3"/>
  <c r="J226" i="3"/>
  <c r="J213" i="3"/>
  <c r="J200" i="3"/>
  <c r="BK188" i="3"/>
  <c r="J169" i="3"/>
  <c r="J317" i="3"/>
  <c r="J310" i="3"/>
  <c r="BK306" i="3"/>
  <c r="J303" i="3"/>
  <c r="J298" i="3"/>
  <c r="J296" i="3"/>
  <c r="J292" i="3"/>
  <c r="BK288" i="3"/>
  <c r="BK285" i="3"/>
  <c r="BK280" i="3"/>
  <c r="J276" i="3"/>
  <c r="BK272" i="3"/>
  <c r="BK269" i="3"/>
  <c r="BK265" i="3"/>
  <c r="BK259" i="3"/>
  <c r="J255" i="3"/>
  <c r="J252" i="3"/>
  <c r="J248" i="3"/>
  <c r="J243" i="3"/>
  <c r="BK236" i="3"/>
  <c r="BK230" i="3"/>
  <c r="J225" i="3"/>
  <c r="J221" i="3"/>
  <c r="BK217" i="3"/>
  <c r="BK213" i="3"/>
  <c r="BK209" i="3"/>
  <c r="J204" i="3"/>
  <c r="BK200" i="3"/>
  <c r="J196" i="3"/>
  <c r="J193" i="3"/>
  <c r="J187" i="3"/>
  <c r="J183" i="3"/>
  <c r="BK179" i="3"/>
  <c r="J175" i="3"/>
  <c r="BK169" i="3"/>
  <c r="J165" i="3"/>
  <c r="BK158" i="3"/>
  <c r="BK221" i="4"/>
  <c r="J210" i="4"/>
  <c r="J198" i="4"/>
  <c r="BK188" i="4"/>
  <c r="J174" i="4"/>
  <c r="J161" i="4"/>
  <c r="J229" i="4"/>
  <c r="J224" i="4"/>
  <c r="J214" i="4"/>
  <c r="J201" i="4"/>
  <c r="BK195" i="4"/>
  <c r="J185" i="4"/>
  <c r="BK174" i="4"/>
  <c r="J150" i="4"/>
  <c r="J220" i="4"/>
  <c r="BK210" i="4"/>
  <c r="J203" i="4"/>
  <c r="J194" i="4"/>
  <c r="BK184" i="4"/>
  <c r="J173" i="4"/>
  <c r="J167" i="4"/>
  <c r="BK156" i="4"/>
  <c r="J221" i="4"/>
  <c r="BK216" i="4"/>
  <c r="J209" i="4"/>
  <c r="BK203" i="4"/>
  <c r="BK193" i="4"/>
  <c r="J187" i="4"/>
  <c r="BK177" i="4"/>
  <c r="BK171" i="4"/>
  <c r="BK160" i="4"/>
  <c r="BK155" i="4"/>
  <c r="BK150" i="4"/>
  <c r="J196" i="5"/>
  <c r="J182" i="5"/>
  <c r="J171" i="5"/>
  <c r="BK159" i="5"/>
  <c r="BK154" i="5"/>
  <c r="J149" i="5"/>
  <c r="J193" i="5"/>
  <c r="BK189" i="5"/>
  <c r="BK185" i="5"/>
  <c r="J178" i="5"/>
  <c r="BK165" i="5"/>
  <c r="J154" i="5"/>
  <c r="J197" i="5"/>
  <c r="BK184" i="5"/>
  <c r="BK176" i="5"/>
  <c r="J169" i="5"/>
  <c r="J160" i="5"/>
  <c r="BK149" i="5"/>
  <c r="BK198" i="5"/>
  <c r="J186" i="5"/>
  <c r="J179" i="5"/>
  <c r="J171" i="6"/>
  <c r="BK166" i="6"/>
  <c r="J163" i="6"/>
  <c r="BK159" i="6"/>
  <c r="J155" i="6"/>
  <c r="J151" i="6"/>
  <c r="BK144" i="6"/>
  <c r="BK141" i="6"/>
  <c r="BK137" i="6"/>
  <c r="BK171" i="6"/>
  <c r="J166" i="6"/>
  <c r="J161" i="6"/>
  <c r="BK157" i="6"/>
  <c r="J153" i="6"/>
  <c r="J150" i="6"/>
  <c r="BK143" i="6"/>
  <c r="BK139" i="6"/>
  <c r="BK173" i="7"/>
  <c r="BK161" i="7"/>
  <c r="BK155" i="7"/>
  <c r="J150" i="7"/>
  <c r="BK142" i="7"/>
  <c r="J167" i="7"/>
  <c r="BK152" i="7"/>
  <c r="BK145" i="7"/>
  <c r="J137" i="7"/>
  <c r="BK167" i="7"/>
  <c r="BK163" i="7"/>
  <c r="J159" i="7"/>
  <c r="J147" i="7"/>
  <c r="J142" i="7"/>
  <c r="J136" i="7"/>
  <c r="BK165" i="7"/>
  <c r="BK156" i="7"/>
  <c r="J151" i="7"/>
  <c r="BK138" i="7"/>
  <c r="J182" i="8"/>
  <c r="BK177" i="8"/>
  <c r="J173" i="8"/>
  <c r="BK169" i="8"/>
  <c r="BK163" i="8"/>
  <c r="BK158" i="8"/>
  <c r="J154" i="8"/>
  <c r="J149" i="8"/>
  <c r="J145" i="8"/>
  <c r="BK139" i="8"/>
  <c r="J135" i="8"/>
  <c r="BK179" i="8"/>
  <c r="J175" i="8"/>
  <c r="J171" i="8"/>
  <c r="J165" i="8"/>
  <c r="BK162" i="8"/>
  <c r="J156" i="8"/>
  <c r="BK153" i="8"/>
  <c r="J150" i="8"/>
  <c r="BK145" i="8"/>
  <c r="J141" i="8"/>
  <c r="BK134" i="8"/>
  <c r="BK180" i="8"/>
  <c r="BK166" i="8"/>
  <c r="J147" i="8"/>
  <c r="BK144" i="8"/>
  <c r="J139" i="8"/>
  <c r="BK135" i="8"/>
  <c r="BK182" i="9"/>
  <c r="BK171" i="9"/>
  <c r="BK161" i="9"/>
  <c r="J156" i="9"/>
  <c r="BK153" i="9"/>
  <c r="J145" i="9"/>
  <c r="J142" i="9"/>
  <c r="BK134" i="9"/>
  <c r="BK177" i="9"/>
  <c r="BK173" i="9"/>
  <c r="BK170" i="9"/>
  <c r="BK167" i="9"/>
  <c r="BK162" i="9"/>
  <c r="J153" i="9"/>
  <c r="BK150" i="9"/>
  <c r="J143" i="9"/>
  <c r="BK176" i="9"/>
  <c r="BK165" i="9"/>
  <c r="J155" i="9"/>
  <c r="BK147" i="9"/>
  <c r="J178" i="9"/>
  <c r="J168" i="9"/>
  <c r="J163" i="9"/>
  <c r="BK156" i="9"/>
  <c r="J150" i="9"/>
  <c r="BK139" i="9"/>
  <c r="J136" i="9"/>
  <c r="BK180" i="10"/>
  <c r="BK168" i="10"/>
  <c r="J159" i="10"/>
  <c r="J155" i="10"/>
  <c r="J144" i="10"/>
  <c r="BK138" i="10"/>
  <c r="J176" i="10"/>
  <c r="J170" i="10"/>
  <c r="J162" i="10"/>
  <c r="J152" i="10"/>
  <c r="J146" i="10"/>
  <c r="BK136" i="10"/>
  <c r="J178" i="10"/>
  <c r="BK173" i="10"/>
  <c r="BK165" i="10"/>
  <c r="J156" i="10"/>
  <c r="BK150" i="10"/>
  <c r="J145" i="10"/>
  <c r="BK140" i="10"/>
  <c r="J134" i="10"/>
  <c r="J172" i="10"/>
  <c r="BK162" i="10"/>
  <c r="BK152" i="10"/>
  <c r="J138" i="10"/>
  <c r="J186" i="11"/>
  <c r="BK183" i="11"/>
  <c r="BK172" i="11"/>
  <c r="BK156" i="11"/>
  <c r="BK150" i="11"/>
  <c r="J146" i="11"/>
  <c r="J137" i="11"/>
  <c r="J184" i="11"/>
  <c r="BK179" i="11"/>
  <c r="J175" i="11"/>
  <c r="BK167" i="11"/>
  <c r="J157" i="11"/>
  <c r="BK146" i="11"/>
  <c r="BK141" i="11"/>
  <c r="BK186" i="11"/>
  <c r="J173" i="11"/>
  <c r="J166" i="11"/>
  <c r="BK157" i="11"/>
  <c r="BK152" i="11"/>
  <c r="BK143" i="11"/>
  <c r="J139" i="11"/>
  <c r="J135" i="11"/>
  <c r="J172" i="11"/>
  <c r="J168" i="11"/>
  <c r="J162" i="11"/>
  <c r="BK147" i="11"/>
  <c r="BK193" i="12"/>
  <c r="BK191" i="12"/>
  <c r="J187" i="12"/>
  <c r="BK179" i="12"/>
  <c r="BK172" i="12"/>
  <c r="J165" i="12"/>
  <c r="J162" i="12"/>
  <c r="BK152" i="12"/>
  <c r="J147" i="12"/>
  <c r="BK137" i="12"/>
  <c r="J190" i="12"/>
  <c r="J181" i="12"/>
  <c r="BK174" i="12"/>
  <c r="BK169" i="12"/>
  <c r="BK164" i="12"/>
  <c r="J154" i="12"/>
  <c r="BK145" i="12"/>
  <c r="BK138" i="12"/>
  <c r="BK185" i="12"/>
  <c r="BK180" i="12"/>
  <c r="J175" i="12"/>
  <c r="J172" i="12"/>
  <c r="BK165" i="12"/>
  <c r="J159" i="12"/>
  <c r="BK155" i="12"/>
  <c r="J150" i="12"/>
  <c r="BK146" i="12"/>
  <c r="BK142" i="12"/>
  <c r="J136" i="12"/>
  <c r="BK182" i="13"/>
  <c r="J180" i="13"/>
  <c r="BK177" i="13"/>
  <c r="BK172" i="13"/>
  <c r="BK168" i="13"/>
  <c r="J164" i="13"/>
  <c r="BK161" i="13"/>
  <c r="BK156" i="13"/>
  <c r="J153" i="13"/>
  <c r="J149" i="13"/>
  <c r="BK144" i="13"/>
  <c r="J140" i="13"/>
  <c r="BK134" i="13"/>
  <c r="J177" i="13"/>
  <c r="J173" i="13"/>
  <c r="J169" i="13"/>
  <c r="BK165" i="13"/>
  <c r="BK159" i="13"/>
  <c r="J154" i="13"/>
  <c r="J150" i="13"/>
  <c r="J146" i="13"/>
  <c r="BK141" i="13"/>
  <c r="BK135" i="13"/>
  <c r="BK142" i="13"/>
  <c r="BK137" i="13"/>
  <c r="BK177" i="14"/>
  <c r="BK166" i="14"/>
  <c r="J160" i="14"/>
  <c r="BK156" i="14"/>
  <c r="BK151" i="14"/>
  <c r="BK144" i="14"/>
  <c r="J139" i="14"/>
  <c r="J175" i="14"/>
  <c r="BK165" i="14"/>
  <c r="J157" i="14"/>
  <c r="J151" i="14"/>
  <c r="BK146" i="14"/>
  <c r="BK179" i="14"/>
  <c r="BK171" i="14"/>
  <c r="J162" i="14"/>
  <c r="J153" i="14"/>
  <c r="J140" i="14"/>
  <c r="J180" i="14"/>
  <c r="BK175" i="14"/>
  <c r="BK170" i="14"/>
  <c r="BK155" i="14"/>
  <c r="J144" i="14"/>
  <c r="BK140" i="14"/>
  <c r="J137" i="14"/>
  <c r="BK180" i="15"/>
  <c r="BK173" i="15"/>
  <c r="J167" i="15"/>
  <c r="J177" i="15"/>
  <c r="J171" i="15"/>
  <c r="BK165" i="15"/>
  <c r="J160" i="15"/>
  <c r="BK155" i="15"/>
  <c r="J148" i="15"/>
  <c r="BK145" i="15"/>
  <c r="J136" i="15"/>
  <c r="J179" i="15"/>
  <c r="BK175" i="15"/>
  <c r="BK171" i="15"/>
  <c r="J165" i="15"/>
  <c r="BK157" i="15"/>
  <c r="J152" i="15"/>
  <c r="BK144" i="15"/>
  <c r="J141" i="15"/>
  <c r="J135" i="15"/>
  <c r="BK159" i="15"/>
  <c r="J150" i="15"/>
  <c r="BK143" i="15"/>
  <c r="BK136" i="15"/>
  <c r="BK145" i="16"/>
  <c r="BK140" i="16"/>
  <c r="J134" i="16"/>
  <c r="J141" i="16"/>
  <c r="BK137" i="16"/>
  <c r="J147" i="16"/>
  <c r="BK138" i="16"/>
  <c r="J139" i="17"/>
  <c r="J135" i="17"/>
  <c r="BK140" i="17"/>
  <c r="J137" i="17"/>
  <c r="J168" i="18"/>
  <c r="J157" i="18"/>
  <c r="BK139" i="18"/>
  <c r="BK166" i="18"/>
  <c r="J161" i="18"/>
  <c r="BK153" i="18"/>
  <c r="J151" i="18"/>
  <c r="J149" i="18"/>
  <c r="J147" i="18"/>
  <c r="J145" i="18"/>
  <c r="BK140" i="18"/>
  <c r="BK162" i="18"/>
  <c r="J160" i="18"/>
  <c r="J155" i="18"/>
  <c r="J139" i="18"/>
  <c r="J165" i="19"/>
  <c r="J160" i="19"/>
  <c r="BK149" i="19"/>
  <c r="BK147" i="19"/>
  <c r="BK140" i="19"/>
  <c r="BK138" i="19"/>
  <c r="BK159" i="19"/>
  <c r="J153" i="19"/>
  <c r="J149" i="19"/>
  <c r="BK143" i="19"/>
  <c r="J137" i="19"/>
  <c r="J166" i="19"/>
  <c r="BK158" i="19"/>
  <c r="J147" i="19"/>
  <c r="BK141" i="19"/>
  <c r="J136" i="19"/>
  <c r="J161" i="19"/>
  <c r="BK157" i="19"/>
  <c r="BK148" i="19"/>
  <c r="J196" i="20"/>
  <c r="J191" i="20"/>
  <c r="BK182" i="20"/>
  <c r="J174" i="20"/>
  <c r="BK163" i="20"/>
  <c r="BK153" i="20"/>
  <c r="BK145" i="20"/>
  <c r="BK140" i="20"/>
  <c r="J192" i="20"/>
  <c r="BK190" i="20"/>
  <c r="J184" i="20"/>
  <c r="BK177" i="20"/>
  <c r="BK166" i="20"/>
  <c r="BK151" i="20"/>
  <c r="J140" i="20"/>
  <c r="J195" i="20"/>
  <c r="BK189" i="20"/>
  <c r="J182" i="20"/>
  <c r="J176" i="20"/>
  <c r="J166" i="20"/>
  <c r="J160" i="20"/>
  <c r="BK155" i="20"/>
  <c r="J147" i="20"/>
  <c r="J139" i="20"/>
  <c r="BK174" i="20"/>
  <c r="J161" i="20"/>
  <c r="BK158" i="20"/>
  <c r="J154" i="20"/>
  <c r="J143" i="20"/>
  <c r="BK136" i="20"/>
  <c r="BK193" i="21"/>
  <c r="J187" i="21"/>
  <c r="BK180" i="21"/>
  <c r="J169" i="21"/>
  <c r="BK153" i="21"/>
  <c r="J190" i="21"/>
  <c r="BK187" i="21"/>
  <c r="J182" i="21"/>
  <c r="J177" i="21"/>
  <c r="J171" i="21"/>
  <c r="J167" i="21"/>
  <c r="J159" i="21"/>
  <c r="J144" i="21"/>
  <c r="J140" i="21"/>
  <c r="BK136" i="21"/>
  <c r="BK192" i="21"/>
  <c r="BK183" i="21"/>
  <c r="J178" i="21"/>
  <c r="BK170" i="21"/>
  <c r="J161" i="21"/>
  <c r="J153" i="21"/>
  <c r="BK147" i="21"/>
  <c r="BK143" i="21"/>
  <c r="BK140" i="21"/>
  <c r="J136" i="21"/>
  <c r="J166" i="21"/>
  <c r="BK161" i="21"/>
  <c r="BK156" i="21"/>
  <c r="J151" i="21"/>
  <c r="BK190" i="22"/>
  <c r="BK187" i="22"/>
  <c r="BK186" i="22"/>
  <c r="J183" i="22"/>
  <c r="J179" i="22"/>
  <c r="J176" i="22"/>
  <c r="J171" i="22"/>
  <c r="J164" i="22"/>
  <c r="BK160" i="22"/>
  <c r="BK154" i="22"/>
  <c r="J151" i="22"/>
  <c r="BK145" i="22"/>
  <c r="BK141" i="22"/>
  <c r="BK136" i="22"/>
  <c r="BK183" i="22"/>
  <c r="BK179" i="22"/>
  <c r="J173" i="22"/>
  <c r="J165" i="22"/>
  <c r="BK162" i="22"/>
  <c r="J159" i="22"/>
  <c r="J154" i="22"/>
  <c r="BK148" i="22"/>
  <c r="J143" i="22"/>
  <c r="BK138" i="22"/>
  <c r="J135" i="22"/>
  <c r="J169" i="22"/>
  <c r="BK165" i="22"/>
  <c r="BK149" i="22"/>
  <c r="J205" i="23"/>
  <c r="J199" i="23"/>
  <c r="BK191" i="23"/>
  <c r="BK185" i="23"/>
  <c r="J181" i="23"/>
  <c r="BK172" i="23"/>
  <c r="BK166" i="23"/>
  <c r="J163" i="23"/>
  <c r="BK153" i="23"/>
  <c r="BK138" i="23"/>
  <c r="J203" i="23"/>
  <c r="BK193" i="23"/>
  <c r="BK188" i="23"/>
  <c r="J180" i="23"/>
  <c r="J176" i="23"/>
  <c r="BK163" i="23"/>
  <c r="BK154" i="23"/>
  <c r="J148" i="23"/>
  <c r="J143" i="23"/>
  <c r="J204" i="23"/>
  <c r="BK199" i="23"/>
  <c r="J193" i="23"/>
  <c r="J182" i="23"/>
  <c r="BK176" i="23"/>
  <c r="J170" i="23"/>
  <c r="J159" i="23"/>
  <c r="J153" i="23"/>
  <c r="J144" i="23"/>
  <c r="BK208" i="23"/>
  <c r="J201" i="23"/>
  <c r="J185" i="23"/>
  <c r="BK175" i="23"/>
  <c r="J162" i="23"/>
  <c r="BK156" i="23"/>
  <c r="J149" i="23"/>
  <c r="BK143" i="23"/>
  <c r="BK141" i="23"/>
  <c r="J135" i="23"/>
  <c r="BK206" i="24"/>
  <c r="BK202" i="24"/>
  <c r="J199" i="24"/>
  <c r="J191" i="24"/>
  <c r="J186" i="24"/>
  <c r="BK180" i="24"/>
  <c r="BK173" i="24"/>
  <c r="J168" i="24"/>
  <c r="BK163" i="24"/>
  <c r="J154" i="24"/>
  <c r="J138" i="24"/>
  <c r="J216" i="24"/>
  <c r="BK212" i="24"/>
  <c r="J207" i="24"/>
  <c r="J197" i="24"/>
  <c r="J192" i="24"/>
  <c r="BK186" i="24"/>
  <c r="J178" i="24"/>
  <c r="BK174" i="24"/>
  <c r="BK162" i="24"/>
  <c r="BK158" i="24"/>
  <c r="BK154" i="24"/>
  <c r="BK150" i="24"/>
  <c r="J144" i="24"/>
  <c r="BK141" i="24"/>
  <c r="J214" i="24"/>
  <c r="J210" i="24"/>
  <c r="BK204" i="24"/>
  <c r="BK201" i="24"/>
  <c r="J194" i="24"/>
  <c r="J188" i="24"/>
  <c r="J182" i="24"/>
  <c r="BK178" i="24"/>
  <c r="J170" i="24"/>
  <c r="BK168" i="24"/>
  <c r="BK161" i="24"/>
  <c r="BK152" i="24"/>
  <c r="J148" i="24"/>
  <c r="BK144" i="24"/>
  <c r="BK139" i="24"/>
  <c r="BK193" i="25"/>
  <c r="BK191" i="25"/>
  <c r="J188" i="25"/>
  <c r="J184" i="25"/>
  <c r="J180" i="25"/>
  <c r="J174" i="25"/>
  <c r="BK169" i="25"/>
  <c r="J164" i="25"/>
  <c r="J157" i="25"/>
  <c r="BK153" i="25"/>
  <c r="J148" i="25"/>
  <c r="J139" i="25"/>
  <c r="BK135" i="25"/>
  <c r="J185" i="25"/>
  <c r="J175" i="25"/>
  <c r="J170" i="25"/>
  <c r="BK162" i="25"/>
  <c r="J158" i="25"/>
  <c r="J155" i="25"/>
  <c r="BK144" i="25"/>
  <c r="BK141" i="25"/>
  <c r="J135" i="25"/>
  <c r="J181" i="25"/>
  <c r="J172" i="25"/>
  <c r="BK164" i="25"/>
  <c r="J156" i="25"/>
  <c r="BK151" i="25"/>
  <c r="J147" i="25"/>
  <c r="J141" i="25"/>
  <c r="J136" i="25"/>
  <c r="J179" i="26"/>
  <c r="BK169" i="26"/>
  <c r="J163" i="26"/>
  <c r="BK151" i="26"/>
  <c r="J145" i="26"/>
  <c r="J188" i="26"/>
  <c r="J183" i="26"/>
  <c r="J171" i="26"/>
  <c r="J168" i="26"/>
  <c r="J161" i="26"/>
  <c r="BK150" i="26"/>
  <c r="BK140" i="26"/>
  <c r="J189" i="26"/>
  <c r="J181" i="26"/>
  <c r="BK171" i="26"/>
  <c r="BK161" i="26"/>
  <c r="J153" i="26"/>
  <c r="J144" i="26"/>
  <c r="J137" i="26"/>
  <c r="J186" i="26"/>
  <c r="J178" i="26"/>
  <c r="BK173" i="26"/>
  <c r="BK162" i="26"/>
  <c r="J156" i="26"/>
  <c r="BK149" i="26"/>
  <c r="BK141" i="26"/>
  <c r="J135" i="26"/>
  <c r="BK177" i="27"/>
  <c r="BK163" i="27"/>
  <c r="J156" i="27"/>
  <c r="BK151" i="27"/>
  <c r="BK145" i="27"/>
  <c r="J138" i="27"/>
  <c r="J185" i="27"/>
  <c r="J159" i="27"/>
  <c r="BK153" i="27"/>
  <c r="J149" i="27"/>
  <c r="J147" i="27"/>
  <c r="BK143" i="27"/>
  <c r="BK140" i="27"/>
  <c r="J137" i="27"/>
  <c r="J135" i="27"/>
  <c r="BK184" i="27"/>
  <c r="BK180" i="27"/>
  <c r="BK178" i="27"/>
  <c r="BK175" i="27"/>
  <c r="BK173" i="27"/>
  <c r="BK171" i="27"/>
  <c r="BK169" i="27"/>
  <c r="BK166" i="27"/>
  <c r="J164" i="27"/>
  <c r="J161" i="27"/>
  <c r="BK159" i="27"/>
  <c r="BK157" i="27"/>
  <c r="J155" i="27"/>
  <c r="J153" i="27"/>
  <c r="J150" i="27"/>
  <c r="BK147" i="27"/>
  <c r="J145" i="27"/>
  <c r="J143" i="27"/>
  <c r="J140" i="27"/>
  <c r="BK138" i="27"/>
  <c r="J143" i="28"/>
  <c r="BK137" i="28"/>
  <c r="J145" i="28"/>
  <c r="J140" i="28"/>
  <c r="J138" i="28"/>
  <c r="J135" i="28"/>
  <c r="J144" i="28"/>
  <c r="J142" i="28"/>
  <c r="BK138" i="28"/>
  <c r="J137" i="28"/>
  <c r="BK144" i="28"/>
  <c r="BK136" i="28"/>
  <c r="BK135" i="28"/>
  <c r="BK261" i="29"/>
  <c r="BK259" i="29"/>
  <c r="BK255" i="29"/>
  <c r="BK249" i="29"/>
  <c r="J239" i="29"/>
  <c r="J230" i="29"/>
  <c r="BK225" i="29"/>
  <c r="BK220" i="29"/>
  <c r="BK209" i="29"/>
  <c r="BK204" i="29"/>
  <c r="BK196" i="29"/>
  <c r="BK185" i="29"/>
  <c r="BK177" i="29"/>
  <c r="J167" i="29"/>
  <c r="BK163" i="29"/>
  <c r="BK256" i="29"/>
  <c r="J251" i="29"/>
  <c r="J245" i="29"/>
  <c r="J243" i="29"/>
  <c r="BK239" i="29"/>
  <c r="J236" i="29"/>
  <c r="BK231" i="29"/>
  <c r="J227" i="29"/>
  <c r="J222" i="29"/>
  <c r="J217" i="29"/>
  <c r="BK215" i="29"/>
  <c r="J194" i="29"/>
  <c r="BK181" i="29"/>
  <c r="BK173" i="29"/>
  <c r="BK167" i="29"/>
  <c r="J256" i="29"/>
  <c r="BK253" i="29"/>
  <c r="J250" i="29"/>
  <c r="BK244" i="29"/>
  <c r="BK237" i="29"/>
  <c r="J234" i="29"/>
  <c r="J231" i="29"/>
  <c r="BK218" i="29"/>
  <c r="J206" i="29"/>
  <c r="J191" i="29"/>
  <c r="BK227" i="29"/>
  <c r="J223" i="29"/>
  <c r="BK217" i="29"/>
  <c r="BK211" i="29"/>
  <c r="J209" i="29"/>
  <c r="J204" i="29"/>
  <c r="J199" i="29"/>
  <c r="J197" i="29"/>
  <c r="BK195" i="29"/>
  <c r="J185" i="29"/>
  <c r="J177" i="29"/>
  <c r="BK169" i="29"/>
  <c r="J163" i="29"/>
  <c r="BK161" i="30"/>
  <c r="BK157" i="30"/>
  <c r="BK154" i="30"/>
  <c r="J148" i="30"/>
  <c r="J141" i="30"/>
  <c r="J161" i="30"/>
  <c r="BK158" i="30"/>
  <c r="J154" i="30"/>
  <c r="J150" i="30"/>
  <c r="J142" i="30"/>
  <c r="BK139" i="30"/>
  <c r="BK162" i="30"/>
  <c r="BK156" i="30"/>
  <c r="BK143" i="30"/>
  <c r="J138" i="30"/>
  <c r="J158" i="30"/>
  <c r="J155" i="30"/>
  <c r="BK146" i="30"/>
  <c r="BK141" i="30"/>
  <c r="J212" i="31"/>
  <c r="BK211" i="31"/>
  <c r="J207" i="31"/>
  <c r="BK202" i="31"/>
  <c r="J199" i="31"/>
  <c r="BK193" i="31"/>
  <c r="J189" i="31"/>
  <c r="J186" i="31"/>
  <c r="BK184" i="31"/>
  <c r="BK181" i="31"/>
  <c r="BK179" i="31"/>
  <c r="J176" i="31"/>
  <c r="J173" i="31"/>
  <c r="J170" i="31"/>
  <c r="J167" i="31"/>
  <c r="BK162" i="31"/>
  <c r="J158" i="31"/>
  <c r="J154" i="31"/>
  <c r="BK151" i="31"/>
  <c r="BK149" i="31"/>
  <c r="J146" i="31"/>
  <c r="J144" i="31"/>
  <c r="BK213" i="31"/>
  <c r="BK209" i="31"/>
  <c r="J181" i="31"/>
  <c r="J178" i="31"/>
  <c r="BK170" i="31"/>
  <c r="BK165" i="31"/>
  <c r="J157" i="31"/>
  <c r="BK155" i="31"/>
  <c r="BK154" i="31"/>
  <c r="J145" i="31"/>
  <c r="BK142" i="31"/>
  <c r="BK212" i="31"/>
  <c r="J211" i="31"/>
  <c r="BK207" i="31"/>
  <c r="BK204" i="31"/>
  <c r="BK197" i="31"/>
  <c r="J191" i="31"/>
  <c r="BK189" i="31"/>
  <c r="J187" i="31"/>
  <c r="J185" i="31"/>
  <c r="J182" i="31"/>
  <c r="BK178" i="31"/>
  <c r="BK173" i="31"/>
  <c r="J169" i="31"/>
  <c r="BK167" i="31"/>
  <c r="BK164" i="31"/>
  <c r="J160" i="31"/>
  <c r="BK158" i="31"/>
  <c r="J155" i="31"/>
  <c r="J149" i="31"/>
  <c r="J147" i="31"/>
  <c r="BK146" i="31"/>
  <c r="J142" i="31"/>
  <c r="J206" i="32"/>
  <c r="BK201" i="32"/>
  <c r="J199" i="32"/>
  <c r="BK193" i="32"/>
  <c r="J184" i="32"/>
  <c r="BK177" i="32"/>
  <c r="J172" i="32"/>
  <c r="BK165" i="32"/>
  <c r="J159" i="32"/>
  <c r="BK152" i="32"/>
  <c r="J146" i="32"/>
  <c r="J142" i="32"/>
  <c r="BK206" i="32"/>
  <c r="BK199" i="32"/>
  <c r="J195" i="32"/>
  <c r="BK185" i="32"/>
  <c r="BK178" i="32"/>
  <c r="BK169" i="32"/>
  <c r="J166" i="32"/>
  <c r="J162" i="32"/>
  <c r="BK157" i="32"/>
  <c r="BK153" i="32"/>
  <c r="BK149" i="32"/>
  <c r="J138" i="32"/>
  <c r="J202" i="32"/>
  <c r="J196" i="32"/>
  <c r="BK183" i="32"/>
  <c r="J180" i="32"/>
  <c r="J173" i="32"/>
  <c r="BK167" i="32"/>
  <c r="BK160" i="32"/>
  <c r="BK154" i="32"/>
  <c r="J144" i="32"/>
  <c r="BK142" i="32"/>
  <c r="BK138" i="32"/>
  <c r="J191" i="32"/>
  <c r="BK182" i="32"/>
  <c r="BK175" i="32"/>
  <c r="BK171" i="32"/>
  <c r="J169" i="32"/>
  <c r="J160" i="32"/>
  <c r="J153" i="32"/>
  <c r="BK150" i="32"/>
  <c r="BK157" i="33"/>
  <c r="BK152" i="33"/>
  <c r="J148" i="33"/>
  <c r="BK143" i="33"/>
  <c r="J179" i="33"/>
  <c r="J175" i="33"/>
  <c r="BK161" i="33"/>
  <c r="BK158" i="33"/>
  <c r="BK151" i="33"/>
  <c r="J145" i="33"/>
  <c r="BK138" i="33"/>
  <c r="J178" i="33"/>
  <c r="BK168" i="33"/>
  <c r="J156" i="33"/>
  <c r="BK145" i="33"/>
  <c r="J141" i="33"/>
  <c r="BK179" i="33"/>
  <c r="J174" i="33"/>
  <c r="BK170" i="33"/>
  <c r="BK162" i="33"/>
  <c r="BK156" i="33"/>
  <c r="BK150" i="33"/>
  <c r="J147" i="33"/>
  <c r="BK142" i="33"/>
  <c r="J204" i="34"/>
  <c r="J203" i="34"/>
  <c r="J201" i="34"/>
  <c r="J197" i="34"/>
  <c r="BK188" i="34"/>
  <c r="BK179" i="34"/>
  <c r="J175" i="34"/>
  <c r="BK172" i="34"/>
  <c r="BK167" i="34"/>
  <c r="BK163" i="34"/>
  <c r="J158" i="34"/>
  <c r="J156" i="34"/>
  <c r="J153" i="34"/>
  <c r="BK150" i="34"/>
  <c r="J145" i="34"/>
  <c r="J143" i="34"/>
  <c r="BK138" i="34"/>
  <c r="BK197" i="34"/>
  <c r="BK190" i="34"/>
  <c r="J184" i="34"/>
  <c r="J182" i="34"/>
  <c r="J178" i="34"/>
  <c r="J159" i="34"/>
  <c r="BK156" i="34"/>
  <c r="BK152" i="34"/>
  <c r="J148" i="34"/>
  <c r="BK145" i="34"/>
  <c r="J198" i="34"/>
  <c r="J193" i="34"/>
  <c r="J190" i="34"/>
  <c r="J181" i="34"/>
  <c r="BK177" i="34"/>
  <c r="J167" i="34"/>
  <c r="BK164" i="34"/>
  <c r="BK154" i="34"/>
  <c r="J146" i="34"/>
  <c r="BK140" i="34"/>
  <c r="J214" i="35"/>
  <c r="J208" i="35"/>
  <c r="BK204" i="35"/>
  <c r="BK193" i="35"/>
  <c r="J190" i="35"/>
  <c r="J157" i="35"/>
  <c r="J155" i="35"/>
  <c r="J142" i="35"/>
  <c r="BK212" i="35"/>
  <c r="J199" i="35"/>
  <c r="BK187" i="35"/>
  <c r="J183" i="35"/>
  <c r="BK180" i="35"/>
  <c r="BK173" i="35"/>
  <c r="J168" i="35"/>
  <c r="BK161" i="35"/>
  <c r="BK147" i="35"/>
  <c r="BK142" i="35"/>
  <c r="J212" i="35"/>
  <c r="BK209" i="35"/>
  <c r="J195" i="35"/>
  <c r="BK188" i="35"/>
  <c r="J184" i="35"/>
  <c r="J180" i="35"/>
  <c r="J175" i="35"/>
  <c r="J171" i="35"/>
  <c r="BK167" i="35"/>
  <c r="J158" i="35"/>
  <c r="J153" i="35"/>
  <c r="J149" i="35"/>
  <c r="J211" i="35"/>
  <c r="J203" i="35"/>
  <c r="BK190" i="35"/>
  <c r="BK175" i="35"/>
  <c r="BK168" i="35"/>
  <c r="BK164" i="35"/>
  <c r="J159" i="35"/>
  <c r="BK152" i="35"/>
  <c r="J146" i="35"/>
  <c r="J139" i="35"/>
  <c r="J195" i="36"/>
  <c r="J183" i="36"/>
  <c r="J180" i="36"/>
  <c r="BK174" i="36"/>
  <c r="J167" i="36"/>
  <c r="J155" i="36"/>
  <c r="J148" i="36"/>
  <c r="BK142" i="36"/>
  <c r="BK205" i="36"/>
  <c r="BK197" i="36"/>
  <c r="J176" i="36"/>
  <c r="J159" i="36"/>
  <c r="J151" i="36"/>
  <c r="J199" i="36"/>
  <c r="BK190" i="36"/>
  <c r="BK180" i="36"/>
  <c r="J174" i="36"/>
  <c r="J172" i="36"/>
  <c r="BK166" i="36"/>
  <c r="BK156" i="36"/>
  <c r="BK151" i="36"/>
  <c r="J145" i="36"/>
  <c r="J139" i="36"/>
  <c r="BK202" i="36"/>
  <c r="BK194" i="36"/>
  <c r="J185" i="36"/>
  <c r="BK175" i="36"/>
  <c r="J166" i="36"/>
  <c r="J158" i="36"/>
  <c r="BK148" i="36"/>
  <c r="BK143" i="36"/>
  <c r="J238" i="37"/>
  <c r="J236" i="37"/>
  <c r="J232" i="37"/>
  <c r="BK212" i="37"/>
  <c r="J208" i="37"/>
  <c r="J203" i="37"/>
  <c r="BK199" i="37"/>
  <c r="BK192" i="37"/>
  <c r="J189" i="37"/>
  <c r="BK184" i="37"/>
  <c r="J176" i="37"/>
  <c r="BK169" i="37"/>
  <c r="J153" i="37"/>
  <c r="BK149" i="37"/>
  <c r="J231" i="37"/>
  <c r="J226" i="37"/>
  <c r="J217" i="37"/>
  <c r="BK207" i="37"/>
  <c r="J192" i="37"/>
  <c r="J186" i="37"/>
  <c r="J177" i="37"/>
  <c r="BK168" i="37"/>
  <c r="BK164" i="37"/>
  <c r="BK157" i="37"/>
  <c r="J151" i="37"/>
  <c r="BK231" i="37"/>
  <c r="BK226" i="37"/>
  <c r="J218" i="37"/>
  <c r="J211" i="37"/>
  <c r="J206" i="37"/>
  <c r="BK200" i="37"/>
  <c r="J191" i="37"/>
  <c r="J184" i="37"/>
  <c r="BK180" i="37"/>
  <c r="J174" i="37"/>
  <c r="BK167" i="37"/>
  <c r="J157" i="37"/>
  <c r="J147" i="37"/>
  <c r="J173" i="37"/>
  <c r="J161" i="37"/>
  <c r="BK156" i="37"/>
  <c r="BK148" i="37"/>
  <c r="J196" i="38"/>
  <c r="J185" i="38"/>
  <c r="J169" i="38"/>
  <c r="J158" i="38"/>
  <c r="BK150" i="38"/>
  <c r="BK142" i="38"/>
  <c r="J195" i="38"/>
  <c r="J191" i="38"/>
  <c r="BK183" i="38"/>
  <c r="J170" i="38"/>
  <c r="J161" i="38"/>
  <c r="BK154" i="38"/>
  <c r="J147" i="38"/>
  <c r="BK141" i="38"/>
  <c r="BK193" i="38"/>
  <c r="J189" i="38"/>
  <c r="J176" i="38"/>
  <c r="BK166" i="38"/>
  <c r="BK161" i="38"/>
  <c r="J151" i="38"/>
  <c r="J139" i="38"/>
  <c r="J183" i="38"/>
  <c r="J173" i="38"/>
  <c r="BK169" i="38"/>
  <c r="J162" i="38"/>
  <c r="J154" i="38"/>
  <c r="J142" i="38"/>
  <c r="J175" i="39"/>
  <c r="J169" i="39"/>
  <c r="BK161" i="39"/>
  <c r="BK151" i="39"/>
  <c r="J141" i="39"/>
  <c r="BK166" i="39"/>
  <c r="J158" i="39"/>
  <c r="J153" i="39"/>
  <c r="J145" i="39"/>
  <c r="BK140" i="39"/>
  <c r="J173" i="39"/>
  <c r="BK165" i="39"/>
  <c r="BK158" i="39"/>
  <c r="BK155" i="39"/>
  <c r="BK149" i="39"/>
  <c r="J140" i="39"/>
  <c r="BK175" i="39"/>
  <c r="BK164" i="39"/>
  <c r="J149" i="39"/>
  <c r="BK137" i="39"/>
  <c r="J140" i="40"/>
  <c r="BK134" i="40"/>
  <c r="BK144" i="40"/>
  <c r="J137" i="40"/>
  <c r="J148" i="40"/>
  <c r="J135" i="40"/>
  <c r="J144" i="40"/>
  <c r="BK137" i="40"/>
  <c r="J160" i="41"/>
  <c r="BK156" i="41"/>
  <c r="BK148" i="41"/>
  <c r="J166" i="41"/>
  <c r="BK160" i="41"/>
  <c r="BK147" i="41"/>
  <c r="BK140" i="41"/>
  <c r="BK164" i="41"/>
  <c r="J153" i="41"/>
  <c r="J144" i="41"/>
  <c r="J139" i="41"/>
  <c r="J167" i="41"/>
  <c r="J152" i="41"/>
  <c r="BK145" i="41"/>
  <c r="J141" i="41"/>
  <c r="BK177" i="42"/>
  <c r="J169" i="42"/>
  <c r="BK160" i="42"/>
  <c r="J141" i="42"/>
  <c r="J178" i="42"/>
  <c r="BK169" i="42"/>
  <c r="BK161" i="42"/>
  <c r="BK153" i="42"/>
  <c r="BK149" i="42"/>
  <c r="BK141" i="42"/>
  <c r="BK175" i="42"/>
  <c r="BK166" i="42"/>
  <c r="J161" i="42"/>
  <c r="J157" i="42"/>
  <c r="J147" i="42"/>
  <c r="J137" i="42"/>
  <c r="BK176" i="42"/>
  <c r="BK170" i="42"/>
  <c r="BK159" i="42"/>
  <c r="J155" i="42"/>
  <c r="BK148" i="42"/>
  <c r="BK143" i="42"/>
  <c r="BK136" i="42"/>
  <c r="BK170" i="43"/>
  <c r="J165" i="43"/>
  <c r="BK160" i="43"/>
  <c r="BK151" i="43"/>
  <c r="J145" i="43"/>
  <c r="BK136" i="43"/>
  <c r="J169" i="43"/>
  <c r="J159" i="43"/>
  <c r="J153" i="43"/>
  <c r="BK149" i="43"/>
  <c r="BK138" i="43"/>
  <c r="BK159" i="43"/>
  <c r="J157" i="43"/>
  <c r="J151" i="43"/>
  <c r="BK143" i="43"/>
  <c r="J139" i="43"/>
  <c r="BK173" i="43"/>
  <c r="BK157" i="43"/>
  <c r="BK139" i="43"/>
  <c r="BK181" i="44"/>
  <c r="J177" i="44"/>
  <c r="BK171" i="44"/>
  <c r="J169" i="44"/>
  <c r="BK166" i="44"/>
  <c r="J162" i="44"/>
  <c r="BK147" i="44"/>
  <c r="J139" i="44"/>
  <c r="BK180" i="44"/>
  <c r="J168" i="44"/>
  <c r="BK159" i="44"/>
  <c r="J148" i="44"/>
  <c r="J143" i="44"/>
  <c r="BK179" i="44"/>
  <c r="J171" i="44"/>
  <c r="J166" i="44"/>
  <c r="J159" i="44"/>
  <c r="J145" i="44"/>
  <c r="J185" i="44"/>
  <c r="J179" i="44"/>
  <c r="BK170" i="44"/>
  <c r="BK156" i="44"/>
  <c r="J149" i="44"/>
  <c r="BK153" i="45"/>
  <c r="BK141" i="45"/>
  <c r="BK135" i="45"/>
  <c r="J589" i="2"/>
  <c r="BK581" i="2"/>
  <c r="BK571" i="2"/>
  <c r="J568" i="2"/>
  <c r="J562" i="2"/>
  <c r="BK553" i="2"/>
  <c r="BK548" i="2"/>
  <c r="BK541" i="2"/>
  <c r="J534" i="2"/>
  <c r="J532" i="2"/>
  <c r="J529" i="2"/>
  <c r="BK526" i="2"/>
  <c r="J517" i="2"/>
  <c r="BK512" i="2"/>
  <c r="BK509" i="2"/>
  <c r="J503" i="2"/>
  <c r="J497" i="2"/>
  <c r="J492" i="2"/>
  <c r="J486" i="2"/>
  <c r="BK481" i="2"/>
  <c r="J477" i="2"/>
  <c r="J474" i="2"/>
  <c r="BK471" i="2"/>
  <c r="BK464" i="2"/>
  <c r="BK456" i="2"/>
  <c r="BK447" i="2"/>
  <c r="J442" i="2"/>
  <c r="BK438" i="2"/>
  <c r="BK428" i="2"/>
  <c r="BK422" i="2"/>
  <c r="BK416" i="2"/>
  <c r="J412" i="2"/>
  <c r="BK405" i="2"/>
  <c r="J400" i="2"/>
  <c r="J396" i="2"/>
  <c r="BK393" i="2"/>
  <c r="J390" i="2"/>
  <c r="J386" i="2"/>
  <c r="J384" i="2"/>
  <c r="J382" i="2"/>
  <c r="BK377" i="2"/>
  <c r="BK374" i="2"/>
  <c r="BK371" i="2"/>
  <c r="J367" i="2"/>
  <c r="J365" i="2"/>
  <c r="BK360" i="2"/>
  <c r="BK355" i="2"/>
  <c r="J349" i="2"/>
  <c r="J348" i="2"/>
  <c r="BK344" i="2"/>
  <c r="BK337" i="2"/>
  <c r="J330" i="2"/>
  <c r="J328" i="2"/>
  <c r="J324" i="2"/>
  <c r="BK320" i="2"/>
  <c r="J315" i="2"/>
  <c r="BK313" i="2"/>
  <c r="BK308" i="2"/>
  <c r="J306" i="2"/>
  <c r="BK304" i="2"/>
  <c r="J300" i="2"/>
  <c r="BK212" i="2"/>
  <c r="J206" i="2"/>
  <c r="J202" i="2"/>
  <c r="J195" i="2"/>
  <c r="J191" i="2"/>
  <c r="J187" i="2"/>
  <c r="J183" i="2"/>
  <c r="BK175" i="2"/>
  <c r="BK171" i="2"/>
  <c r="J165" i="2"/>
  <c r="BK160" i="2"/>
  <c r="J158" i="2"/>
  <c r="BK590" i="2"/>
  <c r="J587" i="2"/>
  <c r="J582" i="2"/>
  <c r="BK578" i="2"/>
  <c r="J573" i="2"/>
  <c r="J569" i="2"/>
  <c r="BK566" i="2"/>
  <c r="BK564" i="2"/>
  <c r="BK561" i="2"/>
  <c r="BK551" i="2"/>
  <c r="BK549" i="2"/>
  <c r="J546" i="2"/>
  <c r="BK542" i="2"/>
  <c r="J537" i="2"/>
  <c r="BK533" i="2"/>
  <c r="J522" i="2"/>
  <c r="BK514" i="2"/>
  <c r="BK511" i="2"/>
  <c r="BK505" i="2"/>
  <c r="J501" i="2"/>
  <c r="J493" i="2"/>
  <c r="BK488" i="2"/>
  <c r="J482" i="2"/>
  <c r="J478" i="2"/>
  <c r="BK473" i="2"/>
  <c r="J466" i="2"/>
  <c r="BK459" i="2"/>
  <c r="BK450" i="2"/>
  <c r="J448" i="2"/>
  <c r="BK441" i="2"/>
  <c r="J434" i="2"/>
  <c r="BK431" i="2"/>
  <c r="J422" i="2"/>
  <c r="BK418" i="2"/>
  <c r="J411" i="2"/>
  <c r="J403" i="2"/>
  <c r="BK399" i="2"/>
  <c r="BK390" i="2"/>
  <c r="BK385" i="2"/>
  <c r="J374" i="2"/>
  <c r="J368" i="2"/>
  <c r="BK365" i="2"/>
  <c r="J358" i="2"/>
  <c r="BK354" i="2"/>
  <c r="J350" i="2"/>
  <c r="BK340" i="2"/>
  <c r="BK332" i="2"/>
  <c r="J327" i="2"/>
  <c r="J325" i="2"/>
  <c r="BK309" i="2"/>
  <c r="J301" i="2"/>
  <c r="J295" i="2"/>
  <c r="J291" i="2"/>
  <c r="BK286" i="2"/>
  <c r="J284" i="2"/>
  <c r="J279" i="2"/>
  <c r="J276" i="2"/>
  <c r="J271" i="2"/>
  <c r="J267" i="2"/>
  <c r="J263" i="2"/>
  <c r="J256" i="2"/>
  <c r="J243" i="2"/>
  <c r="J240" i="2"/>
  <c r="J236" i="2"/>
  <c r="BK233" i="2"/>
  <c r="J229" i="2"/>
  <c r="BK226" i="2"/>
  <c r="J211" i="2"/>
  <c r="BK209" i="2"/>
  <c r="BK207" i="2"/>
  <c r="BK204" i="2"/>
  <c r="BK197" i="2"/>
  <c r="J194" i="2"/>
  <c r="BK188" i="2"/>
  <c r="J184" i="2"/>
  <c r="BK179" i="2"/>
  <c r="BK176" i="2"/>
  <c r="BK174" i="2"/>
  <c r="BK169" i="2"/>
  <c r="J162" i="2"/>
  <c r="J586" i="2"/>
  <c r="BK582" i="2"/>
  <c r="BK579" i="2"/>
  <c r="J571" i="2"/>
  <c r="J564" i="2"/>
  <c r="BK558" i="2"/>
  <c r="J553" i="2"/>
  <c r="J545" i="2"/>
  <c r="J540" i="2"/>
  <c r="BK536" i="2"/>
  <c r="J528" i="2"/>
  <c r="BK522" i="2"/>
  <c r="J518" i="2"/>
  <c r="BK502" i="2"/>
  <c r="J496" i="2"/>
  <c r="J489" i="2"/>
  <c r="J481" i="2"/>
  <c r="BK469" i="2"/>
  <c r="BK467" i="2"/>
  <c r="BK463" i="2"/>
  <c r="J459" i="2"/>
  <c r="BK454" i="2"/>
  <c r="BK448" i="2"/>
  <c r="BK442" i="2"/>
  <c r="BK439" i="2"/>
  <c r="BK434" i="2"/>
  <c r="J431" i="2"/>
  <c r="J428" i="2"/>
  <c r="J424" i="2"/>
  <c r="BK404" i="2"/>
  <c r="J399" i="2"/>
  <c r="BK395" i="2"/>
  <c r="BK386" i="2"/>
  <c r="BK382" i="2"/>
  <c r="BK379" i="2"/>
  <c r="BK373" i="2"/>
  <c r="BK359" i="2"/>
  <c r="BK353" i="2"/>
  <c r="BK348" i="2"/>
  <c r="J341" i="2"/>
  <c r="J337" i="2"/>
  <c r="J332" i="2"/>
  <c r="BK324" i="2"/>
  <c r="J319" i="2"/>
  <c r="J310" i="2"/>
  <c r="BK307" i="2"/>
  <c r="J299" i="2"/>
  <c r="BK293" i="2"/>
  <c r="BK288" i="2"/>
  <c r="BK280" i="2"/>
  <c r="J274" i="2"/>
  <c r="BK267" i="2"/>
  <c r="BK265" i="2"/>
  <c r="J260" i="2"/>
  <c r="J257" i="2"/>
  <c r="BK253" i="2"/>
  <c r="J250" i="2"/>
  <c r="J247" i="2"/>
  <c r="J244" i="2"/>
  <c r="BK242" i="2"/>
  <c r="BK239" i="2"/>
  <c r="BK238" i="2"/>
  <c r="BK234" i="2"/>
  <c r="BK227" i="2"/>
  <c r="BK203" i="2"/>
  <c r="BK200" i="2"/>
  <c r="J197" i="2"/>
  <c r="J193" i="2"/>
  <c r="BK190" i="2"/>
  <c r="BK186" i="2"/>
  <c r="J178" i="2"/>
  <c r="BK173" i="2"/>
  <c r="BK167" i="2"/>
  <c r="J163" i="2"/>
  <c r="J160" i="2"/>
  <c r="J577" i="2"/>
  <c r="BK574" i="2"/>
  <c r="J566" i="2"/>
  <c r="BK555" i="2"/>
  <c r="BK546" i="2"/>
  <c r="J541" i="2"/>
  <c r="BK535" i="2"/>
  <c r="BK527" i="2"/>
  <c r="J515" i="2"/>
  <c r="J508" i="2"/>
  <c r="J505" i="2"/>
  <c r="BK492" i="2"/>
  <c r="BK484" i="2"/>
  <c r="J480" i="2"/>
  <c r="J472" i="2"/>
  <c r="J467" i="2"/>
  <c r="BK453" i="2"/>
  <c r="BK449" i="2"/>
  <c r="BK425" i="2"/>
  <c r="BK414" i="2"/>
  <c r="J405" i="2"/>
  <c r="J398" i="2"/>
  <c r="J387" i="2"/>
  <c r="J379" i="2"/>
  <c r="BK368" i="2"/>
  <c r="J359" i="2"/>
  <c r="J353" i="2"/>
  <c r="BK345" i="2"/>
  <c r="J339" i="2"/>
  <c r="BK333" i="2"/>
  <c r="BK325" i="2"/>
  <c r="J320" i="2"/>
  <c r="BK315" i="2"/>
  <c r="BK310" i="2"/>
  <c r="BK302" i="2"/>
  <c r="J297" i="2"/>
  <c r="J290" i="2"/>
  <c r="J286" i="2"/>
  <c r="J281" i="2"/>
  <c r="J277" i="2"/>
  <c r="J265" i="2"/>
  <c r="BK259" i="2"/>
  <c r="J253" i="2"/>
  <c r="J246" i="2"/>
  <c r="BK538" i="3"/>
  <c r="J534" i="3"/>
  <c r="BK527" i="3"/>
  <c r="J524" i="3"/>
  <c r="J518" i="3"/>
  <c r="J512" i="3"/>
  <c r="BK508" i="3"/>
  <c r="J503" i="3"/>
  <c r="BK498" i="3"/>
  <c r="J490" i="3"/>
  <c r="J484" i="3"/>
  <c r="J472" i="3"/>
  <c r="BK470" i="3"/>
  <c r="BK466" i="3"/>
  <c r="BK462" i="3"/>
  <c r="J459" i="3"/>
  <c r="J453" i="3"/>
  <c r="BK449" i="3"/>
  <c r="J446" i="3"/>
  <c r="BK442" i="3"/>
  <c r="J438" i="3"/>
  <c r="J434" i="3"/>
  <c r="J428" i="3"/>
  <c r="BK416" i="3"/>
  <c r="J414" i="3"/>
  <c r="J411" i="3"/>
  <c r="J409" i="3"/>
  <c r="J406" i="3"/>
  <c r="BK402" i="3"/>
  <c r="J398" i="3"/>
  <c r="J393" i="3"/>
  <c r="J386" i="3"/>
  <c r="J384" i="3"/>
  <c r="J375" i="3"/>
  <c r="J368" i="3"/>
  <c r="J365" i="3"/>
  <c r="J359" i="3"/>
  <c r="J357" i="3"/>
  <c r="BK355" i="3"/>
  <c r="J351" i="3"/>
  <c r="J349" i="3"/>
  <c r="BK346" i="3"/>
  <c r="J341" i="3"/>
  <c r="J335" i="3"/>
  <c r="BK332" i="3"/>
  <c r="J329" i="3"/>
  <c r="J327" i="3"/>
  <c r="BK324" i="3"/>
  <c r="J321" i="3"/>
  <c r="J316" i="3"/>
  <c r="BK313" i="3"/>
  <c r="BK310" i="3"/>
  <c r="BK308" i="3"/>
  <c r="BK303" i="3"/>
  <c r="J301" i="3"/>
  <c r="BK298" i="3"/>
  <c r="J289" i="3"/>
  <c r="BK287" i="3"/>
  <c r="J285" i="3"/>
  <c r="J283" i="3"/>
  <c r="BK281" i="3"/>
  <c r="J277" i="3"/>
  <c r="J271" i="3"/>
  <c r="BK268" i="3"/>
  <c r="J265" i="3"/>
  <c r="J262" i="3"/>
  <c r="J259" i="3"/>
  <c r="J257" i="3"/>
  <c r="J254" i="3"/>
  <c r="J245" i="3"/>
  <c r="J242" i="3"/>
  <c r="BK239" i="3"/>
  <c r="J236" i="3"/>
  <c r="BK234" i="3"/>
  <c r="J231" i="3"/>
  <c r="BK228" i="3"/>
  <c r="BK221" i="3"/>
  <c r="BK218" i="3"/>
  <c r="J214" i="3"/>
  <c r="J210" i="3"/>
  <c r="J206" i="3"/>
  <c r="BK203" i="3"/>
  <c r="J198" i="3"/>
  <c r="J194" i="3"/>
  <c r="BK191" i="3"/>
  <c r="J188" i="3"/>
  <c r="J186" i="3"/>
  <c r="BK183" i="3"/>
  <c r="J180" i="3"/>
  <c r="BK175" i="3"/>
  <c r="J170" i="3"/>
  <c r="J166" i="3"/>
  <c r="BK163" i="3"/>
  <c r="J160" i="3"/>
  <c r="J158" i="3"/>
  <c r="J541" i="3"/>
  <c r="J529" i="3"/>
  <c r="J525" i="3"/>
  <c r="J521" i="3"/>
  <c r="J519" i="3"/>
  <c r="J514" i="3"/>
  <c r="BK511" i="3"/>
  <c r="J505" i="3"/>
  <c r="BK501" i="3"/>
  <c r="BK499" i="3"/>
  <c r="J496" i="3"/>
  <c r="BK495" i="3"/>
  <c r="BK493" i="3"/>
  <c r="BK490" i="3"/>
  <c r="J487" i="3"/>
  <c r="J482" i="3"/>
  <c r="BK478" i="3"/>
  <c r="J475" i="3"/>
  <c r="BK472" i="3"/>
  <c r="J467" i="3"/>
  <c r="BK458" i="3"/>
  <c r="J455" i="3"/>
  <c r="J451" i="3"/>
  <c r="BK363" i="3"/>
  <c r="BK357" i="3"/>
  <c r="J353" i="3"/>
  <c r="BK342" i="3"/>
  <c r="BK329" i="3"/>
  <c r="BK327" i="3"/>
  <c r="BK534" i="3"/>
  <c r="BK532" i="3"/>
  <c r="J530" i="3"/>
  <c r="BK529" i="3"/>
  <c r="BK522" i="3"/>
  <c r="BK521" i="3"/>
  <c r="BK518" i="3"/>
  <c r="J517" i="3"/>
  <c r="J515" i="3"/>
  <c r="J513" i="3"/>
  <c r="BK510" i="3"/>
  <c r="J506" i="3"/>
  <c r="BK503" i="3"/>
  <c r="BK502" i="3"/>
  <c r="J499" i="3"/>
  <c r="J497" i="3"/>
  <c r="J495" i="3"/>
  <c r="J492" i="3"/>
  <c r="J486" i="3"/>
  <c r="BK483" i="3"/>
  <c r="J481" i="3"/>
  <c r="BK479" i="3"/>
  <c r="BK476" i="3"/>
  <c r="BK475" i="3"/>
  <c r="BK469" i="3"/>
  <c r="J463" i="3"/>
  <c r="J460" i="3"/>
  <c r="BK456" i="3"/>
  <c r="BK447" i="3"/>
  <c r="J442" i="3"/>
  <c r="BK436" i="3"/>
  <c r="J432" i="3"/>
  <c r="BK429" i="3"/>
  <c r="BK424" i="3"/>
  <c r="BK420" i="3"/>
  <c r="J417" i="3"/>
  <c r="BK413" i="3"/>
  <c r="BK409" i="3"/>
  <c r="BK406" i="3"/>
  <c r="J402" i="3"/>
  <c r="BK398" i="3"/>
  <c r="BK395" i="3"/>
  <c r="J392" i="3"/>
  <c r="J385" i="3"/>
  <c r="BK382" i="3"/>
  <c r="J380" i="3"/>
  <c r="J377" i="3"/>
  <c r="BK374" i="3"/>
  <c r="BK372" i="3"/>
  <c r="BK369" i="3"/>
  <c r="J366" i="3"/>
  <c r="BK359" i="3"/>
  <c r="BK353" i="3"/>
  <c r="BK349" i="3"/>
  <c r="BK344" i="3"/>
  <c r="J339" i="3"/>
  <c r="BK334" i="3"/>
  <c r="BK328" i="3"/>
  <c r="J323" i="3"/>
  <c r="J319" i="3"/>
  <c r="BK311" i="3"/>
  <c r="BK301" i="3"/>
  <c r="J278" i="3"/>
  <c r="BK253" i="3"/>
  <c r="J240" i="3"/>
  <c r="BK231" i="3"/>
  <c r="J218" i="3"/>
  <c r="BK208" i="3"/>
  <c r="J191" i="3"/>
  <c r="J172" i="3"/>
  <c r="J157" i="3"/>
  <c r="J312" i="3"/>
  <c r="J308" i="3"/>
  <c r="BK305" i="3"/>
  <c r="BK300" i="3"/>
  <c r="J297" i="3"/>
  <c r="J294" i="3"/>
  <c r="J290" i="3"/>
  <c r="J287" i="3"/>
  <c r="BK283" i="3"/>
  <c r="BK278" i="3"/>
  <c r="J274" i="3"/>
  <c r="BK270" i="3"/>
  <c r="BK264" i="3"/>
  <c r="BK261" i="3"/>
  <c r="J256" i="3"/>
  <c r="BK250" i="3"/>
  <c r="BK245" i="3"/>
  <c r="BK241" i="3"/>
  <c r="J234" i="3"/>
  <c r="J228" i="3"/>
  <c r="BK224" i="3"/>
  <c r="BK220" i="3"/>
  <c r="BK215" i="3"/>
  <c r="J211" i="3"/>
  <c r="J208" i="3"/>
  <c r="BK201" i="3"/>
  <c r="J197" i="3"/>
  <c r="J192" i="3"/>
  <c r="BK186" i="3"/>
  <c r="BK182" i="3"/>
  <c r="BK178" i="3"/>
  <c r="BK173" i="3"/>
  <c r="J168" i="3"/>
  <c r="BK164" i="3"/>
  <c r="J156" i="3"/>
  <c r="BK224" i="4"/>
  <c r="BK212" i="4"/>
  <c r="J199" i="4"/>
  <c r="J193" i="4"/>
  <c r="BK187" i="4"/>
  <c r="BK179" i="4"/>
  <c r="J166" i="4"/>
  <c r="J153" i="4"/>
  <c r="J228" i="4"/>
  <c r="J222" i="4"/>
  <c r="BK213" i="4"/>
  <c r="J205" i="4"/>
  <c r="J190" i="4"/>
  <c r="J184" i="4"/>
  <c r="J179" i="4"/>
  <c r="J155" i="4"/>
  <c r="J226" i="4"/>
  <c r="J211" i="4"/>
  <c r="BK206" i="4"/>
  <c r="BK198" i="4"/>
  <c r="BK190" i="4"/>
  <c r="BK181" i="4"/>
  <c r="J171" i="4"/>
  <c r="J160" i="4"/>
  <c r="BK231" i="4"/>
  <c r="BK219" i="4"/>
  <c r="BK211" i="4"/>
  <c r="BK205" i="4"/>
  <c r="J202" i="4"/>
  <c r="BK192" i="4"/>
  <c r="J178" i="4"/>
  <c r="BK173" i="4"/>
  <c r="J163" i="4"/>
  <c r="BK157" i="4"/>
  <c r="J152" i="4"/>
  <c r="BK149" i="4"/>
  <c r="J194" i="5"/>
  <c r="BK181" i="5"/>
  <c r="BK169" i="5"/>
  <c r="J157" i="5"/>
  <c r="BK153" i="5"/>
  <c r="BK150" i="5"/>
  <c r="BK201" i="5"/>
  <c r="BK192" i="5"/>
  <c r="BK186" i="5"/>
  <c r="BK179" i="5"/>
  <c r="J167" i="5"/>
  <c r="BK160" i="5"/>
  <c r="J153" i="5"/>
  <c r="BK194" i="5"/>
  <c r="J183" i="5"/>
  <c r="BK175" i="5"/>
  <c r="J166" i="5"/>
  <c r="J159" i="5"/>
  <c r="BK151" i="5"/>
  <c r="BK200" i="5"/>
  <c r="J185" i="5"/>
  <c r="BK169" i="6"/>
  <c r="J165" i="6"/>
  <c r="BK162" i="6"/>
  <c r="BK160" i="6"/>
  <c r="J156" i="6"/>
  <c r="J152" i="6"/>
  <c r="J145" i="6"/>
  <c r="BK140" i="6"/>
  <c r="BK136" i="6"/>
  <c r="J172" i="6"/>
  <c r="J167" i="6"/>
  <c r="J160" i="6"/>
  <c r="BK155" i="6"/>
  <c r="BK151" i="6"/>
  <c r="BK145" i="6"/>
  <c r="J141" i="6"/>
  <c r="J137" i="6"/>
  <c r="J171" i="7"/>
  <c r="BK166" i="7"/>
  <c r="J156" i="7"/>
  <c r="J152" i="7"/>
  <c r="J145" i="7"/>
  <c r="BK172" i="7"/>
  <c r="BK158" i="7"/>
  <c r="J148" i="7"/>
  <c r="BK139" i="7"/>
  <c r="J172" i="7"/>
  <c r="J164" i="7"/>
  <c r="BK160" i="7"/>
  <c r="BK144" i="7"/>
  <c r="J138" i="7"/>
  <c r="BK171" i="7"/>
  <c r="J162" i="7"/>
  <c r="BK154" i="7"/>
  <c r="BK140" i="7"/>
  <c r="J183" i="8"/>
  <c r="J176" i="8"/>
  <c r="BK172" i="8"/>
  <c r="J168" i="8"/>
  <c r="J162" i="8"/>
  <c r="J157" i="8"/>
  <c r="J153" i="8"/>
  <c r="BK150" i="8"/>
  <c r="BK146" i="8"/>
  <c r="BK140" i="8"/>
  <c r="J137" i="8"/>
  <c r="BK182" i="8"/>
  <c r="J177" i="8"/>
  <c r="J161" i="9"/>
  <c r="J151" i="9"/>
  <c r="J148" i="9"/>
  <c r="BK137" i="9"/>
  <c r="J181" i="10"/>
  <c r="J174" i="10"/>
  <c r="BK164" i="10"/>
  <c r="BK157" i="10"/>
  <c r="J150" i="10"/>
  <c r="J142" i="10"/>
  <c r="J135" i="10"/>
  <c r="J171" i="10"/>
  <c r="J166" i="10"/>
  <c r="BK155" i="10"/>
  <c r="BK149" i="10"/>
  <c r="J143" i="10"/>
  <c r="BK181" i="10"/>
  <c r="BK174" i="10"/>
  <c r="J168" i="10"/>
  <c r="BK163" i="10"/>
  <c r="BK154" i="10"/>
  <c r="BK148" i="10"/>
  <c r="J141" i="10"/>
  <c r="J136" i="10"/>
  <c r="BK175" i="10"/>
  <c r="J165" i="10"/>
  <c r="BK153" i="10"/>
  <c r="J140" i="10"/>
  <c r="BK182" i="11"/>
  <c r="BK168" i="11"/>
  <c r="BK161" i="11"/>
  <c r="J151" i="11"/>
  <c r="J147" i="11"/>
  <c r="J140" i="11"/>
  <c r="J185" i="11"/>
  <c r="J180" i="11"/>
  <c r="BK177" i="11"/>
  <c r="J170" i="11"/>
  <c r="BK160" i="11"/>
  <c r="BK153" i="11"/>
  <c r="BK142" i="11"/>
  <c r="BK134" i="11"/>
  <c r="J177" i="11"/>
  <c r="J167" i="11"/>
  <c r="BK159" i="11"/>
  <c r="J153" i="11"/>
  <c r="J145" i="11"/>
  <c r="BK140" i="11"/>
  <c r="BK181" i="11"/>
  <c r="BK174" i="11"/>
  <c r="J169" i="11"/>
  <c r="BK163" i="11"/>
  <c r="BK151" i="11"/>
  <c r="BK136" i="11"/>
  <c r="BK192" i="12"/>
  <c r="BK188" i="12"/>
  <c r="J184" i="12"/>
  <c r="BK181" i="12"/>
  <c r="J177" i="12"/>
  <c r="BK168" i="12"/>
  <c r="J164" i="12"/>
  <c r="BK161" i="12"/>
  <c r="BK151" i="12"/>
  <c r="BK143" i="12"/>
  <c r="BK140" i="12"/>
  <c r="J191" i="12"/>
  <c r="BK187" i="12"/>
  <c r="J176" i="12"/>
  <c r="BK170" i="12"/>
  <c r="BK166" i="12"/>
  <c r="J157" i="12"/>
  <c r="J148" i="12"/>
  <c r="J140" i="12"/>
  <c r="BK136" i="12"/>
  <c r="BK184" i="12"/>
  <c r="J179" i="12"/>
  <c r="J174" i="12"/>
  <c r="J170" i="12"/>
  <c r="J161" i="12"/>
  <c r="BK156" i="12"/>
  <c r="J152" i="12"/>
  <c r="BK148" i="12"/>
  <c r="BK144" i="12"/>
  <c r="J139" i="12"/>
  <c r="J135" i="12"/>
  <c r="J183" i="13"/>
  <c r="BK180" i="13"/>
  <c r="BK178" i="13"/>
  <c r="BK175" i="13"/>
  <c r="J170" i="13"/>
  <c r="BK164" i="13"/>
  <c r="J162" i="13"/>
  <c r="BK158" i="13"/>
  <c r="BK155" i="13"/>
  <c r="J151" i="13"/>
  <c r="BK147" i="13"/>
  <c r="J142" i="13"/>
  <c r="J136" i="13"/>
  <c r="BK183" i="13"/>
  <c r="J175" i="13"/>
  <c r="BK170" i="13"/>
  <c r="BK166" i="13"/>
  <c r="BK162" i="13"/>
  <c r="J157" i="13"/>
  <c r="BK153" i="13"/>
  <c r="BK149" i="13"/>
  <c r="J145" i="13"/>
  <c r="BK139" i="13"/>
  <c r="BK146" i="13"/>
  <c r="J139" i="13"/>
  <c r="BK136" i="13"/>
  <c r="J176" i="14"/>
  <c r="J165" i="14"/>
  <c r="BK159" i="14"/>
  <c r="BK152" i="14"/>
  <c r="BK147" i="14"/>
  <c r="J141" i="14"/>
  <c r="J178" i="14"/>
  <c r="J167" i="14"/>
  <c r="J156" i="14"/>
  <c r="J150" i="14"/>
  <c r="BK145" i="14"/>
  <c r="J177" i="14"/>
  <c r="J170" i="14"/>
  <c r="BK164" i="14"/>
  <c r="BK160" i="14"/>
  <c r="J145" i="14"/>
  <c r="BK181" i="14"/>
  <c r="BK176" i="14"/>
  <c r="J171" i="14"/>
  <c r="BK167" i="14"/>
  <c r="BK148" i="14"/>
  <c r="J143" i="14"/>
  <c r="BK138" i="14"/>
  <c r="BK135" i="14"/>
  <c r="BK176" i="15"/>
  <c r="J180" i="15"/>
  <c r="J174" i="15"/>
  <c r="J170" i="15"/>
  <c r="BK166" i="15"/>
  <c r="J162" i="15"/>
  <c r="J157" i="15"/>
  <c r="BK149" i="15"/>
  <c r="BK142" i="15"/>
  <c r="J137" i="15"/>
  <c r="BK134" i="15"/>
  <c r="J176" i="15"/>
  <c r="BK170" i="15"/>
  <c r="BK164" i="15"/>
  <c r="BK154" i="15"/>
  <c r="BK150" i="15"/>
  <c r="J147" i="15"/>
  <c r="BK139" i="15"/>
  <c r="BK161" i="15"/>
  <c r="J154" i="15"/>
  <c r="J145" i="15"/>
  <c r="J139" i="15"/>
  <c r="BK148" i="16"/>
  <c r="BK141" i="16"/>
  <c r="BK135" i="16"/>
  <c r="J145" i="16"/>
  <c r="J138" i="16"/>
  <c r="BK134" i="16"/>
  <c r="J142" i="16"/>
  <c r="J139" i="16"/>
  <c r="J140" i="17"/>
  <c r="BK137" i="17"/>
  <c r="J143" i="17"/>
  <c r="BK138" i="17"/>
  <c r="J134" i="17"/>
  <c r="J162" i="18"/>
  <c r="BK155" i="18"/>
  <c r="BK137" i="18"/>
  <c r="BK165" i="18"/>
  <c r="BK158" i="18"/>
  <c r="J153" i="18"/>
  <c r="BK151" i="18"/>
  <c r="BK149" i="18"/>
  <c r="BK147" i="18"/>
  <c r="J146" i="18"/>
  <c r="BK143" i="18"/>
  <c r="J165" i="18"/>
  <c r="BK161" i="18"/>
  <c r="BK157" i="18"/>
  <c r="J141" i="18"/>
  <c r="BK168" i="19"/>
  <c r="BK162" i="19"/>
  <c r="J155" i="19"/>
  <c r="BK154" i="19"/>
  <c r="BK145" i="19"/>
  <c r="J194" i="20"/>
  <c r="BK187" i="20"/>
  <c r="BK180" i="20"/>
  <c r="BK172" i="20"/>
  <c r="J168" i="20"/>
  <c r="J162" i="20"/>
  <c r="J151" i="20"/>
  <c r="J142" i="20"/>
  <c r="BK135" i="20"/>
  <c r="J189" i="20"/>
  <c r="BK183" i="20"/>
  <c r="BK176" i="20"/>
  <c r="BK167" i="20"/>
  <c r="BK154" i="20"/>
  <c r="BK138" i="20"/>
  <c r="J193" i="20"/>
  <c r="J187" i="20"/>
  <c r="J183" i="20"/>
  <c r="BK171" i="20"/>
  <c r="BK165" i="20"/>
  <c r="BK162" i="20"/>
  <c r="J156" i="20"/>
  <c r="J150" i="20"/>
  <c r="BK141" i="20"/>
  <c r="J175" i="20"/>
  <c r="J172" i="20"/>
  <c r="BK159" i="20"/>
  <c r="BK150" i="20"/>
  <c r="BK147" i="20"/>
  <c r="BK139" i="20"/>
  <c r="J194" i="21"/>
  <c r="J188" i="21"/>
  <c r="BK181" i="21"/>
  <c r="BK167" i="21"/>
  <c r="BK154" i="21"/>
  <c r="BK191" i="21"/>
  <c r="J186" i="21"/>
  <c r="J180" i="21"/>
  <c r="BK174" i="21"/>
  <c r="J170" i="21"/>
  <c r="BK163" i="21"/>
  <c r="BK151" i="21"/>
  <c r="J141" i="21"/>
  <c r="BK137" i="21"/>
  <c r="J193" i="21"/>
  <c r="BK185" i="21"/>
  <c r="J179" i="21"/>
  <c r="J175" i="21"/>
  <c r="BK165" i="21"/>
  <c r="J160" i="21"/>
  <c r="BK148" i="21"/>
  <c r="BK144" i="21"/>
  <c r="BK139" i="21"/>
  <c r="J137" i="21"/>
  <c r="J168" i="21"/>
  <c r="BK162" i="21"/>
  <c r="BK157" i="21"/>
  <c r="BK152" i="21"/>
  <c r="J147" i="21"/>
  <c r="J189" i="22"/>
  <c r="J187" i="22"/>
  <c r="BK184" i="22"/>
  <c r="J180" i="22"/>
  <c r="J177" i="22"/>
  <c r="BK172" i="22"/>
  <c r="J167" i="22"/>
  <c r="BK161" i="22"/>
  <c r="J156" i="22"/>
  <c r="BK152" i="22"/>
  <c r="J148" i="22"/>
  <c r="BK143" i="22"/>
  <c r="J138" i="22"/>
  <c r="J186" i="22"/>
  <c r="BK181" i="22"/>
  <c r="BK176" i="22"/>
  <c r="BK168" i="22"/>
  <c r="BK164" i="22"/>
  <c r="J158" i="22"/>
  <c r="BK156" i="22"/>
  <c r="J149" i="22"/>
  <c r="J144" i="22"/>
  <c r="BK140" i="22"/>
  <c r="J170" i="22"/>
  <c r="J166" i="22"/>
  <c r="BK150" i="22"/>
  <c r="J208" i="23"/>
  <c r="BK204" i="23"/>
  <c r="J197" i="23"/>
  <c r="J188" i="23"/>
  <c r="J183" i="23"/>
  <c r="J174" i="23"/>
  <c r="BK169" i="23"/>
  <c r="J165" i="23"/>
  <c r="BK158" i="23"/>
  <c r="BK147" i="23"/>
  <c r="BK136" i="23"/>
  <c r="J200" i="23"/>
  <c r="J192" i="23"/>
  <c r="J187" i="23"/>
  <c r="J179" i="23"/>
  <c r="BK167" i="23"/>
  <c r="BK160" i="23"/>
  <c r="J152" i="23"/>
  <c r="J145" i="23"/>
  <c r="BK137" i="23"/>
  <c r="J202" i="23"/>
  <c r="J196" i="23"/>
  <c r="BK186" i="23"/>
  <c r="J177" i="23"/>
  <c r="J172" i="23"/>
  <c r="BK165" i="23"/>
  <c r="J156" i="23"/>
  <c r="BK149" i="23"/>
  <c r="J137" i="23"/>
  <c r="BK203" i="23"/>
  <c r="J191" i="23"/>
  <c r="BK178" i="23"/>
  <c r="BK170" i="23"/>
  <c r="BK161" i="23"/>
  <c r="BK150" i="23"/>
  <c r="J211" i="24"/>
  <c r="BK205" i="24"/>
  <c r="J200" i="24"/>
  <c r="BK197" i="24"/>
  <c r="BK189" i="24"/>
  <c r="BK181" i="24"/>
  <c r="J174" i="24"/>
  <c r="BK170" i="24"/>
  <c r="BK164" i="24"/>
  <c r="BK155" i="24"/>
  <c r="J145" i="24"/>
  <c r="BK135" i="24"/>
  <c r="BK213" i="24"/>
  <c r="J208" i="24"/>
  <c r="BK199" i="24"/>
  <c r="J193" i="24"/>
  <c r="BK188" i="24"/>
  <c r="BK183" i="24"/>
  <c r="BK177" i="24"/>
  <c r="BK165" i="24"/>
  <c r="BK160" i="24"/>
  <c r="J156" i="24"/>
  <c r="J151" i="24"/>
  <c r="BK147" i="24"/>
  <c r="J140" i="24"/>
  <c r="J213" i="24"/>
  <c r="BK208" i="24"/>
  <c r="BK203" i="24"/>
  <c r="J195" i="24"/>
  <c r="J189" i="24"/>
  <c r="J183" i="24"/>
  <c r="J179" i="24"/>
  <c r="BK172" i="24"/>
  <c r="BK167" i="24"/>
  <c r="BK159" i="24"/>
  <c r="BK156" i="24"/>
  <c r="J150" i="24"/>
  <c r="BK145" i="24"/>
  <c r="J142" i="24"/>
  <c r="BK136" i="24"/>
  <c r="J193" i="25"/>
  <c r="J191" i="25"/>
  <c r="J187" i="25"/>
  <c r="J183" i="25"/>
  <c r="J179" i="25"/>
  <c r="BK172" i="25"/>
  <c r="BK166" i="25"/>
  <c r="BK158" i="25"/>
  <c r="J154" i="25"/>
  <c r="BK149" i="25"/>
  <c r="BK146" i="25"/>
  <c r="BK136" i="25"/>
  <c r="BK188" i="25"/>
  <c r="J178" i="25"/>
  <c r="BK171" i="25"/>
  <c r="J163" i="25"/>
  <c r="J159" i="25"/>
  <c r="BK152" i="25"/>
  <c r="BK142" i="25"/>
  <c r="BK138" i="25"/>
  <c r="J182" i="25"/>
  <c r="BK178" i="25"/>
  <c r="J169" i="25"/>
  <c r="J165" i="25"/>
  <c r="J160" i="25"/>
  <c r="J152" i="25"/>
  <c r="J144" i="25"/>
  <c r="J137" i="25"/>
  <c r="BK181" i="26"/>
  <c r="BK177" i="26"/>
  <c r="BK166" i="26"/>
  <c r="BK159" i="26"/>
  <c r="BK148" i="26"/>
  <c r="BK190" i="26"/>
  <c r="J185" i="26"/>
  <c r="BK179" i="26"/>
  <c r="BK167" i="26"/>
  <c r="BK155" i="26"/>
  <c r="J143" i="26"/>
  <c r="BK135" i="26"/>
  <c r="BK182" i="26"/>
  <c r="BK175" i="26"/>
  <c r="BK165" i="26"/>
  <c r="BK156" i="26"/>
  <c r="J148" i="26"/>
  <c r="J141" i="26"/>
  <c r="J190" i="26"/>
  <c r="J182" i="26"/>
  <c r="J177" i="26"/>
  <c r="BK168" i="26"/>
  <c r="J159" i="26"/>
  <c r="J154" i="26"/>
  <c r="J147" i="26"/>
  <c r="J140" i="26"/>
  <c r="J183" i="27"/>
  <c r="J170" i="27"/>
  <c r="J157" i="27"/>
  <c r="BK150" i="27"/>
  <c r="J136" i="27"/>
  <c r="J156" i="35"/>
  <c r="BK149" i="35"/>
  <c r="J140" i="35"/>
  <c r="J209" i="35"/>
  <c r="J186" i="35"/>
  <c r="J181" i="35"/>
  <c r="J177" i="35"/>
  <c r="BK170" i="35"/>
  <c r="BK163" i="35"/>
  <c r="BK158" i="35"/>
  <c r="BK144" i="35"/>
  <c r="BK139" i="35"/>
  <c r="J201" i="35"/>
  <c r="BK191" i="35"/>
  <c r="BK185" i="35"/>
  <c r="BK182" i="35"/>
  <c r="BK177" i="35"/>
  <c r="J173" i="35"/>
  <c r="J170" i="35"/>
  <c r="BK165" i="35"/>
  <c r="BK155" i="35"/>
  <c r="J151" i="35"/>
  <c r="J143" i="35"/>
  <c r="BK206" i="35"/>
  <c r="J194" i="35"/>
  <c r="BK179" i="35"/>
  <c r="BK174" i="35"/>
  <c r="BK166" i="35"/>
  <c r="BK162" i="35"/>
  <c r="BK154" i="35"/>
  <c r="J147" i="35"/>
  <c r="BK140" i="35"/>
  <c r="J197" i="36"/>
  <c r="BK187" i="36"/>
  <c r="J182" i="36"/>
  <c r="BK177" i="36"/>
  <c r="J169" i="36"/>
  <c r="J163" i="36"/>
  <c r="BK152" i="36"/>
  <c r="J147" i="36"/>
  <c r="J141" i="36"/>
  <c r="J204" i="36"/>
  <c r="J200" i="36"/>
  <c r="BK184" i="36"/>
  <c r="BK160" i="36"/>
  <c r="J156" i="36"/>
  <c r="BK200" i="36"/>
  <c r="BK183" i="36"/>
  <c r="J178" i="36"/>
  <c r="J173" i="36"/>
  <c r="BK167" i="36"/>
  <c r="BK159" i="36"/>
  <c r="J152" i="36"/>
  <c r="J146" i="36"/>
  <c r="J142" i="36"/>
  <c r="J205" i="36"/>
  <c r="J201" i="36"/>
  <c r="J187" i="36"/>
  <c r="BK182" i="36"/>
  <c r="BK172" i="36"/>
  <c r="BK169" i="36"/>
  <c r="J164" i="36"/>
  <c r="BK154" i="36"/>
  <c r="BK145" i="36"/>
  <c r="BK238" i="37"/>
  <c r="BK236" i="37"/>
  <c r="J234" i="37"/>
  <c r="BK216" i="37"/>
  <c r="BK210" i="37"/>
  <c r="BK206" i="37"/>
  <c r="J201" i="37"/>
  <c r="J197" i="37"/>
  <c r="J187" i="37"/>
  <c r="J183" i="37"/>
  <c r="BK172" i="37"/>
  <c r="BK166" i="37"/>
  <c r="BK152" i="37"/>
  <c r="BK232" i="37"/>
  <c r="BK229" i="37"/>
  <c r="BK224" i="37"/>
  <c r="J216" i="37"/>
  <c r="BK198" i="37"/>
  <c r="BK191" i="37"/>
  <c r="BK178" i="37"/>
  <c r="BK173" i="37"/>
  <c r="J167" i="37"/>
  <c r="BK160" i="37"/>
  <c r="J156" i="37"/>
  <c r="BK146" i="37"/>
  <c r="BK230" i="37"/>
  <c r="J222" i="37"/>
  <c r="BK214" i="37"/>
  <c r="BK209" i="37"/>
  <c r="BK203" i="37"/>
  <c r="J199" i="37"/>
  <c r="J188" i="37"/>
  <c r="BK182" i="37"/>
  <c r="BK177" i="37"/>
  <c r="J164" i="37"/>
  <c r="J159" i="37"/>
  <c r="J152" i="37"/>
  <c r="BK176" i="37"/>
  <c r="J168" i="37"/>
  <c r="BK159" i="37"/>
  <c r="BK151" i="37"/>
  <c r="BK147" i="37"/>
  <c r="BK191" i="38"/>
  <c r="BK176" i="38"/>
  <c r="BK163" i="38"/>
  <c r="J155" i="38"/>
  <c r="BK143" i="38"/>
  <c r="J197" i="38"/>
  <c r="BK192" i="38"/>
  <c r="BK185" i="38"/>
  <c r="J175" i="38"/>
  <c r="J166" i="38"/>
  <c r="J159" i="38"/>
  <c r="BK152" i="38"/>
  <c r="J144" i="38"/>
  <c r="BK196" i="38"/>
  <c r="J190" i="38"/>
  <c r="BK177" i="38"/>
  <c r="BK171" i="38"/>
  <c r="BK162" i="38"/>
  <c r="BK155" i="38"/>
  <c r="BK147" i="38"/>
  <c r="J188" i="38"/>
  <c r="J172" i="38"/>
  <c r="J168" i="38"/>
  <c r="J163" i="38"/>
  <c r="BK156" i="38"/>
  <c r="J150" i="38"/>
  <c r="BK144" i="38"/>
  <c r="BK138" i="38"/>
  <c r="BK170" i="39"/>
  <c r="BK162" i="39"/>
  <c r="BK152" i="39"/>
  <c r="J144" i="39"/>
  <c r="J174" i="39"/>
  <c r="BK163" i="39"/>
  <c r="BK156" i="39"/>
  <c r="J147" i="39"/>
  <c r="J143" i="39"/>
  <c r="J136" i="39"/>
  <c r="J167" i="39"/>
  <c r="J162" i="39"/>
  <c r="BK157" i="39"/>
  <c r="BK150" i="39"/>
  <c r="BK141" i="39"/>
  <c r="J137" i="39"/>
  <c r="J168" i="39"/>
  <c r="J154" i="39"/>
  <c r="BK143" i="39"/>
  <c r="BK143" i="40"/>
  <c r="BK136" i="40"/>
  <c r="J146" i="40"/>
  <c r="BK142" i="40"/>
  <c r="J134" i="40"/>
  <c r="BK138" i="40"/>
  <c r="J149" i="40"/>
  <c r="J142" i="40"/>
  <c r="J164" i="41"/>
  <c r="J159" i="41"/>
  <c r="BK154" i="41"/>
  <c r="J149" i="41"/>
  <c r="BK168" i="41"/>
  <c r="J162" i="41"/>
  <c r="J150" i="41"/>
  <c r="BK142" i="41"/>
  <c r="J163" i="41"/>
  <c r="BK151" i="41"/>
  <c r="BK143" i="41"/>
  <c r="BK137" i="41"/>
  <c r="BK159" i="41"/>
  <c r="BK149" i="41"/>
  <c r="J143" i="41"/>
  <c r="J137" i="41"/>
  <c r="BK172" i="42"/>
  <c r="BK162" i="42"/>
  <c r="BK145" i="42"/>
  <c r="J138" i="42"/>
  <c r="J173" i="42"/>
  <c r="BK163" i="42"/>
  <c r="BK154" i="42"/>
  <c r="J150" i="42"/>
  <c r="J144" i="42"/>
  <c r="BK178" i="42"/>
  <c r="BK173" i="42"/>
  <c r="J163" i="42"/>
  <c r="J159" i="42"/>
  <c r="J153" i="42"/>
  <c r="J145" i="42"/>
  <c r="J136" i="42"/>
  <c r="J175" i="42"/>
  <c r="J164" i="42"/>
  <c r="BK156" i="42"/>
  <c r="J146" i="42"/>
  <c r="BK139" i="42"/>
  <c r="BK134" i="42"/>
  <c r="J171" i="43"/>
  <c r="J167" i="43"/>
  <c r="BK162" i="43"/>
  <c r="J154" i="43"/>
  <c r="J149" i="43"/>
  <c r="BK141" i="43"/>
  <c r="BK171" i="43"/>
  <c r="BK167" i="43"/>
  <c r="J156" i="43"/>
  <c r="J152" i="43"/>
  <c r="J141" i="43"/>
  <c r="BK174" i="43"/>
  <c r="BK145" i="43"/>
  <c r="J136" i="43"/>
  <c r="BK168" i="43"/>
  <c r="BK165" i="43"/>
  <c r="BK156" i="43"/>
  <c r="J143" i="43"/>
  <c r="BK182" i="44"/>
  <c r="J165" i="44"/>
  <c r="BK151" i="44"/>
  <c r="BK142" i="44"/>
  <c r="J184" i="44"/>
  <c r="BK174" i="44"/>
  <c r="J161" i="44"/>
  <c r="BK149" i="44"/>
  <c r="J147" i="44"/>
  <c r="J142" i="44"/>
  <c r="J174" i="44"/>
  <c r="J170" i="44"/>
  <c r="BK163" i="44"/>
  <c r="J157" i="44"/>
  <c r="BK143" i="44"/>
  <c r="J182" i="44"/>
  <c r="BK172" i="44"/>
  <c r="BK164" i="44"/>
  <c r="BK154" i="44"/>
  <c r="BK145" i="44"/>
  <c r="J146" i="45"/>
  <c r="J134" i="45"/>
  <c r="J154" i="45"/>
  <c r="BK146" i="45"/>
  <c r="BK139" i="45"/>
  <c r="BK132" i="45"/>
  <c r="BK151" i="45"/>
  <c r="J143" i="45"/>
  <c r="J136" i="45"/>
  <c r="BK131" i="45"/>
  <c r="J149" i="45"/>
  <c r="BK144" i="45"/>
  <c r="BK142" i="45"/>
  <c r="BK136" i="45"/>
  <c r="J592" i="2"/>
  <c r="BK586" i="2"/>
  <c r="J574" i="2"/>
  <c r="BK569" i="2"/>
  <c r="BK565" i="2"/>
  <c r="J560" i="2"/>
  <c r="BK556" i="2"/>
  <c r="J552" i="2"/>
  <c r="BK547" i="2"/>
  <c r="J544" i="2"/>
  <c r="J533" i="2"/>
  <c r="BK531" i="2"/>
  <c r="BK528" i="2"/>
  <c r="BK525" i="2"/>
  <c r="J523" i="2"/>
  <c r="BK515" i="2"/>
  <c r="J511" i="2"/>
  <c r="BK506" i="2"/>
  <c r="BK500" i="2"/>
  <c r="BK493" i="2"/>
  <c r="J488" i="2"/>
  <c r="BK485" i="2"/>
  <c r="BK480" i="2"/>
  <c r="J476" i="2"/>
  <c r="BK470" i="2"/>
  <c r="J465" i="2"/>
  <c r="BK458" i="2"/>
  <c r="J453" i="2"/>
  <c r="BK444" i="2"/>
  <c r="J440" i="2"/>
  <c r="BK436" i="2"/>
  <c r="BK426" i="2"/>
  <c r="J421" i="2"/>
  <c r="BK415" i="2"/>
  <c r="BK411" i="2"/>
  <c r="BK406" i="2"/>
  <c r="J287" i="2"/>
  <c r="BK281" i="2"/>
  <c r="J275" i="2"/>
  <c r="BK271" i="2"/>
  <c r="BK263" i="2"/>
  <c r="J259" i="2"/>
  <c r="J255" i="2"/>
  <c r="J251" i="2"/>
  <c r="BK245" i="2"/>
  <c r="J239" i="2"/>
  <c r="BK232" i="2"/>
  <c r="BK225" i="2"/>
  <c r="BK224" i="2"/>
  <c r="BK223" i="2"/>
  <c r="BK222" i="2"/>
  <c r="BK221" i="2"/>
  <c r="BK220" i="2"/>
  <c r="BK219" i="2"/>
  <c r="BK218" i="2"/>
  <c r="BK217" i="2"/>
  <c r="BK216" i="2"/>
  <c r="J215" i="2"/>
  <c r="J214" i="2"/>
  <c r="J213" i="2"/>
  <c r="BK208" i="2"/>
  <c r="BK205" i="2"/>
  <c r="J203" i="2"/>
  <c r="J198" i="2"/>
  <c r="J192" i="2"/>
  <c r="J188" i="2"/>
  <c r="BK184" i="2"/>
  <c r="J179" i="2"/>
  <c r="J173" i="2"/>
  <c r="J169" i="2"/>
  <c r="J164" i="2"/>
  <c r="BK159" i="2"/>
  <c r="BK592" i="2"/>
  <c r="BK589" i="2"/>
  <c r="BK583" i="2"/>
  <c r="J579" i="2"/>
  <c r="BK576" i="2"/>
  <c r="J572" i="2"/>
  <c r="BK568" i="2"/>
  <c r="J565" i="2"/>
  <c r="J558" i="2"/>
  <c r="J554" i="2"/>
  <c r="BK550" i="2"/>
  <c r="J548" i="2"/>
  <c r="BK544" i="2"/>
  <c r="BK540" i="2"/>
  <c r="J536" i="2"/>
  <c r="BK529" i="2"/>
  <c r="BK518" i="2"/>
  <c r="J516" i="2"/>
  <c r="BK510" i="2"/>
  <c r="BK507" i="2"/>
  <c r="BK503" i="2"/>
  <c r="BK496" i="2"/>
  <c r="J490" i="2"/>
  <c r="J483" i="2"/>
  <c r="BK477" i="2"/>
  <c r="BK472" i="2"/>
  <c r="J464" i="2"/>
  <c r="BK462" i="2"/>
  <c r="J452" i="2"/>
  <c r="J445" i="2"/>
  <c r="J443" i="2"/>
  <c r="BK435" i="2"/>
  <c r="J432" i="2"/>
  <c r="BK424" i="2"/>
  <c r="BK420" i="2"/>
  <c r="J415" i="2"/>
  <c r="BK410" i="2"/>
  <c r="BK402" i="2"/>
  <c r="J395" i="2"/>
  <c r="J388" i="2"/>
  <c r="BK381" i="2"/>
  <c r="J371" i="2"/>
  <c r="J360" i="2"/>
  <c r="J357" i="2"/>
  <c r="BK352" i="2"/>
  <c r="BK347" i="2"/>
  <c r="BK343" i="2"/>
  <c r="J336" i="2"/>
  <c r="BK329" i="2"/>
  <c r="J326" i="2"/>
  <c r="BK318" i="2"/>
  <c r="J304" i="2"/>
  <c r="BK299" i="2"/>
  <c r="BK296" i="2"/>
  <c r="J288" i="2"/>
  <c r="J280" i="2"/>
  <c r="BK270" i="2"/>
  <c r="BK268" i="2"/>
  <c r="BK264" i="2"/>
  <c r="J258" i="2"/>
  <c r="BK249" i="2"/>
  <c r="J242" i="2"/>
  <c r="J238" i="2"/>
  <c r="J235" i="2"/>
  <c r="J232" i="2"/>
  <c r="BK228" i="2"/>
  <c r="J212" i="2"/>
  <c r="BK210" i="2"/>
  <c r="J209" i="2"/>
  <c r="BK206" i="2"/>
  <c r="J201" i="2"/>
  <c r="J196" i="2"/>
  <c r="J190" i="2"/>
  <c r="J186" i="2"/>
  <c r="BK183" i="2"/>
  <c r="BK178" i="2"/>
  <c r="J175" i="2"/>
  <c r="J171" i="2"/>
  <c r="J167" i="2"/>
  <c r="BK163" i="2"/>
  <c r="J590" i="2"/>
  <c r="J583" i="2"/>
  <c r="BK577" i="2"/>
  <c r="BK570" i="2"/>
  <c r="BK563" i="2"/>
  <c r="BK560" i="2"/>
  <c r="BK554" i="2"/>
  <c r="J549" i="2"/>
  <c r="BK539" i="2"/>
  <c r="J535" i="2"/>
  <c r="J526" i="2"/>
  <c r="J521" i="2"/>
  <c r="BK504" i="2"/>
  <c r="J499" i="2"/>
  <c r="J494" i="2"/>
  <c r="J487" i="2"/>
  <c r="BK476" i="2"/>
  <c r="BK468" i="2"/>
  <c r="BK466" i="2"/>
  <c r="J462" i="2"/>
  <c r="J457" i="2"/>
  <c r="BK452" i="2"/>
  <c r="J450" i="2"/>
  <c r="J446" i="2"/>
  <c r="BK440" i="2"/>
  <c r="J435" i="2"/>
  <c r="BK432" i="2"/>
  <c r="BK429" i="2"/>
  <c r="J425" i="2"/>
  <c r="J416" i="2"/>
  <c r="J406" i="2"/>
  <c r="BK398" i="2"/>
  <c r="J394" i="2"/>
  <c r="BK384" i="2"/>
  <c r="BK380" i="2"/>
  <c r="J375" i="2"/>
  <c r="BK372" i="2"/>
  <c r="J356" i="2"/>
  <c r="J352" i="2"/>
  <c r="BK346" i="2"/>
  <c r="J340" i="2"/>
  <c r="BK336" i="2"/>
  <c r="BK331" i="2"/>
  <c r="BK323" i="2"/>
  <c r="J321" i="2"/>
  <c r="J318" i="2"/>
  <c r="J308" i="2"/>
  <c r="BK300" i="2"/>
  <c r="J296" i="2"/>
  <c r="J292" i="2"/>
  <c r="BK284" i="2"/>
  <c r="BK275" i="2"/>
  <c r="J272" i="2"/>
  <c r="J266" i="2"/>
  <c r="J261" i="2"/>
  <c r="BK256" i="2"/>
  <c r="BK248" i="2"/>
  <c r="J241" i="2"/>
  <c r="BK235" i="2"/>
  <c r="J228" i="2"/>
  <c r="J205" i="2"/>
  <c r="BK202" i="2"/>
  <c r="BK199" i="2"/>
  <c r="BK196" i="2"/>
  <c r="BK192" i="2"/>
  <c r="BK187" i="2"/>
  <c r="J181" i="2"/>
  <c r="J177" i="2"/>
  <c r="BK172" i="2"/>
  <c r="BK166" i="2"/>
  <c r="BK162" i="2"/>
  <c r="J159" i="2"/>
  <c r="J576" i="2"/>
  <c r="J570" i="2"/>
  <c r="J561" i="2"/>
  <c r="J557" i="2"/>
  <c r="J556" i="2"/>
  <c r="J547" i="2"/>
  <c r="J542" i="2"/>
  <c r="BK537" i="2"/>
  <c r="J531" i="2"/>
  <c r="BK516" i="2"/>
  <c r="J514" i="2"/>
  <c r="J507" i="2"/>
  <c r="BK501" i="2"/>
  <c r="BK494" i="2"/>
  <c r="BK487" i="2"/>
  <c r="BK482" i="2"/>
  <c r="J473" i="2"/>
  <c r="J468" i="2"/>
  <c r="BK461" i="2"/>
  <c r="J458" i="2"/>
  <c r="BK445" i="2"/>
  <c r="BK427" i="2"/>
  <c r="J420" i="2"/>
  <c r="BK412" i="2"/>
  <c r="J402" i="2"/>
  <c r="BK397" i="2"/>
  <c r="BK388" i="2"/>
  <c r="J378" i="2"/>
  <c r="BK369" i="2"/>
  <c r="BK362" i="2"/>
  <c r="J354" i="2"/>
  <c r="J346" i="2"/>
  <c r="BK342" i="2"/>
  <c r="BK334" i="2"/>
  <c r="BK328" i="2"/>
  <c r="BK321" i="2"/>
  <c r="BK316" i="2"/>
  <c r="J313" i="2"/>
  <c r="BK303" i="2"/>
  <c r="BK301" i="2"/>
  <c r="BK295" i="2"/>
  <c r="J289" i="2"/>
  <c r="BK285" i="2"/>
  <c r="BK279" i="2"/>
  <c r="BK274" i="2"/>
  <c r="J268" i="2"/>
  <c r="BK261" i="2"/>
  <c r="BK254" i="2"/>
  <c r="BK251" i="2"/>
  <c r="J245" i="2"/>
  <c r="BK539" i="3"/>
  <c r="J536" i="3"/>
  <c r="J531" i="3"/>
  <c r="BK526" i="3"/>
  <c r="BK520" i="3"/>
  <c r="BK517" i="3"/>
  <c r="J510" i="3"/>
  <c r="J507" i="3"/>
  <c r="BK500" i="3"/>
  <c r="J491" i="3"/>
  <c r="BK486" i="3"/>
  <c r="J479" i="3"/>
  <c r="J471" i="3"/>
  <c r="J468" i="3"/>
  <c r="J464" i="3"/>
  <c r="BK460" i="3"/>
  <c r="BK454" i="3"/>
  <c r="BK450" i="3"/>
  <c r="J447" i="3"/>
  <c r="J444" i="3"/>
  <c r="J440" i="3"/>
  <c r="J436" i="3"/>
  <c r="J430" i="3"/>
  <c r="J427" i="3"/>
  <c r="J423" i="3"/>
  <c r="J415" i="3"/>
  <c r="J413" i="3"/>
  <c r="J410" i="3"/>
  <c r="J408" i="3"/>
  <c r="J405" i="3"/>
  <c r="J401" i="3"/>
  <c r="J395" i="3"/>
  <c r="BK389" i="3"/>
  <c r="BK385" i="3"/>
  <c r="J382" i="3"/>
  <c r="BK371" i="3"/>
  <c r="BK367" i="3"/>
  <c r="J363" i="3"/>
  <c r="J358" i="3"/>
  <c r="J356" i="3"/>
  <c r="J354" i="3"/>
  <c r="BK350" i="3"/>
  <c r="J347" i="3"/>
  <c r="J344" i="3"/>
  <c r="J337" i="3"/>
  <c r="J333" i="3"/>
  <c r="J330" i="3"/>
  <c r="J328" i="3"/>
  <c r="J325" i="3"/>
  <c r="BK322" i="3"/>
  <c r="BK318" i="3"/>
  <c r="BK314" i="3"/>
  <c r="J309" i="3"/>
  <c r="BK304" i="3"/>
  <c r="BK302" i="3"/>
  <c r="BK299" i="3"/>
  <c r="BK292" i="3"/>
  <c r="BK284" i="3"/>
  <c r="BK282" i="3"/>
  <c r="BK279" i="3"/>
  <c r="BK276" i="3"/>
  <c r="BK274" i="3"/>
  <c r="J272" i="3"/>
  <c r="J269" i="3"/>
  <c r="J263" i="3"/>
  <c r="J260" i="3"/>
  <c r="BK258" i="3"/>
  <c r="BK255" i="3"/>
  <c r="BK249" i="3"/>
  <c r="J247" i="3"/>
  <c r="J241" i="3"/>
  <c r="J238" i="3"/>
  <c r="BK235" i="3"/>
  <c r="BK232" i="3"/>
  <c r="J229" i="3"/>
  <c r="BK225" i="3"/>
  <c r="J224" i="3"/>
  <c r="J219" i="3"/>
  <c r="J215" i="3"/>
  <c r="J212" i="3"/>
  <c r="BK207" i="3"/>
  <c r="BK204" i="3"/>
  <c r="J201" i="3"/>
  <c r="J195" i="3"/>
  <c r="BK192" i="3"/>
  <c r="J189" i="3"/>
  <c r="BK187" i="3"/>
  <c r="J184" i="3"/>
  <c r="J182" i="3"/>
  <c r="J179" i="3"/>
  <c r="J173" i="3"/>
  <c r="BK167" i="3"/>
  <c r="J164" i="3"/>
  <c r="J162" i="3"/>
  <c r="BK159" i="3"/>
  <c r="BK157" i="3"/>
  <c r="J538" i="3"/>
  <c r="J535" i="3"/>
  <c r="J527" i="3"/>
  <c r="BK523" i="3"/>
  <c r="J520" i="3"/>
  <c r="BK516" i="3"/>
  <c r="BK513" i="3"/>
  <c r="BK484" i="3"/>
  <c r="BK480" i="3"/>
  <c r="J476" i="3"/>
  <c r="J473" i="3"/>
  <c r="BK471" i="3"/>
  <c r="BK452" i="3"/>
  <c r="BK473" i="3"/>
  <c r="BK467" i="3"/>
  <c r="J465" i="3"/>
  <c r="BK461" i="3"/>
  <c r="BK451" i="3"/>
  <c r="BK448" i="3"/>
  <c r="BK444" i="3"/>
  <c r="J439" i="3"/>
  <c r="BK434" i="3"/>
  <c r="J431" i="3"/>
  <c r="BK427" i="3"/>
  <c r="J425" i="3"/>
  <c r="BK421" i="3"/>
  <c r="J416" i="3"/>
  <c r="BK412" i="3"/>
  <c r="BK408" i="3"/>
  <c r="BK404" i="3"/>
  <c r="BK400" i="3"/>
  <c r="J396" i="3"/>
  <c r="BK393" i="3"/>
  <c r="BK387" i="3"/>
  <c r="BK383" i="3"/>
  <c r="J381" i="3"/>
  <c r="BK379" i="3"/>
  <c r="BK377" i="3"/>
  <c r="BK375" i="3"/>
  <c r="J373" i="3"/>
  <c r="BK370" i="3"/>
  <c r="J367" i="3"/>
  <c r="J362" i="3"/>
  <c r="J355" i="3"/>
  <c r="BK351" i="3"/>
  <c r="BK347" i="3"/>
  <c r="J340" i="3"/>
  <c r="BK335" i="3"/>
  <c r="BK330" i="3"/>
  <c r="J324" i="3"/>
  <c r="BK320" i="3"/>
  <c r="J313" i="3"/>
  <c r="J295" i="3"/>
  <c r="J267" i="3"/>
  <c r="BK252" i="3"/>
  <c r="J239" i="3"/>
  <c r="BK229" i="3"/>
  <c r="J216" i="3"/>
  <c r="BK206" i="3"/>
  <c r="J178" i="3"/>
  <c r="J163" i="3"/>
  <c r="BK316" i="3"/>
  <c r="BK307" i="3"/>
  <c r="J302" i="3"/>
  <c r="BK297" i="3"/>
  <c r="BK295" i="3"/>
  <c r="J291" i="3"/>
  <c r="J286" i="3"/>
  <c r="J282" i="3"/>
  <c r="BK277" i="3"/>
  <c r="J273" i="3"/>
  <c r="J268" i="3"/>
  <c r="BK263" i="3"/>
  <c r="BK257" i="3"/>
  <c r="J253" i="3"/>
  <c r="J249" i="3"/>
  <c r="J244" i="3"/>
  <c r="BK238" i="3"/>
  <c r="J233" i="3"/>
  <c r="BK227" i="3"/>
  <c r="J223" i="3"/>
  <c r="BK216" i="3"/>
  <c r="BK212" i="3"/>
  <c r="J207" i="3"/>
  <c r="J203" i="3"/>
  <c r="BK199" i="3"/>
  <c r="BK195" i="3"/>
  <c r="BK189" i="3"/>
  <c r="BK184" i="3"/>
  <c r="BK180" i="3"/>
  <c r="J177" i="3"/>
  <c r="BK172" i="3"/>
  <c r="J167" i="3"/>
  <c r="BK162" i="3"/>
  <c r="BK229" i="4"/>
  <c r="J219" i="4"/>
  <c r="J204" i="4"/>
  <c r="J197" i="4"/>
  <c r="BK191" i="4"/>
  <c r="BK183" i="4"/>
  <c r="J170" i="4"/>
  <c r="J154" i="4"/>
  <c r="J231" i="4"/>
  <c r="J225" i="4"/>
  <c r="J216" i="4"/>
  <c r="J207" i="4"/>
  <c r="BK197" i="4"/>
  <c r="J186" i="4"/>
  <c r="BK182" i="4"/>
  <c r="J158" i="4"/>
  <c r="J149" i="4"/>
  <c r="J212" i="4"/>
  <c r="J208" i="4"/>
  <c r="J200" i="4"/>
  <c r="J192" i="4"/>
  <c r="BK178" i="4"/>
  <c r="BK170" i="4"/>
  <c r="BK163" i="4"/>
  <c r="BK154" i="4"/>
  <c r="BK220" i="4"/>
  <c r="BK214" i="4"/>
  <c r="J206" i="4"/>
  <c r="BK201" i="4"/>
  <c r="J191" i="4"/>
  <c r="BK186" i="4"/>
  <c r="J175" i="4"/>
  <c r="BK166" i="4"/>
  <c r="J156" i="4"/>
  <c r="BK151" i="4"/>
  <c r="J198" i="5"/>
  <c r="BK193" i="5"/>
  <c r="J180" i="5"/>
  <c r="BK167" i="5"/>
  <c r="BK155" i="5"/>
  <c r="J151" i="5"/>
  <c r="J200" i="5"/>
  <c r="BK190" i="5"/>
  <c r="J184" i="5"/>
  <c r="J176" i="5"/>
  <c r="J162" i="5"/>
  <c r="J156" i="5"/>
  <c r="BK148" i="5"/>
  <c r="J187" i="5"/>
  <c r="BK178" i="5"/>
  <c r="J172" i="5"/>
  <c r="J155" i="5"/>
  <c r="J148" i="5"/>
  <c r="BK196" i="5"/>
  <c r="J175" i="5"/>
  <c r="J173" i="6"/>
  <c r="J168" i="6"/>
  <c r="BK164" i="6"/>
  <c r="BK161" i="6"/>
  <c r="J157" i="6"/>
  <c r="BK154" i="6"/>
  <c r="BK150" i="6"/>
  <c r="J143" i="6"/>
  <c r="BK138" i="6"/>
  <c r="BK173" i="6"/>
  <c r="BK168" i="6"/>
  <c r="J164" i="6"/>
  <c r="BK158" i="6"/>
  <c r="J154" i="6"/>
  <c r="J146" i="6"/>
  <c r="BK142" i="6"/>
  <c r="J138" i="6"/>
  <c r="BK135" i="6"/>
  <c r="BK169" i="7"/>
  <c r="BK159" i="7"/>
  <c r="J153" i="7"/>
  <c r="BK143" i="7"/>
  <c r="J169" i="7"/>
  <c r="BK157" i="7"/>
  <c r="BK146" i="7"/>
  <c r="J140" i="7"/>
  <c r="J173" i="7"/>
  <c r="J165" i="7"/>
  <c r="BK162" i="7"/>
  <c r="J158" i="7"/>
  <c r="J146" i="7"/>
  <c r="J141" i="7"/>
  <c r="BK135" i="7"/>
  <c r="J163" i="7"/>
  <c r="J155" i="7"/>
  <c r="BK147" i="7"/>
  <c r="J135" i="7"/>
  <c r="BK181" i="8"/>
  <c r="BK175" i="8"/>
  <c r="BK171" i="8"/>
  <c r="J166" i="8"/>
  <c r="J159" i="8"/>
  <c r="BK156" i="8"/>
  <c r="BK152" i="8"/>
  <c r="BK148" i="8"/>
  <c r="J142" i="8"/>
  <c r="BK136" i="8"/>
  <c r="J178" i="8"/>
  <c r="BK174" i="8"/>
  <c r="J172" i="8"/>
  <c r="BK168" i="8"/>
  <c r="J163" i="8"/>
  <c r="BK159" i="8"/>
  <c r="BK157" i="8"/>
  <c r="BK154" i="8"/>
  <c r="BK151" i="8"/>
  <c r="BK149" i="8"/>
  <c r="J144" i="8"/>
  <c r="J140" i="8"/>
  <c r="J134" i="8"/>
  <c r="J181" i="8"/>
  <c r="BK170" i="8"/>
  <c r="BK165" i="8"/>
  <c r="J146" i="8"/>
  <c r="BK141" i="8"/>
  <c r="J136" i="8"/>
  <c r="J180" i="9"/>
  <c r="BK169" i="9"/>
  <c r="J164" i="9"/>
  <c r="J158" i="9"/>
  <c r="J152" i="9"/>
  <c r="BK146" i="9"/>
  <c r="BK143" i="9"/>
  <c r="BK184" i="9"/>
  <c r="J176" i="9"/>
  <c r="J172" i="9"/>
  <c r="BK168" i="9"/>
  <c r="BK163" i="9"/>
  <c r="BK154" i="9"/>
  <c r="BK148" i="9"/>
  <c r="J138" i="9"/>
  <c r="BK136" i="9"/>
  <c r="J184" i="9"/>
  <c r="BK181" i="9"/>
  <c r="J179" i="9"/>
  <c r="BK172" i="9"/>
  <c r="J169" i="9"/>
  <c r="J157" i="9"/>
  <c r="J149" i="9"/>
  <c r="BK145" i="9"/>
  <c r="J141" i="9"/>
  <c r="J139" i="9"/>
  <c r="J183" i="9"/>
  <c r="BK179" i="9"/>
  <c r="J177" i="9"/>
  <c r="BK175" i="9"/>
  <c r="BK174" i="9"/>
  <c r="J166" i="9"/>
  <c r="BK164" i="9"/>
  <c r="J162" i="9"/>
  <c r="BK158" i="9"/>
  <c r="BK155" i="9"/>
  <c r="J154" i="9"/>
  <c r="BK149" i="9"/>
  <c r="BK140" i="9"/>
  <c r="BK138" i="9"/>
  <c r="J135" i="9"/>
  <c r="BK179" i="10"/>
  <c r="J173" i="10"/>
  <c r="BK161" i="10"/>
  <c r="BK156" i="10"/>
  <c r="J147" i="10"/>
  <c r="BK141" i="10"/>
  <c r="BK178" i="10"/>
  <c r="BK172" i="10"/>
  <c r="BK167" i="10"/>
  <c r="BK160" i="10"/>
  <c r="BK151" i="10"/>
  <c r="BK145" i="10"/>
  <c r="BK134" i="10"/>
  <c r="BK176" i="10"/>
  <c r="BK171" i="10"/>
  <c r="J164" i="10"/>
  <c r="J157" i="10"/>
  <c r="J153" i="10"/>
  <c r="BK144" i="10"/>
  <c r="J139" i="10"/>
  <c r="BK177" i="10"/>
  <c r="J167" i="10"/>
  <c r="J160" i="10"/>
  <c r="BK146" i="10"/>
  <c r="BK135" i="10"/>
  <c r="BK184" i="11"/>
  <c r="BK176" i="11"/>
  <c r="J164" i="11"/>
  <c r="J152" i="11"/>
  <c r="BK148" i="11"/>
  <c r="J143" i="11"/>
  <c r="J136" i="11"/>
  <c r="J181" i="11"/>
  <c r="J176" i="11"/>
  <c r="BK173" i="11"/>
  <c r="J163" i="11"/>
  <c r="BK154" i="11"/>
  <c r="J144" i="11"/>
  <c r="BK135" i="11"/>
  <c r="J183" i="11"/>
  <c r="BK169" i="11"/>
  <c r="J161" i="11"/>
  <c r="J155" i="11"/>
  <c r="J149" i="11"/>
  <c r="J141" i="11"/>
  <c r="BK137" i="11"/>
  <c r="BK175" i="11"/>
  <c r="BK170" i="11"/>
  <c r="J165" i="11"/>
  <c r="J154" i="11"/>
  <c r="BK138" i="11"/>
  <c r="J193" i="12"/>
  <c r="BK190" i="12"/>
  <c r="J185" i="12"/>
  <c r="BK182" i="12"/>
  <c r="BK176" i="12"/>
  <c r="BK167" i="12"/>
  <c r="J163" i="12"/>
  <c r="J153" i="12"/>
  <c r="BK149" i="12"/>
  <c r="J142" i="12"/>
  <c r="BK135" i="12"/>
  <c r="J188" i="12"/>
  <c r="J180" i="12"/>
  <c r="BK171" i="12"/>
  <c r="J167" i="12"/>
  <c r="BK159" i="12"/>
  <c r="BK153" i="12"/>
  <c r="J144" i="12"/>
  <c r="J134" i="12"/>
  <c r="J182" i="12"/>
  <c r="BK177" i="12"/>
  <c r="J173" i="12"/>
  <c r="J169" i="12"/>
  <c r="BK160" i="12"/>
  <c r="J156" i="12"/>
  <c r="J151" i="12"/>
  <c r="BK147" i="12"/>
  <c r="J143" i="12"/>
  <c r="J138" i="12"/>
  <c r="BK134" i="12"/>
  <c r="J182" i="13"/>
  <c r="BK179" i="13"/>
  <c r="J178" i="13"/>
  <c r="BK174" i="13"/>
  <c r="BK169" i="13"/>
  <c r="J166" i="13"/>
  <c r="J163" i="13"/>
  <c r="BK157" i="13"/>
  <c r="BK154" i="13"/>
  <c r="BK150" i="13"/>
  <c r="BK143" i="13"/>
  <c r="J137" i="13"/>
  <c r="J184" i="13"/>
  <c r="J176" i="13"/>
  <c r="J172" i="13"/>
  <c r="J168" i="13"/>
  <c r="J165" i="13"/>
  <c r="J158" i="13"/>
  <c r="BK152" i="13"/>
  <c r="J148" i="13"/>
  <c r="J143" i="13"/>
  <c r="BK173" i="13"/>
  <c r="BK140" i="13"/>
  <c r="J134" i="13"/>
  <c r="J173" i="14"/>
  <c r="BK163" i="14"/>
  <c r="J155" i="14"/>
  <c r="BK150" i="14"/>
  <c r="J142" i="14"/>
  <c r="J134" i="14"/>
  <c r="J169" i="14"/>
  <c r="J159" i="14"/>
  <c r="BK153" i="14"/>
  <c r="J148" i="14"/>
  <c r="J181" i="14"/>
  <c r="BK173" i="14"/>
  <c r="J166" i="14"/>
  <c r="BK161" i="14"/>
  <c r="J146" i="14"/>
  <c r="J138" i="14"/>
  <c r="J179" i="14"/>
  <c r="J174" i="14"/>
  <c r="J168" i="14"/>
  <c r="J152" i="14"/>
  <c r="BK142" i="14"/>
  <c r="BK139" i="14"/>
  <c r="BK134" i="14"/>
  <c r="BK177" i="15"/>
  <c r="J168" i="15"/>
  <c r="BK179" i="15"/>
  <c r="J173" i="15"/>
  <c r="J169" i="15"/>
  <c r="BK163" i="15"/>
  <c r="J159" i="15"/>
  <c r="J153" i="15"/>
  <c r="BK147" i="15"/>
  <c r="BK141" i="15"/>
  <c r="J178" i="15"/>
  <c r="BK172" i="15"/>
  <c r="BK168" i="15"/>
  <c r="J163" i="15"/>
  <c r="BK153" i="15"/>
  <c r="J149" i="15"/>
  <c r="J143" i="15"/>
  <c r="BK140" i="15"/>
  <c r="BK162" i="15"/>
  <c r="BK158" i="15"/>
  <c r="BK146" i="15"/>
  <c r="J140" i="15"/>
  <c r="J134" i="15"/>
  <c r="J143" i="16"/>
  <c r="J137" i="16"/>
  <c r="J148" i="16"/>
  <c r="BK139" i="16"/>
  <c r="J135" i="16"/>
  <c r="BK143" i="16"/>
  <c r="BK143" i="17"/>
  <c r="J136" i="17"/>
  <c r="BK141" i="17"/>
  <c r="BK136" i="17"/>
  <c r="J166" i="18"/>
  <c r="BK160" i="18"/>
  <c r="BK141" i="18"/>
  <c r="BK136" i="18"/>
  <c r="BK163" i="18"/>
  <c r="BK154" i="18"/>
  <c r="BK152" i="18"/>
  <c r="BK150" i="18"/>
  <c r="BK148" i="18"/>
  <c r="BK146" i="18"/>
  <c r="J144" i="18"/>
  <c r="J136" i="18"/>
  <c r="J158" i="18"/>
  <c r="J143" i="18"/>
  <c r="BK138" i="18"/>
  <c r="BK163" i="19"/>
  <c r="J157" i="19"/>
  <c r="J148" i="19"/>
  <c r="J145" i="19"/>
  <c r="BK137" i="19"/>
  <c r="BK164" i="19"/>
  <c r="J154" i="19"/>
  <c r="BK151" i="19"/>
  <c r="J141" i="19"/>
  <c r="BK136" i="19"/>
  <c r="J164" i="19"/>
  <c r="J162" i="19"/>
  <c r="BK153" i="19"/>
  <c r="J143" i="19"/>
  <c r="BK139" i="19"/>
  <c r="J158" i="19"/>
  <c r="J150" i="19"/>
  <c r="BK197" i="20"/>
  <c r="BK193" i="20"/>
  <c r="BK186" i="20"/>
  <c r="BK179" i="20"/>
  <c r="J171" i="20"/>
  <c r="J167" i="20"/>
  <c r="J159" i="20"/>
  <c r="J152" i="20"/>
  <c r="BK143" i="20"/>
  <c r="BK137" i="20"/>
  <c r="BK191" i="20"/>
  <c r="BK185" i="20"/>
  <c r="BK178" i="20"/>
  <c r="BK170" i="20"/>
  <c r="BK161" i="20"/>
  <c r="J146" i="20"/>
  <c r="J197" i="20"/>
  <c r="BK192" i="20"/>
  <c r="J186" i="20"/>
  <c r="J180" i="20"/>
  <c r="BK168" i="20"/>
  <c r="J163" i="20"/>
  <c r="BK157" i="20"/>
  <c r="BK152" i="20"/>
  <c r="BK142" i="20"/>
  <c r="J177" i="20"/>
  <c r="J173" i="20"/>
  <c r="BK160" i="20"/>
  <c r="BK156" i="20"/>
  <c r="BK148" i="20"/>
  <c r="J141" i="20"/>
  <c r="J135" i="20"/>
  <c r="BK190" i="21"/>
  <c r="J184" i="21"/>
  <c r="BK173" i="21"/>
  <c r="J157" i="21"/>
  <c r="J150" i="21"/>
  <c r="J189" i="21"/>
  <c r="J185" i="21"/>
  <c r="BK179" i="21"/>
  <c r="J173" i="21"/>
  <c r="BK169" i="21"/>
  <c r="BK166" i="21"/>
  <c r="J158" i="21"/>
  <c r="J143" i="21"/>
  <c r="J139" i="21"/>
  <c r="J135" i="21"/>
  <c r="J191" i="21"/>
  <c r="BK184" i="21"/>
  <c r="J181" i="21"/>
  <c r="J174" i="21"/>
  <c r="J164" i="21"/>
  <c r="BK159" i="21"/>
  <c r="BK150" i="21"/>
  <c r="J146" i="21"/>
  <c r="BK141" i="21"/>
  <c r="BK135" i="21"/>
  <c r="BK164" i="21"/>
  <c r="BK160" i="21"/>
  <c r="J155" i="21"/>
  <c r="BK149" i="21"/>
  <c r="BK189" i="22"/>
  <c r="J188" i="22"/>
  <c r="J185" i="22"/>
  <c r="J182" i="22"/>
  <c r="BK178" i="22"/>
  <c r="J175" i="22"/>
  <c r="BK170" i="22"/>
  <c r="J163" i="22"/>
  <c r="J161" i="22"/>
  <c r="J155" i="22"/>
  <c r="BK151" i="22"/>
  <c r="J147" i="22"/>
  <c r="BK142" i="22"/>
  <c r="BK137" i="22"/>
  <c r="J184" i="22"/>
  <c r="BK180" i="22"/>
  <c r="BK175" i="22"/>
  <c r="BK166" i="22"/>
  <c r="BK163" i="22"/>
  <c r="J160" i="22"/>
  <c r="J157" i="22"/>
  <c r="J153" i="22"/>
  <c r="BK147" i="22"/>
  <c r="J142" i="22"/>
  <c r="J137" i="22"/>
  <c r="BK171" i="22"/>
  <c r="J168" i="22"/>
  <c r="BK159" i="22"/>
  <c r="J139" i="22"/>
  <c r="BK202" i="23"/>
  <c r="BK196" i="23"/>
  <c r="BK187" i="23"/>
  <c r="BK184" i="23"/>
  <c r="BK179" i="23"/>
  <c r="J171" i="23"/>
  <c r="BK164" i="23"/>
  <c r="J154" i="23"/>
  <c r="BK140" i="23"/>
  <c r="BK135" i="23"/>
  <c r="BK197" i="23"/>
  <c r="J169" i="23"/>
  <c r="J161" i="23"/>
  <c r="J151" i="23"/>
  <c r="BK144" i="23"/>
  <c r="J136" i="23"/>
  <c r="BK201" i="23"/>
  <c r="BK198" i="23"/>
  <c r="J190" i="23"/>
  <c r="J178" i="23"/>
  <c r="BK171" i="23"/>
  <c r="J157" i="23"/>
  <c r="BK152" i="23"/>
  <c r="BK142" i="23"/>
  <c r="J207" i="23"/>
  <c r="J194" i="23"/>
  <c r="J184" i="23"/>
  <c r="BK174" i="23"/>
  <c r="J167" i="23"/>
  <c r="J158" i="23"/>
  <c r="J155" i="23"/>
  <c r="J147" i="23"/>
  <c r="J142" i="23"/>
  <c r="BK139" i="23"/>
  <c r="BK215" i="24"/>
  <c r="J204" i="24"/>
  <c r="J201" i="24"/>
  <c r="BK192" i="24"/>
  <c r="J187" i="24"/>
  <c r="J184" i="24"/>
  <c r="BK175" i="24"/>
  <c r="J171" i="24"/>
  <c r="BK166" i="24"/>
  <c r="J160" i="24"/>
  <c r="J139" i="24"/>
  <c r="BK137" i="24"/>
  <c r="J215" i="24"/>
  <c r="BK210" i="24"/>
  <c r="J206" i="24"/>
  <c r="BK195" i="24"/>
  <c r="BK187" i="24"/>
  <c r="BK179" i="24"/>
  <c r="BK176" i="24"/>
  <c r="J164" i="24"/>
  <c r="J161" i="24"/>
  <c r="BK157" i="24"/>
  <c r="J153" i="24"/>
  <c r="BK148" i="24"/>
  <c r="BK142" i="24"/>
  <c r="J137" i="24"/>
  <c r="J212" i="24"/>
  <c r="BK207" i="24"/>
  <c r="J202" i="24"/>
  <c r="BK193" i="24"/>
  <c r="BK185" i="24"/>
  <c r="J181" i="24"/>
  <c r="J177" i="24"/>
  <c r="BK171" i="24"/>
  <c r="J169" i="24"/>
  <c r="J165" i="24"/>
  <c r="J157" i="24"/>
  <c r="BK151" i="24"/>
  <c r="J147" i="24"/>
  <c r="J141" i="24"/>
  <c r="BK194" i="25"/>
  <c r="BK192" i="25"/>
  <c r="J189" i="25"/>
  <c r="BK185" i="25"/>
  <c r="BK182" i="25"/>
  <c r="BK177" i="25"/>
  <c r="J173" i="25"/>
  <c r="J167" i="25"/>
  <c r="BK161" i="25"/>
  <c r="J151" i="25"/>
  <c r="BK147" i="25"/>
  <c r="J138" i="25"/>
  <c r="J190" i="25"/>
  <c r="BK187" i="25"/>
  <c r="BK184" i="25"/>
  <c r="BK174" i="25"/>
  <c r="J166" i="25"/>
  <c r="J161" i="25"/>
  <c r="BK157" i="25"/>
  <c r="J150" i="25"/>
  <c r="BK143" i="25"/>
  <c r="BK137" i="25"/>
  <c r="BK180" i="25"/>
  <c r="BK170" i="25"/>
  <c r="BK167" i="25"/>
  <c r="J162" i="25"/>
  <c r="J153" i="25"/>
  <c r="BK148" i="25"/>
  <c r="J140" i="25"/>
  <c r="BK183" i="26"/>
  <c r="BK172" i="26"/>
  <c r="J164" i="26"/>
  <c r="J155" i="26"/>
  <c r="BK147" i="26"/>
  <c r="BK189" i="26"/>
  <c r="BK184" i="26"/>
  <c r="J173" i="26"/>
  <c r="J170" i="26"/>
  <c r="J166" i="26"/>
  <c r="BK157" i="26"/>
  <c r="J149" i="26"/>
  <c r="J139" i="26"/>
  <c r="BK187" i="26"/>
  <c r="BK176" i="26"/>
  <c r="J167" i="26"/>
  <c r="J160" i="26"/>
  <c r="BK152" i="26"/>
  <c r="BK142" i="26"/>
  <c r="J136" i="26"/>
  <c r="J184" i="26"/>
  <c r="J175" i="26"/>
  <c r="BK163" i="26"/>
  <c r="BK158" i="26"/>
  <c r="BK153" i="26"/>
  <c r="J142" i="26"/>
  <c r="BK136" i="26"/>
  <c r="J174" i="27"/>
  <c r="BK161" i="27"/>
  <c r="J184" i="27"/>
  <c r="BK183" i="27"/>
  <c r="J182" i="27"/>
  <c r="BK181" i="27"/>
  <c r="J180" i="27"/>
  <c r="J179" i="27"/>
  <c r="J178" i="27"/>
  <c r="J177" i="27"/>
  <c r="J176" i="27"/>
  <c r="J175" i="27"/>
  <c r="BK174" i="27"/>
  <c r="J173" i="27"/>
  <c r="BK172" i="27"/>
  <c r="J171" i="27"/>
  <c r="J167" i="27"/>
  <c r="J166" i="27"/>
  <c r="BK165" i="27"/>
  <c r="BK164" i="27"/>
  <c r="J163" i="27"/>
  <c r="BK162" i="27"/>
  <c r="BK160" i="27"/>
  <c r="BK155" i="27"/>
  <c r="BK154" i="27"/>
  <c r="J151" i="27"/>
  <c r="J148" i="27"/>
  <c r="BK146" i="27"/>
  <c r="J142" i="27"/>
  <c r="BK139" i="27"/>
  <c r="BK136" i="27"/>
  <c r="BK185" i="27"/>
  <c r="BK182" i="27"/>
  <c r="BK179" i="27"/>
  <c r="BK176" i="27"/>
  <c r="J172" i="27"/>
  <c r="BK170" i="27"/>
  <c r="BK167" i="27"/>
  <c r="J165" i="27"/>
  <c r="J162" i="27"/>
  <c r="J160" i="27"/>
  <c r="J158" i="27"/>
  <c r="BK156" i="27"/>
  <c r="J154" i="27"/>
  <c r="BK152" i="27"/>
  <c r="BK149" i="27"/>
  <c r="J146" i="27"/>
  <c r="BK144" i="27"/>
  <c r="BK142" i="27"/>
  <c r="J139" i="27"/>
  <c r="BK145" i="28"/>
  <c r="BK141" i="28"/>
  <c r="BK134" i="28"/>
  <c r="J141" i="28"/>
  <c r="BK139" i="28"/>
  <c r="J136" i="28"/>
  <c r="J147" i="28"/>
  <c r="BK143" i="28"/>
  <c r="J139" i="28"/>
  <c r="BK147" i="28"/>
  <c r="BK142" i="28"/>
  <c r="BK140" i="28"/>
  <c r="J134" i="28"/>
  <c r="J260" i="29"/>
  <c r="J258" i="29"/>
  <c r="BK251" i="29"/>
  <c r="BK246" i="29"/>
  <c r="BK234" i="29"/>
  <c r="J226" i="29"/>
  <c r="BK222" i="29"/>
  <c r="BK210" i="29"/>
  <c r="BK208" i="29"/>
  <c r="J198" i="29"/>
  <c r="BK187" i="29"/>
  <c r="J181" i="29"/>
  <c r="J171" i="29"/>
  <c r="BK165" i="29"/>
  <c r="J261" i="29"/>
  <c r="BK252" i="29"/>
  <c r="BK250" i="29"/>
  <c r="BK247" i="29"/>
  <c r="J244" i="29"/>
  <c r="J241" i="29"/>
  <c r="BK235" i="29"/>
  <c r="BK230" i="29"/>
  <c r="BK223" i="29"/>
  <c r="BK219" i="29"/>
  <c r="BK216" i="29"/>
  <c r="J213" i="29"/>
  <c r="J212" i="29"/>
  <c r="J210" i="29"/>
  <c r="BK206" i="29"/>
  <c r="BK205" i="29"/>
  <c r="BK202" i="29"/>
  <c r="J201" i="29"/>
  <c r="BK199" i="29"/>
  <c r="BK197" i="29"/>
  <c r="BK189" i="29"/>
  <c r="J187" i="29"/>
  <c r="J183" i="29"/>
  <c r="BK179" i="29"/>
  <c r="BK175" i="29"/>
  <c r="BK171" i="29"/>
  <c r="J169" i="29"/>
  <c r="BK260" i="29"/>
  <c r="BK258" i="29"/>
  <c r="J255" i="29"/>
  <c r="J252" i="29"/>
  <c r="J246" i="29"/>
  <c r="BK243" i="29"/>
  <c r="J235" i="29"/>
  <c r="J233" i="29"/>
  <c r="BK228" i="29"/>
  <c r="BK226" i="29"/>
  <c r="J225" i="29"/>
  <c r="BK224" i="29"/>
  <c r="J220" i="29"/>
  <c r="J219" i="29"/>
  <c r="J216" i="29"/>
  <c r="BK213" i="29"/>
  <c r="BK212" i="29"/>
  <c r="J211" i="29"/>
  <c r="J205" i="29"/>
  <c r="BK203" i="29"/>
  <c r="J202" i="29"/>
  <c r="BK201" i="29"/>
  <c r="J195" i="29"/>
  <c r="BK194" i="29"/>
  <c r="J189" i="29"/>
  <c r="BK183" i="29"/>
  <c r="J175" i="29"/>
  <c r="J259" i="29"/>
  <c r="J253" i="29"/>
  <c r="J247" i="29"/>
  <c r="BK245" i="29"/>
  <c r="BK241" i="29"/>
  <c r="J237" i="29"/>
  <c r="BK236" i="29"/>
  <c r="BK233" i="29"/>
  <c r="J228" i="29"/>
  <c r="J224" i="29"/>
  <c r="J218" i="29"/>
  <c r="J215" i="29"/>
  <c r="J208" i="29"/>
  <c r="J203" i="29"/>
  <c r="BK198" i="29"/>
  <c r="J196" i="29"/>
  <c r="BK191" i="29"/>
  <c r="J179" i="29"/>
  <c r="J173" i="29"/>
  <c r="J165" i="29"/>
  <c r="J162" i="30"/>
  <c r="BK159" i="30"/>
  <c r="J156" i="30"/>
  <c r="BK153" i="30"/>
  <c r="BK142" i="30"/>
  <c r="J139" i="30"/>
  <c r="J159" i="30"/>
  <c r="BK155" i="30"/>
  <c r="J153" i="30"/>
  <c r="J146" i="30"/>
  <c r="J140" i="30"/>
  <c r="BK138" i="30"/>
  <c r="J160" i="30"/>
  <c r="BK151" i="30"/>
  <c r="BK148" i="30"/>
  <c r="BK140" i="30"/>
  <c r="BK160" i="30"/>
  <c r="J157" i="30"/>
  <c r="J151" i="30"/>
  <c r="BK150" i="30"/>
  <c r="J143" i="30"/>
  <c r="J210" i="31"/>
  <c r="J206" i="31"/>
  <c r="J205" i="31"/>
  <c r="J201" i="31"/>
  <c r="BK194" i="31"/>
  <c r="BK192" i="31"/>
  <c r="BK187" i="31"/>
  <c r="BK185" i="31"/>
  <c r="BK182" i="31"/>
  <c r="BK180" i="31"/>
  <c r="BK177" i="31"/>
  <c r="J175" i="31"/>
  <c r="J171" i="31"/>
  <c r="J168" i="31"/>
  <c r="BK166" i="31"/>
  <c r="BK160" i="31"/>
  <c r="BK157" i="31"/>
  <c r="J153" i="31"/>
  <c r="J150" i="31"/>
  <c r="BK147" i="31"/>
  <c r="BK145" i="31"/>
  <c r="J143" i="31"/>
  <c r="BK210" i="31"/>
  <c r="J208" i="31"/>
  <c r="BK205" i="31"/>
  <c r="J204" i="31"/>
  <c r="BK201" i="31"/>
  <c r="BK199" i="31"/>
  <c r="J197" i="31"/>
  <c r="J194" i="31"/>
  <c r="J193" i="31"/>
  <c r="BK191" i="31"/>
  <c r="BK190" i="31"/>
  <c r="BK188" i="31"/>
  <c r="J180" i="31"/>
  <c r="J179" i="31"/>
  <c r="BK175" i="31"/>
  <c r="J172" i="31"/>
  <c r="BK169" i="31"/>
  <c r="J164" i="31"/>
  <c r="J162" i="31"/>
  <c r="BK161" i="31"/>
  <c r="J159" i="31"/>
  <c r="BK156" i="31"/>
  <c r="J151" i="31"/>
  <c r="J148" i="31"/>
  <c r="BK143" i="31"/>
  <c r="J213" i="31"/>
  <c r="J209" i="31"/>
  <c r="BK208" i="31"/>
  <c r="BK206" i="31"/>
  <c r="J202" i="31"/>
  <c r="J190" i="31"/>
  <c r="J188" i="31"/>
  <c r="BK186" i="31"/>
  <c r="J184" i="31"/>
  <c r="J177" i="31"/>
  <c r="BK176" i="31"/>
  <c r="BK172" i="31"/>
  <c r="BK168" i="31"/>
  <c r="J165" i="31"/>
  <c r="J161" i="31"/>
  <c r="BK159" i="31"/>
  <c r="J156" i="31"/>
  <c r="BK153" i="31"/>
  <c r="BK150" i="31"/>
  <c r="BK148" i="31"/>
  <c r="BK144" i="31"/>
  <c r="J207" i="32"/>
  <c r="BK205" i="32"/>
  <c r="J200" i="32"/>
  <c r="BK195" i="32"/>
  <c r="BK191" i="32"/>
  <c r="BK180" i="32"/>
  <c r="J175" i="32"/>
  <c r="BK166" i="32"/>
  <c r="J161" i="32"/>
  <c r="J157" i="32"/>
  <c r="BK148" i="32"/>
  <c r="BK143" i="32"/>
  <c r="BK207" i="32"/>
  <c r="J201" i="32"/>
  <c r="BK196" i="32"/>
  <c r="J188" i="32"/>
  <c r="J183" i="32"/>
  <c r="J177" i="32"/>
  <c r="J168" i="32"/>
  <c r="J164" i="32"/>
  <c r="BK161" i="32"/>
  <c r="J155" i="32"/>
  <c r="J150" i="32"/>
  <c r="J139" i="32"/>
  <c r="J204" i="32"/>
  <c r="BK200" i="32"/>
  <c r="BK188" i="32"/>
  <c r="BK184" i="32"/>
  <c r="J181" i="32"/>
  <c r="J178" i="32"/>
  <c r="J171" i="32"/>
  <c r="J165" i="32"/>
  <c r="BK159" i="32"/>
  <c r="BK146" i="32"/>
  <c r="BK141" i="32"/>
  <c r="BK202" i="32"/>
  <c r="BK186" i="32"/>
  <c r="J176" i="32"/>
  <c r="J174" i="32"/>
  <c r="BK168" i="32"/>
  <c r="BK158" i="32"/>
  <c r="J152" i="32"/>
  <c r="J147" i="32"/>
  <c r="BK144" i="32"/>
  <c r="BK140" i="32"/>
  <c r="J180" i="33"/>
  <c r="BK174" i="33"/>
  <c r="J168" i="33"/>
  <c r="BK160" i="33"/>
  <c r="J153" i="33"/>
  <c r="J149" i="33"/>
  <c r="BK141" i="33"/>
  <c r="J176" i="33"/>
  <c r="BK166" i="33"/>
  <c r="J160" i="33"/>
  <c r="BK155" i="33"/>
  <c r="BK147" i="33"/>
  <c r="BK140" i="33"/>
  <c r="BK181" i="33"/>
  <c r="J177" i="33"/>
  <c r="BK159" i="33"/>
  <c r="J152" i="33"/>
  <c r="J144" i="33"/>
  <c r="J140" i="33"/>
  <c r="BK177" i="33"/>
  <c r="BK173" i="33"/>
  <c r="J166" i="33"/>
  <c r="J157" i="33"/>
  <c r="BK153" i="33"/>
  <c r="BK149" i="33"/>
  <c r="BK146" i="33"/>
  <c r="J139" i="33"/>
  <c r="BK204" i="34"/>
  <c r="BK202" i="34"/>
  <c r="J200" i="34"/>
  <c r="BK195" i="34"/>
  <c r="BK184" i="34"/>
  <c r="BK178" i="34"/>
  <c r="BK174" i="34"/>
  <c r="J168" i="34"/>
  <c r="BK165" i="34"/>
  <c r="J161" i="34"/>
  <c r="BK157" i="34"/>
  <c r="J154" i="34"/>
  <c r="J151" i="34"/>
  <c r="BK148" i="34"/>
  <c r="BK142" i="34"/>
  <c r="BK198" i="34"/>
  <c r="BK193" i="34"/>
  <c r="BK183" i="34"/>
  <c r="BK180" i="34"/>
  <c r="BK176" i="34"/>
  <c r="J172" i="34"/>
  <c r="BK169" i="34"/>
  <c r="BK162" i="34"/>
  <c r="BK158" i="34"/>
  <c r="BK155" i="34"/>
  <c r="J150" i="34"/>
  <c r="BK146" i="34"/>
  <c r="J142" i="34"/>
  <c r="J140" i="34"/>
  <c r="J138" i="34"/>
  <c r="BK199" i="34"/>
  <c r="J195" i="34"/>
  <c r="J185" i="34"/>
  <c r="J180" i="34"/>
  <c r="BK173" i="34"/>
  <c r="BK170" i="34"/>
  <c r="J165" i="34"/>
  <c r="BK159" i="34"/>
  <c r="J147" i="34"/>
  <c r="BK141" i="34"/>
  <c r="BK213" i="35"/>
  <c r="J207" i="35"/>
  <c r="BK201" i="35"/>
  <c r="BK199" i="35"/>
  <c r="J191" i="35"/>
  <c r="BK160" i="35"/>
  <c r="J150" i="35"/>
  <c r="J141" i="35"/>
  <c r="BK211" i="35"/>
  <c r="BK195" i="35"/>
  <c r="J192" i="35"/>
  <c r="J182" i="35"/>
  <c r="J178" i="35"/>
  <c r="J169" i="35"/>
  <c r="J162" i="35"/>
  <c r="BK151" i="35"/>
  <c r="BK143" i="35"/>
  <c r="BK214" i="35"/>
  <c r="BK203" i="35"/>
  <c r="BK194" i="35"/>
  <c r="BK184" i="35"/>
  <c r="BK181" i="35"/>
  <c r="J176" i="35"/>
  <c r="BK172" i="35"/>
  <c r="J166" i="35"/>
  <c r="BK157" i="35"/>
  <c r="J152" i="35"/>
  <c r="BK146" i="35"/>
  <c r="BK208" i="35"/>
  <c r="BK196" i="35"/>
  <c r="J187" i="35"/>
  <c r="J172" i="35"/>
  <c r="J165" i="35"/>
  <c r="J161" i="35"/>
  <c r="BK153" i="35"/>
  <c r="J148" i="35"/>
  <c r="BK203" i="36"/>
  <c r="J192" i="36"/>
  <c r="J186" i="36"/>
  <c r="BK178" i="36"/>
  <c r="J170" i="36"/>
  <c r="J165" i="36"/>
  <c r="BK161" i="36"/>
  <c r="J149" i="36"/>
  <c r="BK144" i="36"/>
  <c r="BK206" i="36"/>
  <c r="BK201" i="36"/>
  <c r="BK185" i="36"/>
  <c r="BK162" i="36"/>
  <c r="BK157" i="36"/>
  <c r="BK140" i="36"/>
  <c r="BK192" i="36"/>
  <c r="J181" i="36"/>
  <c r="J177" i="36"/>
  <c r="BK171" i="36"/>
  <c r="BK163" i="36"/>
  <c r="J154" i="36"/>
  <c r="BK150" i="36"/>
  <c r="J144" i="36"/>
  <c r="J138" i="36"/>
  <c r="BK204" i="36"/>
  <c r="J198" i="36"/>
  <c r="BK186" i="36"/>
  <c r="BK179" i="36"/>
  <c r="J171" i="36"/>
  <c r="BK165" i="36"/>
  <c r="J157" i="36"/>
  <c r="BK153" i="36"/>
  <c r="BK139" i="36"/>
  <c r="BK237" i="37"/>
  <c r="BK235" i="37"/>
  <c r="J224" i="37"/>
  <c r="J213" i="37"/>
  <c r="J209" i="37"/>
  <c r="J204" i="37"/>
  <c r="J200" i="37"/>
  <c r="BK193" i="37"/>
  <c r="BK188" i="37"/>
  <c r="BK185" i="37"/>
  <c r="BK179" i="37"/>
  <c r="BK170" i="37"/>
  <c r="BK155" i="37"/>
  <c r="J146" i="37"/>
  <c r="J227" i="37"/>
  <c r="BK219" i="37"/>
  <c r="J214" i="37"/>
  <c r="BK196" i="37"/>
  <c r="J190" i="37"/>
  <c r="J180" i="37"/>
  <c r="J170" i="37"/>
  <c r="J166" i="37"/>
  <c r="J158" i="37"/>
  <c r="BK154" i="37"/>
  <c r="BK234" i="37"/>
  <c r="BK227" i="37"/>
  <c r="BK217" i="37"/>
  <c r="J210" i="37"/>
  <c r="BK204" i="37"/>
  <c r="BK201" i="37"/>
  <c r="J196" i="37"/>
  <c r="J185" i="37"/>
  <c r="J179" i="37"/>
  <c r="BK171" i="37"/>
  <c r="BK161" i="37"/>
  <c r="J154" i="37"/>
  <c r="J150" i="37"/>
  <c r="J175" i="37"/>
  <c r="J160" i="37"/>
  <c r="BK150" i="37"/>
  <c r="BK197" i="38"/>
  <c r="BK186" i="38"/>
  <c r="BK172" i="38"/>
  <c r="J156" i="38"/>
  <c r="J146" i="38"/>
  <c r="J138" i="38"/>
  <c r="J193" i="38"/>
  <c r="BK190" i="38"/>
  <c r="J181" i="38"/>
  <c r="BK174" i="38"/>
  <c r="J164" i="38"/>
  <c r="J157" i="38"/>
  <c r="J149" i="38"/>
  <c r="J140" i="38"/>
  <c r="J194" i="38"/>
  <c r="BK188" i="38"/>
  <c r="J174" i="38"/>
  <c r="BK168" i="38"/>
  <c r="BK158" i="38"/>
  <c r="J148" i="38"/>
  <c r="J145" i="38"/>
  <c r="BK178" i="38"/>
  <c r="J171" i="38"/>
  <c r="BK165" i="38"/>
  <c r="J160" i="38"/>
  <c r="J152" i="38"/>
  <c r="BK149" i="38"/>
  <c r="J141" i="38"/>
  <c r="BK172" i="39"/>
  <c r="J165" i="39"/>
  <c r="BK160" i="39"/>
  <c r="J150" i="39"/>
  <c r="BK139" i="39"/>
  <c r="J170" i="39"/>
  <c r="J161" i="39"/>
  <c r="J157" i="39"/>
  <c r="BK148" i="39"/>
  <c r="BK144" i="39"/>
  <c r="J139" i="39"/>
  <c r="J172" i="39"/>
  <c r="J163" i="39"/>
  <c r="J159" i="39"/>
  <c r="J151" i="39"/>
  <c r="BK142" i="39"/>
  <c r="BK136" i="39"/>
  <c r="BK167" i="39"/>
  <c r="J152" i="39"/>
  <c r="BK145" i="39"/>
  <c r="BK149" i="40"/>
  <c r="J139" i="40"/>
  <c r="BK148" i="40"/>
  <c r="BK139" i="40"/>
  <c r="BK150" i="40"/>
  <c r="J136" i="40"/>
  <c r="BK147" i="40"/>
  <c r="BK141" i="40"/>
  <c r="BK162" i="41"/>
  <c r="J158" i="41"/>
  <c r="BK152" i="41"/>
  <c r="BK136" i="41"/>
  <c r="BK163" i="41"/>
  <c r="BK158" i="41"/>
  <c r="J146" i="41"/>
  <c r="J138" i="41"/>
  <c r="J154" i="41"/>
  <c r="J148" i="41"/>
  <c r="J140" i="41"/>
  <c r="BK138" i="41"/>
  <c r="J165" i="41"/>
  <c r="J155" i="41"/>
  <c r="J147" i="41"/>
  <c r="J142" i="41"/>
  <c r="J136" i="41"/>
  <c r="J171" i="42"/>
  <c r="J167" i="42"/>
  <c r="BK142" i="42"/>
  <c r="BK137" i="42"/>
  <c r="J166" i="42"/>
  <c r="BK158" i="42"/>
  <c r="BK152" i="42"/>
  <c r="J148" i="42"/>
  <c r="BK138" i="42"/>
  <c r="BK174" i="42"/>
  <c r="BK167" i="42"/>
  <c r="J160" i="42"/>
  <c r="J156" i="42"/>
  <c r="J151" i="42"/>
  <c r="J143" i="42"/>
  <c r="BK135" i="42"/>
  <c r="J172" i="42"/>
  <c r="J162" i="42"/>
  <c r="J152" i="42"/>
  <c r="BK147" i="42"/>
  <c r="J142" i="42"/>
  <c r="J135" i="42"/>
  <c r="BK172" i="43"/>
  <c r="J168" i="43"/>
  <c r="J161" i="43"/>
  <c r="BK153" i="43"/>
  <c r="J146" i="43"/>
  <c r="J138" i="43"/>
  <c r="J170" i="43"/>
  <c r="BK166" i="43"/>
  <c r="BK147" i="43"/>
  <c r="J163" i="43"/>
  <c r="BK161" i="43"/>
  <c r="J158" i="43"/>
  <c r="BK152" i="43"/>
  <c r="J147" i="43"/>
  <c r="BK140" i="43"/>
  <c r="J166" i="43"/>
  <c r="BK158" i="43"/>
  <c r="J155" i="43"/>
  <c r="J140" i="43"/>
  <c r="BK184" i="44"/>
  <c r="J178" i="44"/>
  <c r="J164" i="44"/>
  <c r="J150" i="44"/>
  <c r="J141" i="44"/>
  <c r="BK183" i="44"/>
  <c r="BK173" i="44"/>
  <c r="BK157" i="44"/>
  <c r="J154" i="44"/>
  <c r="J146" i="44"/>
  <c r="J181" i="44"/>
  <c r="J172" i="44"/>
  <c r="BK167" i="44"/>
  <c r="BK158" i="44"/>
  <c r="BK152" i="44"/>
  <c r="J144" i="44"/>
  <c r="J183" i="44"/>
  <c r="BK176" i="44"/>
  <c r="BK165" i="44"/>
  <c r="J155" i="44"/>
  <c r="BK148" i="44"/>
  <c r="BK147" i="45"/>
  <c r="J145" i="45"/>
  <c r="J140" i="45"/>
  <c r="BK133" i="45"/>
  <c r="BK150" i="45"/>
  <c r="J144" i="45"/>
  <c r="J138" i="45"/>
  <c r="J152" i="45"/>
  <c r="BK149" i="45"/>
  <c r="J141" i="45"/>
  <c r="J135" i="45"/>
  <c r="BK154" i="45"/>
  <c r="BK148" i="45"/>
  <c r="BK145" i="45"/>
  <c r="J139" i="45"/>
  <c r="BK134" i="45"/>
  <c r="BK587" i="2"/>
  <c r="J585" i="2"/>
  <c r="BK573" i="2"/>
  <c r="J563" i="2"/>
  <c r="BK559" i="2"/>
  <c r="J555" i="2"/>
  <c r="J550" i="2"/>
  <c r="BK545" i="2"/>
  <c r="J539" i="2"/>
  <c r="J530" i="2"/>
  <c r="J527" i="2"/>
  <c r="J524" i="2"/>
  <c r="BK521" i="2"/>
  <c r="J513" i="2"/>
  <c r="J510" i="2"/>
  <c r="J502" i="2"/>
  <c r="BK495" i="2"/>
  <c r="BK489" i="2"/>
  <c r="J484" i="2"/>
  <c r="BK479" i="2"/>
  <c r="BK475" i="2"/>
  <c r="J469" i="2"/>
  <c r="J461" i="2"/>
  <c r="J454" i="2"/>
  <c r="BK446" i="2"/>
  <c r="BK443" i="2"/>
  <c r="J439" i="2"/>
  <c r="BK430" i="2"/>
  <c r="BK423" i="2"/>
  <c r="J418" i="2"/>
  <c r="J414" i="2"/>
  <c r="J408" i="2"/>
  <c r="BK401" i="2"/>
  <c r="J397" i="2"/>
  <c r="BK394" i="2"/>
  <c r="J392" i="2"/>
  <c r="BK389" i="2"/>
  <c r="J385" i="2"/>
  <c r="BK383" i="2"/>
  <c r="J381" i="2"/>
  <c r="BK375" i="2"/>
  <c r="J372" i="2"/>
  <c r="J370" i="2"/>
  <c r="J366" i="2"/>
  <c r="J362" i="2"/>
  <c r="BK358" i="2"/>
  <c r="BK351" i="2"/>
  <c r="J347" i="2"/>
  <c r="J343" i="2"/>
  <c r="BK341" i="2"/>
  <c r="J333" i="2"/>
  <c r="BK327" i="2"/>
  <c r="BK322" i="2"/>
  <c r="J316" i="2"/>
  <c r="BK314" i="2"/>
  <c r="BK312" i="2"/>
  <c r="J307" i="2"/>
  <c r="J305" i="2"/>
  <c r="J303" i="2"/>
  <c r="BK294" i="2"/>
  <c r="J293" i="2"/>
  <c r="BK291" i="2"/>
  <c r="J283" i="2"/>
  <c r="J282" i="2"/>
  <c r="BK278" i="2"/>
  <c r="BK272" i="2"/>
  <c r="J270" i="2"/>
  <c r="J262" i="2"/>
  <c r="BK260" i="2"/>
  <c r="BK257" i="2"/>
  <c r="BK252" i="2"/>
  <c r="BK250" i="2"/>
  <c r="BK244" i="2"/>
  <c r="BK236" i="2"/>
  <c r="BK230" i="2"/>
  <c r="BK229" i="2"/>
  <c r="J225" i="2"/>
  <c r="J224" i="2"/>
  <c r="J223" i="2"/>
  <c r="J222" i="2"/>
  <c r="J221" i="2"/>
  <c r="J220" i="2"/>
  <c r="J219" i="2"/>
  <c r="J218" i="2"/>
  <c r="J217" i="2"/>
  <c r="J216" i="2"/>
  <c r="BK215" i="2"/>
  <c r="BK214" i="2"/>
  <c r="BK213" i="2"/>
  <c r="J207" i="2"/>
  <c r="J204" i="2"/>
  <c r="J199" i="2"/>
  <c r="BK193" i="2"/>
  <c r="J189" i="2"/>
  <c r="BK185" i="2"/>
  <c r="BK181" i="2"/>
  <c r="J174" i="2"/>
  <c r="J166" i="2"/>
  <c r="J161" i="2"/>
  <c r="AS95" i="1"/>
  <c r="BK534" i="2"/>
  <c r="BK524" i="2"/>
  <c r="BK517" i="2"/>
  <c r="BK513" i="2"/>
  <c r="BK508" i="2"/>
  <c r="J504" i="2"/>
  <c r="J491" i="2"/>
  <c r="BK486" i="2"/>
  <c r="J479" i="2"/>
  <c r="J475" i="2"/>
  <c r="J471" i="2"/>
  <c r="J463" i="2"/>
  <c r="BK457" i="2"/>
  <c r="J449" i="2"/>
  <c r="J444" i="2"/>
  <c r="J436" i="2"/>
  <c r="BK433" i="2"/>
  <c r="J427" i="2"/>
  <c r="BK421" i="2"/>
  <c r="J417" i="2"/>
  <c r="J404" i="2"/>
  <c r="J401" i="2"/>
  <c r="BK392" i="2"/>
  <c r="BK387" i="2"/>
  <c r="BK378" i="2"/>
  <c r="J369" i="2"/>
  <c r="BK367" i="2"/>
  <c r="BK356" i="2"/>
  <c r="J351" i="2"/>
  <c r="J345" i="2"/>
  <c r="BK339" i="2"/>
  <c r="J331" i="2"/>
  <c r="BK326" i="2"/>
  <c r="BK319" i="2"/>
  <c r="J302" i="2"/>
  <c r="BK298" i="2"/>
  <c r="J294" i="2"/>
  <c r="BK290" i="2"/>
  <c r="J285" i="2"/>
  <c r="BK282" i="2"/>
  <c r="BK277" i="2"/>
  <c r="BK273" i="2"/>
  <c r="BK266" i="2"/>
  <c r="BK262" i="2"/>
  <c r="BK255" i="2"/>
  <c r="J248" i="2"/>
  <c r="BK241" i="2"/>
  <c r="J237" i="2"/>
  <c r="J234" i="2"/>
  <c r="J230" i="2"/>
  <c r="J227" i="2"/>
  <c r="BK211" i="2"/>
  <c r="J210" i="2"/>
  <c r="J208" i="2"/>
  <c r="J200" i="2"/>
  <c r="BK195" i="2"/>
  <c r="BK189" i="2"/>
  <c r="J185" i="2"/>
  <c r="BK180" i="2"/>
  <c r="BK177" i="2"/>
  <c r="J172" i="2"/>
  <c r="BK170" i="2"/>
  <c r="BK164" i="2"/>
  <c r="BK158" i="2"/>
  <c r="BK585" i="2"/>
  <c r="J581" i="2"/>
  <c r="BK572" i="2"/>
  <c r="J567" i="2"/>
  <c r="BK562" i="2"/>
  <c r="BK557" i="2"/>
  <c r="BK552" i="2"/>
  <c r="J543" i="2"/>
  <c r="BK538" i="2"/>
  <c r="BK530" i="2"/>
  <c r="BK523" i="2"/>
  <c r="J512" i="2"/>
  <c r="J500" i="2"/>
  <c r="BK497" i="2"/>
  <c r="BK491" i="2"/>
  <c r="J485" i="2"/>
  <c r="BK474" i="2"/>
  <c r="BK465" i="2"/>
  <c r="BK460" i="2"/>
  <c r="J456" i="2"/>
  <c r="BK451" i="2"/>
  <c r="J447" i="2"/>
  <c r="J441" i="2"/>
  <c r="J438" i="2"/>
  <c r="J433" i="2"/>
  <c r="J430" i="2"/>
  <c r="J426" i="2"/>
  <c r="BK417" i="2"/>
  <c r="J410" i="2"/>
  <c r="BK403" i="2"/>
  <c r="BK396" i="2"/>
  <c r="J389" i="2"/>
  <c r="J383" i="2"/>
  <c r="J377" i="2"/>
  <c r="BK370" i="2"/>
  <c r="J355" i="2"/>
  <c r="BK349" i="2"/>
  <c r="J342" i="2"/>
  <c r="J338" i="2"/>
  <c r="J334" i="2"/>
  <c r="BK330" i="2"/>
  <c r="J322" i="2"/>
  <c r="J312" i="2"/>
  <c r="J309" i="2"/>
  <c r="BK305" i="2"/>
  <c r="BK297" i="2"/>
  <c r="BK289" i="2"/>
  <c r="BK276" i="2"/>
  <c r="J273" i="2"/>
  <c r="BK269" i="2"/>
  <c r="J254" i="2"/>
  <c r="J249" i="2"/>
  <c r="BK246" i="2"/>
  <c r="BK243" i="2"/>
  <c r="BK240" i="2"/>
  <c r="BK237" i="2"/>
  <c r="J233" i="2"/>
  <c r="J226" i="2"/>
  <c r="BK201" i="2"/>
  <c r="BK198" i="2"/>
  <c r="BK194" i="2"/>
  <c r="BK191" i="2"/>
  <c r="J180" i="2"/>
  <c r="J176" i="2"/>
  <c r="J170" i="2"/>
  <c r="BK165" i="2"/>
  <c r="BK161" i="2"/>
  <c r="J578" i="2"/>
  <c r="BK567" i="2"/>
  <c r="J559" i="2"/>
  <c r="J551" i="2"/>
  <c r="BK543" i="2"/>
  <c r="J538" i="2"/>
  <c r="BK532" i="2"/>
  <c r="J525" i="2"/>
  <c r="J509" i="2"/>
  <c r="J506" i="2"/>
  <c r="J495" i="2"/>
  <c r="BK490" i="2"/>
  <c r="BK483" i="2"/>
  <c r="BK478" i="2"/>
  <c r="J470" i="2"/>
  <c r="J460" i="2"/>
  <c r="J451" i="2"/>
  <c r="J429" i="2"/>
  <c r="J423" i="2"/>
  <c r="BK408" i="2"/>
  <c r="BK400" i="2"/>
  <c r="J393" i="2"/>
  <c r="J380" i="2"/>
  <c r="J373" i="2"/>
  <c r="BK366" i="2"/>
  <c r="BK357" i="2"/>
  <c r="BK350" i="2"/>
  <c r="J344" i="2"/>
  <c r="BK338" i="2"/>
  <c r="J329" i="2"/>
  <c r="J323" i="2"/>
  <c r="J314" i="2"/>
  <c r="BK306" i="2"/>
  <c r="J298" i="2"/>
  <c r="BK292" i="2"/>
  <c r="BK287" i="2"/>
  <c r="BK283" i="2"/>
  <c r="J278" i="2"/>
  <c r="J269" i="2"/>
  <c r="J264" i="2"/>
  <c r="BK258" i="2"/>
  <c r="J252" i="2"/>
  <c r="BK247" i="2"/>
  <c r="BK541" i="3"/>
  <c r="BK535" i="3"/>
  <c r="BK530" i="3"/>
  <c r="BK525" i="3"/>
  <c r="BK519" i="3"/>
  <c r="J516" i="3"/>
  <c r="BK509" i="3"/>
  <c r="J504" i="3"/>
  <c r="J493" i="3"/>
  <c r="BK487" i="3"/>
  <c r="J478" i="3"/>
  <c r="J469" i="3"/>
  <c r="BK465" i="3"/>
  <c r="J461" i="3"/>
  <c r="BK455" i="3"/>
  <c r="J452" i="3"/>
  <c r="J448" i="3"/>
  <c r="BK445" i="3"/>
  <c r="J441" i="3"/>
  <c r="BK439" i="3"/>
  <c r="J435" i="3"/>
  <c r="J429" i="3"/>
  <c r="J424" i="3"/>
  <c r="J422" i="3"/>
  <c r="J421" i="3"/>
  <c r="BK419" i="3"/>
  <c r="BK417" i="3"/>
  <c r="J412" i="3"/>
  <c r="J407" i="3"/>
  <c r="J404" i="3"/>
  <c r="J400" i="3"/>
  <c r="J399" i="3"/>
  <c r="J397" i="3"/>
  <c r="J387" i="3"/>
  <c r="J378" i="3"/>
  <c r="J370" i="3"/>
  <c r="BK366" i="3"/>
  <c r="BK362" i="3"/>
  <c r="BK360" i="3"/>
  <c r="BK352" i="3"/>
  <c r="J348" i="3"/>
  <c r="J345" i="3"/>
  <c r="BK339" i="3"/>
  <c r="BK336" i="3"/>
  <c r="J334" i="3"/>
  <c r="BK331" i="3"/>
  <c r="BK326" i="3"/>
  <c r="BK323" i="3"/>
  <c r="BK319" i="3"/>
  <c r="BK317" i="3"/>
  <c r="J315" i="3"/>
  <c r="BK312" i="3"/>
  <c r="J306" i="3"/>
  <c r="J300" i="3"/>
  <c r="BK294" i="3"/>
  <c r="BK291" i="3"/>
  <c r="BK290" i="3"/>
  <c r="J288" i="3"/>
  <c r="BK286" i="3"/>
  <c r="J280" i="3"/>
  <c r="J275" i="3"/>
  <c r="BK273" i="3"/>
  <c r="J270" i="3"/>
  <c r="J266" i="3"/>
  <c r="J264" i="3"/>
  <c r="J261" i="3"/>
  <c r="BK256" i="3"/>
  <c r="J251" i="3"/>
  <c r="BK248" i="3"/>
  <c r="BK244" i="3"/>
  <c r="BK240" i="3"/>
  <c r="BK237" i="3"/>
  <c r="J230" i="3"/>
  <c r="J227" i="3"/>
  <c r="BK223" i="3"/>
  <c r="J222" i="3"/>
  <c r="J220" i="3"/>
  <c r="J217" i="3"/>
  <c r="J209" i="3"/>
  <c r="J205" i="3"/>
  <c r="BK202" i="3"/>
  <c r="J199" i="3"/>
  <c r="BK196" i="3"/>
  <c r="BK193" i="3"/>
  <c r="J190" i="3"/>
  <c r="BK185" i="3"/>
  <c r="J181" i="3"/>
  <c r="BK177" i="3"/>
  <c r="J176" i="3"/>
  <c r="BK174" i="3"/>
  <c r="BK168" i="3"/>
  <c r="BK165" i="3"/>
  <c r="BK156" i="3"/>
  <c r="J539" i="3"/>
  <c r="BK536" i="3"/>
  <c r="J532" i="3"/>
  <c r="J526" i="3"/>
  <c r="J522" i="3"/>
  <c r="BK515" i="3"/>
  <c r="BK512" i="3"/>
  <c r="BK507" i="3"/>
  <c r="BK506" i="3"/>
  <c r="J502" i="3"/>
  <c r="J500" i="3"/>
  <c r="BK497" i="3"/>
  <c r="J494" i="3"/>
  <c r="BK492" i="3"/>
  <c r="J489" i="3"/>
  <c r="J488" i="3"/>
  <c r="J483" i="3"/>
  <c r="BK481" i="3"/>
  <c r="J477" i="3"/>
  <c r="J466" i="3"/>
  <c r="BK464" i="3"/>
  <c r="J456" i="3"/>
  <c r="J454" i="3"/>
  <c r="J364" i="3"/>
  <c r="J360" i="3"/>
  <c r="BK345" i="3"/>
  <c r="BK340" i="3"/>
  <c r="BK333" i="3"/>
  <c r="J320" i="3"/>
  <c r="BK531" i="3"/>
  <c r="BK524" i="3"/>
  <c r="J523" i="3"/>
  <c r="BK514" i="3"/>
  <c r="J511" i="3"/>
  <c r="J509" i="3"/>
  <c r="J508" i="3"/>
  <c r="BK505" i="3"/>
  <c r="BK504" i="3"/>
  <c r="J501" i="3"/>
  <c r="J498" i="3"/>
  <c r="BK496" i="3"/>
  <c r="BK494" i="3"/>
  <c r="BK491" i="3"/>
  <c r="BK489" i="3"/>
  <c r="BK488" i="3"/>
  <c r="BK482" i="3"/>
  <c r="J480" i="3"/>
  <c r="BK477" i="3"/>
  <c r="BK468" i="3"/>
  <c r="BK463" i="3"/>
  <c r="J458" i="3"/>
  <c r="J450" i="3"/>
  <c r="J445" i="3"/>
  <c r="BK440" i="3"/>
  <c r="BK435" i="3"/>
  <c r="BK431" i="3"/>
  <c r="BK428" i="3"/>
  <c r="J426" i="3"/>
  <c r="BK422" i="3"/>
  <c r="J420" i="3"/>
  <c r="BK415" i="3"/>
  <c r="BK410" i="3"/>
  <c r="BK405" i="3"/>
  <c r="BK399" i="3"/>
  <c r="BK396" i="3"/>
  <c r="J394" i="3"/>
  <c r="J389" i="3"/>
  <c r="BK384" i="3"/>
  <c r="BK381" i="3"/>
  <c r="J379" i="3"/>
  <c r="BK376" i="3"/>
  <c r="J374" i="3"/>
  <c r="J372" i="3"/>
  <c r="J369" i="3"/>
  <c r="BK365" i="3"/>
  <c r="BK358" i="3"/>
  <c r="BK354" i="3"/>
  <c r="J350" i="3"/>
  <c r="J346" i="3"/>
  <c r="J342" i="3"/>
  <c r="BK337" i="3"/>
  <c r="J332" i="3"/>
  <c r="J326" i="3"/>
  <c r="J322" i="3"/>
  <c r="J318" i="3"/>
  <c r="J305" i="3"/>
  <c r="J281" i="3"/>
  <c r="J258" i="3"/>
  <c r="BK243" i="3"/>
  <c r="BK233" i="3"/>
  <c r="BK211" i="3"/>
  <c r="BK197" i="3"/>
  <c r="J174" i="3"/>
  <c r="J159" i="3"/>
  <c r="J314" i="3"/>
  <c r="J311" i="3"/>
  <c r="BK309" i="3"/>
  <c r="J304" i="3"/>
  <c r="J299" i="3"/>
  <c r="BK296" i="3"/>
  <c r="BK293" i="3"/>
  <c r="BK289" i="3"/>
  <c r="J284" i="3"/>
  <c r="J279" i="3"/>
  <c r="BK275" i="3"/>
  <c r="BK271" i="3"/>
  <c r="BK267" i="3"/>
  <c r="BK262" i="3"/>
  <c r="BK260" i="3"/>
  <c r="BK254" i="3"/>
  <c r="BK251" i="3"/>
  <c r="BK247" i="3"/>
  <c r="BK242" i="3"/>
  <c r="J235" i="3"/>
  <c r="J232" i="3"/>
  <c r="BK226" i="3"/>
  <c r="BK222" i="3"/>
  <c r="BK219" i="3"/>
  <c r="BK214" i="3"/>
  <c r="BK210" i="3"/>
  <c r="BK205" i="3"/>
  <c r="J202" i="3"/>
  <c r="BK198" i="3"/>
  <c r="BK194" i="3"/>
  <c r="BK190" i="3"/>
  <c r="J185" i="3"/>
  <c r="BK181" i="3"/>
  <c r="BK176" i="3"/>
  <c r="BK170" i="3"/>
  <c r="BK166" i="3"/>
  <c r="BK160" i="3"/>
  <c r="BK228" i="4"/>
  <c r="J213" i="4"/>
  <c r="BK202" i="4"/>
  <c r="BK194" i="4"/>
  <c r="J189" i="4"/>
  <c r="J181" i="4"/>
  <c r="BK167" i="4"/>
  <c r="J157" i="4"/>
  <c r="J151" i="4"/>
  <c r="BK226" i="4"/>
  <c r="J217" i="4"/>
  <c r="BK208" i="4"/>
  <c r="BK199" i="4"/>
  <c r="J188" i="4"/>
  <c r="J183" i="4"/>
  <c r="BK175" i="4"/>
  <c r="BK152" i="4"/>
  <c r="BK222" i="4"/>
  <c r="BK209" i="4"/>
  <c r="BK204" i="4"/>
  <c r="J195" i="4"/>
  <c r="BK185" i="4"/>
  <c r="J177" i="4"/>
  <c r="BK168" i="4"/>
  <c r="BK161" i="4"/>
  <c r="BK225" i="4"/>
  <c r="BK217" i="4"/>
  <c r="BK207" i="4"/>
  <c r="BK200" i="4"/>
  <c r="BK189" i="4"/>
  <c r="J182" i="4"/>
  <c r="J168" i="4"/>
  <c r="BK158" i="4"/>
  <c r="BK153" i="4"/>
  <c r="J201" i="5"/>
  <c r="J192" i="5"/>
  <c r="BK172" i="5"/>
  <c r="BK162" i="5"/>
  <c r="BK156" i="5"/>
  <c r="J152" i="5"/>
  <c r="J203" i="5"/>
  <c r="BK197" i="5"/>
  <c r="BK187" i="5"/>
  <c r="BK182" i="5"/>
  <c r="BK171" i="5"/>
  <c r="BK166" i="5"/>
  <c r="BK157" i="5"/>
  <c r="J150" i="5"/>
  <c r="J189" i="5"/>
  <c r="J181" i="5"/>
  <c r="J173" i="5"/>
  <c r="J165" i="5"/>
  <c r="BK152" i="5"/>
  <c r="BK203" i="5"/>
  <c r="J190" i="5"/>
  <c r="BK183" i="5"/>
  <c r="BK180" i="5"/>
  <c r="BK173" i="5"/>
  <c r="BK172" i="6"/>
  <c r="BK167" i="6"/>
  <c r="BK163" i="6"/>
  <c r="J162" i="6"/>
  <c r="J158" i="6"/>
  <c r="BK153" i="6"/>
  <c r="BK146" i="6"/>
  <c r="J142" i="6"/>
  <c r="J139" i="6"/>
  <c r="J135" i="6"/>
  <c r="J169" i="6"/>
  <c r="BK165" i="6"/>
  <c r="J159" i="6"/>
  <c r="BK156" i="6"/>
  <c r="BK152" i="6"/>
  <c r="J144" i="6"/>
  <c r="J140" i="6"/>
  <c r="J136" i="6"/>
  <c r="J168" i="7"/>
  <c r="J157" i="7"/>
  <c r="J154" i="7"/>
  <c r="BK148" i="7"/>
  <c r="BK141" i="7"/>
  <c r="BK164" i="7"/>
  <c r="BK150" i="7"/>
  <c r="J144" i="7"/>
  <c r="BK136" i="7"/>
  <c r="J166" i="7"/>
  <c r="J161" i="7"/>
  <c r="BK151" i="7"/>
  <c r="J143" i="7"/>
  <c r="BK137" i="7"/>
  <c r="BK168" i="7"/>
  <c r="J160" i="7"/>
  <c r="BK153" i="7"/>
  <c r="J139" i="7"/>
  <c r="BK184" i="8"/>
  <c r="J179" i="8"/>
  <c r="J174" i="8"/>
  <c r="J170" i="8"/>
  <c r="BK167" i="8"/>
  <c r="BK161" i="8"/>
  <c r="J155" i="8"/>
  <c r="J151" i="8"/>
  <c r="BK147" i="8"/>
  <c r="J143" i="8"/>
  <c r="J138" i="8"/>
  <c r="J184" i="8"/>
  <c r="J180" i="8"/>
  <c r="BK176" i="8"/>
  <c r="BK173" i="8"/>
  <c r="J169" i="8"/>
  <c r="J164" i="8"/>
  <c r="J161" i="8"/>
  <c r="J158" i="8"/>
  <c r="BK155" i="8"/>
  <c r="J152" i="8"/>
  <c r="J148" i="8"/>
  <c r="BK142" i="8"/>
  <c r="BK138" i="8"/>
  <c r="BK183" i="8"/>
  <c r="BK178" i="8"/>
  <c r="J167" i="8"/>
  <c r="BK164" i="8"/>
  <c r="BK143" i="8"/>
  <c r="BK137" i="8"/>
  <c r="J174" i="9"/>
  <c r="J167" i="9"/>
  <c r="J165" i="9"/>
  <c r="BK159" i="9"/>
  <c r="J147" i="9"/>
  <c r="BK144" i="9"/>
  <c r="BK141" i="9"/>
  <c r="J182" i="9"/>
  <c r="J175" i="9"/>
  <c r="J171" i="9"/>
  <c r="BK166" i="9"/>
  <c r="BK157" i="9"/>
  <c r="BK151" i="9"/>
  <c r="J144" i="9"/>
  <c r="J137" i="9"/>
  <c r="J134" i="9"/>
  <c r="BK183" i="9"/>
  <c r="BK180" i="9"/>
  <c r="BK178" i="9"/>
  <c r="J173" i="9"/>
  <c r="J170" i="9"/>
  <c r="J159" i="9"/>
  <c r="BK152" i="9"/>
  <c r="J146" i="9"/>
  <c r="BK142" i="9"/>
  <c r="J140" i="9"/>
  <c r="BK135" i="9"/>
  <c r="J181" i="9"/>
  <c r="J151" i="10"/>
  <c r="BK139" i="10"/>
  <c r="J177" i="10"/>
  <c r="J169" i="10"/>
  <c r="J163" i="10"/>
  <c r="J154" i="10"/>
  <c r="BK147" i="10"/>
  <c r="BK142" i="10"/>
  <c r="J180" i="10"/>
  <c r="J175" i="10"/>
  <c r="BK169" i="10"/>
  <c r="BK166" i="10"/>
  <c r="BK159" i="10"/>
  <c r="J149" i="10"/>
  <c r="BK143" i="10"/>
  <c r="J137" i="10"/>
  <c r="J179" i="10"/>
  <c r="BK170" i="10"/>
  <c r="J161" i="10"/>
  <c r="J148" i="10"/>
  <c r="BK137" i="10"/>
  <c r="BK185" i="11"/>
  <c r="BK180" i="11"/>
  <c r="BK165" i="11"/>
  <c r="BK155" i="11"/>
  <c r="BK149" i="11"/>
  <c r="BK144" i="11"/>
  <c r="J134" i="11"/>
  <c r="J182" i="11"/>
  <c r="J178" i="11"/>
  <c r="J174" i="11"/>
  <c r="BK164" i="11"/>
  <c r="J159" i="11"/>
  <c r="J148" i="11"/>
  <c r="BK139" i="11"/>
  <c r="BK178" i="11"/>
  <c r="BK171" i="11"/>
  <c r="BK162" i="11"/>
  <c r="J156" i="11"/>
  <c r="J150" i="11"/>
  <c r="J142" i="11"/>
  <c r="J138" i="11"/>
  <c r="J179" i="11"/>
  <c r="J171" i="11"/>
  <c r="BK166" i="11"/>
  <c r="J160" i="11"/>
  <c r="BK145" i="11"/>
  <c r="BK189" i="12"/>
  <c r="J186" i="12"/>
  <c r="J183" i="12"/>
  <c r="J178" i="12"/>
  <c r="BK173" i="12"/>
  <c r="J166" i="12"/>
  <c r="J160" i="12"/>
  <c r="BK150" i="12"/>
  <c r="J141" i="12"/>
  <c r="J192" i="12"/>
  <c r="J189" i="12"/>
  <c r="BK186" i="12"/>
  <c r="BK175" i="12"/>
  <c r="J168" i="12"/>
  <c r="BK162" i="12"/>
  <c r="J155" i="12"/>
  <c r="J146" i="12"/>
  <c r="BK139" i="12"/>
  <c r="BK183" i="12"/>
  <c r="BK178" i="12"/>
  <c r="J171" i="12"/>
  <c r="BK163" i="12"/>
  <c r="BK157" i="12"/>
  <c r="BK154" i="12"/>
  <c r="J149" i="12"/>
  <c r="J145" i="12"/>
  <c r="BK141" i="12"/>
  <c r="J137" i="12"/>
  <c r="BK184" i="13"/>
  <c r="BK181" i="13"/>
  <c r="J179" i="13"/>
  <c r="BK176" i="13"/>
  <c r="J171" i="13"/>
  <c r="BK167" i="13"/>
  <c r="BK163" i="13"/>
  <c r="J159" i="13"/>
  <c r="J155" i="13"/>
  <c r="J152" i="13"/>
  <c r="BK148" i="13"/>
  <c r="J141" i="13"/>
  <c r="J135" i="13"/>
  <c r="J181" i="13"/>
  <c r="J174" i="13"/>
  <c r="BK171" i="13"/>
  <c r="J167" i="13"/>
  <c r="J161" i="13"/>
  <c r="J156" i="13"/>
  <c r="BK151" i="13"/>
  <c r="J147" i="13"/>
  <c r="J144" i="13"/>
  <c r="J138" i="13"/>
  <c r="BK145" i="13"/>
  <c r="BK138" i="13"/>
  <c r="BK180" i="14"/>
  <c r="BK169" i="14"/>
  <c r="J164" i="14"/>
  <c r="J154" i="14"/>
  <c r="J149" i="14"/>
  <c r="BK143" i="14"/>
  <c r="BK137" i="14"/>
  <c r="J172" i="14"/>
  <c r="J161" i="14"/>
  <c r="BK154" i="14"/>
  <c r="BK149" i="14"/>
  <c r="BK136" i="14"/>
  <c r="BK174" i="14"/>
  <c r="BK168" i="14"/>
  <c r="J163" i="14"/>
  <c r="BK157" i="14"/>
  <c r="J135" i="14"/>
  <c r="BK178" i="14"/>
  <c r="BK172" i="14"/>
  <c r="BK162" i="14"/>
  <c r="J147" i="14"/>
  <c r="BK141" i="14"/>
  <c r="J136" i="14"/>
  <c r="BK178" i="15"/>
  <c r="BK169" i="15"/>
  <c r="J164" i="15"/>
  <c r="J175" i="15"/>
  <c r="J172" i="15"/>
  <c r="BK167" i="15"/>
  <c r="J161" i="15"/>
  <c r="J158" i="15"/>
  <c r="BK152" i="15"/>
  <c r="J146" i="15"/>
  <c r="BK138" i="15"/>
  <c r="BK135" i="15"/>
  <c r="BK174" i="15"/>
  <c r="J166" i="15"/>
  <c r="J155" i="15"/>
  <c r="J151" i="15"/>
  <c r="BK148" i="15"/>
  <c r="J142" i="15"/>
  <c r="J138" i="15"/>
  <c r="BK160" i="15"/>
  <c r="BK151" i="15"/>
  <c r="J144" i="15"/>
  <c r="BK137" i="15"/>
  <c r="J146" i="16"/>
  <c r="BK142" i="16"/>
  <c r="BK136" i="16"/>
  <c r="BK147" i="16"/>
  <c r="J136" i="16"/>
  <c r="BK146" i="16"/>
  <c r="J140" i="16"/>
  <c r="J141" i="17"/>
  <c r="J138" i="17"/>
  <c r="BK134" i="17"/>
  <c r="BK139" i="17"/>
  <c r="BK135" i="17"/>
  <c r="J163" i="18"/>
  <c r="J159" i="18"/>
  <c r="J138" i="18"/>
  <c r="BK168" i="18"/>
  <c r="J164" i="18"/>
  <c r="J154" i="18"/>
  <c r="J152" i="18"/>
  <c r="J150" i="18"/>
  <c r="J148" i="18"/>
  <c r="BK145" i="18"/>
  <c r="J137" i="18"/>
  <c r="BK164" i="18"/>
  <c r="BK159" i="18"/>
  <c r="BK144" i="18"/>
  <c r="J140" i="18"/>
  <c r="BK166" i="19"/>
  <c r="J159" i="19"/>
  <c r="J151" i="19"/>
  <c r="BK146" i="19"/>
  <c r="J144" i="19"/>
  <c r="J139" i="19"/>
  <c r="BK165" i="19"/>
  <c r="BK155" i="19"/>
  <c r="BK150" i="19"/>
  <c r="BK144" i="19"/>
  <c r="J138" i="19"/>
  <c r="J168" i="19"/>
  <c r="BK161" i="19"/>
  <c r="BK152" i="19"/>
  <c r="J140" i="19"/>
  <c r="J163" i="19"/>
  <c r="BK160" i="19"/>
  <c r="J152" i="19"/>
  <c r="J146" i="19"/>
  <c r="BK195" i="20"/>
  <c r="J188" i="20"/>
  <c r="J185" i="20"/>
  <c r="BK175" i="20"/>
  <c r="J169" i="20"/>
  <c r="J165" i="20"/>
  <c r="J155" i="20"/>
  <c r="BK149" i="20"/>
  <c r="J138" i="20"/>
  <c r="BK194" i="20"/>
  <c r="BK188" i="20"/>
  <c r="J179" i="20"/>
  <c r="BK173" i="20"/>
  <c r="J164" i="20"/>
  <c r="J148" i="20"/>
  <c r="BK196" i="20"/>
  <c r="J190" i="20"/>
  <c r="BK184" i="20"/>
  <c r="J178" i="20"/>
  <c r="J170" i="20"/>
  <c r="BK164" i="20"/>
  <c r="J158" i="20"/>
  <c r="J153" i="20"/>
  <c r="BK146" i="20"/>
  <c r="J136" i="20"/>
  <c r="BK169" i="20"/>
  <c r="J157" i="20"/>
  <c r="J149" i="20"/>
  <c r="J145" i="20"/>
  <c r="J137" i="20"/>
  <c r="J192" i="21"/>
  <c r="BK186" i="21"/>
  <c r="BK175" i="21"/>
  <c r="BK172" i="21"/>
  <c r="J156" i="21"/>
  <c r="J149" i="21"/>
  <c r="BK188" i="21"/>
  <c r="J183" i="21"/>
  <c r="BK178" i="21"/>
  <c r="J172" i="21"/>
  <c r="BK168" i="21"/>
  <c r="J165" i="21"/>
  <c r="BK155" i="21"/>
  <c r="BK142" i="21"/>
  <c r="J138" i="21"/>
  <c r="BK194" i="21"/>
  <c r="BK189" i="21"/>
  <c r="BK182" i="21"/>
  <c r="BK177" i="21"/>
  <c r="J162" i="21"/>
  <c r="J152" i="21"/>
  <c r="BK146" i="21"/>
  <c r="J142" i="21"/>
  <c r="BK138" i="21"/>
  <c r="BK171" i="21"/>
  <c r="J163" i="21"/>
  <c r="BK158" i="21"/>
  <c r="J154" i="21"/>
  <c r="J148" i="21"/>
  <c r="J190" i="22"/>
  <c r="BK188" i="22"/>
  <c r="BK185" i="22"/>
  <c r="J181" i="22"/>
  <c r="BK177" i="22"/>
  <c r="BK173" i="22"/>
  <c r="BK169" i="22"/>
  <c r="J162" i="22"/>
  <c r="BK157" i="22"/>
  <c r="BK153" i="22"/>
  <c r="J150" i="22"/>
  <c r="BK144" i="22"/>
  <c r="BK139" i="22"/>
  <c r="BK135" i="22"/>
  <c r="BK182" i="22"/>
  <c r="J178" i="22"/>
  <c r="J172" i="22"/>
  <c r="BK155" i="22"/>
  <c r="J152" i="22"/>
  <c r="J145" i="22"/>
  <c r="J141" i="22"/>
  <c r="J136" i="22"/>
  <c r="BK167" i="22"/>
  <c r="BK158" i="22"/>
  <c r="J140" i="22"/>
  <c r="BK207" i="23"/>
  <c r="J198" i="23"/>
  <c r="BK194" i="23"/>
  <c r="J186" i="23"/>
  <c r="BK182" i="23"/>
  <c r="BK173" i="23"/>
  <c r="J168" i="23"/>
  <c r="J160" i="23"/>
  <c r="J141" i="23"/>
  <c r="BK205" i="23"/>
  <c r="J195" i="23"/>
  <c r="BK190" i="23"/>
  <c r="BK183" i="23"/>
  <c r="BK177" i="23"/>
  <c r="J164" i="23"/>
  <c r="BK159" i="23"/>
  <c r="J150" i="23"/>
  <c r="J139" i="23"/>
  <c r="BK206" i="23"/>
  <c r="BK200" i="23"/>
  <c r="BK195" i="23"/>
  <c r="BK180" i="23"/>
  <c r="J175" i="23"/>
  <c r="BK168" i="23"/>
  <c r="BK162" i="23"/>
  <c r="BK155" i="23"/>
  <c r="BK148" i="23"/>
  <c r="J138" i="23"/>
  <c r="J206" i="23"/>
  <c r="BK192" i="23"/>
  <c r="BK181" i="23"/>
  <c r="J173" i="23"/>
  <c r="J166" i="23"/>
  <c r="BK157" i="23"/>
  <c r="BK151" i="23"/>
  <c r="BK145" i="23"/>
  <c r="J140" i="23"/>
  <c r="BK216" i="24"/>
  <c r="J209" i="24"/>
  <c r="J203" i="24"/>
  <c r="J198" i="24"/>
  <c r="BK190" i="24"/>
  <c r="J185" i="24"/>
  <c r="J176" i="24"/>
  <c r="J172" i="24"/>
  <c r="J167" i="24"/>
  <c r="J162" i="24"/>
  <c r="BK138" i="24"/>
  <c r="J136" i="24"/>
  <c r="BK214" i="24"/>
  <c r="BK209" i="24"/>
  <c r="BK200" i="24"/>
  <c r="BK194" i="24"/>
  <c r="BK191" i="24"/>
  <c r="BK182" i="24"/>
  <c r="J175" i="24"/>
  <c r="J163" i="24"/>
  <c r="J159" i="24"/>
  <c r="J155" i="24"/>
  <c r="J152" i="24"/>
  <c r="J149" i="24"/>
  <c r="BK143" i="24"/>
  <c r="J135" i="24"/>
  <c r="BK211" i="24"/>
  <c r="J205" i="24"/>
  <c r="BK198" i="24"/>
  <c r="J190" i="24"/>
  <c r="BK184" i="24"/>
  <c r="J180" i="24"/>
  <c r="J173" i="24"/>
  <c r="BK169" i="24"/>
  <c r="J166" i="24"/>
  <c r="J158" i="24"/>
  <c r="BK153" i="24"/>
  <c r="BK149" i="24"/>
  <c r="J143" i="24"/>
  <c r="BK140" i="24"/>
  <c r="J194" i="25"/>
  <c r="J192" i="25"/>
  <c r="BK190" i="25"/>
  <c r="BK186" i="25"/>
  <c r="BK181" i="25"/>
  <c r="BK175" i="25"/>
  <c r="J171" i="25"/>
  <c r="BK165" i="25"/>
  <c r="BK159" i="25"/>
  <c r="BK155" i="25"/>
  <c r="BK150" i="25"/>
  <c r="J142" i="25"/>
  <c r="BK189" i="25"/>
  <c r="J186" i="25"/>
  <c r="BK179" i="25"/>
  <c r="BK173" i="25"/>
  <c r="BK168" i="25"/>
  <c r="BK160" i="25"/>
  <c r="BK156" i="25"/>
  <c r="J146" i="25"/>
  <c r="BK140" i="25"/>
  <c r="BK183" i="25"/>
  <c r="J177" i="25"/>
  <c r="J168" i="25"/>
  <c r="BK163" i="25"/>
  <c r="BK154" i="25"/>
  <c r="J149" i="25"/>
  <c r="J143" i="25"/>
  <c r="BK139" i="25"/>
  <c r="BK186" i="26"/>
  <c r="J176" i="26"/>
  <c r="J165" i="26"/>
  <c r="J158" i="26"/>
  <c r="J150" i="26"/>
  <c r="BK139" i="26"/>
  <c r="J187" i="26"/>
  <c r="BK180" i="26"/>
  <c r="J169" i="26"/>
  <c r="BK164" i="26"/>
  <c r="J151" i="26"/>
  <c r="BK144" i="26"/>
  <c r="BK138" i="26"/>
  <c r="BK185" i="26"/>
  <c r="BK178" i="26"/>
  <c r="BK170" i="26"/>
  <c r="J162" i="26"/>
  <c r="BK154" i="26"/>
  <c r="BK145" i="26"/>
  <c r="J138" i="26"/>
  <c r="BK188" i="26"/>
  <c r="J180" i="26"/>
  <c r="J172" i="26"/>
  <c r="BK160" i="26"/>
  <c r="J157" i="26"/>
  <c r="J152" i="26"/>
  <c r="BK143" i="26"/>
  <c r="BK137" i="26"/>
  <c r="J181" i="27"/>
  <c r="J169" i="27"/>
  <c r="BK158" i="27"/>
  <c r="J152" i="27"/>
  <c r="BK148" i="27"/>
  <c r="J144" i="27"/>
  <c r="BK137" i="27"/>
  <c r="BK135" i="27"/>
  <c r="BK171" i="31"/>
  <c r="J166" i="31"/>
  <c r="BK174" i="32"/>
  <c r="BK162" i="32"/>
  <c r="J154" i="32"/>
  <c r="J149" i="32"/>
  <c r="BK145" i="32"/>
  <c r="BK139" i="32"/>
  <c r="BK204" i="32"/>
  <c r="J198" i="32"/>
  <c r="J193" i="32"/>
  <c r="BK187" i="32"/>
  <c r="BK181" i="32"/>
  <c r="BK173" i="32"/>
  <c r="J167" i="32"/>
  <c r="J163" i="32"/>
  <c r="J158" i="32"/>
  <c r="BK156" i="32"/>
  <c r="BK151" i="32"/>
  <c r="BK147" i="32"/>
  <c r="J205" i="32"/>
  <c r="J203" i="32"/>
  <c r="BK198" i="32"/>
  <c r="J186" i="32"/>
  <c r="J182" i="32"/>
  <c r="J179" i="32"/>
  <c r="BK176" i="32"/>
  <c r="BK170" i="32"/>
  <c r="BK163" i="32"/>
  <c r="J156" i="32"/>
  <c r="J148" i="32"/>
  <c r="J143" i="32"/>
  <c r="J140" i="32"/>
  <c r="BK203" i="32"/>
  <c r="J187" i="32"/>
  <c r="J185" i="32"/>
  <c r="BK179" i="32"/>
  <c r="BK172" i="32"/>
  <c r="J170" i="32"/>
  <c r="BK164" i="32"/>
  <c r="BK155" i="32"/>
  <c r="J151" i="32"/>
  <c r="J145" i="32"/>
  <c r="J141" i="32"/>
  <c r="J182" i="33"/>
  <c r="BK176" i="33"/>
  <c r="J170" i="33"/>
  <c r="BK163" i="33"/>
  <c r="J155" i="33"/>
  <c r="J151" i="33"/>
  <c r="J146" i="33"/>
  <c r="J181" i="33"/>
  <c r="BK178" i="33"/>
  <c r="BK171" i="33"/>
  <c r="J162" i="33"/>
  <c r="J159" i="33"/>
  <c r="J154" i="33"/>
  <c r="BK144" i="33"/>
  <c r="BK182" i="33"/>
  <c r="BK180" i="33"/>
  <c r="J173" i="33"/>
  <c r="J158" i="33"/>
  <c r="J150" i="33"/>
  <c r="J142" i="33"/>
  <c r="BK139" i="33"/>
  <c r="BK175" i="33"/>
  <c r="J171" i="33"/>
  <c r="J163" i="33"/>
  <c r="J161" i="33"/>
  <c r="BK154" i="33"/>
  <c r="BK148" i="33"/>
  <c r="J143" i="33"/>
  <c r="J138" i="33"/>
  <c r="BK203" i="34"/>
  <c r="J202" i="34"/>
  <c r="J199" i="34"/>
  <c r="J196" i="34"/>
  <c r="J183" i="34"/>
  <c r="J176" i="34"/>
  <c r="J173" i="34"/>
  <c r="J169" i="34"/>
  <c r="J166" i="34"/>
  <c r="J162" i="34"/>
  <c r="J160" i="34"/>
  <c r="J155" i="34"/>
  <c r="J152" i="34"/>
  <c r="J149" i="34"/>
  <c r="BK144" i="34"/>
  <c r="BK139" i="34"/>
  <c r="BK201" i="34"/>
  <c r="J192" i="34"/>
  <c r="BK185" i="34"/>
  <c r="BK181" i="34"/>
  <c r="J177" i="34"/>
  <c r="BK175" i="34"/>
  <c r="J174" i="34"/>
  <c r="BK171" i="34"/>
  <c r="J170" i="34"/>
  <c r="BK168" i="34"/>
  <c r="J164" i="34"/>
  <c r="J163" i="34"/>
  <c r="BK161" i="34"/>
  <c r="J157" i="34"/>
  <c r="BK153" i="34"/>
  <c r="BK151" i="34"/>
  <c r="BK147" i="34"/>
  <c r="BK143" i="34"/>
  <c r="J141" i="34"/>
  <c r="J139" i="34"/>
  <c r="BK200" i="34"/>
  <c r="BK196" i="34"/>
  <c r="BK192" i="34"/>
  <c r="BK182" i="34"/>
  <c r="J179" i="34"/>
  <c r="J171" i="34"/>
  <c r="BK166" i="34"/>
  <c r="BK160" i="34"/>
  <c r="BK149" i="34"/>
  <c r="J144" i="34"/>
  <c r="J215" i="35"/>
  <c r="J210" i="35"/>
  <c r="J206" i="35"/>
  <c r="J188" i="35"/>
  <c r="J145" i="35"/>
  <c r="BK215" i="35"/>
  <c r="BK207" i="35"/>
  <c r="J193" i="35"/>
  <c r="J185" i="35"/>
  <c r="J179" i="35"/>
  <c r="BK171" i="35"/>
  <c r="J164" i="35"/>
  <c r="BK159" i="35"/>
  <c r="BK145" i="35"/>
  <c r="BK141" i="35"/>
  <c r="BK210" i="35"/>
  <c r="J196" i="35"/>
  <c r="BK186" i="35"/>
  <c r="BK183" i="35"/>
  <c r="BK178" i="35"/>
  <c r="J174" i="35"/>
  <c r="BK169" i="35"/>
  <c r="J160" i="35"/>
  <c r="J154" i="35"/>
  <c r="BK148" i="35"/>
  <c r="J213" i="35"/>
  <c r="J204" i="35"/>
  <c r="BK192" i="35"/>
  <c r="BK176" i="35"/>
  <c r="J167" i="35"/>
  <c r="J163" i="35"/>
  <c r="BK156" i="35"/>
  <c r="BK150" i="35"/>
  <c r="J144" i="35"/>
  <c r="BK199" i="36"/>
  <c r="J190" i="36"/>
  <c r="BK181" i="36"/>
  <c r="J175" i="36"/>
  <c r="BK168" i="36"/>
  <c r="J162" i="36"/>
  <c r="J150" i="36"/>
  <c r="BK146" i="36"/>
  <c r="J140" i="36"/>
  <c r="J202" i="36"/>
  <c r="J194" i="36"/>
  <c r="BK164" i="36"/>
  <c r="BK158" i="36"/>
  <c r="J143" i="36"/>
  <c r="BK198" i="36"/>
  <c r="J179" i="36"/>
  <c r="BK176" i="36"/>
  <c r="BK170" i="36"/>
  <c r="J161" i="36"/>
  <c r="J153" i="36"/>
  <c r="BK149" i="36"/>
  <c r="BK141" i="36"/>
  <c r="J206" i="36"/>
  <c r="J203" i="36"/>
  <c r="BK195" i="36"/>
  <c r="J184" i="36"/>
  <c r="BK173" i="36"/>
  <c r="J168" i="36"/>
  <c r="J160" i="36"/>
  <c r="BK155" i="36"/>
  <c r="BK147" i="36"/>
  <c r="BK138" i="36"/>
  <c r="J237" i="37"/>
  <c r="J235" i="37"/>
  <c r="BK222" i="37"/>
  <c r="BK211" i="37"/>
  <c r="J207" i="37"/>
  <c r="J202" i="37"/>
  <c r="J198" i="37"/>
  <c r="BK190" i="37"/>
  <c r="BK186" i="37"/>
  <c r="J182" i="37"/>
  <c r="J171" i="37"/>
  <c r="BK165" i="37"/>
  <c r="BK233" i="37"/>
  <c r="J230" i="37"/>
  <c r="BK218" i="37"/>
  <c r="BK213" i="37"/>
  <c r="J193" i="37"/>
  <c r="BK187" i="37"/>
  <c r="BK175" i="37"/>
  <c r="J169" i="37"/>
  <c r="J163" i="37"/>
  <c r="J155" i="37"/>
  <c r="J233" i="37"/>
  <c r="J229" i="37"/>
  <c r="J219" i="37"/>
  <c r="J212" i="37"/>
  <c r="BK208" i="37"/>
  <c r="BK202" i="37"/>
  <c r="BK197" i="37"/>
  <c r="BK189" i="37"/>
  <c r="BK183" i="37"/>
  <c r="J178" i="37"/>
  <c r="J172" i="37"/>
  <c r="BK163" i="37"/>
  <c r="BK153" i="37"/>
  <c r="J148" i="37"/>
  <c r="BK174" i="37"/>
  <c r="J165" i="37"/>
  <c r="BK158" i="37"/>
  <c r="J149" i="37"/>
  <c r="BK195" i="38"/>
  <c r="J178" i="38"/>
  <c r="BK164" i="38"/>
  <c r="BK157" i="38"/>
  <c r="BK148" i="38"/>
  <c r="BK140" i="38"/>
  <c r="BK194" i="38"/>
  <c r="BK189" i="38"/>
  <c r="J177" i="38"/>
  <c r="BK167" i="38"/>
  <c r="BK160" i="38"/>
  <c r="BK153" i="38"/>
  <c r="BK145" i="38"/>
  <c r="BK139" i="38"/>
  <c r="J192" i="38"/>
  <c r="BK181" i="38"/>
  <c r="BK173" i="38"/>
  <c r="J165" i="38"/>
  <c r="J153" i="38"/>
  <c r="BK146" i="38"/>
  <c r="J186" i="38"/>
  <c r="BK175" i="38"/>
  <c r="BK170" i="38"/>
  <c r="J167" i="38"/>
  <c r="BK159" i="38"/>
  <c r="BK151" i="38"/>
  <c r="J143" i="38"/>
  <c r="BK173" i="39"/>
  <c r="J164" i="39"/>
  <c r="J156" i="39"/>
  <c r="BK147" i="39"/>
  <c r="BK138" i="39"/>
  <c r="BK168" i="39"/>
  <c r="BK159" i="39"/>
  <c r="BK154" i="39"/>
  <c r="J146" i="39"/>
  <c r="J142" i="39"/>
  <c r="BK174" i="39"/>
  <c r="J166" i="39"/>
  <c r="J160" i="39"/>
  <c r="BK153" i="39"/>
  <c r="BK146" i="39"/>
  <c r="J138" i="39"/>
  <c r="BK169" i="39"/>
  <c r="J155" i="39"/>
  <c r="J148" i="39"/>
  <c r="BK146" i="40"/>
  <c r="J138" i="40"/>
  <c r="J147" i="40"/>
  <c r="BK140" i="40"/>
  <c r="BK135" i="40"/>
  <c r="J141" i="40"/>
  <c r="J150" i="40"/>
  <c r="J143" i="40"/>
  <c r="BK166" i="41"/>
  <c r="BK157" i="41"/>
  <c r="BK153" i="41"/>
  <c r="BK146" i="41"/>
  <c r="BK165" i="41"/>
  <c r="J156" i="41"/>
  <c r="J145" i="41"/>
  <c r="BK167" i="41"/>
  <c r="BK155" i="41"/>
  <c r="BK150" i="41"/>
  <c r="BK141" i="41"/>
  <c r="J168" i="41"/>
  <c r="J157" i="41"/>
  <c r="J151" i="41"/>
  <c r="BK144" i="41"/>
  <c r="BK139" i="41"/>
  <c r="J176" i="42"/>
  <c r="J170" i="42"/>
  <c r="J154" i="42"/>
  <c r="J140" i="42"/>
  <c r="J174" i="42"/>
  <c r="J165" i="42"/>
  <c r="BK157" i="42"/>
  <c r="BK151" i="42"/>
  <c r="BK146" i="42"/>
  <c r="J177" i="42"/>
  <c r="BK171" i="42"/>
  <c r="BK164" i="42"/>
  <c r="BK155" i="42"/>
  <c r="BK150" i="42"/>
  <c r="J139" i="42"/>
  <c r="J134" i="42"/>
  <c r="BK165" i="42"/>
  <c r="J158" i="42"/>
  <c r="J149" i="42"/>
  <c r="BK144" i="42"/>
  <c r="BK140" i="42"/>
  <c r="J173" i="43"/>
  <c r="BK169" i="43"/>
  <c r="BK163" i="43"/>
  <c r="BK155" i="43"/>
  <c r="BK150" i="43"/>
  <c r="BK142" i="43"/>
  <c r="J172" i="43"/>
  <c r="BK154" i="43"/>
  <c r="J150" i="43"/>
  <c r="BK137" i="43"/>
  <c r="J162" i="43"/>
  <c r="J142" i="43"/>
  <c r="J174" i="43"/>
  <c r="J160" i="43"/>
  <c r="BK146" i="43"/>
  <c r="J137" i="43"/>
  <c r="J180" i="44"/>
  <c r="J173" i="44"/>
  <c r="BK168" i="44"/>
  <c r="J163" i="44"/>
  <c r="BK146" i="44"/>
  <c r="BK185" i="44"/>
  <c r="BK177" i="44"/>
  <c r="BK162" i="44"/>
  <c r="J156" i="44"/>
  <c r="J152" i="44"/>
  <c r="BK144" i="44"/>
  <c r="J176" i="44"/>
  <c r="BK169" i="44"/>
  <c r="BK161" i="44"/>
  <c r="BK155" i="44"/>
  <c r="J151" i="44"/>
  <c r="BK139" i="44"/>
  <c r="BK178" i="44"/>
  <c r="J167" i="44"/>
  <c r="J158" i="44"/>
  <c r="BK150" i="44"/>
  <c r="BK141" i="44"/>
  <c r="BK152" i="45"/>
  <c r="J137" i="45"/>
  <c r="J132" i="45"/>
  <c r="J148" i="45"/>
  <c r="BK140" i="45"/>
  <c r="BK137" i="45"/>
  <c r="J131" i="45"/>
  <c r="J153" i="45"/>
  <c r="J150" i="45"/>
  <c r="J142" i="45"/>
  <c r="J133" i="45"/>
  <c r="J151" i="45"/>
  <c r="J147" i="45"/>
  <c r="BK143" i="45"/>
  <c r="BK138" i="45"/>
  <c r="BK498" i="2" l="1"/>
  <c r="J498" i="2" s="1"/>
  <c r="BK134" i="6"/>
  <c r="J134" i="6" s="1"/>
  <c r="J99" i="6" s="1"/>
  <c r="T174" i="26"/>
  <c r="R164" i="29"/>
  <c r="P180" i="29"/>
  <c r="P164" i="29"/>
  <c r="R180" i="29"/>
  <c r="T164" i="29"/>
  <c r="T180" i="29"/>
  <c r="T157" i="2"/>
  <c r="T168" i="2"/>
  <c r="BK182" i="2"/>
  <c r="J182" i="2" s="1"/>
  <c r="J102" i="2" s="1"/>
  <c r="BK231" i="2"/>
  <c r="J231" i="2" s="1"/>
  <c r="J103" i="2" s="1"/>
  <c r="T311" i="2"/>
  <c r="BK317" i="2"/>
  <c r="J317" i="2" s="1"/>
  <c r="J105" i="2" s="1"/>
  <c r="BK335" i="2"/>
  <c r="J335" i="2" s="1"/>
  <c r="J106" i="2" s="1"/>
  <c r="BK364" i="2"/>
  <c r="J364" i="2" s="1"/>
  <c r="J109" i="2" s="1"/>
  <c r="BK376" i="2"/>
  <c r="J376" i="2" s="1"/>
  <c r="J110" i="2" s="1"/>
  <c r="BK391" i="2"/>
  <c r="J391" i="2" s="1"/>
  <c r="J111" i="2" s="1"/>
  <c r="R409" i="2"/>
  <c r="P413" i="2"/>
  <c r="T413" i="2"/>
  <c r="T419" i="2"/>
  <c r="P455" i="2"/>
  <c r="R455" i="2"/>
  <c r="R498" i="2"/>
  <c r="P575" i="2"/>
  <c r="BK580" i="2"/>
  <c r="J580" i="2" s="1"/>
  <c r="J120" i="2" s="1"/>
  <c r="T580" i="2"/>
  <c r="R584" i="2"/>
  <c r="R588" i="2"/>
  <c r="P155" i="3"/>
  <c r="T155" i="3"/>
  <c r="R161" i="3"/>
  <c r="BK171" i="3"/>
  <c r="J171" i="3" s="1"/>
  <c r="J102" i="3" s="1"/>
  <c r="BK246" i="3"/>
  <c r="J246" i="3" s="1"/>
  <c r="J103" i="3" s="1"/>
  <c r="T246" i="3"/>
  <c r="BK343" i="3"/>
  <c r="J343" i="3" s="1"/>
  <c r="J105" i="3" s="1"/>
  <c r="R343" i="3"/>
  <c r="P361" i="3"/>
  <c r="BK391" i="3"/>
  <c r="J391" i="3" s="1"/>
  <c r="J109" i="3" s="1"/>
  <c r="T391" i="3"/>
  <c r="R403" i="3"/>
  <c r="P418" i="3"/>
  <c r="P433" i="3"/>
  <c r="BK437" i="3"/>
  <c r="J437" i="3" s="1"/>
  <c r="J113" i="3" s="1"/>
  <c r="BK443" i="3"/>
  <c r="J443" i="3" s="1"/>
  <c r="J114" i="3" s="1"/>
  <c r="BK457" i="3"/>
  <c r="J457" i="3" s="1"/>
  <c r="J115" i="3" s="1"/>
  <c r="T457" i="3"/>
  <c r="P474" i="3"/>
  <c r="R474" i="3"/>
  <c r="R485" i="3"/>
  <c r="R528" i="3"/>
  <c r="P533" i="3"/>
  <c r="BK537" i="3"/>
  <c r="J537" i="3" s="1"/>
  <c r="J120" i="3" s="1"/>
  <c r="P537" i="3"/>
  <c r="R148" i="4"/>
  <c r="P159" i="4"/>
  <c r="BK165" i="4"/>
  <c r="J165" i="4" s="1"/>
  <c r="J104" i="4" s="1"/>
  <c r="T165" i="4"/>
  <c r="R169" i="4"/>
  <c r="P172" i="4"/>
  <c r="BK176" i="4"/>
  <c r="J176" i="4" s="1"/>
  <c r="J107" i="4" s="1"/>
  <c r="R176" i="4"/>
  <c r="T176" i="4"/>
  <c r="R180" i="4"/>
  <c r="P196" i="4"/>
  <c r="R215" i="4"/>
  <c r="P218" i="4"/>
  <c r="BK223" i="4"/>
  <c r="J223" i="4" s="1"/>
  <c r="J112" i="4" s="1"/>
  <c r="BK227" i="4"/>
  <c r="J227" i="4" s="1"/>
  <c r="J113" i="4" s="1"/>
  <c r="T227" i="4"/>
  <c r="R147" i="5"/>
  <c r="BK158" i="5"/>
  <c r="J158" i="5" s="1"/>
  <c r="J101" i="5" s="1"/>
  <c r="T158" i="5"/>
  <c r="BK164" i="5"/>
  <c r="J164" i="5" s="1"/>
  <c r="J104" i="5" s="1"/>
  <c r="R164" i="5"/>
  <c r="BK170" i="5"/>
  <c r="J170" i="5"/>
  <c r="J106" i="5" s="1"/>
  <c r="R170" i="5"/>
  <c r="P174" i="5"/>
  <c r="T174" i="5"/>
  <c r="R177" i="5"/>
  <c r="BK188" i="5"/>
  <c r="J188" i="5" s="1"/>
  <c r="J109" i="5" s="1"/>
  <c r="BK191" i="5"/>
  <c r="J191" i="5" s="1"/>
  <c r="J110" i="5" s="1"/>
  <c r="T191" i="5"/>
  <c r="P195" i="5"/>
  <c r="BK199" i="5"/>
  <c r="J199" i="5" s="1"/>
  <c r="J112" i="5" s="1"/>
  <c r="T199" i="5"/>
  <c r="T134" i="6"/>
  <c r="P149" i="6"/>
  <c r="BK170" i="6"/>
  <c r="J170" i="6"/>
  <c r="J101" i="6" s="1"/>
  <c r="R170" i="6"/>
  <c r="P134" i="7"/>
  <c r="T134" i="7"/>
  <c r="R149" i="7"/>
  <c r="R170" i="7"/>
  <c r="BK135" i="18"/>
  <c r="J135" i="18" s="1"/>
  <c r="J99" i="18" s="1"/>
  <c r="BK142" i="18"/>
  <c r="J142" i="18" s="1"/>
  <c r="J100" i="18" s="1"/>
  <c r="T142" i="18"/>
  <c r="R156" i="18"/>
  <c r="BK135" i="19"/>
  <c r="J135" i="19" s="1"/>
  <c r="J99" i="19" s="1"/>
  <c r="BK142" i="19"/>
  <c r="J142" i="19" s="1"/>
  <c r="J100" i="19" s="1"/>
  <c r="R142" i="19"/>
  <c r="R156" i="19"/>
  <c r="P134" i="20"/>
  <c r="T134" i="20"/>
  <c r="R144" i="20"/>
  <c r="P181" i="20"/>
  <c r="P134" i="21"/>
  <c r="P145" i="21"/>
  <c r="BK176" i="21"/>
  <c r="J176" i="21" s="1"/>
  <c r="J101" i="21" s="1"/>
  <c r="R176" i="21"/>
  <c r="P134" i="22"/>
  <c r="T134" i="22"/>
  <c r="R146" i="22"/>
  <c r="P174" i="22"/>
  <c r="P134" i="23"/>
  <c r="T134" i="23"/>
  <c r="T146" i="23"/>
  <c r="T189" i="23"/>
  <c r="BK134" i="24"/>
  <c r="J134" i="24" s="1"/>
  <c r="J99" i="24" s="1"/>
  <c r="R134" i="24"/>
  <c r="P146" i="24"/>
  <c r="BK196" i="24"/>
  <c r="J196" i="24" s="1"/>
  <c r="J101" i="24" s="1"/>
  <c r="R196" i="24"/>
  <c r="P134" i="25"/>
  <c r="T134" i="25"/>
  <c r="R145" i="25"/>
  <c r="R176" i="25"/>
  <c r="BK152" i="30"/>
  <c r="J152" i="30" s="1"/>
  <c r="J104" i="30"/>
  <c r="T152" i="30"/>
  <c r="R141" i="31"/>
  <c r="P152" i="31"/>
  <c r="BK163" i="31"/>
  <c r="J163" i="31" s="1"/>
  <c r="J101" i="31" s="1"/>
  <c r="T163" i="31"/>
  <c r="R174" i="31"/>
  <c r="T174" i="31"/>
  <c r="R183" i="31"/>
  <c r="BK200" i="31"/>
  <c r="J200" i="31" s="1"/>
  <c r="J107" i="31" s="1"/>
  <c r="R200" i="31"/>
  <c r="T200" i="31"/>
  <c r="R203" i="31"/>
  <c r="R195" i="31" s="1"/>
  <c r="BK137" i="32"/>
  <c r="J137" i="32" s="1"/>
  <c r="J99" i="32" s="1"/>
  <c r="T137" i="32"/>
  <c r="P194" i="32"/>
  <c r="T194" i="32"/>
  <c r="P197" i="32"/>
  <c r="R197" i="32"/>
  <c r="T137" i="33"/>
  <c r="P169" i="33"/>
  <c r="R169" i="33"/>
  <c r="T172" i="33"/>
  <c r="BK137" i="34"/>
  <c r="J137" i="34" s="1"/>
  <c r="J99" i="34" s="1"/>
  <c r="P137" i="34"/>
  <c r="R191" i="34"/>
  <c r="T191" i="34"/>
  <c r="T194" i="34"/>
  <c r="T138" i="35"/>
  <c r="R189" i="35"/>
  <c r="P202" i="35"/>
  <c r="T202" i="35"/>
  <c r="T197" i="35" s="1"/>
  <c r="T205" i="35"/>
  <c r="P137" i="36"/>
  <c r="T137" i="36"/>
  <c r="BK193" i="36"/>
  <c r="J193" i="36" s="1"/>
  <c r="J103" i="36" s="1"/>
  <c r="R193" i="36"/>
  <c r="BK196" i="36"/>
  <c r="J196" i="36" s="1"/>
  <c r="J104" i="36" s="1"/>
  <c r="R196" i="36"/>
  <c r="P145" i="37"/>
  <c r="P162" i="37"/>
  <c r="T181" i="37"/>
  <c r="P195" i="37"/>
  <c r="P205" i="37"/>
  <c r="P215" i="37"/>
  <c r="BK225" i="37"/>
  <c r="J225" i="37" s="1"/>
  <c r="J110" i="37" s="1"/>
  <c r="P228" i="37"/>
  <c r="BK137" i="38"/>
  <c r="J137" i="38" s="1"/>
  <c r="J99" i="38" s="1"/>
  <c r="BK184" i="38"/>
  <c r="J184" i="38" s="1"/>
  <c r="J103" i="38" s="1"/>
  <c r="BK187" i="38"/>
  <c r="J187" i="38" s="1"/>
  <c r="J104" i="38" s="1"/>
  <c r="T135" i="39"/>
  <c r="R171" i="39"/>
  <c r="BK133" i="40"/>
  <c r="J133" i="40" s="1"/>
  <c r="J99" i="40" s="1"/>
  <c r="BK145" i="40"/>
  <c r="J145" i="40"/>
  <c r="J100" i="40" s="1"/>
  <c r="BK135" i="41"/>
  <c r="J135" i="41" s="1"/>
  <c r="J100" i="41" s="1"/>
  <c r="T161" i="41"/>
  <c r="R133" i="42"/>
  <c r="R168" i="42"/>
  <c r="P135" i="43"/>
  <c r="P144" i="43"/>
  <c r="T148" i="43"/>
  <c r="T164" i="43"/>
  <c r="BK140" i="44"/>
  <c r="J140" i="44" s="1"/>
  <c r="J101" i="44" s="1"/>
  <c r="R140" i="44"/>
  <c r="T140" i="44"/>
  <c r="BK160" i="44"/>
  <c r="J160" i="44" s="1"/>
  <c r="J103" i="44" s="1"/>
  <c r="BK175" i="44"/>
  <c r="J175" i="44" s="1"/>
  <c r="J104" i="44" s="1"/>
  <c r="R175" i="44"/>
  <c r="P157" i="2"/>
  <c r="P168" i="2"/>
  <c r="R182" i="2"/>
  <c r="R231" i="2"/>
  <c r="R311" i="2"/>
  <c r="R317" i="2"/>
  <c r="P335" i="2"/>
  <c r="P364" i="2"/>
  <c r="R376" i="2"/>
  <c r="T391" i="2"/>
  <c r="BK409" i="2"/>
  <c r="J409" i="2" s="1"/>
  <c r="J113" i="2" s="1"/>
  <c r="BK413" i="2"/>
  <c r="J413" i="2" s="1"/>
  <c r="J114" i="2" s="1"/>
  <c r="R419" i="2"/>
  <c r="P437" i="2"/>
  <c r="T437" i="2"/>
  <c r="BK158" i="11"/>
  <c r="J158" i="11" s="1"/>
  <c r="J100" i="11" s="1"/>
  <c r="R158" i="11"/>
  <c r="BK133" i="12"/>
  <c r="J133" i="12" s="1"/>
  <c r="J99" i="12" s="1"/>
  <c r="P133" i="12"/>
  <c r="R133" i="12"/>
  <c r="T133" i="12"/>
  <c r="P158" i="12"/>
  <c r="T158" i="12"/>
  <c r="BK160" i="13"/>
  <c r="J160" i="13" s="1"/>
  <c r="J100" i="13" s="1"/>
  <c r="T160" i="13"/>
  <c r="BK133" i="14"/>
  <c r="J133" i="14" s="1"/>
  <c r="J99" i="14" s="1"/>
  <c r="T133" i="14"/>
  <c r="P158" i="14"/>
  <c r="T133" i="15"/>
  <c r="T156" i="15"/>
  <c r="BK133" i="16"/>
  <c r="J133" i="16" s="1"/>
  <c r="J99" i="16" s="1"/>
  <c r="R133" i="16"/>
  <c r="BK144" i="16"/>
  <c r="J144" i="16" s="1"/>
  <c r="J100" i="16" s="1"/>
  <c r="R144" i="16"/>
  <c r="BK133" i="17"/>
  <c r="J133" i="17" s="1"/>
  <c r="J99" i="17" s="1"/>
  <c r="T133" i="17"/>
  <c r="T132" i="17" s="1"/>
  <c r="BK134" i="25"/>
  <c r="J134" i="25" s="1"/>
  <c r="J99" i="25" s="1"/>
  <c r="BK145" i="25"/>
  <c r="J145" i="25" s="1"/>
  <c r="J100" i="25" s="1"/>
  <c r="T145" i="25"/>
  <c r="T176" i="25"/>
  <c r="BK134" i="26"/>
  <c r="J134" i="26" s="1"/>
  <c r="J99" i="26" s="1"/>
  <c r="P134" i="26"/>
  <c r="R134" i="26"/>
  <c r="T134" i="26"/>
  <c r="BK146" i="26"/>
  <c r="J146" i="26" s="1"/>
  <c r="J100" i="26" s="1"/>
  <c r="P146" i="26"/>
  <c r="R146" i="26"/>
  <c r="T146" i="26"/>
  <c r="BK174" i="26"/>
  <c r="J174" i="26" s="1"/>
  <c r="J101" i="26" s="1"/>
  <c r="R174" i="26"/>
  <c r="BK134" i="27"/>
  <c r="J134" i="27" s="1"/>
  <c r="J99" i="27" s="1"/>
  <c r="R134" i="27"/>
  <c r="T134" i="27"/>
  <c r="P141" i="27"/>
  <c r="T141" i="27"/>
  <c r="P168" i="27"/>
  <c r="T168" i="27"/>
  <c r="BK133" i="28"/>
  <c r="J133" i="28" s="1"/>
  <c r="J99" i="28" s="1"/>
  <c r="R133" i="28"/>
  <c r="R132" i="28" s="1"/>
  <c r="BK193" i="29"/>
  <c r="J193" i="29" s="1"/>
  <c r="J116" i="29" s="1"/>
  <c r="R193" i="29"/>
  <c r="P200" i="29"/>
  <c r="BK207" i="29"/>
  <c r="J207" i="29" s="1"/>
  <c r="J118" i="29" s="1"/>
  <c r="T207" i="29"/>
  <c r="P214" i="29"/>
  <c r="BK221" i="29"/>
  <c r="J221" i="29" s="1"/>
  <c r="J120" i="29" s="1"/>
  <c r="T221" i="29"/>
  <c r="P229" i="29"/>
  <c r="R229" i="29"/>
  <c r="T229" i="29"/>
  <c r="P232" i="29"/>
  <c r="R232" i="29"/>
  <c r="BK242" i="29"/>
  <c r="J242" i="29" s="1"/>
  <c r="J125" i="29" s="1"/>
  <c r="R242" i="29"/>
  <c r="T242" i="29"/>
  <c r="P248" i="29"/>
  <c r="T248" i="29"/>
  <c r="BK257" i="29"/>
  <c r="J257" i="29" s="1"/>
  <c r="J128" i="29" s="1"/>
  <c r="T257" i="29"/>
  <c r="T254" i="29" s="1"/>
  <c r="BK138" i="35"/>
  <c r="J138" i="35" s="1"/>
  <c r="J99" i="35" s="1"/>
  <c r="P138" i="35"/>
  <c r="BK189" i="35"/>
  <c r="J189" i="35" s="1"/>
  <c r="J100" i="35" s="1"/>
  <c r="T189" i="35"/>
  <c r="BK202" i="35"/>
  <c r="J202" i="35" s="1"/>
  <c r="J104" i="35" s="1"/>
  <c r="BK205" i="35"/>
  <c r="J205" i="35" s="1"/>
  <c r="J105" i="35" s="1"/>
  <c r="R205" i="35"/>
  <c r="BK137" i="36"/>
  <c r="J137" i="36" s="1"/>
  <c r="J99" i="36" s="1"/>
  <c r="R137" i="36"/>
  <c r="P193" i="36"/>
  <c r="T193" i="36"/>
  <c r="P196" i="36"/>
  <c r="T196" i="36"/>
  <c r="BK145" i="37"/>
  <c r="J145" i="37" s="1"/>
  <c r="J100" i="37" s="1"/>
  <c r="T162" i="37"/>
  <c r="R181" i="37"/>
  <c r="R195" i="37"/>
  <c r="R205" i="37"/>
  <c r="R215" i="37"/>
  <c r="P225" i="37"/>
  <c r="R228" i="37"/>
  <c r="T137" i="38"/>
  <c r="P184" i="38"/>
  <c r="P187" i="38"/>
  <c r="P179" i="38" s="1"/>
  <c r="R135" i="39"/>
  <c r="T171" i="39"/>
  <c r="P133" i="40"/>
  <c r="T145" i="40"/>
  <c r="T135" i="41"/>
  <c r="T134" i="41"/>
  <c r="T133" i="41" s="1"/>
  <c r="P161" i="41"/>
  <c r="P133" i="42"/>
  <c r="T168" i="42"/>
  <c r="R135" i="43"/>
  <c r="BK144" i="43"/>
  <c r="J144" i="43" s="1"/>
  <c r="J100" i="43" s="1"/>
  <c r="BK148" i="43"/>
  <c r="J148" i="43" s="1"/>
  <c r="J101" i="43" s="1"/>
  <c r="R164" i="43"/>
  <c r="P153" i="44"/>
  <c r="P160" i="44"/>
  <c r="R160" i="44"/>
  <c r="T175" i="44"/>
  <c r="R157" i="2"/>
  <c r="R168" i="2"/>
  <c r="T182" i="2"/>
  <c r="T231" i="2"/>
  <c r="P311" i="2"/>
  <c r="T317" i="2"/>
  <c r="T335" i="2"/>
  <c r="R364" i="2"/>
  <c r="T376" i="2"/>
  <c r="R391" i="2"/>
  <c r="T409" i="2"/>
  <c r="BK419" i="2"/>
  <c r="J419" i="2" s="1"/>
  <c r="J115" i="2" s="1"/>
  <c r="BK437" i="2"/>
  <c r="J437" i="2" s="1"/>
  <c r="J116" i="2" s="1"/>
  <c r="R437" i="2"/>
  <c r="T498" i="2"/>
  <c r="R575" i="2"/>
  <c r="P580" i="2"/>
  <c r="BK584" i="2"/>
  <c r="J584" i="2" s="1"/>
  <c r="J121" i="2" s="1"/>
  <c r="BK588" i="2"/>
  <c r="J588" i="2" s="1"/>
  <c r="J122" i="2" s="1"/>
  <c r="P588" i="2"/>
  <c r="BK155" i="3"/>
  <c r="J155" i="3" s="1"/>
  <c r="J100" i="3" s="1"/>
  <c r="R155" i="3"/>
  <c r="P161" i="3"/>
  <c r="T161" i="3"/>
  <c r="P171" i="3"/>
  <c r="T171" i="3"/>
  <c r="P246" i="3"/>
  <c r="BK338" i="3"/>
  <c r="J338" i="3" s="1"/>
  <c r="J104" i="3" s="1"/>
  <c r="R338" i="3"/>
  <c r="T338" i="3"/>
  <c r="T343" i="3"/>
  <c r="R361" i="3"/>
  <c r="P391" i="3"/>
  <c r="BK403" i="3"/>
  <c r="J403" i="3" s="1"/>
  <c r="J110" i="3" s="1"/>
  <c r="BK418" i="3"/>
  <c r="J418" i="3" s="1"/>
  <c r="J111" i="3" s="1"/>
  <c r="T418" i="3"/>
  <c r="R433" i="3"/>
  <c r="P437" i="3"/>
  <c r="P443" i="3"/>
  <c r="T443" i="3"/>
  <c r="R457" i="3"/>
  <c r="BK474" i="3"/>
  <c r="J474" i="3" s="1"/>
  <c r="J116" i="3" s="1"/>
  <c r="T474" i="3"/>
  <c r="P485" i="3"/>
  <c r="BK528" i="3"/>
  <c r="J528" i="3" s="1"/>
  <c r="J118" i="3" s="1"/>
  <c r="T528" i="3"/>
  <c r="R533" i="3"/>
  <c r="R537" i="3"/>
  <c r="P148" i="4"/>
  <c r="BK159" i="4"/>
  <c r="J159" i="4"/>
  <c r="J101" i="4" s="1"/>
  <c r="T159" i="4"/>
  <c r="P165" i="4"/>
  <c r="P169" i="4"/>
  <c r="BK172" i="4"/>
  <c r="J172" i="4" s="1"/>
  <c r="J106" i="4" s="1"/>
  <c r="T172" i="4"/>
  <c r="BK180" i="4"/>
  <c r="J180" i="4" s="1"/>
  <c r="J108" i="4" s="1"/>
  <c r="T180" i="4"/>
  <c r="T196" i="4"/>
  <c r="P215" i="4"/>
  <c r="BK218" i="4"/>
  <c r="J218" i="4"/>
  <c r="J111" i="4" s="1"/>
  <c r="T218" i="4"/>
  <c r="R223" i="4"/>
  <c r="P227" i="4"/>
  <c r="BK147" i="5"/>
  <c r="J147" i="5" s="1"/>
  <c r="J100" i="5" s="1"/>
  <c r="T147" i="5"/>
  <c r="P158" i="5"/>
  <c r="R158" i="5"/>
  <c r="P164" i="5"/>
  <c r="P170" i="5"/>
  <c r="T170" i="5"/>
  <c r="BK177" i="5"/>
  <c r="J177" i="5" s="1"/>
  <c r="J108" i="5" s="1"/>
  <c r="T177" i="5"/>
  <c r="P188" i="5"/>
  <c r="T188" i="5"/>
  <c r="R191" i="5"/>
  <c r="BK195" i="5"/>
  <c r="J195" i="5" s="1"/>
  <c r="J111" i="5" s="1"/>
  <c r="T195" i="5"/>
  <c r="R199" i="5"/>
  <c r="P134" i="6"/>
  <c r="BK149" i="6"/>
  <c r="J149" i="6" s="1"/>
  <c r="J100" i="6" s="1"/>
  <c r="T149" i="6"/>
  <c r="P170" i="6"/>
  <c r="BK134" i="7"/>
  <c r="J134" i="7" s="1"/>
  <c r="J99" i="7" s="1"/>
  <c r="BK149" i="7"/>
  <c r="J149" i="7" s="1"/>
  <c r="J100" i="7" s="1"/>
  <c r="T149" i="7"/>
  <c r="T170" i="7"/>
  <c r="R133" i="8"/>
  <c r="BK160" i="8"/>
  <c r="J160" i="8" s="1"/>
  <c r="J100" i="8" s="1"/>
  <c r="R160" i="8"/>
  <c r="P133" i="9"/>
  <c r="T133" i="9"/>
  <c r="P160" i="9"/>
  <c r="R160" i="9"/>
  <c r="BK133" i="10"/>
  <c r="J133" i="10" s="1"/>
  <c r="J99" i="10" s="1"/>
  <c r="P133" i="10"/>
  <c r="T133" i="10"/>
  <c r="P158" i="10"/>
  <c r="T158" i="10"/>
  <c r="BK133" i="11"/>
  <c r="J133" i="11" s="1"/>
  <c r="J99" i="11" s="1"/>
  <c r="R133" i="11"/>
  <c r="R132" i="11" s="1"/>
  <c r="P158" i="11"/>
  <c r="BK158" i="12"/>
  <c r="J158" i="12" s="1"/>
  <c r="J100" i="12" s="1"/>
  <c r="R158" i="12"/>
  <c r="P133" i="13"/>
  <c r="T133" i="13"/>
  <c r="R160" i="13"/>
  <c r="P133" i="14"/>
  <c r="BK158" i="14"/>
  <c r="J158" i="14" s="1"/>
  <c r="J100" i="14" s="1"/>
  <c r="T158" i="14"/>
  <c r="BK133" i="15"/>
  <c r="J133" i="15" s="1"/>
  <c r="J99" i="15" s="1"/>
  <c r="BK156" i="15"/>
  <c r="J156" i="15" s="1"/>
  <c r="J100" i="15" s="1"/>
  <c r="P156" i="15"/>
  <c r="P133" i="16"/>
  <c r="T133" i="16"/>
  <c r="P144" i="16"/>
  <c r="T144" i="16"/>
  <c r="P133" i="17"/>
  <c r="P132" i="17" s="1"/>
  <c r="AU111" i="1" s="1"/>
  <c r="R133" i="17"/>
  <c r="R132" i="17" s="1"/>
  <c r="R135" i="18"/>
  <c r="P142" i="18"/>
  <c r="BK156" i="18"/>
  <c r="J156" i="18" s="1"/>
  <c r="J101" i="18" s="1"/>
  <c r="P156" i="18"/>
  <c r="R135" i="19"/>
  <c r="P142" i="19"/>
  <c r="BK156" i="19"/>
  <c r="J156" i="19" s="1"/>
  <c r="J101" i="19" s="1"/>
  <c r="P156" i="19"/>
  <c r="BK134" i="20"/>
  <c r="J134" i="20" s="1"/>
  <c r="J99" i="20" s="1"/>
  <c r="R134" i="20"/>
  <c r="P144" i="20"/>
  <c r="BK181" i="20"/>
  <c r="J181" i="20" s="1"/>
  <c r="J101" i="20" s="1"/>
  <c r="R181" i="20"/>
  <c r="BK134" i="21"/>
  <c r="J134" i="21" s="1"/>
  <c r="J99" i="21" s="1"/>
  <c r="BK145" i="21"/>
  <c r="J145" i="21" s="1"/>
  <c r="J100" i="21" s="1"/>
  <c r="R145" i="21"/>
  <c r="P176" i="21"/>
  <c r="R134" i="22"/>
  <c r="P146" i="22"/>
  <c r="BK174" i="22"/>
  <c r="J174" i="22" s="1"/>
  <c r="J101" i="22" s="1"/>
  <c r="R174" i="22"/>
  <c r="BK134" i="23"/>
  <c r="R134" i="23"/>
  <c r="P146" i="23"/>
  <c r="BK189" i="23"/>
  <c r="J189" i="23" s="1"/>
  <c r="J101" i="23" s="1"/>
  <c r="P189" i="23"/>
  <c r="P134" i="24"/>
  <c r="T134" i="24"/>
  <c r="T146" i="24"/>
  <c r="T196" i="24"/>
  <c r="R134" i="25"/>
  <c r="P145" i="25"/>
  <c r="BK176" i="25"/>
  <c r="J176" i="25" s="1"/>
  <c r="J101" i="25" s="1"/>
  <c r="P176" i="25"/>
  <c r="P174" i="26"/>
  <c r="P134" i="27"/>
  <c r="P133" i="27" s="1"/>
  <c r="AU121" i="1" s="1"/>
  <c r="BK141" i="27"/>
  <c r="J141" i="27" s="1"/>
  <c r="J100" i="27" s="1"/>
  <c r="R141" i="27"/>
  <c r="BK168" i="27"/>
  <c r="J168" i="27" s="1"/>
  <c r="J101" i="27" s="1"/>
  <c r="R168" i="27"/>
  <c r="BK141" i="31"/>
  <c r="J141" i="31" s="1"/>
  <c r="J99" i="31" s="1"/>
  <c r="BK152" i="31"/>
  <c r="J152" i="31" s="1"/>
  <c r="J100" i="31" s="1"/>
  <c r="T152" i="31"/>
  <c r="R163" i="31"/>
  <c r="P174" i="31"/>
  <c r="P183" i="31"/>
  <c r="P137" i="32"/>
  <c r="R137" i="32"/>
  <c r="BK194" i="32"/>
  <c r="J194" i="32" s="1"/>
  <c r="J103" i="32" s="1"/>
  <c r="R194" i="32"/>
  <c r="R189" i="32" s="1"/>
  <c r="BK197" i="32"/>
  <c r="J197" i="32" s="1"/>
  <c r="J104" i="32" s="1"/>
  <c r="T197" i="32"/>
  <c r="R137" i="33"/>
  <c r="BK169" i="33"/>
  <c r="J169" i="33" s="1"/>
  <c r="J103" i="33" s="1"/>
  <c r="T169" i="33"/>
  <c r="R172" i="33"/>
  <c r="R137" i="34"/>
  <c r="BK191" i="34"/>
  <c r="J191" i="34" s="1"/>
  <c r="J103" i="34" s="1"/>
  <c r="BK194" i="34"/>
  <c r="J194" i="34" s="1"/>
  <c r="J104" i="34" s="1"/>
  <c r="R194" i="34"/>
  <c r="R138" i="35"/>
  <c r="P189" i="35"/>
  <c r="R202" i="35"/>
  <c r="R197" i="35" s="1"/>
  <c r="P205" i="35"/>
  <c r="T145" i="37"/>
  <c r="T144" i="37" s="1"/>
  <c r="R162" i="37"/>
  <c r="P181" i="37"/>
  <c r="BK195" i="37"/>
  <c r="J195" i="37" s="1"/>
  <c r="J104" i="37" s="1"/>
  <c r="BK205" i="37"/>
  <c r="J205" i="37" s="1"/>
  <c r="J105" i="37" s="1"/>
  <c r="BK215" i="37"/>
  <c r="J215" i="37" s="1"/>
  <c r="J106" i="37" s="1"/>
  <c r="T225" i="37"/>
  <c r="BK228" i="37"/>
  <c r="J228" i="37" s="1"/>
  <c r="J111" i="37" s="1"/>
  <c r="R137" i="38"/>
  <c r="R184" i="38"/>
  <c r="R187" i="38"/>
  <c r="BK135" i="39"/>
  <c r="J135" i="39" s="1"/>
  <c r="J100" i="39" s="1"/>
  <c r="P171" i="39"/>
  <c r="T133" i="40"/>
  <c r="T132" i="40" s="1"/>
  <c r="P145" i="40"/>
  <c r="R135" i="41"/>
  <c r="BK161" i="41"/>
  <c r="J161" i="41" s="1"/>
  <c r="J101" i="41" s="1"/>
  <c r="BK133" i="42"/>
  <c r="J133" i="42" s="1"/>
  <c r="J99" i="42" s="1"/>
  <c r="BK168" i="42"/>
  <c r="J168" i="42" s="1"/>
  <c r="J100" i="42" s="1"/>
  <c r="T135" i="43"/>
  <c r="T144" i="43"/>
  <c r="P148" i="43"/>
  <c r="BK164" i="43"/>
  <c r="J164" i="43" s="1"/>
  <c r="J102" i="43" s="1"/>
  <c r="P140" i="44"/>
  <c r="BK153" i="44"/>
  <c r="J153" i="44" s="1"/>
  <c r="J102" i="44" s="1"/>
  <c r="R153" i="44"/>
  <c r="T153" i="44"/>
  <c r="T137" i="44" s="1"/>
  <c r="T160" i="44"/>
  <c r="P175" i="44"/>
  <c r="BK157" i="2"/>
  <c r="J157" i="2" s="1"/>
  <c r="J100" i="2" s="1"/>
  <c r="BK168" i="2"/>
  <c r="J168" i="2" s="1"/>
  <c r="J101" i="2" s="1"/>
  <c r="P182" i="2"/>
  <c r="P231" i="2"/>
  <c r="BK311" i="2"/>
  <c r="J311" i="2" s="1"/>
  <c r="J104" i="2" s="1"/>
  <c r="P317" i="2"/>
  <c r="R335" i="2"/>
  <c r="T364" i="2"/>
  <c r="P376" i="2"/>
  <c r="P391" i="2"/>
  <c r="P409" i="2"/>
  <c r="R413" i="2"/>
  <c r="P419" i="2"/>
  <c r="BK455" i="2"/>
  <c r="J455" i="2" s="1"/>
  <c r="J117" i="2" s="1"/>
  <c r="T455" i="2"/>
  <c r="P498" i="2"/>
  <c r="BK575" i="2"/>
  <c r="J575" i="2" s="1"/>
  <c r="J119" i="2" s="1"/>
  <c r="T575" i="2"/>
  <c r="R580" i="2"/>
  <c r="P584" i="2"/>
  <c r="T584" i="2"/>
  <c r="T588" i="2"/>
  <c r="BK161" i="3"/>
  <c r="J161" i="3" s="1"/>
  <c r="J101" i="3" s="1"/>
  <c r="R171" i="3"/>
  <c r="R246" i="3"/>
  <c r="P338" i="3"/>
  <c r="P343" i="3"/>
  <c r="BK361" i="3"/>
  <c r="J361" i="3" s="1"/>
  <c r="J106" i="3" s="1"/>
  <c r="T361" i="3"/>
  <c r="R391" i="3"/>
  <c r="P403" i="3"/>
  <c r="T403" i="3"/>
  <c r="R418" i="3"/>
  <c r="BK433" i="3"/>
  <c r="J433" i="3" s="1"/>
  <c r="J112" i="3" s="1"/>
  <c r="T433" i="3"/>
  <c r="R437" i="3"/>
  <c r="T437" i="3"/>
  <c r="R443" i="3"/>
  <c r="P457" i="3"/>
  <c r="BK485" i="3"/>
  <c r="J485" i="3" s="1"/>
  <c r="J117" i="3" s="1"/>
  <c r="T485" i="3"/>
  <c r="P528" i="3"/>
  <c r="BK533" i="3"/>
  <c r="J533" i="3" s="1"/>
  <c r="J119" i="3" s="1"/>
  <c r="T533" i="3"/>
  <c r="T537" i="3"/>
  <c r="BK148" i="4"/>
  <c r="T148" i="4"/>
  <c r="R159" i="4"/>
  <c r="R165" i="4"/>
  <c r="BK169" i="4"/>
  <c r="J169" i="4" s="1"/>
  <c r="J105" i="4" s="1"/>
  <c r="T169" i="4"/>
  <c r="R172" i="4"/>
  <c r="P176" i="4"/>
  <c r="P180" i="4"/>
  <c r="BK196" i="4"/>
  <c r="J196" i="4" s="1"/>
  <c r="J109" i="4" s="1"/>
  <c r="R196" i="4"/>
  <c r="BK215" i="4"/>
  <c r="J215" i="4"/>
  <c r="J110" i="4" s="1"/>
  <c r="T215" i="4"/>
  <c r="R218" i="4"/>
  <c r="P223" i="4"/>
  <c r="T223" i="4"/>
  <c r="R227" i="4"/>
  <c r="P147" i="5"/>
  <c r="P146" i="5" s="1"/>
  <c r="T164" i="5"/>
  <c r="BK174" i="5"/>
  <c r="J174" i="5" s="1"/>
  <c r="J107" i="5" s="1"/>
  <c r="R174" i="5"/>
  <c r="P177" i="5"/>
  <c r="R188" i="5"/>
  <c r="P191" i="5"/>
  <c r="R195" i="5"/>
  <c r="P199" i="5"/>
  <c r="R134" i="6"/>
  <c r="R149" i="6"/>
  <c r="T170" i="6"/>
  <c r="R134" i="7"/>
  <c r="R133" i="7" s="1"/>
  <c r="P149" i="7"/>
  <c r="BK170" i="7"/>
  <c r="J170" i="7" s="1"/>
  <c r="J101" i="7" s="1"/>
  <c r="P170" i="7"/>
  <c r="BK133" i="8"/>
  <c r="J133" i="8" s="1"/>
  <c r="J99" i="8" s="1"/>
  <c r="P133" i="8"/>
  <c r="T133" i="8"/>
  <c r="P160" i="8"/>
  <c r="T160" i="8"/>
  <c r="BK133" i="9"/>
  <c r="J133" i="9" s="1"/>
  <c r="J99" i="9" s="1"/>
  <c r="R133" i="9"/>
  <c r="BK160" i="9"/>
  <c r="J160" i="9" s="1"/>
  <c r="J100" i="9" s="1"/>
  <c r="T160" i="9"/>
  <c r="R133" i="10"/>
  <c r="BK158" i="10"/>
  <c r="J158" i="10" s="1"/>
  <c r="J100" i="10" s="1"/>
  <c r="R158" i="10"/>
  <c r="P133" i="11"/>
  <c r="P132" i="11" s="1"/>
  <c r="AU105" i="1" s="1"/>
  <c r="T133" i="11"/>
  <c r="T158" i="11"/>
  <c r="BK133" i="13"/>
  <c r="J133" i="13" s="1"/>
  <c r="J99" i="13" s="1"/>
  <c r="R133" i="13"/>
  <c r="P160" i="13"/>
  <c r="R133" i="14"/>
  <c r="R158" i="14"/>
  <c r="P133" i="15"/>
  <c r="R133" i="15"/>
  <c r="R156" i="15"/>
  <c r="P135" i="18"/>
  <c r="T135" i="18"/>
  <c r="R142" i="18"/>
  <c r="T156" i="18"/>
  <c r="P135" i="19"/>
  <c r="T135" i="19"/>
  <c r="T142" i="19"/>
  <c r="T156" i="19"/>
  <c r="BK144" i="20"/>
  <c r="J144" i="20" s="1"/>
  <c r="J100" i="20" s="1"/>
  <c r="T144" i="20"/>
  <c r="T181" i="20"/>
  <c r="R134" i="21"/>
  <c r="T134" i="21"/>
  <c r="T145" i="21"/>
  <c r="T176" i="21"/>
  <c r="BK134" i="22"/>
  <c r="J134" i="22" s="1"/>
  <c r="J99" i="22" s="1"/>
  <c r="BK146" i="22"/>
  <c r="J146" i="22" s="1"/>
  <c r="J100" i="22" s="1"/>
  <c r="T146" i="22"/>
  <c r="T174" i="22"/>
  <c r="BK146" i="23"/>
  <c r="J146" i="23" s="1"/>
  <c r="J100" i="23" s="1"/>
  <c r="R146" i="23"/>
  <c r="R189" i="23"/>
  <c r="BK146" i="24"/>
  <c r="J146" i="24" s="1"/>
  <c r="J100" i="24" s="1"/>
  <c r="R146" i="24"/>
  <c r="P196" i="24"/>
  <c r="P133" i="28"/>
  <c r="P132" i="28" s="1"/>
  <c r="AU122" i="1" s="1"/>
  <c r="T133" i="28"/>
  <c r="T132" i="28" s="1"/>
  <c r="P193" i="29"/>
  <c r="T193" i="29"/>
  <c r="BK200" i="29"/>
  <c r="J200" i="29" s="1"/>
  <c r="J117" i="29" s="1"/>
  <c r="R200" i="29"/>
  <c r="T200" i="29"/>
  <c r="P207" i="29"/>
  <c r="R207" i="29"/>
  <c r="BK214" i="29"/>
  <c r="J214" i="29" s="1"/>
  <c r="J119" i="29" s="1"/>
  <c r="R214" i="29"/>
  <c r="T214" i="29"/>
  <c r="P221" i="29"/>
  <c r="R221" i="29"/>
  <c r="BK229" i="29"/>
  <c r="J229" i="29" s="1"/>
  <c r="J121" i="29" s="1"/>
  <c r="BK232" i="29"/>
  <c r="J232" i="29" s="1"/>
  <c r="J122" i="29" s="1"/>
  <c r="T232" i="29"/>
  <c r="P242" i="29"/>
  <c r="BK248" i="29"/>
  <c r="J248" i="29" s="1"/>
  <c r="J126" i="29" s="1"/>
  <c r="R248" i="29"/>
  <c r="P257" i="29"/>
  <c r="P254" i="29" s="1"/>
  <c r="R257" i="29"/>
  <c r="R254" i="29" s="1"/>
  <c r="BK137" i="30"/>
  <c r="J137" i="30" s="1"/>
  <c r="J99" i="30" s="1"/>
  <c r="P137" i="30"/>
  <c r="R137" i="30"/>
  <c r="T137" i="30"/>
  <c r="BK149" i="30"/>
  <c r="J149" i="30" s="1"/>
  <c r="J103" i="30" s="1"/>
  <c r="P149" i="30"/>
  <c r="R149" i="30"/>
  <c r="T149" i="30"/>
  <c r="T144" i="30" s="1"/>
  <c r="P152" i="30"/>
  <c r="R152" i="30"/>
  <c r="P141" i="31"/>
  <c r="T141" i="31"/>
  <c r="R152" i="31"/>
  <c r="P163" i="31"/>
  <c r="BK174" i="31"/>
  <c r="J174" i="31" s="1"/>
  <c r="J102" i="31" s="1"/>
  <c r="BK183" i="31"/>
  <c r="J183" i="31" s="1"/>
  <c r="J103" i="31" s="1"/>
  <c r="T183" i="31"/>
  <c r="P200" i="31"/>
  <c r="BK203" i="31"/>
  <c r="J203" i="31" s="1"/>
  <c r="J108" i="31" s="1"/>
  <c r="P203" i="31"/>
  <c r="P195" i="31" s="1"/>
  <c r="T203" i="31"/>
  <c r="BK137" i="33"/>
  <c r="J137" i="33" s="1"/>
  <c r="J99" i="33" s="1"/>
  <c r="P137" i="33"/>
  <c r="BK172" i="33"/>
  <c r="J172" i="33" s="1"/>
  <c r="J104" i="33" s="1"/>
  <c r="P172" i="33"/>
  <c r="T137" i="34"/>
  <c r="P191" i="34"/>
  <c r="P194" i="34"/>
  <c r="R145" i="37"/>
  <c r="BK162" i="37"/>
  <c r="J162" i="37" s="1"/>
  <c r="J101" i="37" s="1"/>
  <c r="BK181" i="37"/>
  <c r="J181" i="37" s="1"/>
  <c r="J102" i="37" s="1"/>
  <c r="T195" i="37"/>
  <c r="T205" i="37"/>
  <c r="T215" i="37"/>
  <c r="R225" i="37"/>
  <c r="R220" i="37" s="1"/>
  <c r="T228" i="37"/>
  <c r="T220" i="37" s="1"/>
  <c r="P137" i="38"/>
  <c r="T184" i="38"/>
  <c r="T179" i="38" s="1"/>
  <c r="T187" i="38"/>
  <c r="P135" i="39"/>
  <c r="P134" i="39"/>
  <c r="P133" i="39" s="1"/>
  <c r="AU133" i="1" s="1"/>
  <c r="BK171" i="39"/>
  <c r="J171" i="39"/>
  <c r="J101" i="39" s="1"/>
  <c r="R133" i="40"/>
  <c r="R145" i="40"/>
  <c r="R132" i="40" s="1"/>
  <c r="P135" i="41"/>
  <c r="R161" i="41"/>
  <c r="T133" i="42"/>
  <c r="T132" i="42"/>
  <c r="P168" i="42"/>
  <c r="BK135" i="43"/>
  <c r="J135" i="43" s="1"/>
  <c r="J99" i="43" s="1"/>
  <c r="R144" i="43"/>
  <c r="R148" i="43"/>
  <c r="P164" i="43"/>
  <c r="BK130" i="45"/>
  <c r="J130" i="45" s="1"/>
  <c r="J98" i="45" s="1"/>
  <c r="J32" i="45" s="1"/>
  <c r="J107" i="45" s="1"/>
  <c r="BF107" i="45" s="1"/>
  <c r="P130" i="45"/>
  <c r="AU139" i="1" s="1"/>
  <c r="R130" i="45"/>
  <c r="T130" i="45"/>
  <c r="BK540" i="3"/>
  <c r="J540" i="3" s="1"/>
  <c r="J121" i="3" s="1"/>
  <c r="BK162" i="4"/>
  <c r="J162" i="4"/>
  <c r="J102" i="4" s="1"/>
  <c r="BK161" i="5"/>
  <c r="J161" i="5" s="1"/>
  <c r="J102" i="5" s="1"/>
  <c r="BK196" i="31"/>
  <c r="J196" i="31" s="1"/>
  <c r="J105" i="31" s="1"/>
  <c r="BK190" i="32"/>
  <c r="J190" i="32" s="1"/>
  <c r="J101" i="32" s="1"/>
  <c r="BK192" i="32"/>
  <c r="J192" i="32" s="1"/>
  <c r="J102" i="32" s="1"/>
  <c r="BK187" i="34"/>
  <c r="J187" i="34" s="1"/>
  <c r="J101" i="34" s="1"/>
  <c r="BK189" i="34"/>
  <c r="J189" i="34" s="1"/>
  <c r="J102" i="34" s="1"/>
  <c r="BK198" i="35"/>
  <c r="J198" i="35" s="1"/>
  <c r="J102" i="35" s="1"/>
  <c r="BK189" i="36"/>
  <c r="J189" i="36" s="1"/>
  <c r="J101" i="36" s="1"/>
  <c r="BK191" i="36"/>
  <c r="J191" i="36" s="1"/>
  <c r="J102" i="36" s="1"/>
  <c r="BK361" i="2"/>
  <c r="J361" i="2" s="1"/>
  <c r="J107" i="2" s="1"/>
  <c r="BK162" i="29"/>
  <c r="J162" i="29" s="1"/>
  <c r="J100" i="29" s="1"/>
  <c r="BK166" i="29"/>
  <c r="J166" i="29" s="1"/>
  <c r="J102" i="29" s="1"/>
  <c r="BK168" i="29"/>
  <c r="J168" i="29" s="1"/>
  <c r="J103" i="29" s="1"/>
  <c r="BK170" i="29"/>
  <c r="J170" i="29" s="1"/>
  <c r="J104" i="29" s="1"/>
  <c r="BK172" i="29"/>
  <c r="J172" i="29" s="1"/>
  <c r="J105" i="29" s="1"/>
  <c r="BK174" i="29"/>
  <c r="J174" i="29" s="1"/>
  <c r="J106" i="29" s="1"/>
  <c r="BK176" i="29"/>
  <c r="J176" i="29" s="1"/>
  <c r="J107" i="29" s="1"/>
  <c r="BK178" i="29"/>
  <c r="J178" i="29" s="1"/>
  <c r="J108" i="29" s="1"/>
  <c r="BK186" i="29"/>
  <c r="J186" i="29" s="1"/>
  <c r="J112" i="29" s="1"/>
  <c r="BK238" i="29"/>
  <c r="J238" i="29"/>
  <c r="J123" i="29" s="1"/>
  <c r="BK591" i="2"/>
  <c r="J591" i="2" s="1"/>
  <c r="J123" i="2" s="1"/>
  <c r="BK388" i="3"/>
  <c r="J388" i="3" s="1"/>
  <c r="J107" i="3" s="1"/>
  <c r="BK230" i="4"/>
  <c r="J230" i="4" s="1"/>
  <c r="J114" i="4" s="1"/>
  <c r="BK168" i="5"/>
  <c r="J168" i="5" s="1"/>
  <c r="J105" i="5" s="1"/>
  <c r="BK202" i="5"/>
  <c r="J202" i="5" s="1"/>
  <c r="J113" i="5" s="1"/>
  <c r="BK142" i="17"/>
  <c r="J142" i="17" s="1"/>
  <c r="J100" i="17" s="1"/>
  <c r="BK167" i="18"/>
  <c r="J167" i="18" s="1"/>
  <c r="J102" i="18" s="1"/>
  <c r="BK167" i="33"/>
  <c r="J167" i="33" s="1"/>
  <c r="J102" i="33" s="1"/>
  <c r="BK200" i="35"/>
  <c r="J200" i="35" s="1"/>
  <c r="J103" i="35" s="1"/>
  <c r="BK221" i="37"/>
  <c r="J221" i="37" s="1"/>
  <c r="J108" i="37" s="1"/>
  <c r="BK180" i="38"/>
  <c r="J180" i="38" s="1"/>
  <c r="J101" i="38" s="1"/>
  <c r="BK182" i="38"/>
  <c r="J182" i="38" s="1"/>
  <c r="J102" i="38" s="1"/>
  <c r="BK138" i="44"/>
  <c r="J138" i="44" s="1"/>
  <c r="J100" i="44" s="1"/>
  <c r="BK407" i="2"/>
  <c r="J407" i="2" s="1"/>
  <c r="J112" i="2" s="1"/>
  <c r="BK167" i="19"/>
  <c r="J167" i="19" s="1"/>
  <c r="J102" i="19" s="1"/>
  <c r="BK146" i="28"/>
  <c r="J146" i="28" s="1"/>
  <c r="J100" i="28" s="1"/>
  <c r="BK182" i="29"/>
  <c r="J182" i="29" s="1"/>
  <c r="J110" i="29" s="1"/>
  <c r="BK184" i="29"/>
  <c r="J184" i="29" s="1"/>
  <c r="J111" i="29" s="1"/>
  <c r="BK188" i="29"/>
  <c r="J188" i="29"/>
  <c r="J113" i="29" s="1"/>
  <c r="BK190" i="29"/>
  <c r="J190" i="29" s="1"/>
  <c r="J114" i="29" s="1"/>
  <c r="BK240" i="29"/>
  <c r="J240" i="29" s="1"/>
  <c r="J124" i="29" s="1"/>
  <c r="BK254" i="29"/>
  <c r="J254" i="29" s="1"/>
  <c r="J127" i="29" s="1"/>
  <c r="BK145" i="30"/>
  <c r="J145" i="30" s="1"/>
  <c r="J101" i="30" s="1"/>
  <c r="BK147" i="30"/>
  <c r="J147" i="30" s="1"/>
  <c r="J102" i="30" s="1"/>
  <c r="BK198" i="31"/>
  <c r="J198" i="31" s="1"/>
  <c r="J106" i="31" s="1"/>
  <c r="BK165" i="33"/>
  <c r="J165" i="33" s="1"/>
  <c r="J101" i="33" s="1"/>
  <c r="BK223" i="37"/>
  <c r="J223" i="37" s="1"/>
  <c r="J109" i="37" s="1"/>
  <c r="F94" i="45"/>
  <c r="F126" i="45"/>
  <c r="J127" i="45"/>
  <c r="BF141" i="45"/>
  <c r="BF146" i="45"/>
  <c r="BF150" i="45"/>
  <c r="BF152" i="45"/>
  <c r="J91" i="45"/>
  <c r="J126" i="45"/>
  <c r="BF132" i="45"/>
  <c r="BF135" i="45"/>
  <c r="BF138" i="45"/>
  <c r="BF140" i="45"/>
  <c r="BF142" i="45"/>
  <c r="BF149" i="45"/>
  <c r="BF151" i="45"/>
  <c r="E118" i="45"/>
  <c r="BF139" i="45"/>
  <c r="BF143" i="45"/>
  <c r="BF147" i="45"/>
  <c r="BF154" i="45"/>
  <c r="BF131" i="45"/>
  <c r="BF133" i="45"/>
  <c r="BF134" i="45"/>
  <c r="BF136" i="45"/>
  <c r="BF137" i="45"/>
  <c r="BF144" i="45"/>
  <c r="BF145" i="45"/>
  <c r="BF148" i="45"/>
  <c r="BF153" i="45"/>
  <c r="F93" i="44"/>
  <c r="J130" i="44"/>
  <c r="J133" i="44"/>
  <c r="BF148" i="44"/>
  <c r="BF152" i="44"/>
  <c r="BF154" i="44"/>
  <c r="BF155" i="44"/>
  <c r="BF157" i="44"/>
  <c r="BF163" i="44"/>
  <c r="BF174" i="44"/>
  <c r="BF178" i="44"/>
  <c r="BF179" i="44"/>
  <c r="BF181" i="44"/>
  <c r="BF182" i="44"/>
  <c r="BF185" i="44"/>
  <c r="J93" i="44"/>
  <c r="F133" i="44"/>
  <c r="BF144" i="44"/>
  <c r="BF150" i="44"/>
  <c r="BF151" i="44"/>
  <c r="BF165" i="44"/>
  <c r="BF169" i="44"/>
  <c r="BF170" i="44"/>
  <c r="BF171" i="44"/>
  <c r="BF172" i="44"/>
  <c r="E85" i="44"/>
  <c r="BF141" i="44"/>
  <c r="BF142" i="44"/>
  <c r="BF146" i="44"/>
  <c r="BF147" i="44"/>
  <c r="BF156" i="44"/>
  <c r="BF158" i="44"/>
  <c r="BF159" i="44"/>
  <c r="BF167" i="44"/>
  <c r="BF173" i="44"/>
  <c r="BF176" i="44"/>
  <c r="BF183" i="44"/>
  <c r="BF139" i="44"/>
  <c r="BF143" i="44"/>
  <c r="BF145" i="44"/>
  <c r="BF149" i="44"/>
  <c r="BF161" i="44"/>
  <c r="BF162" i="44"/>
  <c r="BF164" i="44"/>
  <c r="BF166" i="44"/>
  <c r="BF168" i="44"/>
  <c r="BF177" i="44"/>
  <c r="BF180" i="44"/>
  <c r="BF184" i="44"/>
  <c r="J91" i="43"/>
  <c r="J94" i="43"/>
  <c r="BF139" i="43"/>
  <c r="BF142" i="43"/>
  <c r="BF154" i="43"/>
  <c r="BF157" i="43"/>
  <c r="BF159" i="43"/>
  <c r="BF162" i="43"/>
  <c r="BF171" i="43"/>
  <c r="F93" i="43"/>
  <c r="J130" i="43"/>
  <c r="BF138" i="43"/>
  <c r="BF140" i="43"/>
  <c r="BF141" i="43"/>
  <c r="BF143" i="43"/>
  <c r="BF146" i="43"/>
  <c r="BF151" i="43"/>
  <c r="BF153" i="43"/>
  <c r="BF156" i="43"/>
  <c r="BF165" i="43"/>
  <c r="BF167" i="43"/>
  <c r="F94" i="43"/>
  <c r="E122" i="43"/>
  <c r="BF136" i="43"/>
  <c r="BF137" i="43"/>
  <c r="BF152" i="43"/>
  <c r="BF155" i="43"/>
  <c r="BF158" i="43"/>
  <c r="BF168" i="43"/>
  <c r="BF169" i="43"/>
  <c r="BF170" i="43"/>
  <c r="BF172" i="43"/>
  <c r="BF174" i="43"/>
  <c r="BF145" i="43"/>
  <c r="BF147" i="43"/>
  <c r="BF149" i="43"/>
  <c r="BF150" i="43"/>
  <c r="BF160" i="43"/>
  <c r="BF161" i="43"/>
  <c r="BF163" i="43"/>
  <c r="BF166" i="43"/>
  <c r="BF173" i="43"/>
  <c r="E85" i="42"/>
  <c r="J91" i="42"/>
  <c r="J93" i="42"/>
  <c r="BF134" i="42"/>
  <c r="BF145" i="42"/>
  <c r="BF151" i="42"/>
  <c r="BF158" i="42"/>
  <c r="BF169" i="42"/>
  <c r="BF171" i="42"/>
  <c r="BF136" i="42"/>
  <c r="BF137" i="42"/>
  <c r="BF138" i="42"/>
  <c r="BF142" i="42"/>
  <c r="BF144" i="42"/>
  <c r="BF146" i="42"/>
  <c r="BF147" i="42"/>
  <c r="BF152" i="42"/>
  <c r="BF154" i="42"/>
  <c r="BF155" i="42"/>
  <c r="BF156" i="42"/>
  <c r="BF159" i="42"/>
  <c r="BF160" i="42"/>
  <c r="BF161" i="42"/>
  <c r="BF162" i="42"/>
  <c r="BF163" i="42"/>
  <c r="BF177" i="42"/>
  <c r="F93" i="42"/>
  <c r="J94" i="42"/>
  <c r="F129" i="42"/>
  <c r="BF135" i="42"/>
  <c r="BF139" i="42"/>
  <c r="BF143" i="42"/>
  <c r="BF149" i="42"/>
  <c r="BF164" i="42"/>
  <c r="BF165" i="42"/>
  <c r="BF167" i="42"/>
  <c r="BF172" i="42"/>
  <c r="BF173" i="42"/>
  <c r="BF176" i="42"/>
  <c r="BF140" i="42"/>
  <c r="BF141" i="42"/>
  <c r="BF148" i="42"/>
  <c r="BF150" i="42"/>
  <c r="BF153" i="42"/>
  <c r="BF157" i="42"/>
  <c r="BF166" i="42"/>
  <c r="BF170" i="42"/>
  <c r="BF174" i="42"/>
  <c r="BF175" i="42"/>
  <c r="BF178" i="42"/>
  <c r="E85" i="41"/>
  <c r="J94" i="41"/>
  <c r="J129" i="41"/>
  <c r="BF141" i="41"/>
  <c r="BF142" i="41"/>
  <c r="BF145" i="41"/>
  <c r="BF146" i="41"/>
  <c r="BF150" i="41"/>
  <c r="BF151" i="41"/>
  <c r="BF155" i="41"/>
  <c r="BF159" i="41"/>
  <c r="BF164" i="41"/>
  <c r="BF165" i="41"/>
  <c r="F93" i="41"/>
  <c r="J127" i="41"/>
  <c r="F130" i="41"/>
  <c r="BF136" i="41"/>
  <c r="BF138" i="41"/>
  <c r="BF147" i="41"/>
  <c r="BF148" i="41"/>
  <c r="BF152" i="41"/>
  <c r="BF153" i="41"/>
  <c r="BF160" i="41"/>
  <c r="BF162" i="41"/>
  <c r="BF166" i="41"/>
  <c r="BF167" i="41"/>
  <c r="BF168" i="41"/>
  <c r="BF137" i="41"/>
  <c r="BF139" i="41"/>
  <c r="BF140" i="41"/>
  <c r="BF143" i="41"/>
  <c r="BF144" i="41"/>
  <c r="BF154" i="41"/>
  <c r="BF149" i="41"/>
  <c r="BF156" i="41"/>
  <c r="BF157" i="41"/>
  <c r="BF158" i="41"/>
  <c r="BF163" i="41"/>
  <c r="J91" i="40"/>
  <c r="J129" i="40"/>
  <c r="BF135" i="40"/>
  <c r="BF136" i="40"/>
  <c r="BF143" i="40"/>
  <c r="BF147" i="40"/>
  <c r="BF149" i="40"/>
  <c r="J93" i="40"/>
  <c r="E120" i="40"/>
  <c r="BF134" i="40"/>
  <c r="BF140" i="40"/>
  <c r="BF138" i="40"/>
  <c r="BF141" i="40"/>
  <c r="BF142" i="40"/>
  <c r="BF144" i="40"/>
  <c r="F93" i="40"/>
  <c r="F94" i="40"/>
  <c r="BF137" i="40"/>
  <c r="BF139" i="40"/>
  <c r="BF146" i="40"/>
  <c r="BF148" i="40"/>
  <c r="BF150" i="40"/>
  <c r="J91" i="39"/>
  <c r="J93" i="39"/>
  <c r="BF139" i="39"/>
  <c r="BF141" i="39"/>
  <c r="BF147" i="39"/>
  <c r="BF148" i="39"/>
  <c r="BF151" i="39"/>
  <c r="BF153" i="39"/>
  <c r="BF162" i="39"/>
  <c r="BF167" i="39"/>
  <c r="BF170" i="39"/>
  <c r="BF172" i="39"/>
  <c r="F93" i="39"/>
  <c r="E121" i="39"/>
  <c r="F130" i="39"/>
  <c r="BF136" i="39"/>
  <c r="BF137" i="39"/>
  <c r="BF149" i="39"/>
  <c r="BF150" i="39"/>
  <c r="BF154" i="39"/>
  <c r="BF159" i="39"/>
  <c r="BF161" i="39"/>
  <c r="BF163" i="39"/>
  <c r="BF174" i="39"/>
  <c r="BF142" i="39"/>
  <c r="BF145" i="39"/>
  <c r="BF146" i="39"/>
  <c r="BF152" i="39"/>
  <c r="BF156" i="39"/>
  <c r="BF157" i="39"/>
  <c r="BF160" i="39"/>
  <c r="BF164" i="39"/>
  <c r="BF169" i="39"/>
  <c r="BF173" i="39"/>
  <c r="J94" i="39"/>
  <c r="BF138" i="39"/>
  <c r="BF140" i="39"/>
  <c r="BF143" i="39"/>
  <c r="BF144" i="39"/>
  <c r="BF155" i="39"/>
  <c r="BF158" i="39"/>
  <c r="BF165" i="39"/>
  <c r="BF166" i="39"/>
  <c r="BF168" i="39"/>
  <c r="BF175" i="39"/>
  <c r="BK194" i="37"/>
  <c r="J194" i="37" s="1"/>
  <c r="J103" i="37" s="1"/>
  <c r="F93" i="38"/>
  <c r="E124" i="38"/>
  <c r="BF140" i="38"/>
  <c r="BF141" i="38"/>
  <c r="BF145" i="38"/>
  <c r="BF147" i="38"/>
  <c r="BF149" i="38"/>
  <c r="BF151" i="38"/>
  <c r="BF153" i="38"/>
  <c r="BF157" i="38"/>
  <c r="BF159" i="38"/>
  <c r="BF162" i="38"/>
  <c r="BF163" i="38"/>
  <c r="BF166" i="38"/>
  <c r="BF169" i="38"/>
  <c r="BF171" i="38"/>
  <c r="BF172" i="38"/>
  <c r="BF181" i="38"/>
  <c r="J93" i="38"/>
  <c r="J133" i="38"/>
  <c r="BF138" i="38"/>
  <c r="BF143" i="38"/>
  <c r="BF150" i="38"/>
  <c r="BF155" i="38"/>
  <c r="BF160" i="38"/>
  <c r="BF161" i="38"/>
  <c r="BF164" i="38"/>
  <c r="BF168" i="38"/>
  <c r="BF173" i="38"/>
  <c r="BF175" i="38"/>
  <c r="BF178" i="38"/>
  <c r="BF190" i="38"/>
  <c r="BF194" i="38"/>
  <c r="BF196" i="38"/>
  <c r="F94" i="38"/>
  <c r="J130" i="38"/>
  <c r="BF139" i="38"/>
  <c r="BF142" i="38"/>
  <c r="BF144" i="38"/>
  <c r="BF146" i="38"/>
  <c r="BF148" i="38"/>
  <c r="BF165" i="38"/>
  <c r="BF170" i="38"/>
  <c r="BF174" i="38"/>
  <c r="BF176" i="38"/>
  <c r="BF183" i="38"/>
  <c r="BF195" i="38"/>
  <c r="BF152" i="38"/>
  <c r="BF154" i="38"/>
  <c r="BF156" i="38"/>
  <c r="BF158" i="38"/>
  <c r="BF167" i="38"/>
  <c r="BF177" i="38"/>
  <c r="BF185" i="38"/>
  <c r="BF186" i="38"/>
  <c r="BF188" i="38"/>
  <c r="BF189" i="38"/>
  <c r="BF191" i="38"/>
  <c r="BF192" i="38"/>
  <c r="BF193" i="38"/>
  <c r="BF197" i="38"/>
  <c r="BF152" i="37"/>
  <c r="BF157" i="37"/>
  <c r="BF158" i="37"/>
  <c r="BF159" i="37"/>
  <c r="BF164" i="37"/>
  <c r="BF166" i="37"/>
  <c r="BF171" i="37"/>
  <c r="BF172" i="37"/>
  <c r="BF177" i="37"/>
  <c r="F93" i="37"/>
  <c r="J94" i="37"/>
  <c r="J139" i="37"/>
  <c r="BF146" i="37"/>
  <c r="BF148" i="37"/>
  <c r="BF149" i="37"/>
  <c r="BF151" i="37"/>
  <c r="BF153" i="37"/>
  <c r="BF155" i="37"/>
  <c r="BF156" i="37"/>
  <c r="BF163" i="37"/>
  <c r="BF174" i="37"/>
  <c r="BF185" i="37"/>
  <c r="BF186" i="37"/>
  <c r="BF189" i="37"/>
  <c r="BF191" i="37"/>
  <c r="BF192" i="37"/>
  <c r="BF198" i="37"/>
  <c r="BF201" i="37"/>
  <c r="BF206" i="37"/>
  <c r="BF208" i="37"/>
  <c r="BF212" i="37"/>
  <c r="BF213" i="37"/>
  <c r="BF214" i="37"/>
  <c r="BF222" i="37"/>
  <c r="BF231" i="37"/>
  <c r="BF233" i="37"/>
  <c r="J91" i="37"/>
  <c r="F94" i="37"/>
  <c r="E131" i="37"/>
  <c r="BF147" i="37"/>
  <c r="BF150" i="37"/>
  <c r="BF154" i="37"/>
  <c r="BF161" i="37"/>
  <c r="BF165" i="37"/>
  <c r="BF167" i="37"/>
  <c r="BF168" i="37"/>
  <c r="BF169" i="37"/>
  <c r="BF176" i="37"/>
  <c r="BF179" i="37"/>
  <c r="BF180" i="37"/>
  <c r="BF182" i="37"/>
  <c r="BF183" i="37"/>
  <c r="BF184" i="37"/>
  <c r="BF187" i="37"/>
  <c r="BF188" i="37"/>
  <c r="BF197" i="37"/>
  <c r="BF207" i="37"/>
  <c r="BF209" i="37"/>
  <c r="BF210" i="37"/>
  <c r="BF211" i="37"/>
  <c r="BF227" i="37"/>
  <c r="BF229" i="37"/>
  <c r="BF160" i="37"/>
  <c r="BF170" i="37"/>
  <c r="BF173" i="37"/>
  <c r="BF175" i="37"/>
  <c r="BF178" i="37"/>
  <c r="BF190" i="37"/>
  <c r="BF193" i="37"/>
  <c r="BF196" i="37"/>
  <c r="BF199" i="37"/>
  <c r="BF200" i="37"/>
  <c r="BF202" i="37"/>
  <c r="BF203" i="37"/>
  <c r="BF204" i="37"/>
  <c r="BF216" i="37"/>
  <c r="BF217" i="37"/>
  <c r="BF218" i="37"/>
  <c r="BF219" i="37"/>
  <c r="BF224" i="37"/>
  <c r="BF226" i="37"/>
  <c r="BF230" i="37"/>
  <c r="BF232" i="37"/>
  <c r="BF234" i="37"/>
  <c r="BF235" i="37"/>
  <c r="BF236" i="37"/>
  <c r="BF237" i="37"/>
  <c r="BF238" i="37"/>
  <c r="F94" i="36"/>
  <c r="J132" i="36"/>
  <c r="BF147" i="36"/>
  <c r="BF156" i="36"/>
  <c r="BF160" i="36"/>
  <c r="BF164" i="36"/>
  <c r="BF165" i="36"/>
  <c r="BF167" i="36"/>
  <c r="BF170" i="36"/>
  <c r="BF171" i="36"/>
  <c r="BF197" i="36"/>
  <c r="BF198" i="36"/>
  <c r="BF200" i="36"/>
  <c r="BF204" i="36"/>
  <c r="BF206" i="36"/>
  <c r="E85" i="36"/>
  <c r="F132" i="36"/>
  <c r="BF138" i="36"/>
  <c r="BF141" i="36"/>
  <c r="BF143" i="36"/>
  <c r="BF145" i="36"/>
  <c r="BF151" i="36"/>
  <c r="BF152" i="36"/>
  <c r="BF153" i="36"/>
  <c r="BF173" i="36"/>
  <c r="BF176" i="36"/>
  <c r="BF177" i="36"/>
  <c r="BF178" i="36"/>
  <c r="BF179" i="36"/>
  <c r="BF180" i="36"/>
  <c r="BF183" i="36"/>
  <c r="BF195" i="36"/>
  <c r="BF205" i="36"/>
  <c r="J91" i="36"/>
  <c r="J94" i="36"/>
  <c r="BF142" i="36"/>
  <c r="BF150" i="36"/>
  <c r="BF157" i="36"/>
  <c r="BF163" i="36"/>
  <c r="BF168" i="36"/>
  <c r="BF174" i="36"/>
  <c r="BF175" i="36"/>
  <c r="BF184" i="36"/>
  <c r="BF186" i="36"/>
  <c r="BF187" i="36"/>
  <c r="BF192" i="36"/>
  <c r="BF201" i="36"/>
  <c r="BF202" i="36"/>
  <c r="BF203" i="36"/>
  <c r="BF139" i="36"/>
  <c r="BF140" i="36"/>
  <c r="BF144" i="36"/>
  <c r="BF146" i="36"/>
  <c r="BF148" i="36"/>
  <c r="BF149" i="36"/>
  <c r="BF154" i="36"/>
  <c r="BF155" i="36"/>
  <c r="BF158" i="36"/>
  <c r="BF159" i="36"/>
  <c r="BF161" i="36"/>
  <c r="BF162" i="36"/>
  <c r="BF166" i="36"/>
  <c r="BF169" i="36"/>
  <c r="BF172" i="36"/>
  <c r="BF181" i="36"/>
  <c r="BF182" i="36"/>
  <c r="BF185" i="36"/>
  <c r="BF190" i="36"/>
  <c r="BF194" i="36"/>
  <c r="BF199" i="36"/>
  <c r="E85" i="35"/>
  <c r="F94" i="35"/>
  <c r="J133" i="35"/>
  <c r="BF145" i="35"/>
  <c r="BF146" i="35"/>
  <c r="BF147" i="35"/>
  <c r="BF160" i="35"/>
  <c r="BF165" i="35"/>
  <c r="BF167" i="35"/>
  <c r="BF171" i="35"/>
  <c r="BF172" i="35"/>
  <c r="BF177" i="35"/>
  <c r="BF179" i="35"/>
  <c r="BF181" i="35"/>
  <c r="BF182" i="35"/>
  <c r="BF188" i="35"/>
  <c r="BF190" i="35"/>
  <c r="BF194" i="35"/>
  <c r="BF195" i="35"/>
  <c r="BF201" i="35"/>
  <c r="BF203" i="35"/>
  <c r="BF204" i="35"/>
  <c r="BF206" i="35"/>
  <c r="BF210" i="35"/>
  <c r="J131" i="35"/>
  <c r="J134" i="35"/>
  <c r="BF142" i="35"/>
  <c r="BF149" i="35"/>
  <c r="BF150" i="35"/>
  <c r="BF151" i="35"/>
  <c r="BF153" i="35"/>
  <c r="BF157" i="35"/>
  <c r="BF158" i="35"/>
  <c r="BF161" i="35"/>
  <c r="BF163" i="35"/>
  <c r="BF168" i="35"/>
  <c r="BF176" i="35"/>
  <c r="BF178" i="35"/>
  <c r="BF183" i="35"/>
  <c r="BF186" i="35"/>
  <c r="BF193" i="35"/>
  <c r="BF199" i="35"/>
  <c r="BF207" i="35"/>
  <c r="BF211" i="35"/>
  <c r="BF212" i="35"/>
  <c r="BF213" i="35"/>
  <c r="F133" i="35"/>
  <c r="BF140" i="35"/>
  <c r="BF143" i="35"/>
  <c r="BF148" i="35"/>
  <c r="BF152" i="35"/>
  <c r="BF156" i="35"/>
  <c r="BF159" i="35"/>
  <c r="BF162" i="35"/>
  <c r="BF164" i="35"/>
  <c r="BF166" i="35"/>
  <c r="BF169" i="35"/>
  <c r="BF170" i="35"/>
  <c r="BF173" i="35"/>
  <c r="BF174" i="35"/>
  <c r="BF175" i="35"/>
  <c r="BF180" i="35"/>
  <c r="BF184" i="35"/>
  <c r="BF185" i="35"/>
  <c r="BF191" i="35"/>
  <c r="BF192" i="35"/>
  <c r="BF196" i="35"/>
  <c r="BF209" i="35"/>
  <c r="BF214" i="35"/>
  <c r="BF139" i="35"/>
  <c r="BF141" i="35"/>
  <c r="BF144" i="35"/>
  <c r="BF154" i="35"/>
  <c r="BF155" i="35"/>
  <c r="BF187" i="35"/>
  <c r="BF208" i="35"/>
  <c r="BF215" i="35"/>
  <c r="F93" i="34"/>
  <c r="J130" i="34"/>
  <c r="F133" i="34"/>
  <c r="BF141" i="34"/>
  <c r="BF142" i="34"/>
  <c r="BF144" i="34"/>
  <c r="BF145" i="34"/>
  <c r="BF147" i="34"/>
  <c r="BF149" i="34"/>
  <c r="BF150" i="34"/>
  <c r="BF151" i="34"/>
  <c r="BF152" i="34"/>
  <c r="BF153" i="34"/>
  <c r="BF154" i="34"/>
  <c r="BF155" i="34"/>
  <c r="BF156" i="34"/>
  <c r="BF157" i="34"/>
  <c r="BF160" i="34"/>
  <c r="BF161" i="34"/>
  <c r="BF162" i="34"/>
  <c r="BF167" i="34"/>
  <c r="BF171" i="34"/>
  <c r="BF174" i="34"/>
  <c r="BF177" i="34"/>
  <c r="BF182" i="34"/>
  <c r="BF183" i="34"/>
  <c r="BF196" i="34"/>
  <c r="J93" i="34"/>
  <c r="J94" i="34"/>
  <c r="E124" i="34"/>
  <c r="BF143" i="34"/>
  <c r="BF146" i="34"/>
  <c r="BF148" i="34"/>
  <c r="BF159" i="34"/>
  <c r="BF163" i="34"/>
  <c r="BF164" i="34"/>
  <c r="BF165" i="34"/>
  <c r="BF166" i="34"/>
  <c r="BF168" i="34"/>
  <c r="BF172" i="34"/>
  <c r="BF173" i="34"/>
  <c r="BF175" i="34"/>
  <c r="BF178" i="34"/>
  <c r="BF179" i="34"/>
  <c r="BF181" i="34"/>
  <c r="BF185" i="34"/>
  <c r="BF188" i="34"/>
  <c r="BF193" i="34"/>
  <c r="BF195" i="34"/>
  <c r="BF198" i="34"/>
  <c r="BF199" i="34"/>
  <c r="BF200" i="34"/>
  <c r="BF138" i="34"/>
  <c r="BF139" i="34"/>
  <c r="BF140" i="34"/>
  <c r="BF158" i="34"/>
  <c r="BF169" i="34"/>
  <c r="BF170" i="34"/>
  <c r="BF176" i="34"/>
  <c r="BF180" i="34"/>
  <c r="BF184" i="34"/>
  <c r="BF190" i="34"/>
  <c r="BF192" i="34"/>
  <c r="BF197" i="34"/>
  <c r="BF201" i="34"/>
  <c r="BF202" i="34"/>
  <c r="BF203" i="34"/>
  <c r="BF204" i="34"/>
  <c r="F93" i="33"/>
  <c r="J130" i="33"/>
  <c r="BF138" i="33"/>
  <c r="BF144" i="33"/>
  <c r="BF147" i="33"/>
  <c r="BF156" i="33"/>
  <c r="BF162" i="33"/>
  <c r="BF168" i="33"/>
  <c r="BF179" i="33"/>
  <c r="BF182" i="33"/>
  <c r="J93" i="33"/>
  <c r="E124" i="33"/>
  <c r="J133" i="33"/>
  <c r="BF139" i="33"/>
  <c r="BF140" i="33"/>
  <c r="BF141" i="33"/>
  <c r="BF142" i="33"/>
  <c r="BF146" i="33"/>
  <c r="BF149" i="33"/>
  <c r="BF151" i="33"/>
  <c r="BF155" i="33"/>
  <c r="BF157" i="33"/>
  <c r="BF160" i="33"/>
  <c r="BF171" i="33"/>
  <c r="BF174" i="33"/>
  <c r="BF177" i="33"/>
  <c r="F94" i="33"/>
  <c r="BF143" i="33"/>
  <c r="BF150" i="33"/>
  <c r="BF153" i="33"/>
  <c r="BF158" i="33"/>
  <c r="BF159" i="33"/>
  <c r="BF163" i="33"/>
  <c r="BF170" i="33"/>
  <c r="BF175" i="33"/>
  <c r="BF176" i="33"/>
  <c r="BF180" i="33"/>
  <c r="BF145" i="33"/>
  <c r="BF148" i="33"/>
  <c r="BF152" i="33"/>
  <c r="BF154" i="33"/>
  <c r="BF161" i="33"/>
  <c r="BF166" i="33"/>
  <c r="BF173" i="33"/>
  <c r="BF178" i="33"/>
  <c r="BF181" i="33"/>
  <c r="J94" i="32"/>
  <c r="E124" i="32"/>
  <c r="F132" i="32"/>
  <c r="BF139" i="32"/>
  <c r="BF140" i="32"/>
  <c r="BF141" i="32"/>
  <c r="BF146" i="32"/>
  <c r="BF150" i="32"/>
  <c r="BF151" i="32"/>
  <c r="BF154" i="32"/>
  <c r="BF166" i="32"/>
  <c r="BF169" i="32"/>
  <c r="BF173" i="32"/>
  <c r="BF175" i="32"/>
  <c r="BF178" i="32"/>
  <c r="BF179" i="32"/>
  <c r="BF181" i="32"/>
  <c r="BF184" i="32"/>
  <c r="BF203" i="32"/>
  <c r="BF207" i="32"/>
  <c r="J91" i="32"/>
  <c r="F94" i="32"/>
  <c r="BF142" i="32"/>
  <c r="BF143" i="32"/>
  <c r="BF147" i="32"/>
  <c r="BF149" i="32"/>
  <c r="BF152" i="32"/>
  <c r="BF155" i="32"/>
  <c r="BF156" i="32"/>
  <c r="BF164" i="32"/>
  <c r="BF170" i="32"/>
  <c r="BF172" i="32"/>
  <c r="BF180" i="32"/>
  <c r="BF182" i="32"/>
  <c r="BF186" i="32"/>
  <c r="BF195" i="32"/>
  <c r="BF204" i="32"/>
  <c r="BF206" i="32"/>
  <c r="J93" i="32"/>
  <c r="BF144" i="32"/>
  <c r="BF148" i="32"/>
  <c r="BF157" i="32"/>
  <c r="BF158" i="32"/>
  <c r="BF159" i="32"/>
  <c r="BF162" i="32"/>
  <c r="BF163" i="32"/>
  <c r="BF168" i="32"/>
  <c r="BF177" i="32"/>
  <c r="BF185" i="32"/>
  <c r="BF187" i="32"/>
  <c r="BF196" i="32"/>
  <c r="BF201" i="32"/>
  <c r="BF205" i="32"/>
  <c r="BF138" i="32"/>
  <c r="BF145" i="32"/>
  <c r="BF153" i="32"/>
  <c r="BF160" i="32"/>
  <c r="BF161" i="32"/>
  <c r="BF165" i="32"/>
  <c r="BF167" i="32"/>
  <c r="BF171" i="32"/>
  <c r="BF174" i="32"/>
  <c r="BF176" i="32"/>
  <c r="BF183" i="32"/>
  <c r="BF188" i="32"/>
  <c r="BF191" i="32"/>
  <c r="BF193" i="32"/>
  <c r="BF198" i="32"/>
  <c r="BF199" i="32"/>
  <c r="BF200" i="32"/>
  <c r="BF202" i="32"/>
  <c r="J93" i="31"/>
  <c r="J94" i="31"/>
  <c r="BF142" i="31"/>
  <c r="BF153" i="31"/>
  <c r="BF156" i="31"/>
  <c r="BF161" i="31"/>
  <c r="BF167" i="31"/>
  <c r="BF169" i="31"/>
  <c r="BF170" i="31"/>
  <c r="BF173" i="31"/>
  <c r="BF178" i="31"/>
  <c r="BF179" i="31"/>
  <c r="BF180" i="31"/>
  <c r="BF192" i="31"/>
  <c r="BF194" i="31"/>
  <c r="BF197" i="31"/>
  <c r="BF199" i="31"/>
  <c r="BF204" i="31"/>
  <c r="BF209" i="31"/>
  <c r="BF212" i="31"/>
  <c r="BF213" i="31"/>
  <c r="J91" i="31"/>
  <c r="F94" i="31"/>
  <c r="F136" i="31"/>
  <c r="BF143" i="31"/>
  <c r="BF144" i="31"/>
  <c r="BF145" i="31"/>
  <c r="BF148" i="31"/>
  <c r="BF150" i="31"/>
  <c r="BF151" i="31"/>
  <c r="BF155" i="31"/>
  <c r="BF157" i="31"/>
  <c r="BF159" i="31"/>
  <c r="BF166" i="31"/>
  <c r="BF172" i="31"/>
  <c r="BF175" i="31"/>
  <c r="BF176" i="31"/>
  <c r="BF177" i="31"/>
  <c r="BF181" i="31"/>
  <c r="BF184" i="31"/>
  <c r="BF185" i="31"/>
  <c r="BF186" i="31"/>
  <c r="BF188" i="31"/>
  <c r="BF191" i="31"/>
  <c r="BF205" i="31"/>
  <c r="BF206" i="31"/>
  <c r="BF210" i="31"/>
  <c r="E85" i="31"/>
  <c r="BF146" i="31"/>
  <c r="BF147" i="31"/>
  <c r="BF149" i="31"/>
  <c r="BF154" i="31"/>
  <c r="BF158" i="31"/>
  <c r="BF160" i="31"/>
  <c r="BF162" i="31"/>
  <c r="BF164" i="31"/>
  <c r="BF165" i="31"/>
  <c r="BF168" i="31"/>
  <c r="BF171" i="31"/>
  <c r="BF182" i="31"/>
  <c r="BF187" i="31"/>
  <c r="BF189" i="31"/>
  <c r="BF190" i="31"/>
  <c r="BF193" i="31"/>
  <c r="BF201" i="31"/>
  <c r="BF202" i="31"/>
  <c r="BF207" i="31"/>
  <c r="BF208" i="31"/>
  <c r="BF211" i="31"/>
  <c r="E85" i="30"/>
  <c r="F93" i="30"/>
  <c r="J94" i="30"/>
  <c r="BF142" i="30"/>
  <c r="BF150" i="30"/>
  <c r="BF156" i="30"/>
  <c r="BF157" i="30"/>
  <c r="BF162" i="30"/>
  <c r="J91" i="30"/>
  <c r="F94" i="30"/>
  <c r="BF141" i="30"/>
  <c r="BF158" i="30"/>
  <c r="J132" i="30"/>
  <c r="BF138" i="30"/>
  <c r="BF139" i="30"/>
  <c r="BF148" i="30"/>
  <c r="BF151" i="30"/>
  <c r="BF153" i="30"/>
  <c r="BF154" i="30"/>
  <c r="BF160" i="30"/>
  <c r="BF161" i="30"/>
  <c r="BF140" i="30"/>
  <c r="BF143" i="30"/>
  <c r="BF146" i="30"/>
  <c r="BF155" i="30"/>
  <c r="BF159" i="30"/>
  <c r="J93" i="29"/>
  <c r="F94" i="29"/>
  <c r="BF167" i="29"/>
  <c r="BF175" i="29"/>
  <c r="BF177" i="29"/>
  <c r="BF195" i="29"/>
  <c r="BF196" i="29"/>
  <c r="BF198" i="29"/>
  <c r="BF206" i="29"/>
  <c r="BF208" i="29"/>
  <c r="BF213" i="29"/>
  <c r="BF217" i="29"/>
  <c r="BF222" i="29"/>
  <c r="BF223" i="29"/>
  <c r="BF227" i="29"/>
  <c r="BF230" i="29"/>
  <c r="BF231" i="29"/>
  <c r="BF236" i="29"/>
  <c r="BF246" i="29"/>
  <c r="BF258" i="29"/>
  <c r="E85" i="29"/>
  <c r="J91" i="29"/>
  <c r="F156" i="29"/>
  <c r="J157" i="29"/>
  <c r="BF173" i="29"/>
  <c r="BF185" i="29"/>
  <c r="BF189" i="29"/>
  <c r="BF194" i="29"/>
  <c r="BF201" i="29"/>
  <c r="BF202" i="29"/>
  <c r="BF210" i="29"/>
  <c r="BF215" i="29"/>
  <c r="BF219" i="29"/>
  <c r="BF225" i="29"/>
  <c r="BF233" i="29"/>
  <c r="BF241" i="29"/>
  <c r="BF243" i="29"/>
  <c r="BF253" i="29"/>
  <c r="BF255" i="29"/>
  <c r="BF256" i="29"/>
  <c r="BF259" i="29"/>
  <c r="BF261" i="29"/>
  <c r="BF171" i="29"/>
  <c r="BF181" i="29"/>
  <c r="BF183" i="29"/>
  <c r="BF191" i="29"/>
  <c r="BF197" i="29"/>
  <c r="BF199" i="29"/>
  <c r="BF204" i="29"/>
  <c r="BF211" i="29"/>
  <c r="BF212" i="29"/>
  <c r="BF216" i="29"/>
  <c r="BF224" i="29"/>
  <c r="BF226" i="29"/>
  <c r="BF234" i="29"/>
  <c r="BF235" i="29"/>
  <c r="BF237" i="29"/>
  <c r="BF244" i="29"/>
  <c r="BF247" i="29"/>
  <c r="BF249" i="29"/>
  <c r="BF250" i="29"/>
  <c r="BF251" i="29"/>
  <c r="BF260" i="29"/>
  <c r="BF163" i="29"/>
  <c r="BF165" i="29"/>
  <c r="BF169" i="29"/>
  <c r="BF179" i="29"/>
  <c r="BF187" i="29"/>
  <c r="BF203" i="29"/>
  <c r="BF205" i="29"/>
  <c r="BF209" i="29"/>
  <c r="BF218" i="29"/>
  <c r="BF220" i="29"/>
  <c r="BF228" i="29"/>
  <c r="BF239" i="29"/>
  <c r="BF245" i="29"/>
  <c r="BF252" i="29"/>
  <c r="F94" i="28"/>
  <c r="BF135" i="28"/>
  <c r="BF139" i="28"/>
  <c r="E85" i="28"/>
  <c r="F93" i="28"/>
  <c r="J126" i="28"/>
  <c r="J128" i="28"/>
  <c r="J129" i="28"/>
  <c r="BF134" i="28"/>
  <c r="BF136" i="28"/>
  <c r="BF138" i="28"/>
  <c r="BF141" i="28"/>
  <c r="BF142" i="28"/>
  <c r="BF145" i="28"/>
  <c r="BF137" i="28"/>
  <c r="BF140" i="28"/>
  <c r="BF143" i="28"/>
  <c r="BF147" i="28"/>
  <c r="BF144" i="28"/>
  <c r="BK133" i="26"/>
  <c r="J133" i="26" s="1"/>
  <c r="J98" i="26" s="1"/>
  <c r="J32" i="26" s="1"/>
  <c r="J110" i="26" s="1"/>
  <c r="BF110" i="26" s="1"/>
  <c r="J91" i="27"/>
  <c r="F94" i="27"/>
  <c r="F129" i="27"/>
  <c r="BF135" i="27"/>
  <c r="BF136" i="27"/>
  <c r="BF138" i="27"/>
  <c r="BF147" i="27"/>
  <c r="BF157" i="27"/>
  <c r="BF161" i="27"/>
  <c r="BF162" i="27"/>
  <c r="BF176" i="27"/>
  <c r="BF178" i="27"/>
  <c r="BF179" i="27"/>
  <c r="E85" i="27"/>
  <c r="J94" i="27"/>
  <c r="J129" i="27"/>
  <c r="BF137" i="27"/>
  <c r="BF143" i="27"/>
  <c r="BF144" i="27"/>
  <c r="BF150" i="27"/>
  <c r="BF151" i="27"/>
  <c r="BF155" i="27"/>
  <c r="BF156" i="27"/>
  <c r="BF160" i="27"/>
  <c r="BF167" i="27"/>
  <c r="BF169" i="27"/>
  <c r="BF174" i="27"/>
  <c r="BF184" i="27"/>
  <c r="BF139" i="27"/>
  <c r="BF140" i="27"/>
  <c r="BF142" i="27"/>
  <c r="BF145" i="27"/>
  <c r="BF146" i="27"/>
  <c r="BF148" i="27"/>
  <c r="BF149" i="27"/>
  <c r="BF152" i="27"/>
  <c r="BF153" i="27"/>
  <c r="BF154" i="27"/>
  <c r="BF158" i="27"/>
  <c r="BF159" i="27"/>
  <c r="BF163" i="27"/>
  <c r="BF164" i="27"/>
  <c r="BF165" i="27"/>
  <c r="BF166" i="27"/>
  <c r="BF170" i="27"/>
  <c r="BF171" i="27"/>
  <c r="BF172" i="27"/>
  <c r="BF173" i="27"/>
  <c r="BF175" i="27"/>
  <c r="BF177" i="27"/>
  <c r="BF180" i="27"/>
  <c r="BF181" i="27"/>
  <c r="BF182" i="27"/>
  <c r="BF183" i="27"/>
  <c r="BF185" i="27"/>
  <c r="F93" i="26"/>
  <c r="J129" i="26"/>
  <c r="BF140" i="26"/>
  <c r="BF141" i="26"/>
  <c r="BF150" i="26"/>
  <c r="BF156" i="26"/>
  <c r="BF173" i="26"/>
  <c r="BF176" i="26"/>
  <c r="BF177" i="26"/>
  <c r="BF178" i="26"/>
  <c r="BF179" i="26"/>
  <c r="BF181" i="26"/>
  <c r="BF183" i="26"/>
  <c r="BF187" i="26"/>
  <c r="BF189" i="26"/>
  <c r="E85" i="26"/>
  <c r="J127" i="26"/>
  <c r="J130" i="26"/>
  <c r="BF135" i="26"/>
  <c r="BF136" i="26"/>
  <c r="BF147" i="26"/>
  <c r="BF151" i="26"/>
  <c r="BF152" i="26"/>
  <c r="BF153" i="26"/>
  <c r="BF154" i="26"/>
  <c r="BF155" i="26"/>
  <c r="BF157" i="26"/>
  <c r="BF159" i="26"/>
  <c r="BF164" i="26"/>
  <c r="BF166" i="26"/>
  <c r="BF180" i="26"/>
  <c r="BF182" i="26"/>
  <c r="BF188" i="26"/>
  <c r="BF190" i="26"/>
  <c r="F94" i="26"/>
  <c r="BF137" i="26"/>
  <c r="BF138" i="26"/>
  <c r="BF139" i="26"/>
  <c r="BF142" i="26"/>
  <c r="BF143" i="26"/>
  <c r="BF144" i="26"/>
  <c r="BF148" i="26"/>
  <c r="BF149" i="26"/>
  <c r="BF160" i="26"/>
  <c r="BF162" i="26"/>
  <c r="BF165" i="26"/>
  <c r="BF167" i="26"/>
  <c r="BF168" i="26"/>
  <c r="BF169" i="26"/>
  <c r="BF170" i="26"/>
  <c r="BF172" i="26"/>
  <c r="BF184" i="26"/>
  <c r="BF186" i="26"/>
  <c r="BF145" i="26"/>
  <c r="BF158" i="26"/>
  <c r="BF161" i="26"/>
  <c r="BF163" i="26"/>
  <c r="BF171" i="26"/>
  <c r="BF175" i="26"/>
  <c r="BF185" i="26"/>
  <c r="F93" i="25"/>
  <c r="F94" i="25"/>
  <c r="J130" i="25"/>
  <c r="BF137" i="25"/>
  <c r="BF141" i="25"/>
  <c r="BF149" i="25"/>
  <c r="BF156" i="25"/>
  <c r="BF164" i="25"/>
  <c r="BF170" i="25"/>
  <c r="BF172" i="25"/>
  <c r="BF174" i="25"/>
  <c r="BF183" i="25"/>
  <c r="BF184" i="25"/>
  <c r="J93" i="25"/>
  <c r="BF135" i="25"/>
  <c r="BF146" i="25"/>
  <c r="BF147" i="25"/>
  <c r="BF148" i="25"/>
  <c r="BF150" i="25"/>
  <c r="BF152" i="25"/>
  <c r="BF153" i="25"/>
  <c r="BF157" i="25"/>
  <c r="BF163" i="25"/>
  <c r="BF165" i="25"/>
  <c r="BF166" i="25"/>
  <c r="BF171" i="25"/>
  <c r="BF173" i="25"/>
  <c r="BF179" i="25"/>
  <c r="BF180" i="25"/>
  <c r="BF182" i="25"/>
  <c r="BF187" i="25"/>
  <c r="BF189" i="25"/>
  <c r="E85" i="25"/>
  <c r="J91" i="25"/>
  <c r="BF136" i="25"/>
  <c r="BF138" i="25"/>
  <c r="BF139" i="25"/>
  <c r="BF140" i="25"/>
  <c r="BF142" i="25"/>
  <c r="BF143" i="25"/>
  <c r="BF144" i="25"/>
  <c r="BF151" i="25"/>
  <c r="BF154" i="25"/>
  <c r="BF155" i="25"/>
  <c r="BF158" i="25"/>
  <c r="BF159" i="25"/>
  <c r="BF160" i="25"/>
  <c r="BF161" i="25"/>
  <c r="BF162" i="25"/>
  <c r="BF167" i="25"/>
  <c r="BF168" i="25"/>
  <c r="BF169" i="25"/>
  <c r="BF175" i="25"/>
  <c r="BF177" i="25"/>
  <c r="BF178" i="25"/>
  <c r="BF181" i="25"/>
  <c r="BF185" i="25"/>
  <c r="BF186" i="25"/>
  <c r="BF188" i="25"/>
  <c r="BF190" i="25"/>
  <c r="BF191" i="25"/>
  <c r="BF192" i="25"/>
  <c r="BF193" i="25"/>
  <c r="BF194" i="25"/>
  <c r="J134" i="23"/>
  <c r="J99" i="23" s="1"/>
  <c r="E85" i="24"/>
  <c r="F93" i="24"/>
  <c r="J94" i="24"/>
  <c r="J129" i="24"/>
  <c r="BF135" i="24"/>
  <c r="BF136" i="24"/>
  <c r="BF153" i="24"/>
  <c r="BF154" i="24"/>
  <c r="BF161" i="24"/>
  <c r="BF162" i="24"/>
  <c r="BF167" i="24"/>
  <c r="BF172" i="24"/>
  <c r="BF175" i="24"/>
  <c r="BF186" i="24"/>
  <c r="BF190" i="24"/>
  <c r="BF191" i="24"/>
  <c r="BF199" i="24"/>
  <c r="BF205" i="24"/>
  <c r="BF208" i="24"/>
  <c r="BF209" i="24"/>
  <c r="BF215" i="24"/>
  <c r="BF216" i="24"/>
  <c r="F94" i="24"/>
  <c r="BF140" i="24"/>
  <c r="BF143" i="24"/>
  <c r="BF164" i="24"/>
  <c r="BF169" i="24"/>
  <c r="BF170" i="24"/>
  <c r="BF171" i="24"/>
  <c r="BF179" i="24"/>
  <c r="BF180" i="24"/>
  <c r="BF183" i="24"/>
  <c r="BF184" i="24"/>
  <c r="BF185" i="24"/>
  <c r="BF188" i="24"/>
  <c r="BF189" i="24"/>
  <c r="BF197" i="24"/>
  <c r="BF198" i="24"/>
  <c r="BF200" i="24"/>
  <c r="BF201" i="24"/>
  <c r="BF202" i="24"/>
  <c r="BF203" i="24"/>
  <c r="BF204" i="24"/>
  <c r="BF210" i="24"/>
  <c r="BF214" i="24"/>
  <c r="J91" i="24"/>
  <c r="BF137" i="24"/>
  <c r="BF138" i="24"/>
  <c r="BF139" i="24"/>
  <c r="BF141" i="24"/>
  <c r="BF142" i="24"/>
  <c r="BF144" i="24"/>
  <c r="BF145" i="24"/>
  <c r="BF147" i="24"/>
  <c r="BF148" i="24"/>
  <c r="BF149" i="24"/>
  <c r="BF150" i="24"/>
  <c r="BF151" i="24"/>
  <c r="BF152" i="24"/>
  <c r="BF155" i="24"/>
  <c r="BF156" i="24"/>
  <c r="BF157" i="24"/>
  <c r="BF158" i="24"/>
  <c r="BF159" i="24"/>
  <c r="BF160" i="24"/>
  <c r="BF163" i="24"/>
  <c r="BF165" i="24"/>
  <c r="BF166" i="24"/>
  <c r="BF168" i="24"/>
  <c r="BF173" i="24"/>
  <c r="BF174" i="24"/>
  <c r="BF176" i="24"/>
  <c r="BF177" i="24"/>
  <c r="BF178" i="24"/>
  <c r="BF181" i="24"/>
  <c r="BF182" i="24"/>
  <c r="BF187" i="24"/>
  <c r="BF192" i="24"/>
  <c r="BF193" i="24"/>
  <c r="BF194" i="24"/>
  <c r="BF195" i="24"/>
  <c r="BF206" i="24"/>
  <c r="BF207" i="24"/>
  <c r="BF211" i="24"/>
  <c r="BF212" i="24"/>
  <c r="BF213" i="24"/>
  <c r="F93" i="23"/>
  <c r="E121" i="23"/>
  <c r="J127" i="23"/>
  <c r="BF138" i="23"/>
  <c r="BF139" i="23"/>
  <c r="BF145" i="23"/>
  <c r="BF157" i="23"/>
  <c r="BF161" i="23"/>
  <c r="BF164" i="23"/>
  <c r="BF166" i="23"/>
  <c r="BF169" i="23"/>
  <c r="BF175" i="23"/>
  <c r="BF183" i="23"/>
  <c r="BF184" i="23"/>
  <c r="BF190" i="23"/>
  <c r="BF192" i="23"/>
  <c r="BF193" i="23"/>
  <c r="BF198" i="23"/>
  <c r="BF200" i="23"/>
  <c r="BF202" i="23"/>
  <c r="BF206" i="23"/>
  <c r="J93" i="23"/>
  <c r="F130" i="23"/>
  <c r="BF136" i="23"/>
  <c r="BF137" i="23"/>
  <c r="BF141" i="23"/>
  <c r="BF143" i="23"/>
  <c r="BF148" i="23"/>
  <c r="BF152" i="23"/>
  <c r="BF153" i="23"/>
  <c r="BF156" i="23"/>
  <c r="BF158" i="23"/>
  <c r="BF167" i="23"/>
  <c r="BF173" i="23"/>
  <c r="BF176" i="23"/>
  <c r="BF177" i="23"/>
  <c r="BF181" i="23"/>
  <c r="BF186" i="23"/>
  <c r="BF187" i="23"/>
  <c r="BF195" i="23"/>
  <c r="BF199" i="23"/>
  <c r="BF201" i="23"/>
  <c r="J130" i="23"/>
  <c r="BF135" i="23"/>
  <c r="BF142" i="23"/>
  <c r="BF144" i="23"/>
  <c r="BF149" i="23"/>
  <c r="BF150" i="23"/>
  <c r="BF154" i="23"/>
  <c r="BF160" i="23"/>
  <c r="BF162" i="23"/>
  <c r="BF163" i="23"/>
  <c r="BF165" i="23"/>
  <c r="BF168" i="23"/>
  <c r="BF171" i="23"/>
  <c r="BF172" i="23"/>
  <c r="BF178" i="23"/>
  <c r="BF179" i="23"/>
  <c r="BF188" i="23"/>
  <c r="BF191" i="23"/>
  <c r="BF207" i="23"/>
  <c r="BF208" i="23"/>
  <c r="BF140" i="23"/>
  <c r="BF147" i="23"/>
  <c r="BF151" i="23"/>
  <c r="BF155" i="23"/>
  <c r="BF159" i="23"/>
  <c r="BF170" i="23"/>
  <c r="BF174" i="23"/>
  <c r="BF180" i="23"/>
  <c r="BF182" i="23"/>
  <c r="BF185" i="23"/>
  <c r="BF194" i="23"/>
  <c r="BF196" i="23"/>
  <c r="BF197" i="23"/>
  <c r="BF203" i="23"/>
  <c r="BF204" i="23"/>
  <c r="BF205" i="23"/>
  <c r="BF139" i="22"/>
  <c r="BF140" i="22"/>
  <c r="BF150" i="22"/>
  <c r="BF158" i="22"/>
  <c r="BF159" i="22"/>
  <c r="BF160" i="22"/>
  <c r="BF163" i="22"/>
  <c r="BF167" i="22"/>
  <c r="BF168" i="22"/>
  <c r="BF171" i="22"/>
  <c r="F93" i="22"/>
  <c r="F94" i="22"/>
  <c r="E121" i="22"/>
  <c r="J127" i="22"/>
  <c r="J129" i="22"/>
  <c r="J130" i="22"/>
  <c r="BF135" i="22"/>
  <c r="BF137" i="22"/>
  <c r="BF138" i="22"/>
  <c r="BF142" i="22"/>
  <c r="BF143" i="22"/>
  <c r="BF153" i="22"/>
  <c r="BF156" i="22"/>
  <c r="BF161" i="22"/>
  <c r="BF166" i="22"/>
  <c r="BF169" i="22"/>
  <c r="BF170" i="22"/>
  <c r="BF173" i="22"/>
  <c r="BF175" i="22"/>
  <c r="BF177" i="22"/>
  <c r="BF182" i="22"/>
  <c r="BF186" i="22"/>
  <c r="BF136" i="22"/>
  <c r="BF141" i="22"/>
  <c r="BF144" i="22"/>
  <c r="BF145" i="22"/>
  <c r="BF147" i="22"/>
  <c r="BF148" i="22"/>
  <c r="BF149" i="22"/>
  <c r="BF151" i="22"/>
  <c r="BF152" i="22"/>
  <c r="BF154" i="22"/>
  <c r="BF155" i="22"/>
  <c r="BF157" i="22"/>
  <c r="BF162" i="22"/>
  <c r="BF164" i="22"/>
  <c r="BF165" i="22"/>
  <c r="BF172" i="22"/>
  <c r="BF176" i="22"/>
  <c r="BF178" i="22"/>
  <c r="BF179" i="22"/>
  <c r="BF180" i="22"/>
  <c r="BF181" i="22"/>
  <c r="BF183" i="22"/>
  <c r="BF184" i="22"/>
  <c r="BF185" i="22"/>
  <c r="BF187" i="22"/>
  <c r="BF188" i="22"/>
  <c r="BF189" i="22"/>
  <c r="BF190" i="22"/>
  <c r="BF147" i="21"/>
  <c r="BF150" i="21"/>
  <c r="BF154" i="21"/>
  <c r="BF162" i="21"/>
  <c r="BF165" i="21"/>
  <c r="BF167" i="21"/>
  <c r="BF170" i="21"/>
  <c r="E85" i="21"/>
  <c r="F93" i="21"/>
  <c r="F94" i="21"/>
  <c r="BF135" i="21"/>
  <c r="BF136" i="21"/>
  <c r="BF141" i="21"/>
  <c r="BF144" i="21"/>
  <c r="BF146" i="21"/>
  <c r="BF152" i="21"/>
  <c r="BF159" i="21"/>
  <c r="BF160" i="21"/>
  <c r="BF163" i="21"/>
  <c r="BF164" i="21"/>
  <c r="BF168" i="21"/>
  <c r="BF175" i="21"/>
  <c r="BF187" i="21"/>
  <c r="BF188" i="21"/>
  <c r="BF189" i="21"/>
  <c r="BF192" i="21"/>
  <c r="J91" i="21"/>
  <c r="J93" i="21"/>
  <c r="J94" i="21"/>
  <c r="BF137" i="21"/>
  <c r="BF138" i="21"/>
  <c r="BF139" i="21"/>
  <c r="BF140" i="21"/>
  <c r="BF142" i="21"/>
  <c r="BF143" i="21"/>
  <c r="BF157" i="21"/>
  <c r="BF158" i="21"/>
  <c r="BF161" i="21"/>
  <c r="BF169" i="21"/>
  <c r="BF171" i="21"/>
  <c r="BF174" i="21"/>
  <c r="BF180" i="21"/>
  <c r="BF183" i="21"/>
  <c r="BF193" i="21"/>
  <c r="BF194" i="21"/>
  <c r="BF148" i="21"/>
  <c r="BF149" i="21"/>
  <c r="BF151" i="21"/>
  <c r="BF153" i="21"/>
  <c r="BF155" i="21"/>
  <c r="BF156" i="21"/>
  <c r="BF166" i="21"/>
  <c r="BF172" i="21"/>
  <c r="BF173" i="21"/>
  <c r="BF177" i="21"/>
  <c r="BF178" i="21"/>
  <c r="BF179" i="21"/>
  <c r="BF181" i="21"/>
  <c r="BF182" i="21"/>
  <c r="BF184" i="21"/>
  <c r="BF185" i="21"/>
  <c r="BF186" i="21"/>
  <c r="BF190" i="21"/>
  <c r="BF191" i="21"/>
  <c r="J93" i="20"/>
  <c r="J127" i="20"/>
  <c r="BF136" i="20"/>
  <c r="BF140" i="20"/>
  <c r="BF142" i="20"/>
  <c r="BF143" i="20"/>
  <c r="BF148" i="20"/>
  <c r="BF153" i="20"/>
  <c r="BF157" i="20"/>
  <c r="BF159" i="20"/>
  <c r="BF162" i="20"/>
  <c r="BF176" i="20"/>
  <c r="J94" i="20"/>
  <c r="F129" i="20"/>
  <c r="BF135" i="20"/>
  <c r="BF139" i="20"/>
  <c r="BF146" i="20"/>
  <c r="BF149" i="20"/>
  <c r="BF151" i="20"/>
  <c r="BF152" i="20"/>
  <c r="BF155" i="20"/>
  <c r="BF156" i="20"/>
  <c r="BF160" i="20"/>
  <c r="BF164" i="20"/>
  <c r="BF165" i="20"/>
  <c r="BF166" i="20"/>
  <c r="BF169" i="20"/>
  <c r="BF178" i="20"/>
  <c r="BF186" i="20"/>
  <c r="BF187" i="20"/>
  <c r="BF190" i="20"/>
  <c r="BF193" i="20"/>
  <c r="BF197" i="20"/>
  <c r="E121" i="20"/>
  <c r="F130" i="20"/>
  <c r="BF145" i="20"/>
  <c r="BF147" i="20"/>
  <c r="BF150" i="20"/>
  <c r="BF163" i="20"/>
  <c r="BF171" i="20"/>
  <c r="BF172" i="20"/>
  <c r="BF175" i="20"/>
  <c r="BF179" i="20"/>
  <c r="BF180" i="20"/>
  <c r="BF185" i="20"/>
  <c r="BF189" i="20"/>
  <c r="BF192" i="20"/>
  <c r="BF194" i="20"/>
  <c r="BF195" i="20"/>
  <c r="BF137" i="20"/>
  <c r="BF138" i="20"/>
  <c r="BF141" i="20"/>
  <c r="BF154" i="20"/>
  <c r="BF158" i="20"/>
  <c r="BF161" i="20"/>
  <c r="BF167" i="20"/>
  <c r="BF168" i="20"/>
  <c r="BF170" i="20"/>
  <c r="BF173" i="20"/>
  <c r="BF174" i="20"/>
  <c r="BF177" i="20"/>
  <c r="BF182" i="20"/>
  <c r="BF183" i="20"/>
  <c r="BF184" i="20"/>
  <c r="BF188" i="20"/>
  <c r="BF191" i="20"/>
  <c r="BF196" i="20"/>
  <c r="J94" i="19"/>
  <c r="F131" i="19"/>
  <c r="BF141" i="19"/>
  <c r="BF145" i="19"/>
  <c r="BF149" i="19"/>
  <c r="BF151" i="19"/>
  <c r="BF152" i="19"/>
  <c r="BF155" i="19"/>
  <c r="BF157" i="19"/>
  <c r="BF168" i="19"/>
  <c r="J91" i="19"/>
  <c r="J93" i="19"/>
  <c r="BF140" i="19"/>
  <c r="BF158" i="19"/>
  <c r="BF162" i="19"/>
  <c r="BF163" i="19"/>
  <c r="BF166" i="19"/>
  <c r="F93" i="19"/>
  <c r="BF136" i="19"/>
  <c r="BF137" i="19"/>
  <c r="BF139" i="19"/>
  <c r="BF143" i="19"/>
  <c r="BF144" i="19"/>
  <c r="BF146" i="19"/>
  <c r="BF153" i="19"/>
  <c r="BF154" i="19"/>
  <c r="BF159" i="19"/>
  <c r="BF161" i="19"/>
  <c r="E85" i="19"/>
  <c r="BF138" i="19"/>
  <c r="BF147" i="19"/>
  <c r="BF148" i="19"/>
  <c r="BF150" i="19"/>
  <c r="BF160" i="19"/>
  <c r="BF164" i="19"/>
  <c r="BF165" i="19"/>
  <c r="F93" i="18"/>
  <c r="J94" i="18"/>
  <c r="E122" i="18"/>
  <c r="J128" i="18"/>
  <c r="BF136" i="18"/>
  <c r="BF141" i="18"/>
  <c r="BF154" i="18"/>
  <c r="BF155" i="18"/>
  <c r="BF160" i="18"/>
  <c r="BF161" i="18"/>
  <c r="BF166" i="18"/>
  <c r="J93" i="18"/>
  <c r="BF137" i="18"/>
  <c r="BF138" i="18"/>
  <c r="BF140" i="18"/>
  <c r="BF143" i="18"/>
  <c r="BF144" i="18"/>
  <c r="BF145" i="18"/>
  <c r="BF146" i="18"/>
  <c r="BF147" i="18"/>
  <c r="BF148" i="18"/>
  <c r="BF149" i="18"/>
  <c r="BF150" i="18"/>
  <c r="BF151" i="18"/>
  <c r="BF152" i="18"/>
  <c r="BF153" i="18"/>
  <c r="BF157" i="18"/>
  <c r="BF159" i="18"/>
  <c r="BF162" i="18"/>
  <c r="F94" i="18"/>
  <c r="BF139" i="18"/>
  <c r="BF158" i="18"/>
  <c r="BF163" i="18"/>
  <c r="BF164" i="18"/>
  <c r="BF165" i="18"/>
  <c r="BF168" i="18"/>
  <c r="J91" i="17"/>
  <c r="F94" i="17"/>
  <c r="E120" i="17"/>
  <c r="F128" i="17"/>
  <c r="J129" i="17"/>
  <c r="BF134" i="17"/>
  <c r="BF136" i="17"/>
  <c r="BF137" i="17"/>
  <c r="BF143" i="17"/>
  <c r="J93" i="17"/>
  <c r="BF135" i="17"/>
  <c r="BF138" i="17"/>
  <c r="BF139" i="17"/>
  <c r="BF140" i="17"/>
  <c r="BF141" i="17"/>
  <c r="E85" i="16"/>
  <c r="F93" i="16"/>
  <c r="J94" i="16"/>
  <c r="J126" i="16"/>
  <c r="J128" i="16"/>
  <c r="BF134" i="16"/>
  <c r="BF135" i="16"/>
  <c r="BF140" i="16"/>
  <c r="BF141" i="16"/>
  <c r="BF145" i="16"/>
  <c r="BF148" i="16"/>
  <c r="F94" i="16"/>
  <c r="BF142" i="16"/>
  <c r="BF143" i="16"/>
  <c r="BF136" i="16"/>
  <c r="BF137" i="16"/>
  <c r="BF138" i="16"/>
  <c r="BF139" i="16"/>
  <c r="BF146" i="16"/>
  <c r="BF147" i="16"/>
  <c r="J93" i="15"/>
  <c r="BF134" i="15"/>
  <c r="BF137" i="15"/>
  <c r="BF140" i="15"/>
  <c r="BF141" i="15"/>
  <c r="BF142" i="15"/>
  <c r="BF146" i="15"/>
  <c r="BF147" i="15"/>
  <c r="BF148" i="15"/>
  <c r="BF151" i="15"/>
  <c r="BF152" i="15"/>
  <c r="BF154" i="15"/>
  <c r="BF155" i="15"/>
  <c r="BF160" i="15"/>
  <c r="F93" i="15"/>
  <c r="F94" i="15"/>
  <c r="J129" i="15"/>
  <c r="BF135" i="15"/>
  <c r="BF136" i="15"/>
  <c r="BF144" i="15"/>
  <c r="BF145" i="15"/>
  <c r="BF157" i="15"/>
  <c r="BF158" i="15"/>
  <c r="BF159" i="15"/>
  <c r="BF161" i="15"/>
  <c r="BF162" i="15"/>
  <c r="BF168" i="15"/>
  <c r="BF176" i="15"/>
  <c r="BF179" i="15"/>
  <c r="BF180" i="15"/>
  <c r="E85" i="15"/>
  <c r="J91" i="15"/>
  <c r="BF138" i="15"/>
  <c r="BF139" i="15"/>
  <c r="BF143" i="15"/>
  <c r="BF149" i="15"/>
  <c r="BF150" i="15"/>
  <c r="BF153" i="15"/>
  <c r="BF163" i="15"/>
  <c r="BF167" i="15"/>
  <c r="BF172" i="15"/>
  <c r="BF175" i="15"/>
  <c r="BF177" i="15"/>
  <c r="BF164" i="15"/>
  <c r="BF165" i="15"/>
  <c r="BF166" i="15"/>
  <c r="BF169" i="15"/>
  <c r="BF170" i="15"/>
  <c r="BF171" i="15"/>
  <c r="BF173" i="15"/>
  <c r="BF174" i="15"/>
  <c r="BF178" i="15"/>
  <c r="F93" i="14"/>
  <c r="J128" i="14"/>
  <c r="BF135" i="14"/>
  <c r="BF163" i="14"/>
  <c r="BF165" i="14"/>
  <c r="BF166" i="14"/>
  <c r="BF167" i="14"/>
  <c r="BF171" i="14"/>
  <c r="BF178" i="14"/>
  <c r="BF180" i="14"/>
  <c r="E85" i="14"/>
  <c r="F129" i="14"/>
  <c r="BF134" i="14"/>
  <c r="BF139" i="14"/>
  <c r="BF143" i="14"/>
  <c r="BF144" i="14"/>
  <c r="BF145" i="14"/>
  <c r="BF152" i="14"/>
  <c r="BF153" i="14"/>
  <c r="BF161" i="14"/>
  <c r="BF162" i="14"/>
  <c r="BF174" i="14"/>
  <c r="BF176" i="14"/>
  <c r="J91" i="14"/>
  <c r="J94" i="14"/>
  <c r="BF137" i="14"/>
  <c r="BF142" i="14"/>
  <c r="BF147" i="14"/>
  <c r="BF149" i="14"/>
  <c r="BF150" i="14"/>
  <c r="BF151" i="14"/>
  <c r="BF155" i="14"/>
  <c r="BF156" i="14"/>
  <c r="BF157" i="14"/>
  <c r="BF160" i="14"/>
  <c r="BF164" i="14"/>
  <c r="BF168" i="14"/>
  <c r="BF169" i="14"/>
  <c r="BF175" i="14"/>
  <c r="BF177" i="14"/>
  <c r="BF181" i="14"/>
  <c r="BF136" i="14"/>
  <c r="BF138" i="14"/>
  <c r="BF140" i="14"/>
  <c r="BF141" i="14"/>
  <c r="BF146" i="14"/>
  <c r="BF148" i="14"/>
  <c r="BF154" i="14"/>
  <c r="BF159" i="14"/>
  <c r="BF170" i="14"/>
  <c r="BF172" i="14"/>
  <c r="BF173" i="14"/>
  <c r="BF179" i="14"/>
  <c r="J94" i="13"/>
  <c r="E120" i="13"/>
  <c r="F128" i="13"/>
  <c r="BF134" i="13"/>
  <c r="BF137" i="13"/>
  <c r="BF140" i="13"/>
  <c r="BF146" i="13"/>
  <c r="BF173" i="13"/>
  <c r="BF174" i="13"/>
  <c r="BF176" i="13"/>
  <c r="F94" i="13"/>
  <c r="J126" i="13"/>
  <c r="J128" i="13"/>
  <c r="BF135" i="13"/>
  <c r="BF136" i="13"/>
  <c r="BF139" i="13"/>
  <c r="BF141" i="13"/>
  <c r="BF142" i="13"/>
  <c r="BF149" i="13"/>
  <c r="BF150" i="13"/>
  <c r="BF151" i="13"/>
  <c r="BF152" i="13"/>
  <c r="BF153" i="13"/>
  <c r="BF155" i="13"/>
  <c r="BF156" i="13"/>
  <c r="BF159" i="13"/>
  <c r="BF166" i="13"/>
  <c r="BF168" i="13"/>
  <c r="BF169" i="13"/>
  <c r="BF172" i="13"/>
  <c r="BF182" i="13"/>
  <c r="BF183" i="13"/>
  <c r="BF184" i="13"/>
  <c r="BF138" i="13"/>
  <c r="BF143" i="13"/>
  <c r="BF144" i="13"/>
  <c r="BF145" i="13"/>
  <c r="BF147" i="13"/>
  <c r="BF148" i="13"/>
  <c r="BF154" i="13"/>
  <c r="BF157" i="13"/>
  <c r="BF158" i="13"/>
  <c r="BF161" i="13"/>
  <c r="BF162" i="13"/>
  <c r="BF163" i="13"/>
  <c r="BF164" i="13"/>
  <c r="BF165" i="13"/>
  <c r="BF167" i="13"/>
  <c r="BF170" i="13"/>
  <c r="BF171" i="13"/>
  <c r="BF175" i="13"/>
  <c r="BF177" i="13"/>
  <c r="BF178" i="13"/>
  <c r="BF179" i="13"/>
  <c r="BF180" i="13"/>
  <c r="BF181" i="13"/>
  <c r="BK132" i="11"/>
  <c r="J132" i="11" s="1"/>
  <c r="J98" i="11" s="1"/>
  <c r="J32" i="11" s="1"/>
  <c r="J109" i="11" s="1"/>
  <c r="J103" i="11" s="1"/>
  <c r="E85" i="12"/>
  <c r="J91" i="12"/>
  <c r="F94" i="12"/>
  <c r="F128" i="12"/>
  <c r="J129" i="12"/>
  <c r="BF139" i="12"/>
  <c r="BF141" i="12"/>
  <c r="BF145" i="12"/>
  <c r="BF152" i="12"/>
  <c r="BF155" i="12"/>
  <c r="BF159" i="12"/>
  <c r="BF163" i="12"/>
  <c r="BF165" i="12"/>
  <c r="BF166" i="12"/>
  <c r="BF167" i="12"/>
  <c r="BF180" i="12"/>
  <c r="BF185" i="12"/>
  <c r="BF188" i="12"/>
  <c r="J93" i="12"/>
  <c r="BF134" i="12"/>
  <c r="BF136" i="12"/>
  <c r="BF140" i="12"/>
  <c r="BF142" i="12"/>
  <c r="BF146" i="12"/>
  <c r="BF148" i="12"/>
  <c r="BF149" i="12"/>
  <c r="BF150" i="12"/>
  <c r="BF151" i="12"/>
  <c r="BF160" i="12"/>
  <c r="BF162" i="12"/>
  <c r="BF164" i="12"/>
  <c r="BF171" i="12"/>
  <c r="BF172" i="12"/>
  <c r="BF176" i="12"/>
  <c r="BF177" i="12"/>
  <c r="BF178" i="12"/>
  <c r="BF179" i="12"/>
  <c r="BF181" i="12"/>
  <c r="BF182" i="12"/>
  <c r="BF183" i="12"/>
  <c r="BF184" i="12"/>
  <c r="BF189" i="12"/>
  <c r="BF190" i="12"/>
  <c r="BF135" i="12"/>
  <c r="BF137" i="12"/>
  <c r="BF138" i="12"/>
  <c r="BF143" i="12"/>
  <c r="BF144" i="12"/>
  <c r="BF147" i="12"/>
  <c r="BF153" i="12"/>
  <c r="BF154" i="12"/>
  <c r="BF156" i="12"/>
  <c r="BF157" i="12"/>
  <c r="BF161" i="12"/>
  <c r="BF168" i="12"/>
  <c r="BF169" i="12"/>
  <c r="BF170" i="12"/>
  <c r="BF173" i="12"/>
  <c r="BF174" i="12"/>
  <c r="BF175" i="12"/>
  <c r="BF186" i="12"/>
  <c r="BF187" i="12"/>
  <c r="BF191" i="12"/>
  <c r="BF192" i="12"/>
  <c r="BF193" i="12"/>
  <c r="F93" i="11"/>
  <c r="E120" i="11"/>
  <c r="J126" i="11"/>
  <c r="F129" i="11"/>
  <c r="BF144" i="11"/>
  <c r="BF153" i="11"/>
  <c r="BF164" i="11"/>
  <c r="BF167" i="11"/>
  <c r="BF168" i="11"/>
  <c r="BF170" i="11"/>
  <c r="BF171" i="11"/>
  <c r="BF173" i="11"/>
  <c r="BF180" i="11"/>
  <c r="J94" i="11"/>
  <c r="BF134" i="11"/>
  <c r="BF135" i="11"/>
  <c r="BF138" i="11"/>
  <c r="BF139" i="11"/>
  <c r="BF141" i="11"/>
  <c r="BF142" i="11"/>
  <c r="BF152" i="11"/>
  <c r="BF154" i="11"/>
  <c r="BF155" i="11"/>
  <c r="BF165" i="11"/>
  <c r="BF166" i="11"/>
  <c r="BF172" i="11"/>
  <c r="BF176" i="11"/>
  <c r="BF182" i="11"/>
  <c r="BF184" i="11"/>
  <c r="J128" i="11"/>
  <c r="BF136" i="11"/>
  <c r="BF137" i="11"/>
  <c r="BF143" i="11"/>
  <c r="BF147" i="11"/>
  <c r="BF151" i="11"/>
  <c r="BF156" i="11"/>
  <c r="BF157" i="11"/>
  <c r="BF161" i="11"/>
  <c r="BF162" i="11"/>
  <c r="BF169" i="11"/>
  <c r="BF174" i="11"/>
  <c r="BF175" i="11"/>
  <c r="BF177" i="11"/>
  <c r="BF179" i="11"/>
  <c r="BF181" i="11"/>
  <c r="BF183" i="11"/>
  <c r="BF185" i="11"/>
  <c r="BF186" i="11"/>
  <c r="BF140" i="11"/>
  <c r="BF145" i="11"/>
  <c r="BF146" i="11"/>
  <c r="BF148" i="11"/>
  <c r="BF149" i="11"/>
  <c r="BF150" i="11"/>
  <c r="BF159" i="11"/>
  <c r="BF160" i="11"/>
  <c r="BF163" i="11"/>
  <c r="BF178" i="11"/>
  <c r="E85" i="10"/>
  <c r="F93" i="10"/>
  <c r="F129" i="10"/>
  <c r="BF134" i="10"/>
  <c r="BF137" i="10"/>
  <c r="BF139" i="10"/>
  <c r="BF144" i="10"/>
  <c r="BF147" i="10"/>
  <c r="BF150" i="10"/>
  <c r="BF159" i="10"/>
  <c r="BF161" i="10"/>
  <c r="BF166" i="10"/>
  <c r="BF171" i="10"/>
  <c r="BF173" i="10"/>
  <c r="BF174" i="10"/>
  <c r="BF175" i="10"/>
  <c r="BF178" i="10"/>
  <c r="BF180" i="10"/>
  <c r="BF135" i="10"/>
  <c r="BF136" i="10"/>
  <c r="BF138" i="10"/>
  <c r="BF140" i="10"/>
  <c r="BF148" i="10"/>
  <c r="BF153" i="10"/>
  <c r="BF163" i="10"/>
  <c r="BF164" i="10"/>
  <c r="BF167" i="10"/>
  <c r="BF179" i="10"/>
  <c r="J93" i="10"/>
  <c r="J126" i="10"/>
  <c r="BF142" i="10"/>
  <c r="BF145" i="10"/>
  <c r="BF151" i="10"/>
  <c r="BF152" i="10"/>
  <c r="BF154" i="10"/>
  <c r="BF155" i="10"/>
  <c r="BF162" i="10"/>
  <c r="BF165" i="10"/>
  <c r="BF168" i="10"/>
  <c r="BF169" i="10"/>
  <c r="BF170" i="10"/>
  <c r="BF176" i="10"/>
  <c r="BF181" i="10"/>
  <c r="J94" i="10"/>
  <c r="BF141" i="10"/>
  <c r="BF143" i="10"/>
  <c r="BF146" i="10"/>
  <c r="BF149" i="10"/>
  <c r="BF156" i="10"/>
  <c r="BF157" i="10"/>
  <c r="BF160" i="10"/>
  <c r="BF172" i="10"/>
  <c r="BF177" i="10"/>
  <c r="E85" i="9"/>
  <c r="F94" i="9"/>
  <c r="F128" i="9"/>
  <c r="J129" i="9"/>
  <c r="BF139" i="9"/>
  <c r="BF140" i="9"/>
  <c r="BF153" i="9"/>
  <c r="BF154" i="9"/>
  <c r="BF156" i="9"/>
  <c r="BF159" i="9"/>
  <c r="BF161" i="9"/>
  <c r="BF162" i="9"/>
  <c r="BF163" i="9"/>
  <c r="BF165" i="9"/>
  <c r="BF167" i="9"/>
  <c r="BF174" i="9"/>
  <c r="BF177" i="9"/>
  <c r="BF180" i="9"/>
  <c r="BF182" i="9"/>
  <c r="BF135" i="9"/>
  <c r="BF136" i="9"/>
  <c r="BF142" i="9"/>
  <c r="BF145" i="9"/>
  <c r="BF149" i="9"/>
  <c r="BF158" i="9"/>
  <c r="BF169" i="9"/>
  <c r="BF172" i="9"/>
  <c r="BF178" i="9"/>
  <c r="BF183" i="9"/>
  <c r="J91" i="9"/>
  <c r="BF134" i="9"/>
  <c r="BF137" i="9"/>
  <c r="BF138" i="9"/>
  <c r="BF150" i="9"/>
  <c r="BF152" i="9"/>
  <c r="BF170" i="9"/>
  <c r="BF171" i="9"/>
  <c r="BF175" i="9"/>
  <c r="BF176" i="9"/>
  <c r="BF181" i="9"/>
  <c r="J93" i="9"/>
  <c r="BF141" i="9"/>
  <c r="BF143" i="9"/>
  <c r="BF144" i="9"/>
  <c r="BF146" i="9"/>
  <c r="BF147" i="9"/>
  <c r="BF148" i="9"/>
  <c r="BF151" i="9"/>
  <c r="BF155" i="9"/>
  <c r="BF157" i="9"/>
  <c r="BF164" i="9"/>
  <c r="BF166" i="9"/>
  <c r="BF168" i="9"/>
  <c r="BF173" i="9"/>
  <c r="BF179" i="9"/>
  <c r="BF184" i="9"/>
  <c r="BF136" i="8"/>
  <c r="BF137" i="8"/>
  <c r="BF139" i="8"/>
  <c r="BF141" i="8"/>
  <c r="BF144" i="8"/>
  <c r="BF146" i="8"/>
  <c r="BF162" i="8"/>
  <c r="BF167" i="8"/>
  <c r="BF168" i="8"/>
  <c r="BF170" i="8"/>
  <c r="BF171" i="8"/>
  <c r="BF172" i="8"/>
  <c r="BF173" i="8"/>
  <c r="BF174" i="8"/>
  <c r="BF175" i="8"/>
  <c r="BF176" i="8"/>
  <c r="BF180" i="8"/>
  <c r="BF181" i="8"/>
  <c r="BF182" i="8"/>
  <c r="E85" i="8"/>
  <c r="J91" i="8"/>
  <c r="F93" i="8"/>
  <c r="J93" i="8"/>
  <c r="F94" i="8"/>
  <c r="J94" i="8"/>
  <c r="BF135" i="8"/>
  <c r="BF138" i="8"/>
  <c r="BF142" i="8"/>
  <c r="BF145" i="8"/>
  <c r="BF147" i="8"/>
  <c r="BF149" i="8"/>
  <c r="BF152" i="8"/>
  <c r="BF155" i="8"/>
  <c r="BF157" i="8"/>
  <c r="BF159" i="8"/>
  <c r="BF161" i="8"/>
  <c r="BF165" i="8"/>
  <c r="BF166" i="8"/>
  <c r="BF169" i="8"/>
  <c r="BF134" i="8"/>
  <c r="BF140" i="8"/>
  <c r="BF143" i="8"/>
  <c r="BF148" i="8"/>
  <c r="BF150" i="8"/>
  <c r="BF151" i="8"/>
  <c r="BF153" i="8"/>
  <c r="BF154" i="8"/>
  <c r="BF156" i="8"/>
  <c r="BF158" i="8"/>
  <c r="BF163" i="8"/>
  <c r="BF164" i="8"/>
  <c r="BF177" i="8"/>
  <c r="BF178" i="8"/>
  <c r="BF179" i="8"/>
  <c r="BF183" i="8"/>
  <c r="BF184" i="8"/>
  <c r="J94" i="7"/>
  <c r="E121" i="7"/>
  <c r="F129" i="7"/>
  <c r="BF136" i="7"/>
  <c r="BF138" i="7"/>
  <c r="BF143" i="7"/>
  <c r="BF151" i="7"/>
  <c r="BF154" i="7"/>
  <c r="BF159" i="7"/>
  <c r="BF162" i="7"/>
  <c r="BF169" i="7"/>
  <c r="BF172" i="7"/>
  <c r="BF173" i="7"/>
  <c r="J93" i="7"/>
  <c r="F130" i="7"/>
  <c r="BF135" i="7"/>
  <c r="BF137" i="7"/>
  <c r="BF140" i="7"/>
  <c r="BF141" i="7"/>
  <c r="BF150" i="7"/>
  <c r="BF153" i="7"/>
  <c r="BF156" i="7"/>
  <c r="BF158" i="7"/>
  <c r="BF160" i="7"/>
  <c r="BF164" i="7"/>
  <c r="BF165" i="7"/>
  <c r="J91" i="7"/>
  <c r="BF139" i="7"/>
  <c r="BF142" i="7"/>
  <c r="BF145" i="7"/>
  <c r="BF147" i="7"/>
  <c r="BF157" i="7"/>
  <c r="BF163" i="7"/>
  <c r="BF166" i="7"/>
  <c r="BF171" i="7"/>
  <c r="BF144" i="7"/>
  <c r="BF146" i="7"/>
  <c r="BF148" i="7"/>
  <c r="BF152" i="7"/>
  <c r="BF155" i="7"/>
  <c r="BF161" i="7"/>
  <c r="BF167" i="7"/>
  <c r="BF168" i="7"/>
  <c r="J93" i="6"/>
  <c r="F93" i="6"/>
  <c r="BF136" i="6"/>
  <c r="BF137" i="6"/>
  <c r="BF138" i="6"/>
  <c r="BF139" i="6"/>
  <c r="BF140" i="6"/>
  <c r="BF141" i="6"/>
  <c r="BF143" i="6"/>
  <c r="BF145" i="6"/>
  <c r="BF146" i="6"/>
  <c r="BF150" i="6"/>
  <c r="BF152" i="6"/>
  <c r="BF154" i="6"/>
  <c r="BF156" i="6"/>
  <c r="BF157" i="6"/>
  <c r="BF158" i="6"/>
  <c r="BF159" i="6"/>
  <c r="BF163" i="6"/>
  <c r="BF165" i="6"/>
  <c r="BF168" i="6"/>
  <c r="BF169" i="6"/>
  <c r="BF172" i="6"/>
  <c r="BF173" i="6"/>
  <c r="J91" i="6"/>
  <c r="J94" i="6"/>
  <c r="E121" i="6"/>
  <c r="F130" i="6"/>
  <c r="BF135" i="6"/>
  <c r="BF142" i="6"/>
  <c r="BF144" i="6"/>
  <c r="BF151" i="6"/>
  <c r="BF153" i="6"/>
  <c r="BF155" i="6"/>
  <c r="BF160" i="6"/>
  <c r="BF161" i="6"/>
  <c r="BF162" i="6"/>
  <c r="BF164" i="6"/>
  <c r="BF166" i="6"/>
  <c r="BF167" i="6"/>
  <c r="BF171" i="6"/>
  <c r="BF178" i="5"/>
  <c r="BF182" i="5"/>
  <c r="BF184" i="5"/>
  <c r="BF185" i="5"/>
  <c r="BF189" i="5"/>
  <c r="BF201" i="5"/>
  <c r="J91" i="5"/>
  <c r="E133" i="5"/>
  <c r="BF149" i="5"/>
  <c r="BF153" i="5"/>
  <c r="BF157" i="5"/>
  <c r="BF160" i="5"/>
  <c r="BF162" i="5"/>
  <c r="BF166" i="5"/>
  <c r="BF169" i="5"/>
  <c r="BF171" i="5"/>
  <c r="BF173" i="5"/>
  <c r="BF175" i="5"/>
  <c r="BF176" i="5"/>
  <c r="BF186" i="5"/>
  <c r="BF187" i="5"/>
  <c r="BF190" i="5"/>
  <c r="J148" i="4"/>
  <c r="J100" i="4" s="1"/>
  <c r="F94" i="5"/>
  <c r="BF148" i="5"/>
  <c r="BF150" i="5"/>
  <c r="BF151" i="5"/>
  <c r="BF155" i="5"/>
  <c r="BF172" i="5"/>
  <c r="BF180" i="5"/>
  <c r="BF183" i="5"/>
  <c r="BF192" i="5"/>
  <c r="BF198" i="5"/>
  <c r="BF203" i="5"/>
  <c r="F93" i="5"/>
  <c r="BF152" i="5"/>
  <c r="BF154" i="5"/>
  <c r="BF156" i="5"/>
  <c r="BF159" i="5"/>
  <c r="BF165" i="5"/>
  <c r="BF167" i="5"/>
  <c r="BF179" i="5"/>
  <c r="BF181" i="5"/>
  <c r="BF193" i="5"/>
  <c r="BF194" i="5"/>
  <c r="BF196" i="5"/>
  <c r="BF197" i="5"/>
  <c r="BF200" i="5"/>
  <c r="F94" i="4"/>
  <c r="BF152" i="4"/>
  <c r="BF155" i="4"/>
  <c r="BF156" i="4"/>
  <c r="BF170" i="4"/>
  <c r="BF171" i="4"/>
  <c r="BF173" i="4"/>
  <c r="BF181" i="4"/>
  <c r="BF186" i="4"/>
  <c r="BF193" i="4"/>
  <c r="BF199" i="4"/>
  <c r="BF201" i="4"/>
  <c r="BF205" i="4"/>
  <c r="BF219" i="4"/>
  <c r="BF220" i="4"/>
  <c r="BF222" i="4"/>
  <c r="BF224" i="4"/>
  <c r="BF226" i="4"/>
  <c r="F93" i="4"/>
  <c r="BF157" i="4"/>
  <c r="BF160" i="4"/>
  <c r="BF161" i="4"/>
  <c r="BF167" i="4"/>
  <c r="BF174" i="4"/>
  <c r="BF175" i="4"/>
  <c r="BF179" i="4"/>
  <c r="BF185" i="4"/>
  <c r="BF187" i="4"/>
  <c r="BF191" i="4"/>
  <c r="BF194" i="4"/>
  <c r="BF207" i="4"/>
  <c r="BF208" i="4"/>
  <c r="BF209" i="4"/>
  <c r="BF210" i="4"/>
  <c r="BF211" i="4"/>
  <c r="BF214" i="4"/>
  <c r="BF221" i="4"/>
  <c r="BF225" i="4"/>
  <c r="E134" i="4"/>
  <c r="J140" i="4"/>
  <c r="BF149" i="4"/>
  <c r="BF154" i="4"/>
  <c r="BF158" i="4"/>
  <c r="BF178" i="4"/>
  <c r="BF182" i="4"/>
  <c r="BF183" i="4"/>
  <c r="BF184" i="4"/>
  <c r="BF189" i="4"/>
  <c r="BF192" i="4"/>
  <c r="BF195" i="4"/>
  <c r="BF200" i="4"/>
  <c r="BF202" i="4"/>
  <c r="BF204" i="4"/>
  <c r="BF206" i="4"/>
  <c r="BF212" i="4"/>
  <c r="BF213" i="4"/>
  <c r="BF216" i="4"/>
  <c r="BF150" i="4"/>
  <c r="BF151" i="4"/>
  <c r="BF153" i="4"/>
  <c r="BF163" i="4"/>
  <c r="BF166" i="4"/>
  <c r="BF168" i="4"/>
  <c r="BF177" i="4"/>
  <c r="BF188" i="4"/>
  <c r="BF190" i="4"/>
  <c r="BF197" i="4"/>
  <c r="BF198" i="4"/>
  <c r="BF203" i="4"/>
  <c r="BF217" i="4"/>
  <c r="BF228" i="4"/>
  <c r="BF229" i="4"/>
  <c r="BF231" i="4"/>
  <c r="E85" i="3"/>
  <c r="J91" i="3"/>
  <c r="BF157" i="3"/>
  <c r="BF159" i="3"/>
  <c r="BF160" i="3"/>
  <c r="BF163" i="3"/>
  <c r="BF168" i="3"/>
  <c r="BF169" i="3"/>
  <c r="BF172" i="3"/>
  <c r="BF173" i="3"/>
  <c r="BF174" i="3"/>
  <c r="BF175" i="3"/>
  <c r="BF177" i="3"/>
  <c r="BF178" i="3"/>
  <c r="BF179" i="3"/>
  <c r="BF180" i="3"/>
  <c r="BF181" i="3"/>
  <c r="BF185" i="3"/>
  <c r="BF188" i="3"/>
  <c r="BF192" i="3"/>
  <c r="BF193" i="3"/>
  <c r="BF194" i="3"/>
  <c r="BF195" i="3"/>
  <c r="BF196" i="3"/>
  <c r="BF197" i="3"/>
  <c r="BF199" i="3"/>
  <c r="BF200" i="3"/>
  <c r="BF202" i="3"/>
  <c r="BF209" i="3"/>
  <c r="BF210" i="3"/>
  <c r="BF211" i="3"/>
  <c r="BF213" i="3"/>
  <c r="BF214" i="3"/>
  <c r="BF215" i="3"/>
  <c r="BF218" i="3"/>
  <c r="BF221" i="3"/>
  <c r="BF223" i="3"/>
  <c r="BF225" i="3"/>
  <c r="BF226" i="3"/>
  <c r="BF229" i="3"/>
  <c r="BF235" i="3"/>
  <c r="BF237" i="3"/>
  <c r="BF240" i="3"/>
  <c r="BF241" i="3"/>
  <c r="BF242" i="3"/>
  <c r="BF244" i="3"/>
  <c r="BF248" i="3"/>
  <c r="BF249" i="3"/>
  <c r="BF253" i="3"/>
  <c r="BF255" i="3"/>
  <c r="BF256" i="3"/>
  <c r="BF258" i="3"/>
  <c r="BF259" i="3"/>
  <c r="BF262" i="3"/>
  <c r="BF266" i="3"/>
  <c r="BF268" i="3"/>
  <c r="BF274" i="3"/>
  <c r="BF276" i="3"/>
  <c r="BF278" i="3"/>
  <c r="BF279" i="3"/>
  <c r="BF281" i="3"/>
  <c r="BF282" i="3"/>
  <c r="BF283" i="3"/>
  <c r="BF284" i="3"/>
  <c r="BF286" i="3"/>
  <c r="BF294" i="3"/>
  <c r="BF295" i="3"/>
  <c r="BF296" i="3"/>
  <c r="BF297" i="3"/>
  <c r="BF299" i="3"/>
  <c r="BF304" i="3"/>
  <c r="BF305" i="3"/>
  <c r="BF309" i="3"/>
  <c r="BF315" i="3"/>
  <c r="F93" i="3"/>
  <c r="BF165" i="3"/>
  <c r="BF166" i="3"/>
  <c r="BF186" i="3"/>
  <c r="BF187" i="3"/>
  <c r="BF204" i="3"/>
  <c r="BF205" i="3"/>
  <c r="BF207" i="3"/>
  <c r="BF212" i="3"/>
  <c r="BF228" i="3"/>
  <c r="BF230" i="3"/>
  <c r="BF232" i="3"/>
  <c r="BF251" i="3"/>
  <c r="BF265" i="3"/>
  <c r="BF277" i="3"/>
  <c r="BF292" i="3"/>
  <c r="BF306" i="3"/>
  <c r="BF310" i="3"/>
  <c r="BF312" i="3"/>
  <c r="BF314" i="3"/>
  <c r="BF317" i="3"/>
  <c r="BF318" i="3"/>
  <c r="BF319" i="3"/>
  <c r="BF320" i="3"/>
  <c r="BF322" i="3"/>
  <c r="BF323" i="3"/>
  <c r="BF324" i="3"/>
  <c r="BF328" i="3"/>
  <c r="BF329" i="3"/>
  <c r="BF333" i="3"/>
  <c r="BF334" i="3"/>
  <c r="BF336" i="3"/>
  <c r="BF337" i="3"/>
  <c r="BF340" i="3"/>
  <c r="BF345" i="3"/>
  <c r="BF346" i="3"/>
  <c r="BF347" i="3"/>
  <c r="BF350" i="3"/>
  <c r="BF351" i="3"/>
  <c r="BF352" i="3"/>
  <c r="BF353" i="3"/>
  <c r="BF354" i="3"/>
  <c r="BF355" i="3"/>
  <c r="BF358" i="3"/>
  <c r="BF362" i="3"/>
  <c r="BF363" i="3"/>
  <c r="BF365" i="3"/>
  <c r="BF367" i="3"/>
  <c r="BF368" i="3"/>
  <c r="BF369" i="3"/>
  <c r="BF370" i="3"/>
  <c r="BF371" i="3"/>
  <c r="BF374" i="3"/>
  <c r="BF375" i="3"/>
  <c r="BF377" i="3"/>
  <c r="BF378" i="3"/>
  <c r="BF381" i="3"/>
  <c r="BF382" i="3"/>
  <c r="BF384" i="3"/>
  <c r="BF385" i="3"/>
  <c r="BF386" i="3"/>
  <c r="BF387" i="3"/>
  <c r="BF389" i="3"/>
  <c r="BF394" i="3"/>
  <c r="BF395" i="3"/>
  <c r="BF398" i="3"/>
  <c r="BF399" i="3"/>
  <c r="BF401" i="3"/>
  <c r="BF402" i="3"/>
  <c r="BF405" i="3"/>
  <c r="BF406" i="3"/>
  <c r="BF407" i="3"/>
  <c r="BF408" i="3"/>
  <c r="BF409" i="3"/>
  <c r="BF410" i="3"/>
  <c r="BF411" i="3"/>
  <c r="BF413" i="3"/>
  <c r="BF414" i="3"/>
  <c r="BF415" i="3"/>
  <c r="BF416" i="3"/>
  <c r="BF417" i="3"/>
  <c r="BF419" i="3"/>
  <c r="BF420" i="3"/>
  <c r="BF421" i="3"/>
  <c r="BF422" i="3"/>
  <c r="BF423" i="3"/>
  <c r="BF424" i="3"/>
  <c r="BF425" i="3"/>
  <c r="BF426" i="3"/>
  <c r="BF427" i="3"/>
  <c r="BF428" i="3"/>
  <c r="BF429" i="3"/>
  <c r="BF431" i="3"/>
  <c r="BF432" i="3"/>
  <c r="BF434" i="3"/>
  <c r="BF435" i="3"/>
  <c r="BF436" i="3"/>
  <c r="BF438" i="3"/>
  <c r="BF442" i="3"/>
  <c r="BF444" i="3"/>
  <c r="BF446" i="3"/>
  <c r="BF447" i="3"/>
  <c r="BF448" i="3"/>
  <c r="BF453" i="3"/>
  <c r="BF454" i="3"/>
  <c r="BF456" i="3"/>
  <c r="BF459" i="3"/>
  <c r="BF461" i="3"/>
  <c r="BF462" i="3"/>
  <c r="BF463" i="3"/>
  <c r="BF470" i="3"/>
  <c r="BF471" i="3"/>
  <c r="BF473" i="3"/>
  <c r="BF477" i="3"/>
  <c r="BF480" i="3"/>
  <c r="BF483" i="3"/>
  <c r="BF486" i="3"/>
  <c r="BF489" i="3"/>
  <c r="BF492" i="3"/>
  <c r="BF493" i="3"/>
  <c r="BF499" i="3"/>
  <c r="BF506" i="3"/>
  <c r="BF515" i="3"/>
  <c r="BF518" i="3"/>
  <c r="BF519" i="3"/>
  <c r="BF524" i="3"/>
  <c r="BF525" i="3"/>
  <c r="BF526" i="3"/>
  <c r="BF534" i="3"/>
  <c r="BF535" i="3"/>
  <c r="BF326" i="3"/>
  <c r="BF332" i="3"/>
  <c r="BF339" i="3"/>
  <c r="BF341" i="3"/>
  <c r="BF344" i="3"/>
  <c r="BF356" i="3"/>
  <c r="BF359" i="3"/>
  <c r="BF452" i="3"/>
  <c r="BF458" i="3"/>
  <c r="BF464" i="3"/>
  <c r="BF467" i="3"/>
  <c r="BF469" i="3"/>
  <c r="BF478" i="3"/>
  <c r="BF490" i="3"/>
  <c r="BF497" i="3"/>
  <c r="BF502" i="3"/>
  <c r="BF503" i="3"/>
  <c r="BF507" i="3"/>
  <c r="BF508" i="3"/>
  <c r="BF509" i="3"/>
  <c r="BF516" i="3"/>
  <c r="BF517" i="3"/>
  <c r="BF523" i="3"/>
  <c r="BF529" i="3"/>
  <c r="BF530" i="3"/>
  <c r="BF532" i="3"/>
  <c r="BF538" i="3"/>
  <c r="BF539" i="3"/>
  <c r="BF541" i="3"/>
  <c r="F94" i="3"/>
  <c r="BF156" i="3"/>
  <c r="BF158" i="3"/>
  <c r="BF162" i="3"/>
  <c r="BF164" i="3"/>
  <c r="BF167" i="3"/>
  <c r="BF170" i="3"/>
  <c r="BF176" i="3"/>
  <c r="BF182" i="3"/>
  <c r="BF183" i="3"/>
  <c r="BF184" i="3"/>
  <c r="BF189" i="3"/>
  <c r="BF190" i="3"/>
  <c r="BF191" i="3"/>
  <c r="BF198" i="3"/>
  <c r="BF201" i="3"/>
  <c r="BF203" i="3"/>
  <c r="BF206" i="3"/>
  <c r="BF208" i="3"/>
  <c r="BF216" i="3"/>
  <c r="BF217" i="3"/>
  <c r="BF219" i="3"/>
  <c r="BF220" i="3"/>
  <c r="BF222" i="3"/>
  <c r="BF224" i="3"/>
  <c r="BF227" i="3"/>
  <c r="BF231" i="3"/>
  <c r="BF233" i="3"/>
  <c r="BF234" i="3"/>
  <c r="BF236" i="3"/>
  <c r="BF238" i="3"/>
  <c r="BF239" i="3"/>
  <c r="BF243" i="3"/>
  <c r="BF245" i="3"/>
  <c r="BF247" i="3"/>
  <c r="BF250" i="3"/>
  <c r="BF252" i="3"/>
  <c r="BF254" i="3"/>
  <c r="BF257" i="3"/>
  <c r="BF260" i="3"/>
  <c r="BF261" i="3"/>
  <c r="BF263" i="3"/>
  <c r="BF264" i="3"/>
  <c r="BF267" i="3"/>
  <c r="BF269" i="3"/>
  <c r="BF270" i="3"/>
  <c r="BF271" i="3"/>
  <c r="BF272" i="3"/>
  <c r="BF273" i="3"/>
  <c r="BF275" i="3"/>
  <c r="BF280" i="3"/>
  <c r="BF285" i="3"/>
  <c r="BF287" i="3"/>
  <c r="BF288" i="3"/>
  <c r="BF289" i="3"/>
  <c r="BF290" i="3"/>
  <c r="BF291" i="3"/>
  <c r="BF293" i="3"/>
  <c r="BF298" i="3"/>
  <c r="BF300" i="3"/>
  <c r="BF301" i="3"/>
  <c r="BF302" i="3"/>
  <c r="BF303" i="3"/>
  <c r="BF307" i="3"/>
  <c r="BF308" i="3"/>
  <c r="BF311" i="3"/>
  <c r="BF313" i="3"/>
  <c r="BF316" i="3"/>
  <c r="BF321" i="3"/>
  <c r="BF325" i="3"/>
  <c r="BF327" i="3"/>
  <c r="BF330" i="3"/>
  <c r="BF331" i="3"/>
  <c r="BF335" i="3"/>
  <c r="BF342" i="3"/>
  <c r="BF348" i="3"/>
  <c r="BF349" i="3"/>
  <c r="BF357" i="3"/>
  <c r="BF360" i="3"/>
  <c r="BF364" i="3"/>
  <c r="BF366" i="3"/>
  <c r="BF372" i="3"/>
  <c r="BF373" i="3"/>
  <c r="BF376" i="3"/>
  <c r="BF379" i="3"/>
  <c r="BF380" i="3"/>
  <c r="BF383" i="3"/>
  <c r="BF392" i="3"/>
  <c r="BF393" i="3"/>
  <c r="BF396" i="3"/>
  <c r="BF397" i="3"/>
  <c r="BF400" i="3"/>
  <c r="BF404" i="3"/>
  <c r="BF412" i="3"/>
  <c r="BF430" i="3"/>
  <c r="BF439" i="3"/>
  <c r="BF440" i="3"/>
  <c r="BF441" i="3"/>
  <c r="BF445" i="3"/>
  <c r="BF449" i="3"/>
  <c r="BF450" i="3"/>
  <c r="BF451" i="3"/>
  <c r="BF455" i="3"/>
  <c r="BF460" i="3"/>
  <c r="BF465" i="3"/>
  <c r="BF466" i="3"/>
  <c r="BF468" i="3"/>
  <c r="BF472" i="3"/>
  <c r="BF475" i="3"/>
  <c r="BF476" i="3"/>
  <c r="BF479" i="3"/>
  <c r="BF481" i="3"/>
  <c r="BF482" i="3"/>
  <c r="BF484" i="3"/>
  <c r="BF487" i="3"/>
  <c r="BF488" i="3"/>
  <c r="BF491" i="3"/>
  <c r="BF494" i="3"/>
  <c r="BF495" i="3"/>
  <c r="BF496" i="3"/>
  <c r="BF498" i="3"/>
  <c r="BF500" i="3"/>
  <c r="BF501" i="3"/>
  <c r="BF504" i="3"/>
  <c r="BF505" i="3"/>
  <c r="BF510" i="3"/>
  <c r="BF511" i="3"/>
  <c r="BF512" i="3"/>
  <c r="BF513" i="3"/>
  <c r="BF514" i="3"/>
  <c r="BF520" i="3"/>
  <c r="BF521" i="3"/>
  <c r="BF522" i="3"/>
  <c r="BF527" i="3"/>
  <c r="BF531" i="3"/>
  <c r="BF536" i="3"/>
  <c r="J91" i="2"/>
  <c r="F152" i="2"/>
  <c r="BF245" i="2"/>
  <c r="BF248" i="2"/>
  <c r="BF251" i="2"/>
  <c r="BF252" i="2"/>
  <c r="BF254" i="2"/>
  <c r="BF263" i="2"/>
  <c r="BF264" i="2"/>
  <c r="BF266" i="2"/>
  <c r="BF267" i="2"/>
  <c r="BF268" i="2"/>
  <c r="BF276" i="2"/>
  <c r="BF277" i="2"/>
  <c r="BF278" i="2"/>
  <c r="BF279" i="2"/>
  <c r="BF285" i="2"/>
  <c r="BF289" i="2"/>
  <c r="BF292" i="2"/>
  <c r="BF295" i="2"/>
  <c r="BF297" i="2"/>
  <c r="BF299" i="2"/>
  <c r="BF301" i="2"/>
  <c r="BF306" i="2"/>
  <c r="BF315" i="2"/>
  <c r="BF318" i="2"/>
  <c r="BF319" i="2"/>
  <c r="BF321" i="2"/>
  <c r="BF324" i="2"/>
  <c r="BF326" i="2"/>
  <c r="BF331" i="2"/>
  <c r="BF332" i="2"/>
  <c r="BF333" i="2"/>
  <c r="BF338" i="2"/>
  <c r="BF343" i="2"/>
  <c r="BF345" i="2"/>
  <c r="BF352" i="2"/>
  <c r="BF353" i="2"/>
  <c r="BF360" i="2"/>
  <c r="BF378" i="2"/>
  <c r="BF379" i="2"/>
  <c r="BF386" i="2"/>
  <c r="BF392" i="2"/>
  <c r="BF396" i="2"/>
  <c r="BF405" i="2"/>
  <c r="BF406" i="2"/>
  <c r="BF412" i="2"/>
  <c r="BF414" i="2"/>
  <c r="BF418" i="2"/>
  <c r="BF423" i="2"/>
  <c r="BF428" i="2"/>
  <c r="BF430" i="2"/>
  <c r="BF448" i="2"/>
  <c r="BF450" i="2"/>
  <c r="BF457" i="2"/>
  <c r="BF459" i="2"/>
  <c r="BF465" i="2"/>
  <c r="BF466" i="2"/>
  <c r="BF467" i="2"/>
  <c r="BF469" i="2"/>
  <c r="BF471" i="2"/>
  <c r="BF480" i="2"/>
  <c r="BF493" i="2"/>
  <c r="BF502" i="2"/>
  <c r="BF504" i="2"/>
  <c r="BF505" i="2"/>
  <c r="BF506" i="2"/>
  <c r="BF507" i="2"/>
  <c r="BF508" i="2"/>
  <c r="BF509" i="2"/>
  <c r="BF511" i="2"/>
  <c r="BF513" i="2"/>
  <c r="BF514" i="2"/>
  <c r="BF529" i="2"/>
  <c r="BF530" i="2"/>
  <c r="BF531" i="2"/>
  <c r="BF534" i="2"/>
  <c r="BF537" i="2"/>
  <c r="BF539" i="2"/>
  <c r="BF540" i="2"/>
  <c r="BF541" i="2"/>
  <c r="BF542" i="2"/>
  <c r="BF543" i="2"/>
  <c r="BF544" i="2"/>
  <c r="BF559" i="2"/>
  <c r="BF565" i="2"/>
  <c r="BF569" i="2"/>
  <c r="BF572" i="2"/>
  <c r="BF574" i="2"/>
  <c r="BF576" i="2"/>
  <c r="BF170" i="2"/>
  <c r="BF171" i="2"/>
  <c r="BF173" i="2"/>
  <c r="BF174" i="2"/>
  <c r="BF178" i="2"/>
  <c r="BF183" i="2"/>
  <c r="BF184" i="2"/>
  <c r="BF185" i="2"/>
  <c r="BF187" i="2"/>
  <c r="BF188" i="2"/>
  <c r="BF193" i="2"/>
  <c r="BF194" i="2"/>
  <c r="BF197" i="2"/>
  <c r="BF200" i="2"/>
  <c r="BF203" i="2"/>
  <c r="BF247" i="2"/>
  <c r="BF249" i="2"/>
  <c r="BF255" i="2"/>
  <c r="BF256" i="2"/>
  <c r="BF259" i="2"/>
  <c r="BF260" i="2"/>
  <c r="BF261" i="2"/>
  <c r="BF271" i="2"/>
  <c r="BF272" i="2"/>
  <c r="BF273" i="2"/>
  <c r="BF291" i="2"/>
  <c r="BF294" i="2"/>
  <c r="BF298" i="2"/>
  <c r="BF307" i="2"/>
  <c r="BF308" i="2"/>
  <c r="BF309" i="2"/>
  <c r="BF310" i="2"/>
  <c r="BF313" i="2"/>
  <c r="BF314" i="2"/>
  <c r="BF316" i="2"/>
  <c r="BF337" i="2"/>
  <c r="BF340" i="2"/>
  <c r="BF341" i="2"/>
  <c r="BF354" i="2"/>
  <c r="BF355" i="2"/>
  <c r="BF358" i="2"/>
  <c r="BF368" i="2"/>
  <c r="BF372" i="2"/>
  <c r="BF374" i="2"/>
  <c r="BF382" i="2"/>
  <c r="BF383" i="2"/>
  <c r="BF385" i="2"/>
  <c r="BF388" i="2"/>
  <c r="BF395" i="2"/>
  <c r="BF398" i="2"/>
  <c r="BF408" i="2"/>
  <c r="BF415" i="2"/>
  <c r="BF416" i="2"/>
  <c r="BF424" i="2"/>
  <c r="BF427" i="2"/>
  <c r="BF432" i="2"/>
  <c r="BF433" i="2"/>
  <c r="BF435" i="2"/>
  <c r="BF438" i="2"/>
  <c r="BF443" i="2"/>
  <c r="BF446" i="2"/>
  <c r="BF447" i="2"/>
  <c r="BF453" i="2"/>
  <c r="BF454" i="2"/>
  <c r="BF456" i="2"/>
  <c r="BF458" i="2"/>
  <c r="BF461" i="2"/>
  <c r="BF462" i="2"/>
  <c r="BF484" i="2"/>
  <c r="BF486" i="2"/>
  <c r="BF490" i="2"/>
  <c r="BF495" i="2"/>
  <c r="BF497" i="2"/>
  <c r="BF499" i="2"/>
  <c r="BF516" i="2"/>
  <c r="BF517" i="2"/>
  <c r="BF518" i="2"/>
  <c r="BF522" i="2"/>
  <c r="BF525" i="2"/>
  <c r="BF532" i="2"/>
  <c r="BF538" i="2"/>
  <c r="BF548" i="2"/>
  <c r="BF552" i="2"/>
  <c r="BF556" i="2"/>
  <c r="BF566" i="2"/>
  <c r="BF570" i="2"/>
  <c r="BF577" i="2"/>
  <c r="BF582" i="2"/>
  <c r="BF586" i="2"/>
  <c r="BF587" i="2"/>
  <c r="F93" i="2"/>
  <c r="BF158" i="2"/>
  <c r="BF159" i="2"/>
  <c r="BF160" i="2"/>
  <c r="BF163" i="2"/>
  <c r="BF164" i="2"/>
  <c r="BF165" i="2"/>
  <c r="BF167" i="2"/>
  <c r="BF176" i="2"/>
  <c r="BF177" i="2"/>
  <c r="BF180" i="2"/>
  <c r="BF181" i="2"/>
  <c r="BF186" i="2"/>
  <c r="BF190" i="2"/>
  <c r="BF191" i="2"/>
  <c r="BF192" i="2"/>
  <c r="BF198" i="2"/>
  <c r="BF199" i="2"/>
  <c r="BF209" i="2"/>
  <c r="BF210" i="2"/>
  <c r="BF211" i="2"/>
  <c r="BF212" i="2"/>
  <c r="BF225" i="2"/>
  <c r="BF226" i="2"/>
  <c r="BF227" i="2"/>
  <c r="BF229" i="2"/>
  <c r="BF232" i="2"/>
  <c r="BF236" i="2"/>
  <c r="BF237" i="2"/>
  <c r="BF238" i="2"/>
  <c r="BF244" i="2"/>
  <c r="BF257" i="2"/>
  <c r="BF270" i="2"/>
  <c r="BF280" i="2"/>
  <c r="BF283" i="2"/>
  <c r="BF284" i="2"/>
  <c r="BF287" i="2"/>
  <c r="BF288" i="2"/>
  <c r="BF290" i="2"/>
  <c r="BF293" i="2"/>
  <c r="BF296" i="2"/>
  <c r="BF300" i="2"/>
  <c r="BF302" i="2"/>
  <c r="BF303" i="2"/>
  <c r="BF322" i="2"/>
  <c r="BF325" i="2"/>
  <c r="BF334" i="2"/>
  <c r="BF336" i="2"/>
  <c r="BF342" i="2"/>
  <c r="BF344" i="2"/>
  <c r="BF349" i="2"/>
  <c r="BF351" i="2"/>
  <c r="BF357" i="2"/>
  <c r="BF359" i="2"/>
  <c r="BF365" i="2"/>
  <c r="BF367" i="2"/>
  <c r="BF370" i="2"/>
  <c r="BF373" i="2"/>
  <c r="BF377" i="2"/>
  <c r="BF387" i="2"/>
  <c r="BF393" i="2"/>
  <c r="BF394" i="2"/>
  <c r="BF397" i="2"/>
  <c r="BF401" i="2"/>
  <c r="BF402" i="2"/>
  <c r="BF404" i="2"/>
  <c r="BF410" i="2"/>
  <c r="BF411" i="2"/>
  <c r="BF417" i="2"/>
  <c r="BF421" i="2"/>
  <c r="BF425" i="2"/>
  <c r="BF426" i="2"/>
  <c r="BF434" i="2"/>
  <c r="BF439" i="2"/>
  <c r="BF441" i="2"/>
  <c r="BF445" i="2"/>
  <c r="BF451" i="2"/>
  <c r="BF463" i="2"/>
  <c r="BF464" i="2"/>
  <c r="BF470" i="2"/>
  <c r="BF474" i="2"/>
  <c r="BF475" i="2"/>
  <c r="BF477" i="2"/>
  <c r="BF478" i="2"/>
  <c r="BF479" i="2"/>
  <c r="BF481" i="2"/>
  <c r="BF482" i="2"/>
  <c r="BF488" i="2"/>
  <c r="BF489" i="2"/>
  <c r="BF492" i="2"/>
  <c r="BF494" i="2"/>
  <c r="BF500" i="2"/>
  <c r="BF503" i="2"/>
  <c r="BF515" i="2"/>
  <c r="BF521" i="2"/>
  <c r="BF523" i="2"/>
  <c r="BF527" i="2"/>
  <c r="BF535" i="2"/>
  <c r="BF536" i="2"/>
  <c r="BF545" i="2"/>
  <c r="BF546" i="2"/>
  <c r="BF547" i="2"/>
  <c r="BF550" i="2"/>
  <c r="BF553" i="2"/>
  <c r="BF557" i="2"/>
  <c r="BF558" i="2"/>
  <c r="BF560" i="2"/>
  <c r="BF564" i="2"/>
  <c r="BF568" i="2"/>
  <c r="BF571" i="2"/>
  <c r="BF578" i="2"/>
  <c r="BF583" i="2"/>
  <c r="BF585" i="2"/>
  <c r="BF590" i="2"/>
  <c r="BF592" i="2"/>
  <c r="E85" i="2"/>
  <c r="BF161" i="2"/>
  <c r="BF162" i="2"/>
  <c r="BF166" i="2"/>
  <c r="BF169" i="2"/>
  <c r="BF172" i="2"/>
  <c r="BF175" i="2"/>
  <c r="BF179" i="2"/>
  <c r="BF189" i="2"/>
  <c r="BF195" i="2"/>
  <c r="BF196" i="2"/>
  <c r="BF201" i="2"/>
  <c r="BF202" i="2"/>
  <c r="BF204" i="2"/>
  <c r="BF205" i="2"/>
  <c r="BF206" i="2"/>
  <c r="BF207" i="2"/>
  <c r="BF208" i="2"/>
  <c r="BF213" i="2"/>
  <c r="BF214" i="2"/>
  <c r="BF215" i="2"/>
  <c r="BF216" i="2"/>
  <c r="BF217" i="2"/>
  <c r="BF218" i="2"/>
  <c r="BF219" i="2"/>
  <c r="BF220" i="2"/>
  <c r="BF221" i="2"/>
  <c r="BF222" i="2"/>
  <c r="BF223" i="2"/>
  <c r="BF224" i="2"/>
  <c r="BF228" i="2"/>
  <c r="BF230" i="2"/>
  <c r="BF233" i="2"/>
  <c r="BF234" i="2"/>
  <c r="BF235" i="2"/>
  <c r="BF239" i="2"/>
  <c r="BF240" i="2"/>
  <c r="BF241" i="2"/>
  <c r="BF242" i="2"/>
  <c r="BF243" i="2"/>
  <c r="BF246" i="2"/>
  <c r="BF250" i="2"/>
  <c r="BF253" i="2"/>
  <c r="BF258" i="2"/>
  <c r="BF262" i="2"/>
  <c r="BF265" i="2"/>
  <c r="BF269" i="2"/>
  <c r="BF274" i="2"/>
  <c r="BF275" i="2"/>
  <c r="BF281" i="2"/>
  <c r="BF282" i="2"/>
  <c r="BF286" i="2"/>
  <c r="BF304" i="2"/>
  <c r="BF305" i="2"/>
  <c r="BF312" i="2"/>
  <c r="BF320" i="2"/>
  <c r="BF323" i="2"/>
  <c r="BF327" i="2"/>
  <c r="BF328" i="2"/>
  <c r="BF329" i="2"/>
  <c r="BF330" i="2"/>
  <c r="BF339" i="2"/>
  <c r="BF346" i="2"/>
  <c r="BF347" i="2"/>
  <c r="BF348" i="2"/>
  <c r="BF350" i="2"/>
  <c r="BF356" i="2"/>
  <c r="BF362" i="2"/>
  <c r="BF366" i="2"/>
  <c r="BF369" i="2"/>
  <c r="BF371" i="2"/>
  <c r="BF375" i="2"/>
  <c r="BF380" i="2"/>
  <c r="BF381" i="2"/>
  <c r="BF384" i="2"/>
  <c r="BF389" i="2"/>
  <c r="BF390" i="2"/>
  <c r="BF399" i="2"/>
  <c r="BF400" i="2"/>
  <c r="BF403" i="2"/>
  <c r="BF420" i="2"/>
  <c r="BF422" i="2"/>
  <c r="BF429" i="2"/>
  <c r="BF431" i="2"/>
  <c r="BF436" i="2"/>
  <c r="BF440" i="2"/>
  <c r="BF442" i="2"/>
  <c r="BF444" i="2"/>
  <c r="BF449" i="2"/>
  <c r="BF452" i="2"/>
  <c r="BF460" i="2"/>
  <c r="BF468" i="2"/>
  <c r="BF472" i="2"/>
  <c r="BF473" i="2"/>
  <c r="BF476" i="2"/>
  <c r="BF483" i="2"/>
  <c r="BF485" i="2"/>
  <c r="BF487" i="2"/>
  <c r="BF491" i="2"/>
  <c r="BF496" i="2"/>
  <c r="BF501" i="2"/>
  <c r="BF510" i="2"/>
  <c r="BF512" i="2"/>
  <c r="BF524" i="2"/>
  <c r="BF526" i="2"/>
  <c r="BF528" i="2"/>
  <c r="BF533" i="2"/>
  <c r="BF549" i="2"/>
  <c r="BF551" i="2"/>
  <c r="BF554" i="2"/>
  <c r="BF555" i="2"/>
  <c r="BF561" i="2"/>
  <c r="BF562" i="2"/>
  <c r="BF563" i="2"/>
  <c r="BF567" i="2"/>
  <c r="BF573" i="2"/>
  <c r="BF579" i="2"/>
  <c r="BF581" i="2"/>
  <c r="BF589" i="2"/>
  <c r="F40" i="2"/>
  <c r="BC96" i="1" s="1"/>
  <c r="J37" i="3"/>
  <c r="AV97" i="1" s="1"/>
  <c r="F39" i="3"/>
  <c r="BB97" i="1" s="1"/>
  <c r="F41" i="5"/>
  <c r="BD99" i="1" s="1"/>
  <c r="F39" i="5"/>
  <c r="BB99" i="1" s="1"/>
  <c r="F37" i="6"/>
  <c r="AZ100" i="1" s="1"/>
  <c r="F41" i="6"/>
  <c r="BD100" i="1" s="1"/>
  <c r="F39" i="7"/>
  <c r="BB101" i="1" s="1"/>
  <c r="F39" i="8"/>
  <c r="BB102" i="1" s="1"/>
  <c r="F40" i="9"/>
  <c r="BC103" i="1" s="1"/>
  <c r="F37" i="9"/>
  <c r="AZ103" i="1" s="1"/>
  <c r="J37" i="10"/>
  <c r="AV104" i="1" s="1"/>
  <c r="F37" i="10"/>
  <c r="AZ104" i="1" s="1"/>
  <c r="F40" i="11"/>
  <c r="BC105" i="1" s="1"/>
  <c r="J37" i="11"/>
  <c r="AV105" i="1" s="1"/>
  <c r="F41" i="12"/>
  <c r="BD106" i="1" s="1"/>
  <c r="F39" i="13"/>
  <c r="BB107" i="1" s="1"/>
  <c r="F37" i="13"/>
  <c r="AZ107" i="1" s="1"/>
  <c r="J37" i="14"/>
  <c r="AV108" i="1" s="1"/>
  <c r="F40" i="15"/>
  <c r="BC109" i="1" s="1"/>
  <c r="F40" i="16"/>
  <c r="BC110" i="1" s="1"/>
  <c r="F39" i="16"/>
  <c r="BB110" i="1" s="1"/>
  <c r="F37" i="17"/>
  <c r="AZ111" i="1" s="1"/>
  <c r="F41" i="18"/>
  <c r="BD112" i="1" s="1"/>
  <c r="F40" i="19"/>
  <c r="BC113" i="1" s="1"/>
  <c r="J37" i="20"/>
  <c r="AV114" i="1" s="1"/>
  <c r="F39" i="21"/>
  <c r="BB115" i="1" s="1"/>
  <c r="F40" i="22"/>
  <c r="BC116" i="1" s="1"/>
  <c r="F41" i="23"/>
  <c r="BD117" i="1" s="1"/>
  <c r="F40" i="24"/>
  <c r="BC118" i="1" s="1"/>
  <c r="F39" i="25"/>
  <c r="BB119" i="1" s="1"/>
  <c r="F37" i="26"/>
  <c r="AZ120" i="1" s="1"/>
  <c r="F40" i="27"/>
  <c r="BC121" i="1" s="1"/>
  <c r="F39" i="27"/>
  <c r="BB121" i="1" s="1"/>
  <c r="F39" i="29"/>
  <c r="BB123" i="1" s="1"/>
  <c r="F39" i="30"/>
  <c r="BB124" i="1" s="1"/>
  <c r="F37" i="31"/>
  <c r="AZ125" i="1" s="1"/>
  <c r="F41" i="32"/>
  <c r="BD126" i="1" s="1"/>
  <c r="J37" i="33"/>
  <c r="AV127" i="1" s="1"/>
  <c r="F41" i="34"/>
  <c r="BD128" i="1" s="1"/>
  <c r="F39" i="35"/>
  <c r="BB129" i="1" s="1"/>
  <c r="J37" i="35"/>
  <c r="AV129" i="1" s="1"/>
  <c r="J37" i="36"/>
  <c r="AV130" i="1" s="1"/>
  <c r="F40" i="37"/>
  <c r="BC131" i="1" s="1"/>
  <c r="F41" i="38"/>
  <c r="BD132" i="1" s="1"/>
  <c r="J37" i="38"/>
  <c r="AV132" i="1" s="1"/>
  <c r="F41" i="39"/>
  <c r="BD133" i="1" s="1"/>
  <c r="J37" i="40"/>
  <c r="AV134" i="1" s="1"/>
  <c r="F37" i="40"/>
  <c r="AZ134" i="1" s="1"/>
  <c r="F40" i="41"/>
  <c r="BC135" i="1" s="1"/>
  <c r="F39" i="42"/>
  <c r="BB136" i="1" s="1"/>
  <c r="J37" i="43"/>
  <c r="AV137" i="1" s="1"/>
  <c r="J37" i="45"/>
  <c r="AV139" i="1" s="1"/>
  <c r="F41" i="44"/>
  <c r="BD138" i="1" s="1"/>
  <c r="F39" i="44"/>
  <c r="BB138" i="1" s="1"/>
  <c r="F39" i="2"/>
  <c r="BB96" i="1" s="1"/>
  <c r="J37" i="2"/>
  <c r="AV96" i="1" s="1"/>
  <c r="F37" i="3"/>
  <c r="AZ97" i="1" s="1"/>
  <c r="F39" i="4"/>
  <c r="BB98" i="1" s="1"/>
  <c r="F40" i="4"/>
  <c r="BC98" i="1" s="1"/>
  <c r="F37" i="4"/>
  <c r="AZ98" i="1" s="1"/>
  <c r="J37" i="4"/>
  <c r="AV98" i="1" s="1"/>
  <c r="F41" i="4"/>
  <c r="BD98" i="1" s="1"/>
  <c r="J37" i="5"/>
  <c r="AV99" i="1" s="1"/>
  <c r="J37" i="6"/>
  <c r="AV100" i="1" s="1"/>
  <c r="F37" i="7"/>
  <c r="AZ101" i="1" s="1"/>
  <c r="J37" i="7"/>
  <c r="AV101" i="1" s="1"/>
  <c r="F40" i="7"/>
  <c r="BC101" i="1" s="1"/>
  <c r="J37" i="8"/>
  <c r="AV102" i="1" s="1"/>
  <c r="F41" i="8"/>
  <c r="BD102" i="1" s="1"/>
  <c r="F41" i="9"/>
  <c r="BD103" i="1" s="1"/>
  <c r="F41" i="10"/>
  <c r="BD104" i="1" s="1"/>
  <c r="F39" i="10"/>
  <c r="BB104" i="1" s="1"/>
  <c r="F39" i="11"/>
  <c r="BB105" i="1" s="1"/>
  <c r="F41" i="11"/>
  <c r="BD105" i="1" s="1"/>
  <c r="F37" i="12"/>
  <c r="AZ106" i="1" s="1"/>
  <c r="F40" i="12"/>
  <c r="BC106" i="1" s="1"/>
  <c r="F40" i="13"/>
  <c r="BC107" i="1" s="1"/>
  <c r="J37" i="13"/>
  <c r="AV107" i="1" s="1"/>
  <c r="F37" i="14"/>
  <c r="AZ108" i="1" s="1"/>
  <c r="F37" i="15"/>
  <c r="AZ109" i="1" s="1"/>
  <c r="F39" i="15"/>
  <c r="BB109" i="1" s="1"/>
  <c r="F39" i="17"/>
  <c r="BB111" i="1"/>
  <c r="J37" i="17"/>
  <c r="AV111" i="1" s="1"/>
  <c r="F40" i="18"/>
  <c r="BC112" i="1" s="1"/>
  <c r="J37" i="18"/>
  <c r="AV112" i="1" s="1"/>
  <c r="F41" i="19"/>
  <c r="BD113" i="1" s="1"/>
  <c r="F41" i="20"/>
  <c r="BD114" i="1" s="1"/>
  <c r="J37" i="21"/>
  <c r="AV115" i="1" s="1"/>
  <c r="J37" i="22"/>
  <c r="AV116" i="1" s="1"/>
  <c r="F39" i="23"/>
  <c r="BB117" i="1" s="1"/>
  <c r="F37" i="23"/>
  <c r="AZ117" i="1" s="1"/>
  <c r="F37" i="24"/>
  <c r="AZ118" i="1" s="1"/>
  <c r="F37" i="25"/>
  <c r="AZ119" i="1" s="1"/>
  <c r="F41" i="25"/>
  <c r="BD119" i="1" s="1"/>
  <c r="J37" i="26"/>
  <c r="AV120" i="1" s="1"/>
  <c r="F41" i="27"/>
  <c r="BD121" i="1" s="1"/>
  <c r="F37" i="28"/>
  <c r="AZ122" i="1" s="1"/>
  <c r="F37" i="29"/>
  <c r="AZ123" i="1" s="1"/>
  <c r="F40" i="30"/>
  <c r="BC124" i="1" s="1"/>
  <c r="J37" i="30"/>
  <c r="AV124" i="1" s="1"/>
  <c r="F39" i="31"/>
  <c r="BB125" i="1" s="1"/>
  <c r="J37" i="32"/>
  <c r="AV126" i="1" s="1"/>
  <c r="F41" i="33"/>
  <c r="BD127" i="1" s="1"/>
  <c r="F37" i="33"/>
  <c r="AZ127" i="1" s="1"/>
  <c r="F40" i="34"/>
  <c r="BC128" i="1" s="1"/>
  <c r="F40" i="35"/>
  <c r="BC129" i="1" s="1"/>
  <c r="F40" i="36"/>
  <c r="BC130" i="1" s="1"/>
  <c r="F41" i="37"/>
  <c r="BD131" i="1" s="1"/>
  <c r="F37" i="38"/>
  <c r="AZ132" i="1" s="1"/>
  <c r="F37" i="39"/>
  <c r="AZ133" i="1" s="1"/>
  <c r="F39" i="39"/>
  <c r="BB133" i="1" s="1"/>
  <c r="F39" i="41"/>
  <c r="BB135" i="1" s="1"/>
  <c r="F41" i="41"/>
  <c r="BD135" i="1" s="1"/>
  <c r="J37" i="42"/>
  <c r="AV136" i="1" s="1"/>
  <c r="F40" i="43"/>
  <c r="BC137" i="1" s="1"/>
  <c r="F37" i="43"/>
  <c r="AZ137" i="1" s="1"/>
  <c r="F40" i="44"/>
  <c r="BC138" i="1" s="1"/>
  <c r="J37" i="44"/>
  <c r="AV138" i="1" s="1"/>
  <c r="AS94" i="1"/>
  <c r="F37" i="2"/>
  <c r="AZ96" i="1" s="1"/>
  <c r="F40" i="3"/>
  <c r="BC97" i="1" s="1"/>
  <c r="F41" i="3"/>
  <c r="BD97" i="1" s="1"/>
  <c r="F40" i="5"/>
  <c r="BC99" i="1" s="1"/>
  <c r="F37" i="5"/>
  <c r="AZ99" i="1" s="1"/>
  <c r="F39" i="6"/>
  <c r="BB100" i="1" s="1"/>
  <c r="F40" i="6"/>
  <c r="BC100" i="1" s="1"/>
  <c r="F41" i="7"/>
  <c r="BD101" i="1" s="1"/>
  <c r="F37" i="8"/>
  <c r="AZ102" i="1" s="1"/>
  <c r="F40" i="8"/>
  <c r="BC102" i="1" s="1"/>
  <c r="J37" i="9"/>
  <c r="AV103" i="1" s="1"/>
  <c r="F39" i="9"/>
  <c r="BB103" i="1" s="1"/>
  <c r="F40" i="10"/>
  <c r="BC104" i="1" s="1"/>
  <c r="F37" i="11"/>
  <c r="AZ105" i="1" s="1"/>
  <c r="J37" i="12"/>
  <c r="AV106" i="1" s="1"/>
  <c r="F39" i="12"/>
  <c r="BB106" i="1" s="1"/>
  <c r="F41" i="13"/>
  <c r="BD107" i="1" s="1"/>
  <c r="F41" i="14"/>
  <c r="BD108" i="1" s="1"/>
  <c r="F39" i="14"/>
  <c r="BB108" i="1" s="1"/>
  <c r="F41" i="15"/>
  <c r="BD109" i="1" s="1"/>
  <c r="J37" i="16"/>
  <c r="AV110" i="1" s="1"/>
  <c r="F40" i="17"/>
  <c r="BC111" i="1" s="1"/>
  <c r="F39" i="18"/>
  <c r="BB112" i="1" s="1"/>
  <c r="F39" i="19"/>
  <c r="BB113" i="1" s="1"/>
  <c r="F37" i="19"/>
  <c r="AZ113" i="1" s="1"/>
  <c r="F37" i="20"/>
  <c r="AZ114" i="1" s="1"/>
  <c r="F39" i="20"/>
  <c r="BB114" i="1" s="1"/>
  <c r="F41" i="21"/>
  <c r="BD115" i="1" s="1"/>
  <c r="F37" i="22"/>
  <c r="AZ116" i="1" s="1"/>
  <c r="F39" i="22"/>
  <c r="BB116" i="1" s="1"/>
  <c r="J37" i="23"/>
  <c r="AV117" i="1" s="1"/>
  <c r="J37" i="24"/>
  <c r="AV118" i="1" s="1"/>
  <c r="J37" i="25"/>
  <c r="AV119" i="1" s="1"/>
  <c r="F40" i="26"/>
  <c r="BC120" i="1" s="1"/>
  <c r="F41" i="26"/>
  <c r="BD120" i="1" s="1"/>
  <c r="F37" i="27"/>
  <c r="AZ121" i="1" s="1"/>
  <c r="F41" i="28"/>
  <c r="BD122" i="1" s="1"/>
  <c r="J37" i="28"/>
  <c r="AV122" i="1" s="1"/>
  <c r="J37" i="29"/>
  <c r="AV123" i="1" s="1"/>
  <c r="F37" i="30"/>
  <c r="AZ124" i="1" s="1"/>
  <c r="F41" i="30"/>
  <c r="BD124" i="1" s="1"/>
  <c r="J37" i="31"/>
  <c r="AV125" i="1" s="1"/>
  <c r="F40" i="31"/>
  <c r="BC125" i="1" s="1"/>
  <c r="F37" i="32"/>
  <c r="AZ126" i="1" s="1"/>
  <c r="F39" i="32"/>
  <c r="BB126" i="1" s="1"/>
  <c r="J37" i="34"/>
  <c r="AV128" i="1" s="1"/>
  <c r="F41" i="35"/>
  <c r="BD129" i="1" s="1"/>
  <c r="F41" i="36"/>
  <c r="BD130" i="1" s="1"/>
  <c r="F37" i="36"/>
  <c r="AZ130" i="1" s="1"/>
  <c r="F37" i="37"/>
  <c r="AZ131" i="1" s="1"/>
  <c r="F39" i="37"/>
  <c r="BB131" i="1" s="1"/>
  <c r="F40" i="38"/>
  <c r="BC132" i="1" s="1"/>
  <c r="F40" i="39"/>
  <c r="BC133" i="1" s="1"/>
  <c r="F41" i="40"/>
  <c r="BD134" i="1" s="1"/>
  <c r="F37" i="41"/>
  <c r="AZ135" i="1" s="1"/>
  <c r="F40" i="42"/>
  <c r="BC136" i="1"/>
  <c r="F39" i="43"/>
  <c r="BB137" i="1" s="1"/>
  <c r="F40" i="45"/>
  <c r="BC139" i="1" s="1"/>
  <c r="F37" i="45"/>
  <c r="AZ139" i="1" s="1"/>
  <c r="F37" i="44"/>
  <c r="AZ138" i="1" s="1"/>
  <c r="F41" i="2"/>
  <c r="BD96" i="1" s="1"/>
  <c r="F40" i="14"/>
  <c r="BC108" i="1" s="1"/>
  <c r="J37" i="15"/>
  <c r="AV109" i="1" s="1"/>
  <c r="F37" i="16"/>
  <c r="AZ110" i="1" s="1"/>
  <c r="F41" i="16"/>
  <c r="BD110" i="1" s="1"/>
  <c r="F41" i="17"/>
  <c r="BD111" i="1" s="1"/>
  <c r="F37" i="18"/>
  <c r="AZ112" i="1" s="1"/>
  <c r="J37" i="19"/>
  <c r="AV113" i="1" s="1"/>
  <c r="F40" i="20"/>
  <c r="BC114" i="1" s="1"/>
  <c r="F37" i="21"/>
  <c r="AZ115" i="1" s="1"/>
  <c r="F40" i="21"/>
  <c r="BC115" i="1" s="1"/>
  <c r="F41" i="22"/>
  <c r="BD116" i="1" s="1"/>
  <c r="F40" i="23"/>
  <c r="BC117" i="1" s="1"/>
  <c r="F41" i="24"/>
  <c r="BD118" i="1" s="1"/>
  <c r="F39" i="24"/>
  <c r="BB118" i="1" s="1"/>
  <c r="F40" i="25"/>
  <c r="BC119" i="1" s="1"/>
  <c r="F39" i="26"/>
  <c r="BB120" i="1" s="1"/>
  <c r="J37" i="27"/>
  <c r="AV121" i="1" s="1"/>
  <c r="F39" i="28"/>
  <c r="BB122" i="1" s="1"/>
  <c r="F40" i="28"/>
  <c r="BC122" i="1" s="1"/>
  <c r="F41" i="29"/>
  <c r="BD123" i="1" s="1"/>
  <c r="F40" i="29"/>
  <c r="BC123" i="1" s="1"/>
  <c r="F41" i="31"/>
  <c r="BD125" i="1" s="1"/>
  <c r="F40" i="32"/>
  <c r="BC126" i="1" s="1"/>
  <c r="F40" i="33"/>
  <c r="BC127" i="1" s="1"/>
  <c r="F39" i="33"/>
  <c r="BB127" i="1" s="1"/>
  <c r="F37" i="34"/>
  <c r="AZ128" i="1" s="1"/>
  <c r="F39" i="34"/>
  <c r="BB128" i="1" s="1"/>
  <c r="F37" i="35"/>
  <c r="AZ129" i="1" s="1"/>
  <c r="F39" i="36"/>
  <c r="BB130" i="1" s="1"/>
  <c r="J37" i="37"/>
  <c r="AV131" i="1" s="1"/>
  <c r="F39" i="38"/>
  <c r="BB132" i="1" s="1"/>
  <c r="J37" i="39"/>
  <c r="AV133" i="1" s="1"/>
  <c r="F40" i="40"/>
  <c r="BC134" i="1" s="1"/>
  <c r="F39" i="40"/>
  <c r="BB134" i="1" s="1"/>
  <c r="J37" i="41"/>
  <c r="AV135" i="1" s="1"/>
  <c r="F37" i="42"/>
  <c r="AZ136" i="1" s="1"/>
  <c r="F41" i="42"/>
  <c r="BD136" i="1" s="1"/>
  <c r="F41" i="43"/>
  <c r="BD137" i="1" s="1"/>
  <c r="F39" i="45"/>
  <c r="BB139" i="1" s="1"/>
  <c r="F41" i="45"/>
  <c r="BD139" i="1" s="1"/>
  <c r="T164" i="33" l="1"/>
  <c r="P161" i="29"/>
  <c r="J118" i="2"/>
  <c r="T132" i="15"/>
  <c r="T146" i="5"/>
  <c r="T147" i="4"/>
  <c r="T146" i="4" s="1"/>
  <c r="R134" i="39"/>
  <c r="R133" i="39" s="1"/>
  <c r="R144" i="30"/>
  <c r="R136" i="30" s="1"/>
  <c r="R144" i="37"/>
  <c r="T136" i="44"/>
  <c r="R132" i="16"/>
  <c r="R161" i="29"/>
  <c r="P132" i="16"/>
  <c r="AU110" i="1" s="1"/>
  <c r="P147" i="4"/>
  <c r="R133" i="25"/>
  <c r="P134" i="19"/>
  <c r="AU113" i="1" s="1"/>
  <c r="R134" i="19"/>
  <c r="P134" i="18"/>
  <c r="AU112" i="1" s="1"/>
  <c r="BK132" i="15"/>
  <c r="J132" i="15" s="1"/>
  <c r="J98" i="15" s="1"/>
  <c r="P132" i="15"/>
  <c r="AU109" i="1" s="1"/>
  <c r="BK132" i="14"/>
  <c r="J132" i="14" s="1"/>
  <c r="J98" i="14" s="1"/>
  <c r="J32" i="14" s="1"/>
  <c r="J109" i="14" s="1"/>
  <c r="BF109" i="14" s="1"/>
  <c r="F38" i="14" s="1"/>
  <c r="BA108" i="1" s="1"/>
  <c r="R132" i="13"/>
  <c r="T132" i="13"/>
  <c r="R132" i="9"/>
  <c r="R179" i="38"/>
  <c r="R136" i="38" s="1"/>
  <c r="P144" i="30"/>
  <c r="P136" i="30" s="1"/>
  <c r="AU124" i="1" s="1"/>
  <c r="P189" i="32"/>
  <c r="P136" i="32" s="1"/>
  <c r="AU126" i="1" s="1"/>
  <c r="P188" i="36"/>
  <c r="P136" i="36" s="1"/>
  <c r="AU130" i="1" s="1"/>
  <c r="T186" i="34"/>
  <c r="T136" i="34" s="1"/>
  <c r="R186" i="34"/>
  <c r="R136" i="34" s="1"/>
  <c r="P186" i="34"/>
  <c r="P136" i="34" s="1"/>
  <c r="AU128" i="1" s="1"/>
  <c r="J32" i="15"/>
  <c r="J109" i="15" s="1"/>
  <c r="J103" i="15" s="1"/>
  <c r="J111" i="15" s="1"/>
  <c r="F38" i="45"/>
  <c r="BA139" i="1" s="1"/>
  <c r="T195" i="31"/>
  <c r="T140" i="31" s="1"/>
  <c r="P137" i="44"/>
  <c r="P136" i="44" s="1"/>
  <c r="AU138" i="1" s="1"/>
  <c r="BK146" i="5"/>
  <c r="P220" i="37"/>
  <c r="R188" i="36"/>
  <c r="R136" i="36" s="1"/>
  <c r="T161" i="29"/>
  <c r="BK144" i="37"/>
  <c r="J144" i="37" s="1"/>
  <c r="J99" i="37" s="1"/>
  <c r="R132" i="8"/>
  <c r="R137" i="44"/>
  <c r="R136" i="44" s="1"/>
  <c r="BK133" i="22"/>
  <c r="J133" i="22" s="1"/>
  <c r="J98" i="22" s="1"/>
  <c r="J32" i="22" s="1"/>
  <c r="J110" i="22" s="1"/>
  <c r="BF110" i="22" s="1"/>
  <c r="F38" i="22" s="1"/>
  <c r="BA116" i="1" s="1"/>
  <c r="F38" i="26"/>
  <c r="BA120" i="1" s="1"/>
  <c r="R133" i="21"/>
  <c r="P132" i="14"/>
  <c r="AU108" i="1" s="1"/>
  <c r="T188" i="36"/>
  <c r="P134" i="41"/>
  <c r="P133" i="41" s="1"/>
  <c r="AU135" i="1" s="1"/>
  <c r="P164" i="33"/>
  <c r="P136" i="33" s="1"/>
  <c r="AU127" i="1" s="1"/>
  <c r="P197" i="35"/>
  <c r="P137" i="35" s="1"/>
  <c r="AU129" i="1" s="1"/>
  <c r="R164" i="33"/>
  <c r="R136" i="33" s="1"/>
  <c r="T163" i="5"/>
  <c r="J111" i="11"/>
  <c r="T189" i="32"/>
  <c r="T136" i="32" s="1"/>
  <c r="BK133" i="25"/>
  <c r="J133" i="25" s="1"/>
  <c r="J98" i="25" s="1"/>
  <c r="BK133" i="27"/>
  <c r="J133" i="27" s="1"/>
  <c r="J98" i="27" s="1"/>
  <c r="J32" i="27" s="1"/>
  <c r="R132" i="42"/>
  <c r="BK390" i="3"/>
  <c r="J390" i="3" s="1"/>
  <c r="J108" i="3" s="1"/>
  <c r="BK132" i="12"/>
  <c r="J132" i="12" s="1"/>
  <c r="J98" i="12" s="1"/>
  <c r="J32" i="12" s="1"/>
  <c r="BK132" i="17"/>
  <c r="J132" i="17" s="1"/>
  <c r="J98" i="17" s="1"/>
  <c r="J32" i="17" s="1"/>
  <c r="J109" i="17" s="1"/>
  <c r="BF109" i="17" s="1"/>
  <c r="F38" i="17" s="1"/>
  <c r="BA111" i="1" s="1"/>
  <c r="BK164" i="29"/>
  <c r="J164" i="29" s="1"/>
  <c r="J101" i="29" s="1"/>
  <c r="P194" i="37"/>
  <c r="T194" i="37"/>
  <c r="T143" i="37" s="1"/>
  <c r="P140" i="31"/>
  <c r="AU125" i="1" s="1"/>
  <c r="T192" i="29"/>
  <c r="R132" i="15"/>
  <c r="R132" i="14"/>
  <c r="R132" i="10"/>
  <c r="P132" i="8"/>
  <c r="AU102" i="1" s="1"/>
  <c r="T363" i="2"/>
  <c r="T134" i="43"/>
  <c r="R134" i="41"/>
  <c r="R133" i="41" s="1"/>
  <c r="R137" i="35"/>
  <c r="T133" i="24"/>
  <c r="R133" i="22"/>
  <c r="T132" i="16"/>
  <c r="P132" i="13"/>
  <c r="AU107" i="1" s="1"/>
  <c r="BK133" i="7"/>
  <c r="J133" i="7" s="1"/>
  <c r="J98" i="7" s="1"/>
  <c r="J32" i="7" s="1"/>
  <c r="J110" i="7" s="1"/>
  <c r="BF110" i="7" s="1"/>
  <c r="F38" i="7" s="1"/>
  <c r="BA101" i="1" s="1"/>
  <c r="T145" i="5"/>
  <c r="R154" i="3"/>
  <c r="R156" i="2"/>
  <c r="P132" i="42"/>
  <c r="AU136" i="1" s="1"/>
  <c r="T136" i="38"/>
  <c r="R192" i="29"/>
  <c r="R160" i="29" s="1"/>
  <c r="R133" i="27"/>
  <c r="P133" i="26"/>
  <c r="AU120" i="1" s="1"/>
  <c r="T132" i="14"/>
  <c r="T132" i="12"/>
  <c r="P363" i="2"/>
  <c r="T134" i="39"/>
  <c r="T133" i="39" s="1"/>
  <c r="T137" i="35"/>
  <c r="P133" i="25"/>
  <c r="AU119" i="1" s="1"/>
  <c r="T133" i="23"/>
  <c r="P133" i="21"/>
  <c r="AU115" i="1" s="1"/>
  <c r="T133" i="20"/>
  <c r="R163" i="5"/>
  <c r="P154" i="3"/>
  <c r="P136" i="38"/>
  <c r="AU132" i="1" s="1"/>
  <c r="P192" i="29"/>
  <c r="P160" i="29" s="1"/>
  <c r="AU123" i="1" s="1"/>
  <c r="T133" i="21"/>
  <c r="T134" i="19"/>
  <c r="T132" i="11"/>
  <c r="T132" i="8"/>
  <c r="R133" i="6"/>
  <c r="R164" i="4"/>
  <c r="P133" i="24"/>
  <c r="AU118" i="1" s="1"/>
  <c r="R133" i="23"/>
  <c r="R133" i="20"/>
  <c r="R134" i="18"/>
  <c r="P132" i="10"/>
  <c r="AU104" i="1" s="1"/>
  <c r="T132" i="9"/>
  <c r="P133" i="6"/>
  <c r="AU100" i="1" s="1"/>
  <c r="P163" i="5"/>
  <c r="P145" i="5" s="1"/>
  <c r="AU99" i="1" s="1"/>
  <c r="P132" i="40"/>
  <c r="AU134" i="1" s="1"/>
  <c r="BK192" i="29"/>
  <c r="R133" i="26"/>
  <c r="P132" i="12"/>
  <c r="AU106" i="1" s="1"/>
  <c r="P156" i="2"/>
  <c r="P134" i="43"/>
  <c r="AU137" i="1" s="1"/>
  <c r="T136" i="36"/>
  <c r="T136" i="33"/>
  <c r="P133" i="22"/>
  <c r="AU116" i="1" s="1"/>
  <c r="P133" i="20"/>
  <c r="AU114" i="1"/>
  <c r="P133" i="7"/>
  <c r="AU101" i="1" s="1"/>
  <c r="T164" i="4"/>
  <c r="R147" i="4"/>
  <c r="T390" i="3"/>
  <c r="T156" i="2"/>
  <c r="T136" i="30"/>
  <c r="T134" i="18"/>
  <c r="BK147" i="4"/>
  <c r="J147" i="4" s="1"/>
  <c r="J99" i="4" s="1"/>
  <c r="R390" i="3"/>
  <c r="R136" i="32"/>
  <c r="BK133" i="23"/>
  <c r="J133" i="23" s="1"/>
  <c r="J98" i="23" s="1"/>
  <c r="J32" i="23" s="1"/>
  <c r="J110" i="23" s="1"/>
  <c r="BF110" i="23" s="1"/>
  <c r="F38" i="23" s="1"/>
  <c r="BA117" i="1" s="1"/>
  <c r="T132" i="10"/>
  <c r="P132" i="9"/>
  <c r="AU103" i="1" s="1"/>
  <c r="P164" i="4"/>
  <c r="P390" i="3"/>
  <c r="R363" i="2"/>
  <c r="R134" i="43"/>
  <c r="R194" i="37"/>
  <c r="R143" i="37" s="1"/>
  <c r="T133" i="27"/>
  <c r="T133" i="26"/>
  <c r="R132" i="12"/>
  <c r="P144" i="37"/>
  <c r="R140" i="31"/>
  <c r="T133" i="25"/>
  <c r="R133" i="24"/>
  <c r="P133" i="23"/>
  <c r="AU117" i="1" s="1"/>
  <c r="T133" i="22"/>
  <c r="T133" i="7"/>
  <c r="T133" i="6"/>
  <c r="R146" i="5"/>
  <c r="T154" i="3"/>
  <c r="BK180" i="29"/>
  <c r="BK161" i="29" s="1"/>
  <c r="J161" i="29" s="1"/>
  <c r="J99" i="29" s="1"/>
  <c r="BK133" i="20"/>
  <c r="J133" i="20" s="1"/>
  <c r="J98" i="20" s="1"/>
  <c r="J32" i="20" s="1"/>
  <c r="J110" i="20" s="1"/>
  <c r="J104" i="20" s="1"/>
  <c r="BK195" i="31"/>
  <c r="J195" i="31" s="1"/>
  <c r="J104" i="31" s="1"/>
  <c r="BK186" i="34"/>
  <c r="BK188" i="36"/>
  <c r="J188" i="36" s="1"/>
  <c r="J100" i="36" s="1"/>
  <c r="BK132" i="40"/>
  <c r="J132" i="40" s="1"/>
  <c r="J98" i="40" s="1"/>
  <c r="J32" i="40" s="1"/>
  <c r="BK137" i="44"/>
  <c r="J137" i="44"/>
  <c r="J99" i="44" s="1"/>
  <c r="BK132" i="13"/>
  <c r="J132" i="13" s="1"/>
  <c r="J98" i="13" s="1"/>
  <c r="J32" i="13" s="1"/>
  <c r="BK134" i="39"/>
  <c r="J134" i="39" s="1"/>
  <c r="J99" i="39" s="1"/>
  <c r="BK134" i="41"/>
  <c r="J134" i="41" s="1"/>
  <c r="J99" i="41" s="1"/>
  <c r="BK156" i="2"/>
  <c r="J156" i="2" s="1"/>
  <c r="J99" i="2" s="1"/>
  <c r="BK363" i="2"/>
  <c r="J363" i="2" s="1"/>
  <c r="J108" i="2" s="1"/>
  <c r="BK164" i="4"/>
  <c r="J164" i="4" s="1"/>
  <c r="J103" i="4" s="1"/>
  <c r="BK163" i="5"/>
  <c r="J163" i="5" s="1"/>
  <c r="J103" i="5" s="1"/>
  <c r="BK132" i="8"/>
  <c r="J132" i="8" s="1"/>
  <c r="J98" i="8" s="1"/>
  <c r="BK132" i="9"/>
  <c r="J132" i="9" s="1"/>
  <c r="J98" i="9" s="1"/>
  <c r="BK134" i="18"/>
  <c r="J134" i="18" s="1"/>
  <c r="J98" i="18" s="1"/>
  <c r="J32" i="18" s="1"/>
  <c r="BK134" i="19"/>
  <c r="J134" i="19" s="1"/>
  <c r="J98" i="19" s="1"/>
  <c r="J32" i="19" s="1"/>
  <c r="J111" i="19" s="1"/>
  <c r="BF111" i="19" s="1"/>
  <c r="F38" i="19" s="1"/>
  <c r="BA113" i="1" s="1"/>
  <c r="BK133" i="24"/>
  <c r="J133" i="24" s="1"/>
  <c r="J98" i="24" s="1"/>
  <c r="J32" i="24" s="1"/>
  <c r="BK189" i="32"/>
  <c r="J189" i="32" s="1"/>
  <c r="J100" i="32" s="1"/>
  <c r="BK197" i="35"/>
  <c r="J197" i="35" s="1"/>
  <c r="J101" i="35" s="1"/>
  <c r="BK220" i="37"/>
  <c r="BK154" i="3"/>
  <c r="J154" i="3" s="1"/>
  <c r="J99" i="3" s="1"/>
  <c r="BK133" i="6"/>
  <c r="J133" i="6" s="1"/>
  <c r="J98" i="6" s="1"/>
  <c r="BK132" i="10"/>
  <c r="J132" i="10" s="1"/>
  <c r="J98" i="10" s="1"/>
  <c r="J32" i="10" s="1"/>
  <c r="BK132" i="16"/>
  <c r="J132" i="16" s="1"/>
  <c r="J98" i="16" s="1"/>
  <c r="J32" i="16" s="1"/>
  <c r="J109" i="16" s="1"/>
  <c r="BF109" i="16" s="1"/>
  <c r="J38" i="16" s="1"/>
  <c r="AW110" i="1" s="1"/>
  <c r="AT110" i="1" s="1"/>
  <c r="BK133" i="21"/>
  <c r="J133" i="21" s="1"/>
  <c r="J98" i="21" s="1"/>
  <c r="BK132" i="28"/>
  <c r="J132" i="28" s="1"/>
  <c r="J98" i="28" s="1"/>
  <c r="BK144" i="30"/>
  <c r="J144" i="30"/>
  <c r="J100" i="30" s="1"/>
  <c r="BK164" i="33"/>
  <c r="BK179" i="38"/>
  <c r="J179" i="38" s="1"/>
  <c r="J100" i="38" s="1"/>
  <c r="BK132" i="42"/>
  <c r="J132" i="42" s="1"/>
  <c r="J98" i="42" s="1"/>
  <c r="BK134" i="43"/>
  <c r="J134" i="43" s="1"/>
  <c r="J98" i="43" s="1"/>
  <c r="J32" i="43" s="1"/>
  <c r="J111" i="43" s="1"/>
  <c r="BF111" i="43" s="1"/>
  <c r="J38" i="43" s="1"/>
  <c r="AW137" i="1" s="1"/>
  <c r="AT137" i="1" s="1"/>
  <c r="BF109" i="11"/>
  <c r="J38" i="11" s="1"/>
  <c r="AW105" i="1" s="1"/>
  <c r="AT105" i="1" s="1"/>
  <c r="J33" i="11"/>
  <c r="J34" i="11" s="1"/>
  <c r="AG105" i="1" s="1"/>
  <c r="J146" i="5"/>
  <c r="J99" i="5" s="1"/>
  <c r="J38" i="26"/>
  <c r="AW120" i="1" s="1"/>
  <c r="AT120" i="1" s="1"/>
  <c r="BC95" i="1"/>
  <c r="BC94" i="1" s="1"/>
  <c r="W35" i="1" s="1"/>
  <c r="AZ95" i="1"/>
  <c r="AZ94" i="1" s="1"/>
  <c r="AV94" i="1" s="1"/>
  <c r="J38" i="14"/>
  <c r="AW108" i="1" s="1"/>
  <c r="AT108" i="1" s="1"/>
  <c r="J104" i="26"/>
  <c r="J33" i="26" s="1"/>
  <c r="J34" i="26" s="1"/>
  <c r="AG120" i="1" s="1"/>
  <c r="J101" i="45"/>
  <c r="J109" i="45" s="1"/>
  <c r="J38" i="45"/>
  <c r="AW139" i="1" s="1"/>
  <c r="AT139" i="1" s="1"/>
  <c r="BD95" i="1"/>
  <c r="BD94" i="1" s="1"/>
  <c r="W36" i="1" s="1"/>
  <c r="BB95" i="1"/>
  <c r="AX95" i="1" s="1"/>
  <c r="BK153" i="3" l="1"/>
  <c r="J153" i="3" s="1"/>
  <c r="J98" i="3" s="1"/>
  <c r="J32" i="3" s="1"/>
  <c r="J130" i="3" s="1"/>
  <c r="J124" i="3" s="1"/>
  <c r="J132" i="3" s="1"/>
  <c r="BK143" i="37"/>
  <c r="J143" i="37" s="1"/>
  <c r="J98" i="37" s="1"/>
  <c r="J32" i="37" s="1"/>
  <c r="J120" i="37" s="1"/>
  <c r="BF120" i="37" s="1"/>
  <c r="J38" i="37" s="1"/>
  <c r="AW131" i="1" s="1"/>
  <c r="AT131" i="1" s="1"/>
  <c r="P143" i="37"/>
  <c r="AU131" i="1" s="1"/>
  <c r="P146" i="4"/>
  <c r="AU98" i="1" s="1"/>
  <c r="R146" i="4"/>
  <c r="T155" i="2"/>
  <c r="J220" i="37"/>
  <c r="J107" i="37" s="1"/>
  <c r="T153" i="3"/>
  <c r="T160" i="29"/>
  <c r="BF109" i="15"/>
  <c r="F38" i="15" s="1"/>
  <c r="BA109" i="1" s="1"/>
  <c r="J33" i="15"/>
  <c r="J34" i="15" s="1"/>
  <c r="AG109" i="1" s="1"/>
  <c r="J186" i="34"/>
  <c r="J100" i="34" s="1"/>
  <c r="P155" i="2"/>
  <c r="AU96" i="1" s="1"/>
  <c r="J104" i="22"/>
  <c r="J112" i="22" s="1"/>
  <c r="J38" i="22"/>
  <c r="AW116" i="1" s="1"/>
  <c r="AT116" i="1" s="1"/>
  <c r="J103" i="14"/>
  <c r="J111" i="14" s="1"/>
  <c r="J164" i="33"/>
  <c r="J100" i="33" s="1"/>
  <c r="BK136" i="34"/>
  <c r="J136" i="34" s="1"/>
  <c r="J98" i="34" s="1"/>
  <c r="J32" i="34" s="1"/>
  <c r="J113" i="34" s="1"/>
  <c r="BF113" i="34" s="1"/>
  <c r="J38" i="34" s="1"/>
  <c r="AW128" i="1" s="1"/>
  <c r="AT128" i="1" s="1"/>
  <c r="J180" i="29"/>
  <c r="J109" i="29" s="1"/>
  <c r="R145" i="5"/>
  <c r="BK140" i="31"/>
  <c r="J140" i="31" s="1"/>
  <c r="J98" i="31" s="1"/>
  <c r="J32" i="31" s="1"/>
  <c r="J117" i="31" s="1"/>
  <c r="J111" i="18"/>
  <c r="J105" i="18" s="1"/>
  <c r="J33" i="18" s="1"/>
  <c r="J34" i="18" s="1"/>
  <c r="AG112" i="1" s="1"/>
  <c r="J109" i="13"/>
  <c r="J103" i="13" s="1"/>
  <c r="J33" i="13" s="1"/>
  <c r="J34" i="13" s="1"/>
  <c r="AG107" i="1" s="1"/>
  <c r="J32" i="42"/>
  <c r="J109" i="42" s="1"/>
  <c r="J103" i="42" s="1"/>
  <c r="J111" i="42" s="1"/>
  <c r="J109" i="10"/>
  <c r="J103" i="10" s="1"/>
  <c r="J33" i="10" s="1"/>
  <c r="J34" i="10" s="1"/>
  <c r="AG104" i="1" s="1"/>
  <c r="J32" i="9"/>
  <c r="J109" i="9" s="1"/>
  <c r="J103" i="9" s="1"/>
  <c r="J33" i="9" s="1"/>
  <c r="J109" i="40"/>
  <c r="J103" i="40" s="1"/>
  <c r="J33" i="40" s="1"/>
  <c r="J34" i="40" s="1"/>
  <c r="AG134" i="1" s="1"/>
  <c r="J32" i="28"/>
  <c r="J109" i="28" s="1"/>
  <c r="J103" i="28" s="1"/>
  <c r="J33" i="28" s="1"/>
  <c r="J32" i="6"/>
  <c r="J110" i="6" s="1"/>
  <c r="J104" i="6" s="1"/>
  <c r="J112" i="6" s="1"/>
  <c r="J110" i="24"/>
  <c r="J104" i="24" s="1"/>
  <c r="J33" i="24" s="1"/>
  <c r="J34" i="24" s="1"/>
  <c r="AG118" i="1" s="1"/>
  <c r="J32" i="8"/>
  <c r="J109" i="8" s="1"/>
  <c r="J103" i="8" s="1"/>
  <c r="J111" i="8" s="1"/>
  <c r="J32" i="21"/>
  <c r="J110" i="21" s="1"/>
  <c r="J104" i="21" s="1"/>
  <c r="J33" i="21" s="1"/>
  <c r="J34" i="21" s="1"/>
  <c r="AG115" i="1" s="1"/>
  <c r="J109" i="12"/>
  <c r="J32" i="25"/>
  <c r="J110" i="27"/>
  <c r="J103" i="17"/>
  <c r="J111" i="17" s="1"/>
  <c r="J112" i="20"/>
  <c r="BK136" i="36"/>
  <c r="J136" i="36" s="1"/>
  <c r="J98" i="36" s="1"/>
  <c r="J38" i="17"/>
  <c r="AW111" i="1" s="1"/>
  <c r="AT111" i="1" s="1"/>
  <c r="R155" i="2"/>
  <c r="BK160" i="29"/>
  <c r="J160" i="29" s="1"/>
  <c r="J98" i="29" s="1"/>
  <c r="J32" i="29" s="1"/>
  <c r="J137" i="29" s="1"/>
  <c r="BF137" i="29" s="1"/>
  <c r="F38" i="29" s="1"/>
  <c r="BA123" i="1" s="1"/>
  <c r="P153" i="3"/>
  <c r="AU97" i="1" s="1"/>
  <c r="R153" i="3"/>
  <c r="BK136" i="38"/>
  <c r="J136" i="38" s="1"/>
  <c r="J98" i="38" s="1"/>
  <c r="J32" i="38" s="1"/>
  <c r="J113" i="38" s="1"/>
  <c r="J107" i="38" s="1"/>
  <c r="BF110" i="20"/>
  <c r="J38" i="20" s="1"/>
  <c r="AW114" i="1" s="1"/>
  <c r="AT114" i="1" s="1"/>
  <c r="BF109" i="8"/>
  <c r="J38" i="8" s="1"/>
  <c r="AW102" i="1" s="1"/>
  <c r="AT102" i="1" s="1"/>
  <c r="BK136" i="32"/>
  <c r="J136" i="32" s="1"/>
  <c r="J98" i="32" s="1"/>
  <c r="J32" i="32" s="1"/>
  <c r="J113" i="32" s="1"/>
  <c r="BF113" i="32" s="1"/>
  <c r="J38" i="32" s="1"/>
  <c r="AW126" i="1" s="1"/>
  <c r="AT126" i="1" s="1"/>
  <c r="BK137" i="35"/>
  <c r="J137" i="35" s="1"/>
  <c r="J98" i="35" s="1"/>
  <c r="BF110" i="6"/>
  <c r="J38" i="6" s="1"/>
  <c r="AW100" i="1" s="1"/>
  <c r="AT100" i="1" s="1"/>
  <c r="J33" i="20"/>
  <c r="J34" i="20" s="1"/>
  <c r="AG114" i="1" s="1"/>
  <c r="BK133" i="39"/>
  <c r="J133" i="39" s="1"/>
  <c r="J98" i="39" s="1"/>
  <c r="J32" i="39" s="1"/>
  <c r="BK136" i="44"/>
  <c r="J136" i="44" s="1"/>
  <c r="J98" i="44" s="1"/>
  <c r="J32" i="44" s="1"/>
  <c r="BK145" i="5"/>
  <c r="J145" i="5" s="1"/>
  <c r="J98" i="5" s="1"/>
  <c r="BK146" i="4"/>
  <c r="J146" i="4" s="1"/>
  <c r="J98" i="4" s="1"/>
  <c r="J32" i="4" s="1"/>
  <c r="J123" i="4" s="1"/>
  <c r="BF123" i="4" s="1"/>
  <c r="J38" i="4" s="1"/>
  <c r="AW98" i="1" s="1"/>
  <c r="AT98" i="1" s="1"/>
  <c r="BK155" i="2"/>
  <c r="J155" i="2" s="1"/>
  <c r="J98" i="2" s="1"/>
  <c r="J32" i="2" s="1"/>
  <c r="J132" i="2" s="1"/>
  <c r="BF132" i="2" s="1"/>
  <c r="F38" i="2" s="1"/>
  <c r="BA96" i="1" s="1"/>
  <c r="J192" i="29"/>
  <c r="J115" i="29" s="1"/>
  <c r="BK133" i="41"/>
  <c r="J133" i="41" s="1"/>
  <c r="J98" i="41" s="1"/>
  <c r="J32" i="41" s="1"/>
  <c r="BK136" i="33"/>
  <c r="J136" i="33" s="1"/>
  <c r="J98" i="33" s="1"/>
  <c r="J32" i="33" s="1"/>
  <c r="J113" i="33" s="1"/>
  <c r="BF113" i="33" s="1"/>
  <c r="F38" i="33" s="1"/>
  <c r="BA127" i="1" s="1"/>
  <c r="BK136" i="30"/>
  <c r="J136" i="30"/>
  <c r="J98" i="30" s="1"/>
  <c r="J32" i="30" s="1"/>
  <c r="J113" i="30" s="1"/>
  <c r="BF113" i="30" s="1"/>
  <c r="F38" i="30" s="1"/>
  <c r="BA124" i="1" s="1"/>
  <c r="J33" i="45"/>
  <c r="J34" i="45" s="1"/>
  <c r="AG139" i="1" s="1"/>
  <c r="AN139" i="1" s="1"/>
  <c r="J43" i="26"/>
  <c r="J33" i="17"/>
  <c r="J34" i="17" s="1"/>
  <c r="AG111" i="1" s="1"/>
  <c r="AN111" i="1" s="1"/>
  <c r="J33" i="14"/>
  <c r="J34" i="14" s="1"/>
  <c r="AG108" i="1" s="1"/>
  <c r="AN108" i="1" s="1"/>
  <c r="J43" i="11"/>
  <c r="BF130" i="3"/>
  <c r="F38" i="3" s="1"/>
  <c r="BA97" i="1" s="1"/>
  <c r="J33" i="3"/>
  <c r="AN105" i="1"/>
  <c r="AN120" i="1"/>
  <c r="F38" i="43"/>
  <c r="BA137" i="1"/>
  <c r="J38" i="23"/>
  <c r="AW117" i="1" s="1"/>
  <c r="AT117" i="1" s="1"/>
  <c r="J105" i="43"/>
  <c r="J113" i="43" s="1"/>
  <c r="J38" i="19"/>
  <c r="AW113" i="1" s="1"/>
  <c r="AT113" i="1" s="1"/>
  <c r="J104" i="7"/>
  <c r="J33" i="7" s="1"/>
  <c r="J34" i="7" s="1"/>
  <c r="AG101" i="1" s="1"/>
  <c r="F38" i="11"/>
  <c r="BA105" i="1" s="1"/>
  <c r="BB94" i="1"/>
  <c r="W34" i="1" s="1"/>
  <c r="AV95" i="1"/>
  <c r="AY94" i="1"/>
  <c r="J104" i="23"/>
  <c r="J33" i="23" s="1"/>
  <c r="J34" i="23" s="1"/>
  <c r="AG117" i="1" s="1"/>
  <c r="J103" i="16"/>
  <c r="J111" i="16" s="1"/>
  <c r="J34" i="3"/>
  <c r="AG97" i="1" s="1"/>
  <c r="J38" i="15"/>
  <c r="AW109" i="1" s="1"/>
  <c r="AT109" i="1" s="1"/>
  <c r="J112" i="26"/>
  <c r="J114" i="37"/>
  <c r="J122" i="37" s="1"/>
  <c r="F38" i="37"/>
  <c r="BA131" i="1" s="1"/>
  <c r="AY95" i="1"/>
  <c r="J38" i="7"/>
  <c r="AW101" i="1" s="1"/>
  <c r="AT101" i="1" s="1"/>
  <c r="J105" i="19"/>
  <c r="J33" i="19" s="1"/>
  <c r="J34" i="19" s="1"/>
  <c r="AG113" i="1" s="1"/>
  <c r="F38" i="16"/>
  <c r="BA110" i="1" s="1"/>
  <c r="AU95" i="1" l="1"/>
  <c r="AU94" i="1" s="1"/>
  <c r="J33" i="22"/>
  <c r="J34" i="22" s="1"/>
  <c r="AG116" i="1" s="1"/>
  <c r="AN116" i="1" s="1"/>
  <c r="J111" i="13"/>
  <c r="BF109" i="13"/>
  <c r="F38" i="13" s="1"/>
  <c r="BA107" i="1" s="1"/>
  <c r="BF109" i="10"/>
  <c r="F38" i="10" s="1"/>
  <c r="BA104" i="1" s="1"/>
  <c r="J111" i="10"/>
  <c r="J33" i="8"/>
  <c r="J34" i="8" s="1"/>
  <c r="AG102" i="1" s="1"/>
  <c r="AN102" i="1" s="1"/>
  <c r="F38" i="6"/>
  <c r="BA100" i="1" s="1"/>
  <c r="F38" i="34"/>
  <c r="BA128" i="1" s="1"/>
  <c r="J107" i="34"/>
  <c r="J115" i="34" s="1"/>
  <c r="J111" i="31"/>
  <c r="BF117" i="31"/>
  <c r="F38" i="8"/>
  <c r="BA102" i="1" s="1"/>
  <c r="J33" i="6"/>
  <c r="J34" i="6" s="1"/>
  <c r="AG100" i="1" s="1"/>
  <c r="AN100" i="1" s="1"/>
  <c r="J111" i="40"/>
  <c r="AN117" i="1"/>
  <c r="BF109" i="40"/>
  <c r="F38" i="40" s="1"/>
  <c r="BA134" i="1" s="1"/>
  <c r="J33" i="42"/>
  <c r="J34" i="42" s="1"/>
  <c r="AG136" i="1" s="1"/>
  <c r="J113" i="44"/>
  <c r="J107" i="44" s="1"/>
  <c r="J33" i="44" s="1"/>
  <c r="J34" i="44" s="1"/>
  <c r="AG138" i="1" s="1"/>
  <c r="J110" i="41"/>
  <c r="J104" i="41" s="1"/>
  <c r="J33" i="41" s="1"/>
  <c r="J34" i="41" s="1"/>
  <c r="AG135" i="1" s="1"/>
  <c r="J32" i="35"/>
  <c r="J114" i="35" s="1"/>
  <c r="J108" i="35" s="1"/>
  <c r="J33" i="35" s="1"/>
  <c r="J34" i="35" s="1"/>
  <c r="AG129" i="1" s="1"/>
  <c r="AN113" i="1"/>
  <c r="J32" i="5"/>
  <c r="J122" i="5" s="1"/>
  <c r="J116" i="5" s="1"/>
  <c r="J124" i="5" s="1"/>
  <c r="J110" i="39"/>
  <c r="J104" i="39" s="1"/>
  <c r="J33" i="39" s="1"/>
  <c r="J34" i="39" s="1"/>
  <c r="AG133" i="1" s="1"/>
  <c r="BF109" i="9"/>
  <c r="J38" i="9" s="1"/>
  <c r="AW103" i="1" s="1"/>
  <c r="AT103" i="1" s="1"/>
  <c r="BF109" i="28"/>
  <c r="J110" i="25"/>
  <c r="J112" i="21"/>
  <c r="J111" i="28"/>
  <c r="J111" i="9"/>
  <c r="J38" i="3"/>
  <c r="AW97" i="1" s="1"/>
  <c r="AT97" i="1" s="1"/>
  <c r="AN97" i="1" s="1"/>
  <c r="J34" i="28"/>
  <c r="AG122" i="1" s="1"/>
  <c r="F38" i="20"/>
  <c r="BA114" i="1" s="1"/>
  <c r="BF111" i="18"/>
  <c r="BF109" i="42"/>
  <c r="J103" i="12"/>
  <c r="BF109" i="12"/>
  <c r="J115" i="38"/>
  <c r="J34" i="9"/>
  <c r="AG103" i="1" s="1"/>
  <c r="J112" i="24"/>
  <c r="J113" i="18"/>
  <c r="BF110" i="21"/>
  <c r="BF110" i="24"/>
  <c r="J32" i="36"/>
  <c r="J104" i="27"/>
  <c r="BF110" i="27"/>
  <c r="J43" i="23"/>
  <c r="J43" i="7"/>
  <c r="J43" i="8"/>
  <c r="J43" i="19"/>
  <c r="J33" i="43"/>
  <c r="J34" i="43" s="1"/>
  <c r="AG137" i="1" s="1"/>
  <c r="AN137" i="1" s="1"/>
  <c r="J33" i="16"/>
  <c r="J34" i="16" s="1"/>
  <c r="AG110" i="1" s="1"/>
  <c r="AN110" i="1" s="1"/>
  <c r="BF113" i="38"/>
  <c r="J38" i="38" s="1"/>
  <c r="AW132" i="1" s="1"/>
  <c r="AT132" i="1" s="1"/>
  <c r="J33" i="38"/>
  <c r="J34" i="38" s="1"/>
  <c r="AG132" i="1" s="1"/>
  <c r="J43" i="45"/>
  <c r="J33" i="37"/>
  <c r="J34" i="37" s="1"/>
  <c r="AG131" i="1" s="1"/>
  <c r="AN131" i="1" s="1"/>
  <c r="J43" i="22"/>
  <c r="J43" i="20"/>
  <c r="J43" i="17"/>
  <c r="J43" i="15"/>
  <c r="J43" i="14"/>
  <c r="AN109" i="1"/>
  <c r="AN114" i="1"/>
  <c r="AN101" i="1"/>
  <c r="J112" i="23"/>
  <c r="J113" i="19"/>
  <c r="J107" i="32"/>
  <c r="J115" i="32" s="1"/>
  <c r="J107" i="30"/>
  <c r="J115" i="30" s="1"/>
  <c r="J38" i="30"/>
  <c r="AW124" i="1" s="1"/>
  <c r="AT124" i="1" s="1"/>
  <c r="J131" i="29"/>
  <c r="J139" i="29" s="1"/>
  <c r="J38" i="2"/>
  <c r="AW96" i="1" s="1"/>
  <c r="AT96" i="1" s="1"/>
  <c r="J126" i="2"/>
  <c r="J134" i="2" s="1"/>
  <c r="J38" i="33"/>
  <c r="AW127" i="1" s="1"/>
  <c r="AT127" i="1" s="1"/>
  <c r="F38" i="4"/>
  <c r="BA98" i="1" s="1"/>
  <c r="J112" i="7"/>
  <c r="J117" i="4"/>
  <c r="J125" i="4" s="1"/>
  <c r="J38" i="29"/>
  <c r="AW123" i="1" s="1"/>
  <c r="AT123" i="1" s="1"/>
  <c r="F38" i="32"/>
  <c r="BA126" i="1" s="1"/>
  <c r="AX94" i="1"/>
  <c r="J107" i="33"/>
  <c r="J115" i="33" s="1"/>
  <c r="J112" i="39" l="1"/>
  <c r="BF113" i="44"/>
  <c r="F38" i="44" s="1"/>
  <c r="BA138" i="1" s="1"/>
  <c r="BF110" i="39"/>
  <c r="J38" i="39" s="1"/>
  <c r="AW133" i="1" s="1"/>
  <c r="AT133" i="1" s="1"/>
  <c r="J38" i="13"/>
  <c r="AW107" i="1" s="1"/>
  <c r="AT107" i="1" s="1"/>
  <c r="AN107" i="1" s="1"/>
  <c r="J38" i="10"/>
  <c r="F38" i="9"/>
  <c r="BA103" i="1" s="1"/>
  <c r="BF114" i="35"/>
  <c r="J38" i="35" s="1"/>
  <c r="AW129" i="1" s="1"/>
  <c r="AT129" i="1" s="1"/>
  <c r="AN129" i="1" s="1"/>
  <c r="J116" i="35"/>
  <c r="J33" i="34"/>
  <c r="J34" i="34" s="1"/>
  <c r="AG128" i="1" s="1"/>
  <c r="AN128" i="1" s="1"/>
  <c r="J115" i="44"/>
  <c r="J43" i="3"/>
  <c r="J43" i="6"/>
  <c r="F38" i="31"/>
  <c r="BA125" i="1" s="1"/>
  <c r="J38" i="31"/>
  <c r="AW125" i="1" s="1"/>
  <c r="AT125" i="1" s="1"/>
  <c r="BF122" i="5"/>
  <c r="F38" i="5" s="1"/>
  <c r="BA99" i="1" s="1"/>
  <c r="AN132" i="1"/>
  <c r="J38" i="40"/>
  <c r="AW134" i="1" s="1"/>
  <c r="AT134" i="1" s="1"/>
  <c r="AN134" i="1" s="1"/>
  <c r="J33" i="31"/>
  <c r="J34" i="31" s="1"/>
  <c r="J119" i="31"/>
  <c r="J38" i="24"/>
  <c r="F38" i="24"/>
  <c r="BA118" i="1" s="1"/>
  <c r="J112" i="41"/>
  <c r="J33" i="5"/>
  <c r="J34" i="5" s="1"/>
  <c r="AG99" i="1" s="1"/>
  <c r="J33" i="27"/>
  <c r="J34" i="27" s="1"/>
  <c r="J112" i="27"/>
  <c r="J38" i="21"/>
  <c r="F38" i="21"/>
  <c r="BA115" i="1" s="1"/>
  <c r="J38" i="18"/>
  <c r="F38" i="18"/>
  <c r="BA112" i="1" s="1"/>
  <c r="F38" i="27"/>
  <c r="BA121" i="1" s="1"/>
  <c r="J38" i="27"/>
  <c r="AW121" i="1" s="1"/>
  <c r="AT121" i="1" s="1"/>
  <c r="AN103" i="1"/>
  <c r="F38" i="42"/>
  <c r="BA136" i="1" s="1"/>
  <c r="J38" i="42"/>
  <c r="J43" i="9"/>
  <c r="J38" i="12"/>
  <c r="AW106" i="1" s="1"/>
  <c r="AT106" i="1" s="1"/>
  <c r="F38" i="12"/>
  <c r="BA106" i="1" s="1"/>
  <c r="J104" i="25"/>
  <c r="BF110" i="25"/>
  <c r="BF110" i="41"/>
  <c r="F38" i="41" s="1"/>
  <c r="BA135" i="1" s="1"/>
  <c r="J113" i="36"/>
  <c r="J33" i="12"/>
  <c r="J34" i="12" s="1"/>
  <c r="J111" i="12"/>
  <c r="J38" i="28"/>
  <c r="F38" i="28"/>
  <c r="BA122" i="1" s="1"/>
  <c r="J43" i="16"/>
  <c r="J43" i="43"/>
  <c r="J33" i="33"/>
  <c r="J34" i="33" s="1"/>
  <c r="AG127" i="1" s="1"/>
  <c r="AN127" i="1" s="1"/>
  <c r="J33" i="32"/>
  <c r="J34" i="32" s="1"/>
  <c r="AG126" i="1" s="1"/>
  <c r="AN126" i="1" s="1"/>
  <c r="J33" i="29"/>
  <c r="J34" i="29" s="1"/>
  <c r="AG123" i="1" s="1"/>
  <c r="AN123" i="1" s="1"/>
  <c r="J33" i="2"/>
  <c r="J34" i="2" s="1"/>
  <c r="AG96" i="1" s="1"/>
  <c r="AN96" i="1" s="1"/>
  <c r="J33" i="30"/>
  <c r="J34" i="30" s="1"/>
  <c r="AG124" i="1" s="1"/>
  <c r="AN124" i="1" s="1"/>
  <c r="J33" i="4"/>
  <c r="J34" i="4" s="1"/>
  <c r="AG98" i="1" s="1"/>
  <c r="AN98" i="1" s="1"/>
  <c r="J43" i="38"/>
  <c r="J43" i="37"/>
  <c r="AN133" i="1"/>
  <c r="F38" i="38"/>
  <c r="BA132" i="1" s="1"/>
  <c r="J38" i="41"/>
  <c r="AW135" i="1" s="1"/>
  <c r="AT135" i="1" s="1"/>
  <c r="AN135" i="1" s="1"/>
  <c r="J38" i="44"/>
  <c r="AW138" i="1" s="1"/>
  <c r="AT138" i="1" s="1"/>
  <c r="AN138" i="1" s="1"/>
  <c r="J43" i="39" l="1"/>
  <c r="F38" i="39"/>
  <c r="BA133" i="1" s="1"/>
  <c r="J43" i="13"/>
  <c r="AW104" i="1"/>
  <c r="AT104" i="1" s="1"/>
  <c r="AN104" i="1" s="1"/>
  <c r="J43" i="10"/>
  <c r="F38" i="35"/>
  <c r="BA129" i="1" s="1"/>
  <c r="J43" i="35"/>
  <c r="J43" i="34"/>
  <c r="AG125" i="1"/>
  <c r="AN125" i="1" s="1"/>
  <c r="J43" i="31"/>
  <c r="J38" i="5"/>
  <c r="AW99" i="1" s="1"/>
  <c r="AT99" i="1" s="1"/>
  <c r="AN99" i="1" s="1"/>
  <c r="J43" i="40"/>
  <c r="AW122" i="1"/>
  <c r="AT122" i="1" s="1"/>
  <c r="AN122" i="1" s="1"/>
  <c r="J43" i="28"/>
  <c r="AW112" i="1"/>
  <c r="AT112" i="1" s="1"/>
  <c r="AN112" i="1" s="1"/>
  <c r="J43" i="18"/>
  <c r="AG121" i="1"/>
  <c r="AN121" i="1" s="1"/>
  <c r="J43" i="27"/>
  <c r="AG106" i="1"/>
  <c r="AN106" i="1" s="1"/>
  <c r="J43" i="12"/>
  <c r="J38" i="25"/>
  <c r="AW119" i="1" s="1"/>
  <c r="AT119" i="1" s="1"/>
  <c r="F38" i="25"/>
  <c r="BA119" i="1" s="1"/>
  <c r="J107" i="36"/>
  <c r="BF113" i="36"/>
  <c r="J33" i="25"/>
  <c r="J34" i="25" s="1"/>
  <c r="J112" i="25"/>
  <c r="AW136" i="1"/>
  <c r="AT136" i="1" s="1"/>
  <c r="AN136" i="1" s="1"/>
  <c r="J43" i="42"/>
  <c r="AW115" i="1"/>
  <c r="AT115" i="1" s="1"/>
  <c r="AN115" i="1" s="1"/>
  <c r="J43" i="21"/>
  <c r="AW118" i="1"/>
  <c r="AT118" i="1" s="1"/>
  <c r="AN118" i="1" s="1"/>
  <c r="J43" i="24"/>
  <c r="J43" i="32"/>
  <c r="J43" i="29"/>
  <c r="J43" i="2"/>
  <c r="J43" i="44"/>
  <c r="J43" i="30"/>
  <c r="J43" i="4"/>
  <c r="J43" i="33"/>
  <c r="J43" i="41"/>
  <c r="J43" i="5" l="1"/>
  <c r="J33" i="36"/>
  <c r="J34" i="36" s="1"/>
  <c r="J115" i="36"/>
  <c r="J38" i="36"/>
  <c r="AW130" i="1" s="1"/>
  <c r="AT130" i="1" s="1"/>
  <c r="F38" i="36"/>
  <c r="BA130" i="1" s="1"/>
  <c r="BA95" i="1" s="1"/>
  <c r="AW95" i="1" s="1"/>
  <c r="AT95" i="1" s="1"/>
  <c r="AG119" i="1"/>
  <c r="J43" i="25"/>
  <c r="BA94" i="1" l="1"/>
  <c r="AW94" i="1" s="1"/>
  <c r="AK33" i="1" s="1"/>
  <c r="AN119" i="1"/>
  <c r="AG130" i="1"/>
  <c r="AN130" i="1" s="1"/>
  <c r="J43" i="36"/>
  <c r="W33" i="1" l="1"/>
  <c r="AT94" i="1"/>
  <c r="AG95" i="1"/>
  <c r="AN95" i="1" l="1"/>
  <c r="AG94" i="1"/>
  <c r="AG143" i="1" s="1"/>
  <c r="AG145" i="1" l="1"/>
  <c r="CD145" i="1" s="1"/>
  <c r="AN94" i="1"/>
  <c r="AG142" i="1"/>
  <c r="CD142" i="1" s="1"/>
  <c r="AK26" i="1"/>
  <c r="AG144" i="1"/>
  <c r="AV144" i="1" s="1"/>
  <c r="BY144" i="1" s="1"/>
  <c r="AV143" i="1"/>
  <c r="BY143" i="1" s="1"/>
  <c r="CD143" i="1"/>
  <c r="CD144" i="1" l="1"/>
  <c r="W32" i="1" s="1"/>
  <c r="AV142" i="1"/>
  <c r="BY142" i="1" s="1"/>
  <c r="AG141" i="1"/>
  <c r="AG147" i="1" s="1"/>
  <c r="AV145" i="1"/>
  <c r="BY145" i="1" s="1"/>
  <c r="AN143" i="1"/>
  <c r="AN144" i="1"/>
  <c r="AN142" i="1" l="1"/>
  <c r="AK32" i="1"/>
  <c r="AK27" i="1"/>
  <c r="AK29" i="1" s="1"/>
  <c r="AN145" i="1"/>
  <c r="AN141" i="1" l="1"/>
  <c r="AN147" i="1" s="1"/>
  <c r="AK38" i="1"/>
</calcChain>
</file>

<file path=xl/sharedStrings.xml><?xml version="1.0" encoding="utf-8"?>
<sst xmlns="http://schemas.openxmlformats.org/spreadsheetml/2006/main" count="47209" uniqueCount="4635">
  <si>
    <t>Export Komplet</t>
  </si>
  <si>
    <t/>
  </si>
  <si>
    <t>2.0</t>
  </si>
  <si>
    <t>False</t>
  </si>
  <si>
    <t>{1e2fb936-ce0e-42f6-933e-4bc7a89c0d5f}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</si>
  <si>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</si>
  <si>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</si>
  <si>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</si>
  <si>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</si>
  <si>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</si>
  <si>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</si>
  <si>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</si>
  <si>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</si>
  <si>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</si>
  <si>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</si>
  <si>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</si>
  <si>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</si>
  <si>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</si>
  <si>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</si>
  <si>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</si>
  <si>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</si>
  <si>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</si>
  <si>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</si>
  <si>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</si>
  <si>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</si>
  <si>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</si>
  <si>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</si>
  <si>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</si>
  <si>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</si>
  <si>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</si>
  <si>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</si>
  <si>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</si>
  <si>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</si>
  <si>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</si>
  <si>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</si>
  <si>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</si>
  <si>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</si>
  <si>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</si>
  <si>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</si>
  <si>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</si>
  <si>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</si>
  <si>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</si>
  <si>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</si>
  <si>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</si>
  <si>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</si>
  <si>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</si>
  <si>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</si>
  <si>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</si>
  <si>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</si>
  <si>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</si>
  <si>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</si>
  <si>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</si>
  <si>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</si>
  <si>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</si>
  <si>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</si>
  <si>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</si>
  <si>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</si>
  <si>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</si>
  <si>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</si>
  <si>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</si>
  <si>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</si>
  <si>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</si>
  <si>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</si>
  <si>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</si>
  <si>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</si>
  <si>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</si>
  <si>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</si>
  <si>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</si>
  <si>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</si>
  <si>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</si>
  <si>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</si>
  <si>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</si>
  <si>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</si>
  <si>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</si>
  <si>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</si>
  <si>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SO 10.1</t>
  </si>
  <si>
    <t>Futbalový štadión</t>
  </si>
  <si>
    <t>STA</t>
  </si>
  <si>
    <t>1</t>
  </si>
  <si>
    <t>{d6542084-02bd-4202-8317-3c6ce643ee8a}</t>
  </si>
  <si>
    <t>/</t>
  </si>
  <si>
    <t>SO 10.1-2.etapa</t>
  </si>
  <si>
    <t>Časť</t>
  </si>
  <si>
    <t>2</t>
  </si>
  <si>
    <t>{5c483d32-ad90-494b-b0b2-21f754a5a97c}</t>
  </si>
  <si>
    <t>SO 10.1-3.etapa</t>
  </si>
  <si>
    <t>{bf75fd80-3ca2-4c5c-b984-7516d0f7cdd5}</t>
  </si>
  <si>
    <t>SO 10.1- 2.etapa catering</t>
  </si>
  <si>
    <t>{abbc4312-63e0-40b5-b376-84508924650e}</t>
  </si>
  <si>
    <t>SO 10.1- 3.etapa catering</t>
  </si>
  <si>
    <t>{dc7e5dcd-62e9-4a51-b38a-72f35a9d01fc}</t>
  </si>
  <si>
    <t>ZTI - Vstavok A1</t>
  </si>
  <si>
    <t>{f2dc1b7a-3e19-42e3-bd2e-3f6bb695b7e8}</t>
  </si>
  <si>
    <t>ZTI - Vstavok A2</t>
  </si>
  <si>
    <t>{98885c05-f0f4-479c-90aa-f792737b6174}</t>
  </si>
  <si>
    <t>ZTI - Vstavok B1</t>
  </si>
  <si>
    <t>{c700cf0e-8af5-40b2-b840-8299c16ba8a4}</t>
  </si>
  <si>
    <t>ZTI - Vstavok B2</t>
  </si>
  <si>
    <t>{1e0e83ad-36f9-4aa1-a1c3-d8646189beec}</t>
  </si>
  <si>
    <t>ZTI - Vstavok B3</t>
  </si>
  <si>
    <t>{8e5f992b-668a-4fd0-a8b6-c48ee25fd3ff}</t>
  </si>
  <si>
    <t>ZTI - Vstavok B4</t>
  </si>
  <si>
    <t>{339498b4-64fe-4325-8994-d5d92d9492fd}</t>
  </si>
  <si>
    <t>ZTI - Vstavok D1</t>
  </si>
  <si>
    <t>{031b167e-f57d-45e2-984d-ac9c87b217b5}</t>
  </si>
  <si>
    <t>ZTI - Vstavok D2</t>
  </si>
  <si>
    <t>{7d670484-440a-4370-ba7a-6c049e81c6ae}</t>
  </si>
  <si>
    <t>ZTI - Vstavok D3</t>
  </si>
  <si>
    <t>{a9f62439-a1ff-4986-bce3-4c55a4b13c9d}</t>
  </si>
  <si>
    <t>ZTI - Vstavok D4</t>
  </si>
  <si>
    <t>{ba62c2f6-dac0-4857-b97b-8782e325cca5}</t>
  </si>
  <si>
    <t>ZTI - KONTAJNERY</t>
  </si>
  <si>
    <t>{647059a8-d603-4eba-a3f5-e60eecf1e57e}</t>
  </si>
  <si>
    <t>ZTI - Lapače strešných splavenín</t>
  </si>
  <si>
    <t>{99353525-3aa4-4875-a77c-77e4c6f2efd0}</t>
  </si>
  <si>
    <t>Vnútorný vodovod - Vstavok A1</t>
  </si>
  <si>
    <t>{e766ec67-cd30-4295-ac4b-fc3b8860492a}</t>
  </si>
  <si>
    <t>Vnútorný vodovod -  Vstavok A2</t>
  </si>
  <si>
    <t>{7b3c1a3e-2e6a-48cd-97d8-e249013bf804}</t>
  </si>
  <si>
    <t>Vnútorný vodovod - Vstavok B1</t>
  </si>
  <si>
    <t>{166a9f53-91e1-455e-b2ed-6ab671a9ec96}</t>
  </si>
  <si>
    <t>Vnútorný vodovod - Vstavok B2</t>
  </si>
  <si>
    <t>{9d1b9e5d-bf3c-4b7e-880e-9cf9c1c5c31d}</t>
  </si>
  <si>
    <t>Vnútorný vodovod - Vstavok B3</t>
  </si>
  <si>
    <t>{562c8ef8-27e7-4763-b086-b22665a63024}</t>
  </si>
  <si>
    <t>Vnútorný vodovod - Vstavok B4</t>
  </si>
  <si>
    <t>{3d8ebbdc-d345-4233-a29f-37b1f033f596}</t>
  </si>
  <si>
    <t>Vnútorný vodovod - Vstavok D1</t>
  </si>
  <si>
    <t>{dab449bb-ae85-4198-8bf5-8d1f8bd4f2bd}</t>
  </si>
  <si>
    <t>Vnútorný vodovod - Vstavok D2</t>
  </si>
  <si>
    <t>{734b2869-1c5e-460d-b976-934c5f9e68d6}</t>
  </si>
  <si>
    <t>Vnútorný vodovod - Vstavok D3</t>
  </si>
  <si>
    <t>{2572485f-e998-430f-927a-0d7f237da05a}</t>
  </si>
  <si>
    <t>Vnútorný vodovod - Vstavok D4</t>
  </si>
  <si>
    <t>{5b8e123c-ca35-43ae-8227-c69fa2740280}</t>
  </si>
  <si>
    <t>Vodovodná prípojka - Vstavok B1</t>
  </si>
  <si>
    <t>{eddefbce-b1e0-46f3-8012-4b58009d2a0c}</t>
  </si>
  <si>
    <t>Vzduchotechnika</t>
  </si>
  <si>
    <t>{0994a112-03a4-4254-9fa8-542614b2c3a7}</t>
  </si>
  <si>
    <t>Silnoprúd vstavky B+D ELI stena</t>
  </si>
  <si>
    <t>{5cdf7d65-a9c2-45d6-8f12-8c7855ba2bed}</t>
  </si>
  <si>
    <t>Elektro - presun kontajnery</t>
  </si>
  <si>
    <t>{b58a7c02-d5fb-48a3-8186-0d3ec12b51d2}</t>
  </si>
  <si>
    <t>Bleskozvod</t>
  </si>
  <si>
    <t>{eeb61d14-63cb-42ae-82d7-da466430fa3f}</t>
  </si>
  <si>
    <t>Silnoprúd ihrisko</t>
  </si>
  <si>
    <t>{12a7f45d-6dc1-4952-b680-38786e8cb764}</t>
  </si>
  <si>
    <t>Osvetlenie ihriska a tribún</t>
  </si>
  <si>
    <t>{2e4ed23b-2a6e-407b-b1f0-c3c8f914f5bf}</t>
  </si>
  <si>
    <t>Silnoprúd promenáda</t>
  </si>
  <si>
    <t>{4efe9104-4a26-4e33-b69a-5290cc1267e9}</t>
  </si>
  <si>
    <t>ELI vstavkov</t>
  </si>
  <si>
    <t>{cdab3343-7109-4490-ab25-eae24279a87c}</t>
  </si>
  <si>
    <t>Gastro B+D</t>
  </si>
  <si>
    <t>{aedf75b7-aeee-4107-a673-cc9631a7fae1}</t>
  </si>
  <si>
    <t>Núdzové osvetlenie</t>
  </si>
  <si>
    <t>{e92ae44f-3db7-4671-8465-d3f80ba51f4e}</t>
  </si>
  <si>
    <t>EPS - Elektrická požiarna signalizácia</t>
  </si>
  <si>
    <t>{e4569e0c-57fb-4348-b20e-461dd410b6ac}</t>
  </si>
  <si>
    <t>EZS - Elektrická zabezpečovacia signalizácia</t>
  </si>
  <si>
    <t>{38365bbc-0b77-4b5b-b9b5-97c651e52d4b}</t>
  </si>
  <si>
    <t>HSP - Hlasová signalizácia požiaru</t>
  </si>
  <si>
    <t>{64168f61-8b06-470d-8cbb-bebad93a0cc5}</t>
  </si>
  <si>
    <t>ŠK - Štrukturovaná kabeláž</t>
  </si>
  <si>
    <t>{150279bc-0e3a-498e-9212-9e36dc44570e}</t>
  </si>
  <si>
    <t>TV Infraštruktúra</t>
  </si>
  <si>
    <t>{326c1a45-6eb5-4075-9be1-d6782efe90b3}</t>
  </si>
  <si>
    <t>TV infraštruktúra - ELI stena</t>
  </si>
  <si>
    <t>{4850ad7d-8918-46d7-a541-e7052ecd232b}</t>
  </si>
  <si>
    <t>Štrukturovaná kabeláž pre kontajnery</t>
  </si>
  <si>
    <t>{d352ebec-5f21-49ce-9457-dfb95ba68061}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</si>
  <si>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</si>
  <si>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</si>
  <si>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</si>
  <si>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</si>
  <si>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</si>
  <si>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</si>
  <si>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</si>
  <si>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</si>
  <si>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</si>
  <si>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Objekt:</t>
  </si>
  <si>
    <t>SO 10.1 - Futbalový štadión</t>
  </si>
  <si>
    <t>Časť:</t>
  </si>
  <si>
    <t>002 - SO 10.1-2.etapa</t>
  </si>
  <si>
    <t xml:space="preserve">Košice IV, Košice </t>
  </si>
  <si>
    <t>HESCON,s.r.o.</t>
  </si>
  <si>
    <t>Rosoft,s.r.o.</t>
  </si>
  <si>
    <t>Náklady z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</si>
  <si>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</si>
  <si>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</si>
  <si>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</si>
  <si>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</si>
  <si>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</si>
  <si>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</si>
  <si>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</si>
  <si>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</si>
  <si>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</si>
  <si>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</si>
  <si>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</si>
  <si>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</si>
  <si>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</si>
  <si>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</si>
  <si>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</si>
  <si>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</si>
  <si>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</si>
  <si>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715 - Izolácie proti chemickým vplyvom</t>
  </si>
  <si>
    <t xml:space="preserve">    722 - Zdravotechnika - protipožiarne zariadenia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</si>
  <si>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</si>
  <si>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</si>
  <si>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</si>
  <si>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</si>
  <si>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</si>
  <si>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</si>
  <si>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777 - Podlahy syntetické</t>
  </si>
  <si>
    <t xml:space="preserve">    781 - Obklady</t>
  </si>
  <si>
    <t xml:space="preserve">    784 - Maľby</t>
  </si>
  <si>
    <t>OST - Ostatné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</si>
  <si>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</si>
  <si>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</si>
  <si>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</si>
  <si>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</si>
  <si>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</si>
  <si>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</si>
  <si>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</si>
  <si>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</si>
  <si>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</si>
  <si>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</si>
  <si>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</si>
  <si>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</si>
  <si>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</si>
  <si>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</si>
  <si>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</si>
  <si>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</si>
  <si>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</si>
  <si>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</si>
  <si>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</si>
  <si>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</si>
  <si>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</si>
  <si>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</si>
  <si>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</si>
  <si>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</si>
  <si>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</si>
  <si>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113106121.S</t>
  </si>
  <si>
    <t>Rozoberanie dlažby, z betónových alebo kamenin. dlaždíc, dosiek alebo tvaroviek,  -0,13800t</t>
  </si>
  <si>
    <t>m2</t>
  </si>
  <si>
    <t>4</t>
  </si>
  <si>
    <t>1441506613</t>
  </si>
  <si>
    <t>131211101.S</t>
  </si>
  <si>
    <t>Hĺbenie jám v  hornine tr.3 súdržných - ručným náradím</t>
  </si>
  <si>
    <t>m3</t>
  </si>
  <si>
    <t>-765810367</t>
  </si>
  <si>
    <t>3</t>
  </si>
  <si>
    <t>131211119.S</t>
  </si>
  <si>
    <t>Príplatok za lepivosť pri hĺbení jám ručným náradím v hornine tr. 3</t>
  </si>
  <si>
    <t>1810035485</t>
  </si>
  <si>
    <t>132201101.S</t>
  </si>
  <si>
    <t>Výkop ryhy do šírky 600 mm v horn.3 do 100 m3</t>
  </si>
  <si>
    <t>1094490122</t>
  </si>
  <si>
    <t>5</t>
  </si>
  <si>
    <t>132201109.S</t>
  </si>
  <si>
    <t>Príplatok k cene za lepivosť pri hĺbení rýh šírky do 600 mm zapažených i nezapažených s urovnaním dna v hornine 3</t>
  </si>
  <si>
    <t>564558293</t>
  </si>
  <si>
    <t>6</t>
  </si>
  <si>
    <t>162201101.S</t>
  </si>
  <si>
    <t>Vodorovné premiestnenie výkopku z horniny 1-4 do 20m</t>
  </si>
  <si>
    <t>286819137</t>
  </si>
  <si>
    <t>7</t>
  </si>
  <si>
    <t>167101101.S</t>
  </si>
  <si>
    <t>Nakladanie neuľahnutého výkopku z hornín tr.1-4 do 100 m3</t>
  </si>
  <si>
    <t>969797794</t>
  </si>
  <si>
    <t>8</t>
  </si>
  <si>
    <t>174101102.S</t>
  </si>
  <si>
    <t>Zásyp sypaninou v uzavretých priestoroch s urovnaním povrchu zásypu</t>
  </si>
  <si>
    <t>-227723346</t>
  </si>
  <si>
    <t>9</t>
  </si>
  <si>
    <t>M</t>
  </si>
  <si>
    <t>103640000200.S</t>
  </si>
  <si>
    <t>Zemina pre terénne úpravy netriedená - zásypová, vrátane dovozu</t>
  </si>
  <si>
    <t>t</t>
  </si>
  <si>
    <t>-2089359063</t>
  </si>
  <si>
    <t>10</t>
  </si>
  <si>
    <t>174101102xr</t>
  </si>
  <si>
    <t>Dodatočné výkopy a zásypy nezachtené v PD, napr. obnaženie základov pre potrebné práce a pod., vrátane nakladania a presunu</t>
  </si>
  <si>
    <t>1142936377</t>
  </si>
  <si>
    <t>Zakladanie</t>
  </si>
  <si>
    <t>11</t>
  </si>
  <si>
    <t>212572111.Sr</t>
  </si>
  <si>
    <t>Lôžko a obsyp potrubia z piesku</t>
  </si>
  <si>
    <t>1324939690</t>
  </si>
  <si>
    <t>12</t>
  </si>
  <si>
    <t>271521111</t>
  </si>
  <si>
    <t xml:space="preserve">Zhutnené štrkové lôžko </t>
  </si>
  <si>
    <t>-1598117664</t>
  </si>
  <si>
    <t>13</t>
  </si>
  <si>
    <t>273313521</t>
  </si>
  <si>
    <t>Betón základových dosiek, prostý tr. C 12/15- XC0- podkladný betón</t>
  </si>
  <si>
    <t>-1731382503</t>
  </si>
  <si>
    <t>14</t>
  </si>
  <si>
    <t>273321411</t>
  </si>
  <si>
    <t>Betón základových dosiek, železový (bez výstuže), tr. C 25/30-XC2, XA1, XD1(SK)-Cl 0,4-Dmax 16-S3</t>
  </si>
  <si>
    <t>-1594746915</t>
  </si>
  <si>
    <t>15</t>
  </si>
  <si>
    <t>273351215</t>
  </si>
  <si>
    <t>Debnenie stien základových dosiek, zhotovenie-dielce</t>
  </si>
  <si>
    <t>19452592</t>
  </si>
  <si>
    <t>16</t>
  </si>
  <si>
    <t>273351216</t>
  </si>
  <si>
    <t>Debnenie stien základových dosiek, odstránenie-dielce</t>
  </si>
  <si>
    <t>-192668831</t>
  </si>
  <si>
    <t>17</t>
  </si>
  <si>
    <t>273361821</t>
  </si>
  <si>
    <t>Výstuž základových dosiek z ocele B500B</t>
  </si>
  <si>
    <t>-950765884</t>
  </si>
  <si>
    <t>18</t>
  </si>
  <si>
    <t>273362021</t>
  </si>
  <si>
    <t>Výstuž základových dosiek zo zvár. sietí KARI</t>
  </si>
  <si>
    <t>-243549508</t>
  </si>
  <si>
    <t>19</t>
  </si>
  <si>
    <t>274313711.S</t>
  </si>
  <si>
    <t>Betón základových pásov, prostý tr. C 25/30 - XC0 (SK) -Cl 0,4 -Dmax 16 -S3</t>
  </si>
  <si>
    <t>-1124062624</t>
  </si>
  <si>
    <t>274351215.S</t>
  </si>
  <si>
    <t>Debnenie stien základových pásov, zhotovenie-dielce</t>
  </si>
  <si>
    <t>-1104066116</t>
  </si>
  <si>
    <t>21</t>
  </si>
  <si>
    <t>274351216.S</t>
  </si>
  <si>
    <t>Debnenie stien základových pásov, odstránenie-dielce</t>
  </si>
  <si>
    <t>-19312046</t>
  </si>
  <si>
    <t>22</t>
  </si>
  <si>
    <t>2751012125</t>
  </si>
  <si>
    <t>Vytvorenie prestupov betónu a železobetónu vložkami s vonkajšou prierezovou plochou do 0,06 m2</t>
  </si>
  <si>
    <t>m</t>
  </si>
  <si>
    <t>952832197</t>
  </si>
  <si>
    <t>23</t>
  </si>
  <si>
    <t>275313612.S</t>
  </si>
  <si>
    <t>Betón základových pätiek, prostý tr. C 20/25 - pre oplotenie</t>
  </si>
  <si>
    <t>-552849665</t>
  </si>
  <si>
    <t>Zvislé a kompletné konštrukcie</t>
  </si>
  <si>
    <t>24</t>
  </si>
  <si>
    <t>311272021.S</t>
  </si>
  <si>
    <t>Murivo nosné (m3) z betónových debniacich tvárnic s betónovou výplňou C 16/20 hrúbky 200 mm</t>
  </si>
  <si>
    <t>1795354116</t>
  </si>
  <si>
    <t>25</t>
  </si>
  <si>
    <t>311272561</t>
  </si>
  <si>
    <t>Murivo nosné (m3) z tvárnic pórobetónových hr. 200 mm, na lepidlo</t>
  </si>
  <si>
    <t>394413793</t>
  </si>
  <si>
    <t>26</t>
  </si>
  <si>
    <t>3132121241</t>
  </si>
  <si>
    <t>Maltové lôžko hr. 20mm, pod prefabrikované prvky</t>
  </si>
  <si>
    <t>500012570</t>
  </si>
  <si>
    <t>27</t>
  </si>
  <si>
    <t>3134111OP0401/V</t>
  </si>
  <si>
    <t>M+D Zostava nosných prekladov v obvod.stene hr.200mm, svetl.šírka stav.otvoru 1,06m,min.uloženie v závislosti od výrobcu,jedna strana uložená na oceľ.profil - OP 04.01</t>
  </si>
  <si>
    <t>ks</t>
  </si>
  <si>
    <t>-1844774683</t>
  </si>
  <si>
    <t>28</t>
  </si>
  <si>
    <t>3134111OP0402/V</t>
  </si>
  <si>
    <t>M+D Zostava nosných prekladov v obvod.stene hr.200mm, svetl.šírka stav.otvoru 1,06m,min.uloženie v závislosti od výrobcu - OP 04.02</t>
  </si>
  <si>
    <t>-1853187468</t>
  </si>
  <si>
    <t>29</t>
  </si>
  <si>
    <t>3134111OP0403/V</t>
  </si>
  <si>
    <t>M+D Zostava nosných prekladov v obvod.stene hr.200mm, svetl.šírka stav.otvoru 1,96m,min.uloženie v závislosti od výrobcu - OP 04.03</t>
  </si>
  <si>
    <t>1669797893</t>
  </si>
  <si>
    <t>30</t>
  </si>
  <si>
    <t>3432452020.1</t>
  </si>
  <si>
    <t>M+D Stena ST1/D, betón C30/37, objem 1,68 m3 na 1ks, vrátane systémových prvkov pre osadenie</t>
  </si>
  <si>
    <t>-770333269</t>
  </si>
  <si>
    <t>31</t>
  </si>
  <si>
    <t>3432452020.16</t>
  </si>
  <si>
    <t>M+D Stena ST2/D, betón C30/37, objem 1,37 m3 na 1ks, vrátane systémových prvkov pre osadenie</t>
  </si>
  <si>
    <t>67361356</t>
  </si>
  <si>
    <t>32</t>
  </si>
  <si>
    <t>3432452020.2</t>
  </si>
  <si>
    <t>M+D Stena ST10/B, betón C30/37, objem 2,07 m3 na 1ks, vrátane systémových prvkov pre osadenie</t>
  </si>
  <si>
    <t>-235483808</t>
  </si>
  <si>
    <t>33</t>
  </si>
  <si>
    <t>3432452020.27</t>
  </si>
  <si>
    <t>M+D Stena ST3/D, betón C30/37, objem 0,96 m3 na 1ks, vrátane systémových prvkov pre osadenie</t>
  </si>
  <si>
    <t>-1322627626</t>
  </si>
  <si>
    <t>34</t>
  </si>
  <si>
    <t>3432452020.3</t>
  </si>
  <si>
    <t>M+D Stena ST10/D, betón C30/37, objem 2,07 m3 na 1ks, vrátane systémových prvkov pre osadenie</t>
  </si>
  <si>
    <t>-1132732870</t>
  </si>
  <si>
    <t>35</t>
  </si>
  <si>
    <t>3432452020.38</t>
  </si>
  <si>
    <t>M+D Stena ST1/B, betón C30/37, objem 1,68 m3 na 1ks, vrátane systémových prvkov pre osadenie</t>
  </si>
  <si>
    <t>541694846</t>
  </si>
  <si>
    <t>36</t>
  </si>
  <si>
    <t>3432452020.40</t>
  </si>
  <si>
    <t>M+D Stena ST2/B, betón C30/37, objem 1,37 m3 na 1ks, vrátane systémových prvkov pre osadenie</t>
  </si>
  <si>
    <t>1053339071</t>
  </si>
  <si>
    <t>37</t>
  </si>
  <si>
    <t>3432452020.41</t>
  </si>
  <si>
    <t>M+D Stena ST3/B, betón C30/37, objem 0,96 m3 na 1ks, vrátane systémových prvkov pre osadenie</t>
  </si>
  <si>
    <t>1859952926</t>
  </si>
  <si>
    <t>38</t>
  </si>
  <si>
    <t>3432452020.42</t>
  </si>
  <si>
    <t>M+D Stena ST8/B, betón C30/37, objem 0,45 m3 na 1ks, vrátane systémových prvkov pre osadenie</t>
  </si>
  <si>
    <t>497623156</t>
  </si>
  <si>
    <t>39</t>
  </si>
  <si>
    <t>3432452020.43</t>
  </si>
  <si>
    <t>M+D Stena ST8/D, betón C30/37, objem 0,45 m3 na 1ks, vrátane systémových prvkov pre osadenie</t>
  </si>
  <si>
    <t>1680343395</t>
  </si>
  <si>
    <t>40</t>
  </si>
  <si>
    <t>3432452020.44</t>
  </si>
  <si>
    <t>M+D Stena ST9/B, betón C30/37, objem 0,87 m3 na 1ks, vrátane systémových prvkov pre osadenie</t>
  </si>
  <si>
    <t>-448556437</t>
  </si>
  <si>
    <t>41</t>
  </si>
  <si>
    <t>3432452020.45</t>
  </si>
  <si>
    <t>M+D Stena ST9/D, betón C30/37, objem 0,87 m3 na 1ks, vrátane systémových prvkov pre osadenie</t>
  </si>
  <si>
    <t>-1289933364</t>
  </si>
  <si>
    <t>42</t>
  </si>
  <si>
    <t>3432452020.48</t>
  </si>
  <si>
    <t>M+D Stena ST12/D, betón C30/37, objem 2,37 m3 na 1ks, vrátane systémových prvkov pre osadenie</t>
  </si>
  <si>
    <t>1686096328</t>
  </si>
  <si>
    <t>43</t>
  </si>
  <si>
    <t>3432452020.49</t>
  </si>
  <si>
    <t>M+D Stena ST53/B, betón C30/37, objem 0,15 m3 na 1ks, vrátane systémových prvkov pre osadenie</t>
  </si>
  <si>
    <t>973968334</t>
  </si>
  <si>
    <t>44</t>
  </si>
  <si>
    <t>3432452020.5</t>
  </si>
  <si>
    <t>M+D Stena ST11/B, betón C30/37, objem 1,98 m3 na 1ks, vrátane systémových prvkov pre osadenie</t>
  </si>
  <si>
    <t>1501011038</t>
  </si>
  <si>
    <t>45</t>
  </si>
  <si>
    <t>3432452020.50</t>
  </si>
  <si>
    <t>M+D Stena ST53/D, betón C30/37, objem 0,15 m3 na 1ks, vrátane systémových prvkov pre osadenie</t>
  </si>
  <si>
    <t>1725523909</t>
  </si>
  <si>
    <t>46</t>
  </si>
  <si>
    <t>3432452020.51</t>
  </si>
  <si>
    <t>M+D Stena ST54/B, betón C30/37, objem 0,03 m3 na 1ks, vrátane systémových prvkov pre osadenie</t>
  </si>
  <si>
    <t>-1121117394</t>
  </si>
  <si>
    <t>47</t>
  </si>
  <si>
    <t>3432452020.52</t>
  </si>
  <si>
    <t>M+D Stena ST54/D, betón C30/37, objem 0,03 m3 na 1ks, vrátane systémových prvkov pre osadenie</t>
  </si>
  <si>
    <t>1233112537</t>
  </si>
  <si>
    <t>48</t>
  </si>
  <si>
    <t>3432452020.53</t>
  </si>
  <si>
    <t>M+D Stena ST58/D, betón C30/37, objem 0,15 m3 na 1ks, vrátane systémových prvkov pre osadenie</t>
  </si>
  <si>
    <t>-2140647663</t>
  </si>
  <si>
    <t>49</t>
  </si>
  <si>
    <t>3432452020.54</t>
  </si>
  <si>
    <t>M+D Stena ST61/D, betón C30/37, objem 1,6 m3 na 1ks, vrátane systémových prvkov pre osadenie</t>
  </si>
  <si>
    <t>748535201</t>
  </si>
  <si>
    <t>50</t>
  </si>
  <si>
    <t>3432452020.55</t>
  </si>
  <si>
    <t>M+D Stena ST61/B, betón C30/37, objem 1,6 m3 na 1ks, vrátane systémových prvkov pre osadenie</t>
  </si>
  <si>
    <t>1411369924</t>
  </si>
  <si>
    <t>51</t>
  </si>
  <si>
    <t>3432452020.56</t>
  </si>
  <si>
    <t>M+D Stena ST63/B, betón C30/37, objem 1,85 m3 na 1ks, vrátane systémových prvkov pre osadenie</t>
  </si>
  <si>
    <t>-468621297</t>
  </si>
  <si>
    <t>52</t>
  </si>
  <si>
    <t>3432452020.57</t>
  </si>
  <si>
    <t>M+D Stena ST63/D, betón C30/37, objem 1,85 m3 na 1ks, vrátane systémových prvkov pre osadenie</t>
  </si>
  <si>
    <t>-462798503</t>
  </si>
  <si>
    <t>53</t>
  </si>
  <si>
    <t>3432452020.58</t>
  </si>
  <si>
    <t>M+D Stena ST62/B, betón C30/37, objem 1,18 m3 na 1ks, vrátane systémových prvkov pre osadenie</t>
  </si>
  <si>
    <t>2088392093</t>
  </si>
  <si>
    <t>54</t>
  </si>
  <si>
    <t>3432452020.59</t>
  </si>
  <si>
    <t>M+D Stena ST62/D, betón C30/37, objem 1,18 m3 na 1ks, vrátane systémových prvkov pre osadenie</t>
  </si>
  <si>
    <t>-1347386856</t>
  </si>
  <si>
    <t>55</t>
  </si>
  <si>
    <t>3432452020.6</t>
  </si>
  <si>
    <t>M+D Stena ST11/D, betón C30/37, objem 1,98 m3 na 1ks, vrátane systémových prvkov pre osadenie</t>
  </si>
  <si>
    <t>1662610399</t>
  </si>
  <si>
    <t>56</t>
  </si>
  <si>
    <t>3432452020.60</t>
  </si>
  <si>
    <t>M+D Stena ST60/B, betón C30/37, objem 0,31 m3 na 1ks, vrátane systémových prvkov pre osadenie</t>
  </si>
  <si>
    <t>501854944</t>
  </si>
  <si>
    <t>57</t>
  </si>
  <si>
    <t>3432452020.61</t>
  </si>
  <si>
    <t>M+D Stena ST60/D, betón C30/37, objem 0,31 m3 na 1ks, vrátane systémových prvkov pre osadenie</t>
  </si>
  <si>
    <t>1812819294</t>
  </si>
  <si>
    <t>58</t>
  </si>
  <si>
    <t>3432452020.62</t>
  </si>
  <si>
    <t>M+D Doska D6/D, betón C30/37, objem 0,74 m3 na 1ks, vrátane systémových prvkov pre osadenie</t>
  </si>
  <si>
    <t>-1826701719</t>
  </si>
  <si>
    <t>59</t>
  </si>
  <si>
    <t>3432452020.63</t>
  </si>
  <si>
    <t>M+D Doska D6/B, betón C30/37, objem 0,74 m3 na 1ks, vrátane systémových prvkov pre osadenie</t>
  </si>
  <si>
    <t>869486813</t>
  </si>
  <si>
    <t>60</t>
  </si>
  <si>
    <t>3432452020.7</t>
  </si>
  <si>
    <t>M+D Stena ST12/B, betón C30/37, objem 2,37 m3 na 1ks, vrátane systémových prvkov pre osadenie</t>
  </si>
  <si>
    <t>-1084026885</t>
  </si>
  <si>
    <t>61</t>
  </si>
  <si>
    <t>3432452021.1</t>
  </si>
  <si>
    <t>M+D Stĺp S1/B, betón C50/60, objem 5,62 m3 na 1ks, vrátane systémových prvkov pre osadenie</t>
  </si>
  <si>
    <t>-1768838912</t>
  </si>
  <si>
    <t>62</t>
  </si>
  <si>
    <t>3432452021.1.U</t>
  </si>
  <si>
    <t>M+D Stĺp S1/B_U, betón C50/60, objem 5,62 m3 na 1ks, vrátane systémových prvkov pre osadenie</t>
  </si>
  <si>
    <t>-1958518999</t>
  </si>
  <si>
    <t>63</t>
  </si>
  <si>
    <t>3432452021.2</t>
  </si>
  <si>
    <t>M+D Stĺp S1/D, betón C50/60, objem 5,62 m3 na 1ks, vrátane systémových prvkov pre osadenie</t>
  </si>
  <si>
    <t>-2037313885</t>
  </si>
  <si>
    <t>64</t>
  </si>
  <si>
    <t>3432452021.2.U</t>
  </si>
  <si>
    <t>M+D Stĺp S1/D_U, betón C50/60, objem 5,62 m3 na 1ks, vrátane systémových prvkov pre osadenie</t>
  </si>
  <si>
    <t>-1229633219</t>
  </si>
  <si>
    <t>65</t>
  </si>
  <si>
    <t>3432452021.3</t>
  </si>
  <si>
    <t>M+D Stĺp S3/B, betón C50/60, objem 1,75 m3 na 1ks, vrátane systémových prvkov pre osadenie</t>
  </si>
  <si>
    <t>1448616827</t>
  </si>
  <si>
    <t>66</t>
  </si>
  <si>
    <t>3432452021.3.1</t>
  </si>
  <si>
    <t>M+D Stĺp S2/B, betón C50/60, objem 1,19 m3 na 1ks, vrátane systémových prvkov pre osadenie</t>
  </si>
  <si>
    <t>-462887681</t>
  </si>
  <si>
    <t>67</t>
  </si>
  <si>
    <t>3432452021.4</t>
  </si>
  <si>
    <t>M+D Stĺp S3/D, betón C50/60, objem 1,75 m3 na 1ks, vrátane systémových prvkov pre osadenie</t>
  </si>
  <si>
    <t>1240456580</t>
  </si>
  <si>
    <t>68</t>
  </si>
  <si>
    <t>3432452021.4.1</t>
  </si>
  <si>
    <t>M+D Stĺp S2/D, betón C50/60, objem 1,19 m3 na 1ks, vrátane systémových prvkov pre osadenie</t>
  </si>
  <si>
    <t>-1528998543</t>
  </si>
  <si>
    <t>69</t>
  </si>
  <si>
    <t>3432452020.64</t>
  </si>
  <si>
    <t>M+D Oceľová platňa OP03, S235JR+B500B</t>
  </si>
  <si>
    <t>-1198203942</t>
  </si>
  <si>
    <t>70</t>
  </si>
  <si>
    <t>3432452021.5</t>
  </si>
  <si>
    <t>-253007286</t>
  </si>
  <si>
    <t>71</t>
  </si>
  <si>
    <t>3432452021.6</t>
  </si>
  <si>
    <t>1751509833</t>
  </si>
  <si>
    <t>Vodorovné konštrukcie</t>
  </si>
  <si>
    <t>72</t>
  </si>
  <si>
    <t>411321718.S</t>
  </si>
  <si>
    <t>Zálievka z betónu tr. C 50/60</t>
  </si>
  <si>
    <t>-1071659218</t>
  </si>
  <si>
    <t>73</t>
  </si>
  <si>
    <t>4131251011.17</t>
  </si>
  <si>
    <t>1496659537</t>
  </si>
  <si>
    <t>74</t>
  </si>
  <si>
    <t>4131251011.18</t>
  </si>
  <si>
    <t>1057246746</t>
  </si>
  <si>
    <t>75</t>
  </si>
  <si>
    <t>4132251010.11</t>
  </si>
  <si>
    <t>M+D Tribúnová lavica TL4/B, betón C40/50, objem 1,19 m3 na 1ks, vrátane systémových prvkov pre osadenie</t>
  </si>
  <si>
    <t>-194722371</t>
  </si>
  <si>
    <t>76</t>
  </si>
  <si>
    <t>4132251010.13</t>
  </si>
  <si>
    <t>M+D Tribúnová lavica TL8/D, betón C40/50, objem 1,56 m3 na 1ks, vrátane systémových prvkov pre osadenie</t>
  </si>
  <si>
    <t>-101147604</t>
  </si>
  <si>
    <t>77</t>
  </si>
  <si>
    <t>4132251010.14</t>
  </si>
  <si>
    <t>M+D Tribúnová lavica TL8/B, betón C40/50, objem 1,56 m3 na 1ks, vrátane systémových prvkov pre osadenie</t>
  </si>
  <si>
    <t>972326317</t>
  </si>
  <si>
    <t>78</t>
  </si>
  <si>
    <t>4132251010.15</t>
  </si>
  <si>
    <t>M+D Tribúnová lavica TL16/D, betón C40/50, objem 1,65 m3 na 1ks, vrátane systémových prvkov pre osadenie</t>
  </si>
  <si>
    <t>1106118509</t>
  </si>
  <si>
    <t>79</t>
  </si>
  <si>
    <t>4132251010.16</t>
  </si>
  <si>
    <t>M+D Tribúnová lavica TL16/B, betón C40/50, objem 1,65 m3 na 1ks, vrátane systémových prvkov pre osadenie</t>
  </si>
  <si>
    <t>-1923189269</t>
  </si>
  <si>
    <t>80</t>
  </si>
  <si>
    <t>4132251010.17</t>
  </si>
  <si>
    <t>M+D Tribúnová lavica TL9/D, betón C40/50, objem 1,78 m3 na 1ks, vrátane systémových prvkov pre osadenie</t>
  </si>
  <si>
    <t>642680838</t>
  </si>
  <si>
    <t>81</t>
  </si>
  <si>
    <t>4132251010.18</t>
  </si>
  <si>
    <t>M+D Tribúnová lavica TL9/B, betón C40/50, objem 1,78 m3 na 1ks, vrátane systémových prvkov pre osadenie</t>
  </si>
  <si>
    <t>-1995996884</t>
  </si>
  <si>
    <t>82</t>
  </si>
  <si>
    <t>4132251010.19</t>
  </si>
  <si>
    <t>M+D Tribúnová lavica TL17/B, betón C40/50, objem 1,88 m3 na 1ks, vrátane systémových prvkov pre osadenie</t>
  </si>
  <si>
    <t>2060953386</t>
  </si>
  <si>
    <t>83</t>
  </si>
  <si>
    <t>4132251010.2</t>
  </si>
  <si>
    <t>M+D Tribúnová lavica TL17/D, betón C40/50, objem 1,88 m3 na 1ks, vrátane systémových prvkov pre osadenie</t>
  </si>
  <si>
    <t>-364951566</t>
  </si>
  <si>
    <t>84</t>
  </si>
  <si>
    <t>4132251010.20</t>
  </si>
  <si>
    <t>M+D Tribúnová lavica TL6/B, betón C40/50, objem 0,50 m3 na 1ks, vrátane systémových prvkov pre osadenie</t>
  </si>
  <si>
    <t>1908292576</t>
  </si>
  <si>
    <t>85</t>
  </si>
  <si>
    <t>4132251010.21</t>
  </si>
  <si>
    <t>M+D Tribúnová lavica TL10/D, betón C40/50, objem 2,01 m3 na 1ks, vrátane systémových prvkov pre osadenie</t>
  </si>
  <si>
    <t>1168799006</t>
  </si>
  <si>
    <t>86</t>
  </si>
  <si>
    <t>4132251010.22</t>
  </si>
  <si>
    <t>M+D Tribúnová lavica TL10/B, betón C40/50, objem 2,01 m3 na 1ks, vrátane systémových prvkov pre osadenie</t>
  </si>
  <si>
    <t>-495881620</t>
  </si>
  <si>
    <t>87</t>
  </si>
  <si>
    <t>4132251010.23</t>
  </si>
  <si>
    <t>M+D Tribúnová lavica TL11/D, betón C40/50, objem 2,24 m3 na 1ks, vrátane systémových prvkov pre osadenie</t>
  </si>
  <si>
    <t>1329592456</t>
  </si>
  <si>
    <t>88</t>
  </si>
  <si>
    <t>4132251010.24</t>
  </si>
  <si>
    <t>M+D Tribúnová lavica TL11/B, betón C40/50, objem 2,24 m3 na 1ks, vrátane systémových prvkov pre osadenie</t>
  </si>
  <si>
    <t>1378749737</t>
  </si>
  <si>
    <t>89</t>
  </si>
  <si>
    <t>4132251010.25</t>
  </si>
  <si>
    <t>M+D Tribúnová lavica TL5/B, betón C40/50, objem 1,31 m3 na 1ks, vrátane systémových prvkov pre osadenie</t>
  </si>
  <si>
    <t>1099796934</t>
  </si>
  <si>
    <t>90</t>
  </si>
  <si>
    <t>4132251010.26</t>
  </si>
  <si>
    <t>M+D Tribúnová lavica TL20/D, betón C40/50, objem 1,36 m3 na 1ks, vrátane systémových prvkov pre osadenie</t>
  </si>
  <si>
    <t>1568503018</t>
  </si>
  <si>
    <t>91</t>
  </si>
  <si>
    <t>4132251010.28</t>
  </si>
  <si>
    <t>M+D Tribúnová lavica TL12/D, betón C40/50, objem 2,46 m3 na 1ks, vrátane systémových prvkov pre osadenie</t>
  </si>
  <si>
    <t>-616533701</t>
  </si>
  <si>
    <t>92</t>
  </si>
  <si>
    <t>4132251010.29</t>
  </si>
  <si>
    <t>M+D Tribúnová lavica TL12/B, betón C40/50, objem 2,46 m3 na 1ks, vrátane systémových prvkov pre osadenie</t>
  </si>
  <si>
    <t>-919647819</t>
  </si>
  <si>
    <t>93</t>
  </si>
  <si>
    <t>4132251010.31</t>
  </si>
  <si>
    <t>M+D Tribúnová lavica TL13/B, betón C40/50, objem 2,69 m3 na 1ks, vrátane systémových prvkov pre osadenie</t>
  </si>
  <si>
    <t>-1580213767</t>
  </si>
  <si>
    <t>94</t>
  </si>
  <si>
    <t>4132251010.32</t>
  </si>
  <si>
    <t>M+D Tribúnová lavica TL13/D, betón C40/50, objem 2,69 m3 na 1ks, vrátane systémových prvkov pre osadenie</t>
  </si>
  <si>
    <t>-1921056083</t>
  </si>
  <si>
    <t>95</t>
  </si>
  <si>
    <t>4132251010.33</t>
  </si>
  <si>
    <t>M+D Tribúnová lavica TL14/D, betón C40/50, objem 2,92 m3 na 1ks, vrátane systémových prvkov pre osadenie</t>
  </si>
  <si>
    <t>-678985805</t>
  </si>
  <si>
    <t>96</t>
  </si>
  <si>
    <t>4132251010.34</t>
  </si>
  <si>
    <t>M+D Tribúnová lavica TL14/B, betón C40/50, objem 2,92 m3 na 1ks, vrátane systémových prvkov pre osadenie</t>
  </si>
  <si>
    <t>153178393</t>
  </si>
  <si>
    <t>97</t>
  </si>
  <si>
    <t>4132251010.36</t>
  </si>
  <si>
    <t>M+D Tribúnová lavica TL15/D, betón C40/50, objem 3,14 m3 na 1ks, vrátane systémových prvkov pre osadenie</t>
  </si>
  <si>
    <t>1082436393</t>
  </si>
  <si>
    <t>98</t>
  </si>
  <si>
    <t>4132251010.37</t>
  </si>
  <si>
    <t>M+D Tribúnová lavica TL15/B, betón C40/50, objem 3,14 m3 na 1ks, vrátane systémových prvkov pre osadenie</t>
  </si>
  <si>
    <t>-182084866</t>
  </si>
  <si>
    <t>99</t>
  </si>
  <si>
    <t>4132251010.38</t>
  </si>
  <si>
    <t>M+D Tribúnová lavica TL5/D, betón C40/50, objem 1,32 m3 na 1ks, vrátane systémových prvkov pre osadenie</t>
  </si>
  <si>
    <t>-1239825774</t>
  </si>
  <si>
    <t>100</t>
  </si>
  <si>
    <t>4132251010.39</t>
  </si>
  <si>
    <t>M+D Tribúnová lavica TL1/B, betón C40/50, objem 2,38 m3 na 1ks, vrátane systémových prvkov pre osadenie</t>
  </si>
  <si>
    <t>1170837855</t>
  </si>
  <si>
    <t>101</t>
  </si>
  <si>
    <t>4132251010.4</t>
  </si>
  <si>
    <t>M+D Tribúnová lavica TL21/D, betón C40/50, objem 1,51 m3 na 1ks, vrátane systémových prvkov pre osadenie</t>
  </si>
  <si>
    <t>1435266727</t>
  </si>
  <si>
    <t>102</t>
  </si>
  <si>
    <t>4132251010.41</t>
  </si>
  <si>
    <t>M+D Tribúnová lavica TL6/D, betón C40/50, objem 0,50 m3 na 1ks, vrátane systémových prvkov pre osadenie</t>
  </si>
  <si>
    <t>2041463390</t>
  </si>
  <si>
    <t>103</t>
  </si>
  <si>
    <t>4132251010.42</t>
  </si>
  <si>
    <t>M+D Tribúnová lavica TL2/D, betón C40/50, objem 2,30 m3 na 1ks, vrátane systémových prvkov pre osadenie</t>
  </si>
  <si>
    <t>-2080297848</t>
  </si>
  <si>
    <t>104</t>
  </si>
  <si>
    <t>4132251010.43</t>
  </si>
  <si>
    <t>M+D Tribúnová lavica TL21/B, betón C40/50, objem 1,51 m3 na 1ks, vrátane systémových prvkov pre osadenie</t>
  </si>
  <si>
    <t>-340768856</t>
  </si>
  <si>
    <t>105</t>
  </si>
  <si>
    <t>4132251010.44</t>
  </si>
  <si>
    <t>M+D Tribúnová lavica TL4/D, betón C40/50, objem 1,19 m3 na 1ks, vrátane systémových prvkov pre osadenie</t>
  </si>
  <si>
    <t>312007267</t>
  </si>
  <si>
    <t>106</t>
  </si>
  <si>
    <t>4132251010.45</t>
  </si>
  <si>
    <t>M+D Tribúnová lavica TL3/B, betón C40/50, objem 2,40 m3 na 1ks, vrátane systémových prvkov pre osadenie</t>
  </si>
  <si>
    <t>1514757384</t>
  </si>
  <si>
    <t>107</t>
  </si>
  <si>
    <t>4132251010.46</t>
  </si>
  <si>
    <t>M+D Tribúnová lavica TL3/D, betón C40/50, objem 2,40 m3 na 1ks, vrátane systémových prvkov pre osadenie</t>
  </si>
  <si>
    <t>1312027125</t>
  </si>
  <si>
    <t>108</t>
  </si>
  <si>
    <t>4132251010.47</t>
  </si>
  <si>
    <t>M+D Tribúnová lavica TL2/B, betón C40/50, objem 2,30 m3 na 1ks, vrátane systémových prvkov pre osadenie</t>
  </si>
  <si>
    <t>1464201444</t>
  </si>
  <si>
    <t>109</t>
  </si>
  <si>
    <t>4132251010.48</t>
  </si>
  <si>
    <t>M+D Tribúnová lavica TL1/D, betón C40/50, objem 2,38 m3 na 1ks, vrátane systémových prvkov pre osadenie</t>
  </si>
  <si>
    <t>-560413604</t>
  </si>
  <si>
    <t>110</t>
  </si>
  <si>
    <t>4132251010.49</t>
  </si>
  <si>
    <t>M+D Tribúnová lavica TL18/B, betón C40/50, objem 2,73 m3 na 1ks, vrátane systémových prvkov pre osadenie</t>
  </si>
  <si>
    <t>-15677022</t>
  </si>
  <si>
    <t>111</t>
  </si>
  <si>
    <t>4132251010.5</t>
  </si>
  <si>
    <t>M+D Tribúnová lavica TL20/B, betón C40/50, objem 1,36 m3 na 1ks, vrátane systémových prvkov pre osadenie</t>
  </si>
  <si>
    <t>-511638221</t>
  </si>
  <si>
    <t>112</t>
  </si>
  <si>
    <t>4132251010.50</t>
  </si>
  <si>
    <t>M+D Tribúnová lavica TL18/D, betón C40/50, objem 2,73 m3 na 1ks, vrátane systémových prvkov pre osadenie</t>
  </si>
  <si>
    <t>-1701582247</t>
  </si>
  <si>
    <t>113</t>
  </si>
  <si>
    <t>4132251010.51</t>
  </si>
  <si>
    <t>M+D Tribúnová lavica TL19/B, betón C40/50, objem 2,74 m3 na 1ks, vrátane systémových prvkov pre osadenie</t>
  </si>
  <si>
    <t>310413192</t>
  </si>
  <si>
    <t>114</t>
  </si>
  <si>
    <t>4132251010.52</t>
  </si>
  <si>
    <t>M+D Tribúnová lavica TL19/D, betón C40/50, objem 2,74 m3 na 1ks, vrátane systémových prvkov pre osadenie</t>
  </si>
  <si>
    <t>-184398882</t>
  </si>
  <si>
    <t>115</t>
  </si>
  <si>
    <t>4132251010.60</t>
  </si>
  <si>
    <t>M+D Tribúnová lavica TL5/B, betón C40/50, objem 1,32 m3 na 1ks, vrátane systémových prvkov pre osadenie</t>
  </si>
  <si>
    <t>1025545440</t>
  </si>
  <si>
    <t>116</t>
  </si>
  <si>
    <t>4132251010.61</t>
  </si>
  <si>
    <t>M+D Tribúnová lavica TL5/D, betón C40/50, objem 1,31 m3 na 1ks, vrátane systémových prvkov pre osadenie</t>
  </si>
  <si>
    <t>1014870105</t>
  </si>
  <si>
    <t>117</t>
  </si>
  <si>
    <t>4132251010.8</t>
  </si>
  <si>
    <t>M+D Tribúnová lavica TL7/D, betón C40/50, objem 1,34 m3 na 1ks, vrátane systémových prvkov pre osadenie</t>
  </si>
  <si>
    <t>-707793995</t>
  </si>
  <si>
    <t>118</t>
  </si>
  <si>
    <t>4132251010.9</t>
  </si>
  <si>
    <t>M+D Tribúnová lavica TL7/B, betón C40/50, objem 1,34 m3 na 1ks, vrátane systémových prvkov pre osadenie</t>
  </si>
  <si>
    <t>756161769</t>
  </si>
  <si>
    <t>119</t>
  </si>
  <si>
    <t>4132251011.01</t>
  </si>
  <si>
    <t>M+D Nosník N6/B, betón C50/60, objem 0,22 m3 na 1ks, vrátane systémových prvkov pre osadenie</t>
  </si>
  <si>
    <t>-560332623</t>
  </si>
  <si>
    <t>120</t>
  </si>
  <si>
    <t>4132251011.02</t>
  </si>
  <si>
    <t>M+D Nosník N6/D, betón C50/60, objem 0,22 m3 na 1ks, vrátane systémových prvkov pre osadenie</t>
  </si>
  <si>
    <t>2095115089</t>
  </si>
  <si>
    <t>121</t>
  </si>
  <si>
    <t>4132251011.03</t>
  </si>
  <si>
    <t>M+D Nosník N4/B, betón C50/60, objem 0,56 m3 na 1ks, vrátane systémových prvkov pre osadenie</t>
  </si>
  <si>
    <t>-410131459</t>
  </si>
  <si>
    <t>122</t>
  </si>
  <si>
    <t>4132251011.04</t>
  </si>
  <si>
    <t>M+D Nosník N4/D, betón C50/60, objem 0,56 m3 na 1ks, vrátane systémových prvkov pre osadenie</t>
  </si>
  <si>
    <t>70115641</t>
  </si>
  <si>
    <t>123</t>
  </si>
  <si>
    <t>4132251011.05</t>
  </si>
  <si>
    <t>M+D Nosník N5/B, betón C50/60, objem 0,49 m3 na 1ks, vrátane systémových prvkov pre osadenie</t>
  </si>
  <si>
    <t>-2124619798</t>
  </si>
  <si>
    <t>124</t>
  </si>
  <si>
    <t>4132251011.06</t>
  </si>
  <si>
    <t>M+D Nosník N3/D, betón C50/60, objem 3,84 m3 na 1ks, vrátane systémových prvkov pre osadenie</t>
  </si>
  <si>
    <t>728326270</t>
  </si>
  <si>
    <t>125</t>
  </si>
  <si>
    <t>4132251011.07</t>
  </si>
  <si>
    <t>M+D Nosník N3/B, betón C50/60, objem 3,84 m3 na 1ks, vrátane systémových prvkov pre osadenie</t>
  </si>
  <si>
    <t>-2049667137</t>
  </si>
  <si>
    <t>126</t>
  </si>
  <si>
    <t>4132251011.08</t>
  </si>
  <si>
    <t>M+D Nosník N5/D, betón C50/60, objem 0,49 m3 na 1ks, vrátane systémových prvkov pre osadenie</t>
  </si>
  <si>
    <t>-2066009382</t>
  </si>
  <si>
    <t>127</t>
  </si>
  <si>
    <t>4132251011.11</t>
  </si>
  <si>
    <t>M+D Nosník N1/B, betón C50/60, objem 9,51 m3 na 1ks, vrátane systémových prvkov pre osadenie</t>
  </si>
  <si>
    <t>1571574299</t>
  </si>
  <si>
    <t>128</t>
  </si>
  <si>
    <t>4132251011.13</t>
  </si>
  <si>
    <t>M+D Nosník N2/D, betón C50/60, objem 10,15 m3 na 1ks, vrátane systémových prvkov pre osadenie</t>
  </si>
  <si>
    <t>309838589</t>
  </si>
  <si>
    <t>129</t>
  </si>
  <si>
    <t>4132251011.14</t>
  </si>
  <si>
    <t>M+D Nosník N2/B, betón C50/60, objem 10,15 m3 na 1ks, vrátane systémových prvkov pre osadenie</t>
  </si>
  <si>
    <t>1277520127</t>
  </si>
  <si>
    <t>130</t>
  </si>
  <si>
    <t>4132251011.16</t>
  </si>
  <si>
    <t>M+D Nosník N1/D, betón C50/60, objem 9,51 m3 na 1ks, vrátane systémových prvkov pre osadenie</t>
  </si>
  <si>
    <t>-1469438684</t>
  </si>
  <si>
    <t>131</t>
  </si>
  <si>
    <t>4132251012.02</t>
  </si>
  <si>
    <t>M+D Schodisko SCH1/B, betón C30/37, objem 2,55 m3 na 1ks, vrátane systémových prvkov pre osadenie</t>
  </si>
  <si>
    <t>1208207779</t>
  </si>
  <si>
    <t>132</t>
  </si>
  <si>
    <t>4132251012.03</t>
  </si>
  <si>
    <t>M+D Schodisko SCH1/D, betón C30/37, objem 2,55 m3 na 1ks, vrátane systémových prvkov pre osadenie</t>
  </si>
  <si>
    <t>1069440619</t>
  </si>
  <si>
    <t>133</t>
  </si>
  <si>
    <t>4132251012.04</t>
  </si>
  <si>
    <t>M+D Schody tribúnové SCHT1/B, betón C30/37, objem 0,14 m3 na 1ks, vrátane systémových prvkov pre osadenie</t>
  </si>
  <si>
    <t>-1958669551</t>
  </si>
  <si>
    <t>134</t>
  </si>
  <si>
    <t>4132251012.05</t>
  </si>
  <si>
    <t>M+D Schody tribúnové SCHT1/D, betón C30/37, objem 0,14 m3 na 1ks, vrátane systémových prvkov pre osadenie</t>
  </si>
  <si>
    <t>293288260</t>
  </si>
  <si>
    <t>135</t>
  </si>
  <si>
    <t>4132251012.06</t>
  </si>
  <si>
    <t>M+D Schody tribúnové SCHT1/D, betón C30/37, objem 0,13 m3 na 1ks, vrátane systémových prvkov pre osadenie</t>
  </si>
  <si>
    <t>-171643408</t>
  </si>
  <si>
    <t>136</t>
  </si>
  <si>
    <t>4132251012.07</t>
  </si>
  <si>
    <t>M+D Schody tribúnové SCHT1/B, betón C30/37, objem 0,13 m3 na 1ks, vrátane systémových prvkov pre osadenie</t>
  </si>
  <si>
    <t>1282615300</t>
  </si>
  <si>
    <t>137</t>
  </si>
  <si>
    <t>4132251012.08</t>
  </si>
  <si>
    <t>M+D Schody tribúnové SCHT2/B, betón C30/37, objem 0,24 m3 na 1ks, vrátane systémových prvkov pre osadenie</t>
  </si>
  <si>
    <t>-1172133928</t>
  </si>
  <si>
    <t>138</t>
  </si>
  <si>
    <t>4132251012.09</t>
  </si>
  <si>
    <t>M+D Schody tribúnové SCHT2/D, betón C30/37, objem 0,24 m3 na 1ks, vrátane systémových prvkov pre osadenie</t>
  </si>
  <si>
    <t>958522148</t>
  </si>
  <si>
    <t>139</t>
  </si>
  <si>
    <t>4132251012.10</t>
  </si>
  <si>
    <t>M+D Schody tribúnové SCHT3/B, betón C30/37, objem 0,10 m3 na 1ks, vrátane systémových prvkov pre osadenie</t>
  </si>
  <si>
    <t>386882556</t>
  </si>
  <si>
    <t>140</t>
  </si>
  <si>
    <t>4132251012.11</t>
  </si>
  <si>
    <t>M+D Schody tribúnové SCHT3/D, betón C30/37, objem 0,10 m3 na 1ks, vrátane systémových prvkov pre osadenie</t>
  </si>
  <si>
    <t>916779267</t>
  </si>
  <si>
    <t>141</t>
  </si>
  <si>
    <t>4132251012.12</t>
  </si>
  <si>
    <t>M+D Schody tribúnové SCHT12/D, betón C30/37, objem 0,15 m3 na 1ks, vrátane systémových prvkov pre osadenie</t>
  </si>
  <si>
    <t>1535368560</t>
  </si>
  <si>
    <t>142</t>
  </si>
  <si>
    <t>4132251013.04</t>
  </si>
  <si>
    <t>M+D Doska D4/D, betón C30/37, objem 0,27 m3 na 1ks, vrátane systémových prvkov pre osadenie</t>
  </si>
  <si>
    <t>-736614871</t>
  </si>
  <si>
    <t>143</t>
  </si>
  <si>
    <t>4132251013.06</t>
  </si>
  <si>
    <t>M+D Doska D1/B, betón C30/37, objem 0,27 m3 na 1ks, vrátane systémových prvkov pre osadenie</t>
  </si>
  <si>
    <t>373503648</t>
  </si>
  <si>
    <t>144</t>
  </si>
  <si>
    <t>4132251013.07</t>
  </si>
  <si>
    <t>M+D Doska D1/D, betón C30/37, objem 0,27 m3 na 1ks, vrátane systémových prvkov pre osadenie</t>
  </si>
  <si>
    <t>-822970171</t>
  </si>
  <si>
    <t>145</t>
  </si>
  <si>
    <t>411361821-14</t>
  </si>
  <si>
    <t>961636720</t>
  </si>
  <si>
    <t>146</t>
  </si>
  <si>
    <t>411361821-28</t>
  </si>
  <si>
    <t>-992732036</t>
  </si>
  <si>
    <t>147</t>
  </si>
  <si>
    <t>417321515</t>
  </si>
  <si>
    <t>Betón stužujúcich pásov a vencov železový tr. C 25/30-XC1(SK)-Cl 0,4-Dmax 16-S3</t>
  </si>
  <si>
    <t>-1766414963</t>
  </si>
  <si>
    <t>148</t>
  </si>
  <si>
    <t>417351115</t>
  </si>
  <si>
    <t>Debnenie bočníc stužujúcich pásov a vencov vrátane vzpier zhotovenie</t>
  </si>
  <si>
    <t>-246709809</t>
  </si>
  <si>
    <t>149</t>
  </si>
  <si>
    <t>417351116</t>
  </si>
  <si>
    <t>Debnenie bočníc stužujúcich pásov a vencov vrátane vzpier odstránenie</t>
  </si>
  <si>
    <t>-373793729</t>
  </si>
  <si>
    <t>150</t>
  </si>
  <si>
    <t>417361821</t>
  </si>
  <si>
    <t>Výstuž stužujúcich pásov a vencov z betonárskej ocele B500B</t>
  </si>
  <si>
    <t>2120466937</t>
  </si>
  <si>
    <t>Komunikácie</t>
  </si>
  <si>
    <t>151</t>
  </si>
  <si>
    <t>596911121.S</t>
  </si>
  <si>
    <t>Spätné kladenie zámkovej dlažby komunikácií pre peších do 50 m2 so zriadením lôžka z kameniva hr. 30 mm</t>
  </si>
  <si>
    <t>-1543481033</t>
  </si>
  <si>
    <t>152</t>
  </si>
  <si>
    <t>564861114.S</t>
  </si>
  <si>
    <t>Podklad zo štrkodrviny fr. 4-8mm, s rozprestretím a zhutnením, po zhutnení hr. 230 mm</t>
  </si>
  <si>
    <t>-1903227282</t>
  </si>
  <si>
    <t>153</t>
  </si>
  <si>
    <t>567123114.S</t>
  </si>
  <si>
    <t>Podklad z kameniva stmeleného cementom, s rozprestrením a zhutnením CBGM C 5/6, po zhutnení hr. 150 mm</t>
  </si>
  <si>
    <t>-773559892</t>
  </si>
  <si>
    <t>154</t>
  </si>
  <si>
    <t>596911164.S</t>
  </si>
  <si>
    <t>Kladenie betónovej zámkovej dlažby komunikácií pre peších hr. 80 mm pre peších nad 300 m2 so zriadením lôžka z kameniva hr. 40 mm</t>
  </si>
  <si>
    <t>-1093266389</t>
  </si>
  <si>
    <t>155</t>
  </si>
  <si>
    <t>592592460017</t>
  </si>
  <si>
    <t>Dlažba betónová, hr.80 mm</t>
  </si>
  <si>
    <t>-470550308</t>
  </si>
  <si>
    <t>Úpravy povrchov, podlahy, osadenie</t>
  </si>
  <si>
    <t>156</t>
  </si>
  <si>
    <t>612465114</t>
  </si>
  <si>
    <t>1810709770</t>
  </si>
  <si>
    <t>157</t>
  </si>
  <si>
    <t>612465202</t>
  </si>
  <si>
    <t>Vnútorná omietka stien, vápennocementová, strojné nanášanie, hr. 10 mm, vr. finálneho prehladenia</t>
  </si>
  <si>
    <t>-1900387945</t>
  </si>
  <si>
    <t>158</t>
  </si>
  <si>
    <t>612465202r</t>
  </si>
  <si>
    <t>Vyspravenie povrchu pod keramický obklad</t>
  </si>
  <si>
    <t>-1528816499</t>
  </si>
  <si>
    <t>159</t>
  </si>
  <si>
    <t>6224642220</t>
  </si>
  <si>
    <t>Vonkajšia omietka ostení, silikátová, vr.všetkých omietkových profilov, presieťkovania stykov rôznych mat. a pod.</t>
  </si>
  <si>
    <t>-2063065131</t>
  </si>
  <si>
    <t>160</t>
  </si>
  <si>
    <t>622481119</t>
  </si>
  <si>
    <t>Potiahnutie vonkajších stien sklotextílnou mriežkou s celoplošným prilepením</t>
  </si>
  <si>
    <t>667185840</t>
  </si>
  <si>
    <t>161</t>
  </si>
  <si>
    <t>625250001</t>
  </si>
  <si>
    <t xml:space="preserve">Kontaktný zatepľovací systém stien hr. 60 mm, minerálna vlna, vrátane p.ú.silikátová omietka a všetkých potrebných certifikovaných prvkov a profilov zatepľovacieho systému </t>
  </si>
  <si>
    <t>445548492</t>
  </si>
  <si>
    <t>162</t>
  </si>
  <si>
    <t>625250002</t>
  </si>
  <si>
    <t xml:space="preserve">Kontaktný zatepľovací systém stien hr. 60 mm, extrudovaný polystyrén, vrátane p.ú.silikátová omietka a všetkých potrebných certifikovaných prvkov a profilov zatepľovacieho systému </t>
  </si>
  <si>
    <t>-1453983406</t>
  </si>
  <si>
    <t>163</t>
  </si>
  <si>
    <t>631312661</t>
  </si>
  <si>
    <t>Mazanina z betónu prostého (m3) tr. C 20/25 hr.nad 50 do 80 mm</t>
  </si>
  <si>
    <t>477088021</t>
  </si>
  <si>
    <t>164</t>
  </si>
  <si>
    <t>631313661</t>
  </si>
  <si>
    <t>Mazanina z betónu prostého (m3) tr. C 20/25 hr.nad 80 do 120 mm</t>
  </si>
  <si>
    <t>1480903446</t>
  </si>
  <si>
    <t>165</t>
  </si>
  <si>
    <t>631319151</t>
  </si>
  <si>
    <t>Príplatok za prehlad. povrchu betónovej mazaniny min. tr.C 8/10 oceľ. hlad. hr. 50-80 mm</t>
  </si>
  <si>
    <t>232390821</t>
  </si>
  <si>
    <t>166</t>
  </si>
  <si>
    <t>631319153</t>
  </si>
  <si>
    <t>Príplatok za prehlad. povrchu betónovej mazaniny min. tr.C 8/10 oceľ. hlad. hr. 80-120 mm</t>
  </si>
  <si>
    <t>-537725841</t>
  </si>
  <si>
    <t>167</t>
  </si>
  <si>
    <t>631319171</t>
  </si>
  <si>
    <t>Príplatok za strhnutie povrchu mazaniny latou pre hr. obidvoch vrstiev mazaniny nad 50 do 80 mm</t>
  </si>
  <si>
    <t>1851596931</t>
  </si>
  <si>
    <t>168</t>
  </si>
  <si>
    <t>631319173</t>
  </si>
  <si>
    <t>Príplatok za strhnutie povrchu mazaniny latou pre hr. obidvoch vrstiev mazaniny nad 80 do 120 mm</t>
  </si>
  <si>
    <t>540614860</t>
  </si>
  <si>
    <t>169</t>
  </si>
  <si>
    <t>631362021</t>
  </si>
  <si>
    <t>Výstuž mazanín z betónov (z kameniva) a z ľahkých betónov zo zváraných sietí z drôtov typu KARI</t>
  </si>
  <si>
    <t>-121094677</t>
  </si>
  <si>
    <t>170</t>
  </si>
  <si>
    <t>632001011</t>
  </si>
  <si>
    <t>Zhotovenie separačnej fólie v podlahových vrstvách z PE</t>
  </si>
  <si>
    <t>2134913821</t>
  </si>
  <si>
    <t>171</t>
  </si>
  <si>
    <t>283290003600</t>
  </si>
  <si>
    <t>Separačná fólia na oddelenie poterov, PE</t>
  </si>
  <si>
    <t>-959256041</t>
  </si>
  <si>
    <t>172</t>
  </si>
  <si>
    <t>632001051R</t>
  </si>
  <si>
    <t>Penetrácia podkladu pre nášľapné vrstvy</t>
  </si>
  <si>
    <t>1375236632</t>
  </si>
  <si>
    <t>Ostatné konštrukcie a práce-búranie</t>
  </si>
  <si>
    <t>173</t>
  </si>
  <si>
    <t>916362112</t>
  </si>
  <si>
    <t>Osadenie cestného obrubníka betónového stojatého do lôžka z betónu prostého tr. C 16/20 s bočnou oporou</t>
  </si>
  <si>
    <t>78685423</t>
  </si>
  <si>
    <t>174</t>
  </si>
  <si>
    <t>592170002200</t>
  </si>
  <si>
    <t>Obrubník 250x150mm so skosenou hranou, dl. 1m</t>
  </si>
  <si>
    <t>1317946601</t>
  </si>
  <si>
    <t>175</t>
  </si>
  <si>
    <t>918101112</t>
  </si>
  <si>
    <t>Lôžko pod obrubníky, krajníky alebo obruby z dlažobných kociek z betónu prostého tr. C 16/20</t>
  </si>
  <si>
    <t>1676464412</t>
  </si>
  <si>
    <t>176</t>
  </si>
  <si>
    <t>931961115</t>
  </si>
  <si>
    <t>Vložky do dilatačných škár zvislé, z polystyrénovej dosky hr. 50 mm</t>
  </si>
  <si>
    <t>-2023483195</t>
  </si>
  <si>
    <t>177</t>
  </si>
  <si>
    <t>9319611152</t>
  </si>
  <si>
    <t>Vložky do dilatačných škár zvislé, z polystyrénovej dosky Styrodur  hr. 20 mm, ukončenie dilat. tesniacim povrazcom</t>
  </si>
  <si>
    <t>-1469102289</t>
  </si>
  <si>
    <t>178</t>
  </si>
  <si>
    <t>935111111r</t>
  </si>
  <si>
    <t>Osadenie odvodňovacieho žľabu zo žb, vrátane potrebných prvkov systému</t>
  </si>
  <si>
    <t>-1563279270</t>
  </si>
  <si>
    <t>179</t>
  </si>
  <si>
    <t>592270000300</t>
  </si>
  <si>
    <t>Odvodňovací žlab zo železobetonového prefabrikátu v.100mm, šírky 400mm, vrátane ukončení, spojov, vpustov a pod.</t>
  </si>
  <si>
    <t>1866155680</t>
  </si>
  <si>
    <t>180</t>
  </si>
  <si>
    <t>941955001</t>
  </si>
  <si>
    <t>Lešenie ľahké pracovné pomocné, s výškou lešeňovej podlahy do 1,20 m</t>
  </si>
  <si>
    <t>-606004541</t>
  </si>
  <si>
    <t>181</t>
  </si>
  <si>
    <t>952901111</t>
  </si>
  <si>
    <t>Vyčistenie budov pri výške podlaží do 4 m</t>
  </si>
  <si>
    <t>1591176418</t>
  </si>
  <si>
    <t>182</t>
  </si>
  <si>
    <t>959941112.S</t>
  </si>
  <si>
    <t>Chemické kotvenie výstuže tesnené ampulkou do betónu, ŽB, kameňa, s vyvŕtaním otvoru pre D16mm, hl. 200mm - vybúraný základ -ZTI (vstavok A1,A2)</t>
  </si>
  <si>
    <t>556512838</t>
  </si>
  <si>
    <t>183</t>
  </si>
  <si>
    <t>961055111.S</t>
  </si>
  <si>
    <t>Búranie základov alebo vybúranie otvorov plochy nad 4 m2 v základoch železobetónových,  -2,40000t</t>
  </si>
  <si>
    <t>-1889710225</t>
  </si>
  <si>
    <t>184</t>
  </si>
  <si>
    <t>965043331.S</t>
  </si>
  <si>
    <t>Búranie podkladov pod dlažby, liatych dlažieb a mazanín,betón s poterom,teracom hr.do 100 mm, plochy do 4 m2 -2,20000t</t>
  </si>
  <si>
    <t>-1814696915</t>
  </si>
  <si>
    <t>185</t>
  </si>
  <si>
    <t>965081712.S</t>
  </si>
  <si>
    <t>Búranie dlažieb, bez podklad. lôžka z xylolit., alebo keramických dlaždíc hr. do 10 mm,  -0,02000t</t>
  </si>
  <si>
    <t>1670013071</t>
  </si>
  <si>
    <t>186</t>
  </si>
  <si>
    <t>971055021.S</t>
  </si>
  <si>
    <t>Rezanie konštrukcií zo železobetónu hr. panelu 250 mm stenovou pílou -0,03000t</t>
  </si>
  <si>
    <t>-820155091</t>
  </si>
  <si>
    <t>187</t>
  </si>
  <si>
    <t>971055041.S</t>
  </si>
  <si>
    <t>Rezanie konštrukcií zo železobetónu hr. panelu 450 mm stenovou pílou -0,05400t</t>
  </si>
  <si>
    <t>712835632</t>
  </si>
  <si>
    <t>188</t>
  </si>
  <si>
    <t>97403266r</t>
  </si>
  <si>
    <t>1224462445</t>
  </si>
  <si>
    <t>189</t>
  </si>
  <si>
    <t>971036014.S</t>
  </si>
  <si>
    <t>Jadrové vrty diamantovými korunkami do D 150 mm do stien - murivo tehlové -0,00028t</t>
  </si>
  <si>
    <t>cm</t>
  </si>
  <si>
    <t>-1093610105</t>
  </si>
  <si>
    <t>190</t>
  </si>
  <si>
    <t>974032872.S</t>
  </si>
  <si>
    <t>Vytváranie drážok ručným drážkovačom v nepálených pórobetónových tvárniciach hĺbky do 30 mm, š. do 70 mm</t>
  </si>
  <si>
    <t>91007486</t>
  </si>
  <si>
    <t>191</t>
  </si>
  <si>
    <t>97403270011</t>
  </si>
  <si>
    <t>Premiestnenie kontajnera odpadového hospodárstva na základovú dosku, vrátane naloženia, zloženia, ukotvenia na mieste</t>
  </si>
  <si>
    <t>1487558315</t>
  </si>
  <si>
    <t>192</t>
  </si>
  <si>
    <t>97403270012</t>
  </si>
  <si>
    <t>Premiestnenie kontajnera kasy na základovú dosku, vrátane naloženia, zloženia, ukotvenia na mieste</t>
  </si>
  <si>
    <t>-742562144</t>
  </si>
  <si>
    <t>193</t>
  </si>
  <si>
    <t>979081111.S</t>
  </si>
  <si>
    <t>Odvoz sutiny a vybúraných hmôt na skládku do 1 km</t>
  </si>
  <si>
    <t>883900055</t>
  </si>
  <si>
    <t>194</t>
  </si>
  <si>
    <t>979081121.S</t>
  </si>
  <si>
    <t>Odvoz sutiny a vybúraných hmôt na skládku za každý ďalší 1 km</t>
  </si>
  <si>
    <t>195101179</t>
  </si>
  <si>
    <t>195</t>
  </si>
  <si>
    <t>979082111.S</t>
  </si>
  <si>
    <t>Vnútrostavenisková doprava sutiny a vybúraných hmôt do 10 m</t>
  </si>
  <si>
    <t>937224875</t>
  </si>
  <si>
    <t>196</t>
  </si>
  <si>
    <t>979082121.S</t>
  </si>
  <si>
    <t>Vnútrostavenisková doprava sutiny a vybúraných hmôt za každých ďalších 5 m</t>
  </si>
  <si>
    <t>-64895373</t>
  </si>
  <si>
    <t>197</t>
  </si>
  <si>
    <t>979089012.S</t>
  </si>
  <si>
    <t>Poplatok za skladovanie - betón, tehly, dlaždice (17 01) ostatné</t>
  </si>
  <si>
    <t>-1826901597</t>
  </si>
  <si>
    <t>Presun hmôt HSV</t>
  </si>
  <si>
    <t>198</t>
  </si>
  <si>
    <t>998014021</t>
  </si>
  <si>
    <t>Presun hmôt pre objekty 801-812, zvislá konštr.mont.,obv.plášť iný ako z tehál,viacposch.do 18 m výšky</t>
  </si>
  <si>
    <t>598681477</t>
  </si>
  <si>
    <t>PSV</t>
  </si>
  <si>
    <t>Práce a dodávky PSV</t>
  </si>
  <si>
    <t>711</t>
  </si>
  <si>
    <t>Izolácie proti vode a vlhkosti</t>
  </si>
  <si>
    <t>199</t>
  </si>
  <si>
    <t>711132107.1</t>
  </si>
  <si>
    <t>Ochrana TI  nopovou fóloiu položenou voľne na ploche zvislej</t>
  </si>
  <si>
    <t>514388970</t>
  </si>
  <si>
    <t>200</t>
  </si>
  <si>
    <t>62880006402</t>
  </si>
  <si>
    <t>Nopová fólia 500g/m2</t>
  </si>
  <si>
    <t>1074595913</t>
  </si>
  <si>
    <t>201</t>
  </si>
  <si>
    <t>711141559</t>
  </si>
  <si>
    <t>Zhotovenie  izolácie proti zemnej vlhkosti a tlakovej vode vodorovná NAIP pritavením</t>
  </si>
  <si>
    <t>1204849725</t>
  </si>
  <si>
    <t>202</t>
  </si>
  <si>
    <t>711142559</t>
  </si>
  <si>
    <t>Zhotovenie  izolácie proti zemnej vlhkosti a tlakovej vode zvislá NAIP pritavením</t>
  </si>
  <si>
    <t>1391061300</t>
  </si>
  <si>
    <t>203</t>
  </si>
  <si>
    <t>628310001000</t>
  </si>
  <si>
    <t>Asfaltový pás s vložkou z hliníkovej fólie</t>
  </si>
  <si>
    <t>608322310</t>
  </si>
  <si>
    <t>204</t>
  </si>
  <si>
    <t>711111001.S</t>
  </si>
  <si>
    <t>Zhotovenie izolácie proti zemnej vlhkosti vodorovná náterom penetračným za studena</t>
  </si>
  <si>
    <t>1475145281</t>
  </si>
  <si>
    <t>205</t>
  </si>
  <si>
    <t>711112001.S</t>
  </si>
  <si>
    <t>Zhotovenie  izolácie proti zemnej vlhkosti zvislá penetračným náterom za studena</t>
  </si>
  <si>
    <t>-464826380</t>
  </si>
  <si>
    <t>206</t>
  </si>
  <si>
    <t>246170000900.S</t>
  </si>
  <si>
    <t>Lak asfaltový penetračný</t>
  </si>
  <si>
    <t>1765568682</t>
  </si>
  <si>
    <t>207</t>
  </si>
  <si>
    <t>711462301</t>
  </si>
  <si>
    <t>-68615568</t>
  </si>
  <si>
    <t>208</t>
  </si>
  <si>
    <t>711463301</t>
  </si>
  <si>
    <t>-602870246</t>
  </si>
  <si>
    <t>209</t>
  </si>
  <si>
    <t>998711203</t>
  </si>
  <si>
    <t>Presun hmôt pre izoláciu proti vode v objektoch výšky nad 12 do 60 m</t>
  </si>
  <si>
    <t>%</t>
  </si>
  <si>
    <t>-1029121019</t>
  </si>
  <si>
    <t>712</t>
  </si>
  <si>
    <t>Izolácie striech, povlakové krytiny</t>
  </si>
  <si>
    <t>210</t>
  </si>
  <si>
    <t>712290010</t>
  </si>
  <si>
    <t>Zhotovenie parozábrany pre strechy ploché do 10° , vrátane syst. detailov</t>
  </si>
  <si>
    <t>-197492856</t>
  </si>
  <si>
    <t>211</t>
  </si>
  <si>
    <t>2832990192</t>
  </si>
  <si>
    <t>Parozábrana</t>
  </si>
  <si>
    <t>-877438552</t>
  </si>
  <si>
    <t>212</t>
  </si>
  <si>
    <t>7122900102</t>
  </si>
  <si>
    <t>M+D Krycia PE fólia pre stropy/ podhľady</t>
  </si>
  <si>
    <t>1391247466</t>
  </si>
  <si>
    <t>213</t>
  </si>
  <si>
    <t>7123700500</t>
  </si>
  <si>
    <t>Zhotovenie povlakovej krytiny striech plochých do 10°PVC-P fóliou položenou voľne so zvarením spoju,vrátane všetkých systémových prvkov, profilov (ukončujúce PVC profily kútové profily, úprava detailov pri prestupoch a pod.) a syst. detailov</t>
  </si>
  <si>
    <t>1607075411</t>
  </si>
  <si>
    <t>214</t>
  </si>
  <si>
    <t>712370060.S</t>
  </si>
  <si>
    <t>Zhotovenie povlakovej krytiny striech plochých do 10° PVC-P fóliou celoplošne lepenou so zvarením spoju, vrátane všetkých systémových prvkov, profilov (ukončujúce PVC profily kútové profily, úprava detailov pri prestupoch a pod.) a syst. detailov</t>
  </si>
  <si>
    <t>1657141561</t>
  </si>
  <si>
    <t>215</t>
  </si>
  <si>
    <t>283220002000.S</t>
  </si>
  <si>
    <t>Hydroizolačná fólia PVC-P hr. 1,5 mm izolácia plochých striech</t>
  </si>
  <si>
    <t>-1107367634</t>
  </si>
  <si>
    <t>216</t>
  </si>
  <si>
    <t>712873238</t>
  </si>
  <si>
    <t>Zhotovenie povlakovej krytiny vytiahnutím izol.povlaku z PVC-P fólie na konštrukcie prevyšujúce úroveň strechy do 50 cm so zvarením spoju,vrátane všetkých systémových prvkov, profilov (ukončujúce PVC profily kútové profily, úprava detailov pri prestupoch</t>
  </si>
  <si>
    <t>-1690187707</t>
  </si>
  <si>
    <t>217</t>
  </si>
  <si>
    <t>2833000152</t>
  </si>
  <si>
    <t>Hydroizolácia strešná fólia</t>
  </si>
  <si>
    <t>-2061379901</t>
  </si>
  <si>
    <t>218</t>
  </si>
  <si>
    <t>712990040</t>
  </si>
  <si>
    <t xml:space="preserve">Položenie geotextílie vodorovne alebo zvislo na strechy ploché do 10° </t>
  </si>
  <si>
    <t>-391794173</t>
  </si>
  <si>
    <t>219</t>
  </si>
  <si>
    <t>6936651301</t>
  </si>
  <si>
    <t>Geotextília, min.200g/m2</t>
  </si>
  <si>
    <t>-61662131</t>
  </si>
  <si>
    <t>220</t>
  </si>
  <si>
    <t>7129900400</t>
  </si>
  <si>
    <t>M+D Kotvenie strešnej PVC fólie</t>
  </si>
  <si>
    <t>-999467633</t>
  </si>
  <si>
    <t>221</t>
  </si>
  <si>
    <t>712997002.S</t>
  </si>
  <si>
    <t>Montáž spádových atikových klinov z expandovaného polystyrénu</t>
  </si>
  <si>
    <t>1412636727</t>
  </si>
  <si>
    <t>222</t>
  </si>
  <si>
    <t>283760007400.S</t>
  </si>
  <si>
    <t>Doska spádová EPS, pevnosť v tlaku 100 kPa, šedý polystyrén pre vyspádovanie plochých striech</t>
  </si>
  <si>
    <t>1657377023</t>
  </si>
  <si>
    <t>223</t>
  </si>
  <si>
    <t>998712203</t>
  </si>
  <si>
    <t>Presun hmôt pre izoláciu povlakovej krytiny v objektoch výšky nad 12 do 24 m</t>
  </si>
  <si>
    <t>950023198</t>
  </si>
  <si>
    <t>713</t>
  </si>
  <si>
    <t>Izolácie tepelné</t>
  </si>
  <si>
    <t>224</t>
  </si>
  <si>
    <t>713000022.S</t>
  </si>
  <si>
    <t>Odstránenie tepelnej izolácie podláh kladenej voľne z polystyrénu hr. do 10 cm -0,0045t</t>
  </si>
  <si>
    <t>61801365</t>
  </si>
  <si>
    <t>225</t>
  </si>
  <si>
    <t>713111111r</t>
  </si>
  <si>
    <t>Montáž tepelnej izolácie stropov minerálnou vlnou- výplň medzi tribúnu a podhľad</t>
  </si>
  <si>
    <t>-550798291</t>
  </si>
  <si>
    <t>226</t>
  </si>
  <si>
    <t>631440002900</t>
  </si>
  <si>
    <t>Tepelná izolácie z minerálnej vlny</t>
  </si>
  <si>
    <t>883051295</t>
  </si>
  <si>
    <t>227</t>
  </si>
  <si>
    <t>713122111</t>
  </si>
  <si>
    <t>Montáž tepelnej izolácie podláh polystyrénom, kladeným voľne v jednej vrstve</t>
  </si>
  <si>
    <t>1446952375</t>
  </si>
  <si>
    <t>228</t>
  </si>
  <si>
    <t>283720001300</t>
  </si>
  <si>
    <t>Podlahový polystyrén EPS hr. 90 mm</t>
  </si>
  <si>
    <t>-596335947</t>
  </si>
  <si>
    <t>229</t>
  </si>
  <si>
    <t>713131133</t>
  </si>
  <si>
    <t>Montáž tepelnej izolácie stien minerálnou vlnou, bodovým prilepením</t>
  </si>
  <si>
    <t>-1165794396</t>
  </si>
  <si>
    <t>230</t>
  </si>
  <si>
    <t>631440041700</t>
  </si>
  <si>
    <t>Doska z MV hr. 50mm</t>
  </si>
  <si>
    <t>-1008923218</t>
  </si>
  <si>
    <t>231</t>
  </si>
  <si>
    <t>631440042000</t>
  </si>
  <si>
    <t>Doska z MV hr. 100mm</t>
  </si>
  <si>
    <t>1206058929</t>
  </si>
  <si>
    <t>232</t>
  </si>
  <si>
    <t>713132210</t>
  </si>
  <si>
    <t>Montáž tepelnej izolácie podzemných stien a základov xps bodovým prilepením</t>
  </si>
  <si>
    <t>-1531903252</t>
  </si>
  <si>
    <t>233</t>
  </si>
  <si>
    <t>283750000800</t>
  </si>
  <si>
    <t>Doska XPS hr. 60 mm</t>
  </si>
  <si>
    <t>1768423833</t>
  </si>
  <si>
    <t>234</t>
  </si>
  <si>
    <t>7131411510</t>
  </si>
  <si>
    <t>Montáž tepelnej izolácie striech plochých do 10° minerálnou vlnou, jednovrstvová</t>
  </si>
  <si>
    <t>-631068133</t>
  </si>
  <si>
    <t>235</t>
  </si>
  <si>
    <t>7131412500</t>
  </si>
  <si>
    <t>Montáž tepelnej izolácie striech plochých do 10° minerálnou vlnou, dvojvrstvová</t>
  </si>
  <si>
    <t>593670821</t>
  </si>
  <si>
    <t>236</t>
  </si>
  <si>
    <t>631440000995</t>
  </si>
  <si>
    <t>Strešná minerálna vlna hr.50mm</t>
  </si>
  <si>
    <t>887460974</t>
  </si>
  <si>
    <t>237</t>
  </si>
  <si>
    <t>631440000991</t>
  </si>
  <si>
    <t>Strešná minerálna vlna hr.100mm</t>
  </si>
  <si>
    <t>-991568054</t>
  </si>
  <si>
    <t>238</t>
  </si>
  <si>
    <t>998713203</t>
  </si>
  <si>
    <t>Presun hmôt pre izolácie tepelné v objektoch výšky nad 12 m do 24 m</t>
  </si>
  <si>
    <t>-388801098</t>
  </si>
  <si>
    <t>715</t>
  </si>
  <si>
    <t>Izolácie proti chemickým vplyvom</t>
  </si>
  <si>
    <t>239</t>
  </si>
  <si>
    <t>715101811.S</t>
  </si>
  <si>
    <t>Odstránenie izolácie na ploche nad 1 m2 z tmelov asfaltových za tepla,  -0,00300t</t>
  </si>
  <si>
    <t>-1074739882</t>
  </si>
  <si>
    <t>722</t>
  </si>
  <si>
    <t>Zdravotechnika - protipožiarne zariadenia</t>
  </si>
  <si>
    <t>240</t>
  </si>
  <si>
    <t>722110115r</t>
  </si>
  <si>
    <t xml:space="preserve">M+D Grafické značenie smeru úniku, požiarne tabuľky a pod.   </t>
  </si>
  <si>
    <t>221470994</t>
  </si>
  <si>
    <t>241</t>
  </si>
  <si>
    <t>722241101</t>
  </si>
  <si>
    <t>M+D Hasiaci prístroj prenosný, ABC - práškový, náplň 6kg, vrátane príslušenstva</t>
  </si>
  <si>
    <t>-1831383324</t>
  </si>
  <si>
    <t>242</t>
  </si>
  <si>
    <t>998722203</t>
  </si>
  <si>
    <t>Presun hmôt pre vnútorný vodovod v objektoch výšky nad 12 do 24 m</t>
  </si>
  <si>
    <t>-1433357002</t>
  </si>
  <si>
    <t>762</t>
  </si>
  <si>
    <t>Konštrukcie tesárske</t>
  </si>
  <si>
    <t>243</t>
  </si>
  <si>
    <t>762341001.S</t>
  </si>
  <si>
    <t>Montáž debnenia jednoduchých striech, na kontralaty drevotrieskovými OSB doskami na zráz - vytvorenie žlabu</t>
  </si>
  <si>
    <t>-39250404</t>
  </si>
  <si>
    <t>244</t>
  </si>
  <si>
    <t>607260000240.S</t>
  </si>
  <si>
    <t>Doska OSB nebrúsená hr. 15 mm</t>
  </si>
  <si>
    <t>-1812904050</t>
  </si>
  <si>
    <t>245</t>
  </si>
  <si>
    <t>762431303</t>
  </si>
  <si>
    <t>Obloženie stien z dosiek OSB skrutkovaných na zraz hr. dosky 15 mm</t>
  </si>
  <si>
    <t>1052307419</t>
  </si>
  <si>
    <t>246</t>
  </si>
  <si>
    <t>762495000</t>
  </si>
  <si>
    <t>Spojovacie prostriedky pre olištovanie škár, obloženie stropov, strešných podhľadov a stien - klince, závrtky</t>
  </si>
  <si>
    <t>-1008140478</t>
  </si>
  <si>
    <t>247</t>
  </si>
  <si>
    <t>998762203</t>
  </si>
  <si>
    <t>Presun hmôt pre konštrukcie tesárske v objektoch výšky od 12 do 24 m</t>
  </si>
  <si>
    <t>495603125</t>
  </si>
  <si>
    <t>763</t>
  </si>
  <si>
    <t>Konštrukcie - drevostavby</t>
  </si>
  <si>
    <t>248</t>
  </si>
  <si>
    <t>763112113i</t>
  </si>
  <si>
    <t>Priečka SDK hr. 125 mm, jednoduchá kca CW 75, UW 75, dosky 2x GKB +2xGKBI hr. 12,5 mm s TI 75 mm - IW 06.2</t>
  </si>
  <si>
    <t>780008221</t>
  </si>
  <si>
    <t>249</t>
  </si>
  <si>
    <t>763112114</t>
  </si>
  <si>
    <t>Priečka SDK hr. 150 mm, jednoduchá kca CW 100, UW 100, dosky 2x GKB +2xGKB hr. 12,5 mm s TI 100 mm - IW 07.1</t>
  </si>
  <si>
    <t>1542875545</t>
  </si>
  <si>
    <t>250</t>
  </si>
  <si>
    <t>763112114i</t>
  </si>
  <si>
    <t>Priečka SDK hr. 150 mm, jednoduchá kca CW 100, UW 100, dosky 2x GKB +2xGKBI hr. 12,5 mm s TI 100 mm - IW 07.2</t>
  </si>
  <si>
    <t>-1326342039</t>
  </si>
  <si>
    <t>251</t>
  </si>
  <si>
    <t>763112132</t>
  </si>
  <si>
    <t>Priečka SDK hr. 100 mm, jednoduchá kca CW 50, UW 50, dosky 2x GKBI +2xGKBI hr. 12,5 mm s TI 50 mm -IW 03.3</t>
  </si>
  <si>
    <t>-92424491</t>
  </si>
  <si>
    <t>252</t>
  </si>
  <si>
    <t>763112134</t>
  </si>
  <si>
    <t>Priečka SDK hr. 150 mm, jednoduchá kca CW 100, UW 100, dosky 2x GKBI +2xGKBI hr. 12,5 mm s TI 100 mm, krycia PE folia -IW 07.3</t>
  </si>
  <si>
    <t>1005572861</t>
  </si>
  <si>
    <t>253</t>
  </si>
  <si>
    <t>763122311</t>
  </si>
  <si>
    <t>Predsadená SDK stena hr. 75 mm, jednoduchá kca UD a CD dosky 2x GKB hr. 12,5 mm s TI hr. 50mm, krycia PE folia  -IW 01.1</t>
  </si>
  <si>
    <t>1622979294</t>
  </si>
  <si>
    <t>254</t>
  </si>
  <si>
    <t>76312231112</t>
  </si>
  <si>
    <t>Predsadená SDK stena hr. 125 mm, jednoduchá kca UD a CD dosky 2x GKB hr. 12,5 mm TI hr. 75 mm, krycia PE folia -IW 04.1</t>
  </si>
  <si>
    <t>-1184921426</t>
  </si>
  <si>
    <t>255</t>
  </si>
  <si>
    <t>76312231185</t>
  </si>
  <si>
    <t>Predsadená SDK stena hr. 85 mm, jednoduchá kca UD a CD dosky 2x GKB hr. 12,5 mm TI hr. 60 mm, krycia PE folia -IW 09.1</t>
  </si>
  <si>
    <t>1246179831</t>
  </si>
  <si>
    <t>256</t>
  </si>
  <si>
    <t>76312232175</t>
  </si>
  <si>
    <t>Predsadená SDK stena, jednoduchá kca UD a CD dosky 2x GKBI hr. 12,5 mm bez TI, vrátane zvrchu opláštená kapotáž, krycia PE folia -IW 15.3</t>
  </si>
  <si>
    <t>32228513</t>
  </si>
  <si>
    <t>257</t>
  </si>
  <si>
    <t>763122331</t>
  </si>
  <si>
    <t>Predsadená SDK stena hr. 75 mm, jednoduchá kca UD a CD dosky 2x GKBI hr. 12,5 mm TI hr. 50mm, krycia PE folia - IW 01.2</t>
  </si>
  <si>
    <t>1568384207</t>
  </si>
  <si>
    <t>258</t>
  </si>
  <si>
    <t>76312233112</t>
  </si>
  <si>
    <t>Predsadená SDK stena hr. 125 mm, jednoduchá kca UD a CD dosky 2x GKBI hr. 12,5 mm TI hr. 75mm, krycia PE folia - IW 04.2</t>
  </si>
  <si>
    <t>1481780094</t>
  </si>
  <si>
    <t>259</t>
  </si>
  <si>
    <t>76312233185</t>
  </si>
  <si>
    <t>Predsadená SDK stena hr. 85 mm, jednoduchá kca UD a CD dosky 2x GKBI hr. 12,5 mm TI hr. 60 mm, krycia PE folia -IW 09.2</t>
  </si>
  <si>
    <t>-270464476</t>
  </si>
  <si>
    <t>260</t>
  </si>
  <si>
    <t>763131211</t>
  </si>
  <si>
    <t>SDK podhľad, spodná kca s priamym uchytením na šikmé plochy, dosky 2x GKB hr. 12,5 mm, krycia PE folia -C2 -SDK</t>
  </si>
  <si>
    <t>-614477828</t>
  </si>
  <si>
    <t>261</t>
  </si>
  <si>
    <t>763131231</t>
  </si>
  <si>
    <t>SDK podhľad, spodná kca s priamym uchytením na šikmé plochy, dosky 2x GKBI hr. 12, 5 mm, krycia PE folia - C2 -SDK-I</t>
  </si>
  <si>
    <t>-839505630</t>
  </si>
  <si>
    <t>262</t>
  </si>
  <si>
    <t>7631350201</t>
  </si>
  <si>
    <t xml:space="preserve">Zavesený kazetový podhľad s podkonštrukciou, krycia PE folia- C2 </t>
  </si>
  <si>
    <t>238876984</t>
  </si>
  <si>
    <t>263</t>
  </si>
  <si>
    <t>7631350202</t>
  </si>
  <si>
    <t>Zavesený vodeodolný kazetový podhľad s podkonštrukciou, krycia PE folia- C2 do vlhkého prostredia</t>
  </si>
  <si>
    <t>668547673</t>
  </si>
  <si>
    <t>264</t>
  </si>
  <si>
    <t>998763403</t>
  </si>
  <si>
    <t>Presun hmôt pre sádrokartónové konštrukcie v stavbách(objektoch )výšky od 7 do 24 m</t>
  </si>
  <si>
    <t>-1713845065</t>
  </si>
  <si>
    <t>764</t>
  </si>
  <si>
    <t>Konštrukcie klampiarske</t>
  </si>
  <si>
    <t>265</t>
  </si>
  <si>
    <t>76443022K001</t>
  </si>
  <si>
    <t>M+D Oplechovanie atiky PZ plechom hr.0,6mm, r.š. 422mm,kotvené do oceľového profilu pomocou vodotesných nitov,lakovaný pozinkovaný plech RAL 9010, podrobný popis viď PD - K.001</t>
  </si>
  <si>
    <t>-1489125584</t>
  </si>
  <si>
    <t>266</t>
  </si>
  <si>
    <t>76443022K002</t>
  </si>
  <si>
    <t>M+D Oplechovanie atiky PZ plechom hr.0,6mm, r.š.347mm,kotvené do oceľového profilu pomocou vodotesných nitov,pozinkovaný plech, podrobný popis viď PD - K.002</t>
  </si>
  <si>
    <t>-629968454</t>
  </si>
  <si>
    <t>267</t>
  </si>
  <si>
    <t>76443022K003</t>
  </si>
  <si>
    <t>M+D Oplechovanie atiky PZ plechom hr.0,6mm, r.š.240mm,kotvené do oceľového profilu pomocou vodotesných nitov,pozinkovaný plech, podrobný popis viď PD - K.003</t>
  </si>
  <si>
    <t>1152158610</t>
  </si>
  <si>
    <t>268</t>
  </si>
  <si>
    <t>76443022K004</t>
  </si>
  <si>
    <t>M+D Oceľový plech strechy vstavkov hr.1,0mm, rš.300mm, podrobný popis viď PD - K.004</t>
  </si>
  <si>
    <t>207605923</t>
  </si>
  <si>
    <t>269</t>
  </si>
  <si>
    <t>76443023K001.1</t>
  </si>
  <si>
    <t>M+D Vpusť+redukcia na DN150mm z PZ  plechu, dĺžky0,5m, podrobný popis viď PD - K.001</t>
  </si>
  <si>
    <t>367474955</t>
  </si>
  <si>
    <t>270</t>
  </si>
  <si>
    <t>76443023K001.2</t>
  </si>
  <si>
    <t>M+D Zvod z PZ plechu priemeru DN 150mm, vrátane ukotvenia, dl.0,32m, podrobný popis viď PD - K.001</t>
  </si>
  <si>
    <t>1762812421</t>
  </si>
  <si>
    <t>271</t>
  </si>
  <si>
    <t>76443023K001.3</t>
  </si>
  <si>
    <t>M+D Koleno 45st. z PZ plechu priemeru DN 150mm, vrátane ukotvenia, podrobný popis viď PD - K.001</t>
  </si>
  <si>
    <t>1531873793</t>
  </si>
  <si>
    <t>272</t>
  </si>
  <si>
    <t>76443023K001.4</t>
  </si>
  <si>
    <t>M+D Zvod z PZ plechu priemeru DN 150mm, vrátane ukotvenia, dl.1,9m, podrobný popis viď PD - K.001</t>
  </si>
  <si>
    <t>1949960462</t>
  </si>
  <si>
    <t>273</t>
  </si>
  <si>
    <t>76443023K001.5</t>
  </si>
  <si>
    <t>M+D Zvod z PZ plechu priemeru DN 150mm, vrátane ukotvenia, dl.2,9m, podrobný popis viď PD - K.001</t>
  </si>
  <si>
    <t>-1966118500</t>
  </si>
  <si>
    <t>274</t>
  </si>
  <si>
    <t>76443023K001.6</t>
  </si>
  <si>
    <t>M+D Zvod z PZ plechu priemeru DN 150mm, vrátane ukotvenia, dl.0,28m, podrobný popis viď PD - K.001</t>
  </si>
  <si>
    <t>-1248673800</t>
  </si>
  <si>
    <t>275</t>
  </si>
  <si>
    <t>76443023K001.7</t>
  </si>
  <si>
    <t>M+D Zvod z PZ plechu priemeru DN 150mm, vrátane ukotvenia, dl.5,5m, podrobný popis viď PD - K.001</t>
  </si>
  <si>
    <t>-1691681944</t>
  </si>
  <si>
    <t>276</t>
  </si>
  <si>
    <t>76443023K001.8</t>
  </si>
  <si>
    <t>M+D Zvod z nerez plechu antivandal priemeru DN 150mm, vrátane ukotvenia do obyč. objímok, dl.3,0m, podrobný popis viď PD - K.001</t>
  </si>
  <si>
    <t>1091171930</t>
  </si>
  <si>
    <t>277</t>
  </si>
  <si>
    <t>76443023K003</t>
  </si>
  <si>
    <t>M+D Oplechovanie pozinkovaným plechom medzi žľabom tribúny a plachtou,hr.0,6mm, rš.834mm, kotvený vodotesnými nitmi, lakovaný plech RAL 9010, podrobný popis viď PD - K.003</t>
  </si>
  <si>
    <t>460616697</t>
  </si>
  <si>
    <t>278</t>
  </si>
  <si>
    <t>76443023K006</t>
  </si>
  <si>
    <t>M+D Okapnica žľabu z PZ  plechu,hr.0,6mm, rš.146mm, kotvený do oceľových profilov, lakovaný plech RAL 9010, podrobný popis viď PD - K.006</t>
  </si>
  <si>
    <t>94618108</t>
  </si>
  <si>
    <t>279</t>
  </si>
  <si>
    <t>76443023K007</t>
  </si>
  <si>
    <t>M+D Dilatácia tribúny, oceľ.PZ plech hr.1,0mm,rš.320mm,kotvený do trapéz. Plechu a do oceľ.profilov lemujúcich dilatačné špáry, lakovaný plech RAL 9010, podrobný popis viď PD - K.007</t>
  </si>
  <si>
    <t>-390982321</t>
  </si>
  <si>
    <t>280</t>
  </si>
  <si>
    <t>76443023K008</t>
  </si>
  <si>
    <t>M+D Dilatácia tribúny, oceľ.PZ plech hr.1,0mm,rš.275mm,kotvený do trapéz. Plechu a do oceľ.profilov lemujúcich dilatačné špáry, lakovaný plech RAL 9010, podrobný popis viď PD - K.008</t>
  </si>
  <si>
    <t>1645116623</t>
  </si>
  <si>
    <t>281</t>
  </si>
  <si>
    <t>998764203</t>
  </si>
  <si>
    <t>Presun hmôt pre konštrukcie klampiarske v objektoch výšky nad 12 do 24 m</t>
  </si>
  <si>
    <t>-92417134</t>
  </si>
  <si>
    <t>766</t>
  </si>
  <si>
    <t>Konštrukcie stolárske</t>
  </si>
  <si>
    <t>282</t>
  </si>
  <si>
    <t>766702120r</t>
  </si>
  <si>
    <t>-1691694984</t>
  </si>
  <si>
    <t>283</t>
  </si>
  <si>
    <t>766702120r2</t>
  </si>
  <si>
    <t>-323783579</t>
  </si>
  <si>
    <t>284</t>
  </si>
  <si>
    <t>766702120</t>
  </si>
  <si>
    <t>-1344211012</t>
  </si>
  <si>
    <t>285</t>
  </si>
  <si>
    <t>766702121</t>
  </si>
  <si>
    <t>2076658347</t>
  </si>
  <si>
    <t>286</t>
  </si>
  <si>
    <t>766702122</t>
  </si>
  <si>
    <t>-1459811539</t>
  </si>
  <si>
    <t>287</t>
  </si>
  <si>
    <t>766702123</t>
  </si>
  <si>
    <t>-979490423</t>
  </si>
  <si>
    <t>288</t>
  </si>
  <si>
    <t>766702125</t>
  </si>
  <si>
    <t>-329325651</t>
  </si>
  <si>
    <t>289</t>
  </si>
  <si>
    <t>766702127</t>
  </si>
  <si>
    <t>475470740</t>
  </si>
  <si>
    <t>290</t>
  </si>
  <si>
    <t>766702146</t>
  </si>
  <si>
    <t>-2123823438</t>
  </si>
  <si>
    <t>291</t>
  </si>
  <si>
    <t>766702147</t>
  </si>
  <si>
    <t>-1611762099</t>
  </si>
  <si>
    <t>292</t>
  </si>
  <si>
    <t>766702148</t>
  </si>
  <si>
    <t>106437228</t>
  </si>
  <si>
    <t>293</t>
  </si>
  <si>
    <t>766702149</t>
  </si>
  <si>
    <t>-1986240908</t>
  </si>
  <si>
    <t>294</t>
  </si>
  <si>
    <t>766702149r</t>
  </si>
  <si>
    <t>-777304625</t>
  </si>
  <si>
    <t>295</t>
  </si>
  <si>
    <t>766702416</t>
  </si>
  <si>
    <t>M+D, Vstupné plastové dvere, 1-kr., 900x1970, hr ost.: 260, Bezbariérové, núdzové otváranie, plastová zárubňa rámová, kľučka, FAB, ED V.14/L</t>
  </si>
  <si>
    <t>1730809742</t>
  </si>
  <si>
    <t>296</t>
  </si>
  <si>
    <t>766702417R</t>
  </si>
  <si>
    <t>M+D, Vstupné plastové dvere, 2-kr., 900+900x1970, hr ost.: 260, Bezbariérové, núdzové otváranie, plastová zárubňa rámová, kľučka, FAB,hl.krídlo plné,sekund.zasklené-bezp.zasklenie,mliečne ED V.15</t>
  </si>
  <si>
    <t>-1472124481</t>
  </si>
  <si>
    <t>297</t>
  </si>
  <si>
    <t>766702418</t>
  </si>
  <si>
    <t>M+D, Vnútorné drevené dvere, 1-kr., 800x1970, hr ost.: 125, Bezbariérové, oceľová zárubňa CGAS, kľučka, FAB, mriežka, ID V.05/L</t>
  </si>
  <si>
    <t>-1020907056</t>
  </si>
  <si>
    <t>298</t>
  </si>
  <si>
    <t>766702419</t>
  </si>
  <si>
    <t>M+D, Vstupné plastové dvere, 1-kr., 900x1970, hr ost.: 260, Bezbariérové, núdzové otváranie, vrátane samozatvárača, plastová zárubňa rámová, guľa, valčekový zámok, mriežka, ED V.16/P</t>
  </si>
  <si>
    <t>2115485849</t>
  </si>
  <si>
    <t>299</t>
  </si>
  <si>
    <t>766702420</t>
  </si>
  <si>
    <t>M+D, Vstupné plastové dvere, 1-kr., 900x1970, hr ost.: 260, Bezbariérové, núdzové otváranie, vrátane samozatvárača, plastová zárubňa rámová, guľa, valčekový zámok, mriežka, ED V.17/P</t>
  </si>
  <si>
    <t>-646374462</t>
  </si>
  <si>
    <t>300</t>
  </si>
  <si>
    <t>766702421</t>
  </si>
  <si>
    <t>M+D, Vstupné plastové dvere, 1-kr., 900x1970, hr ost.: 260, Bezbariérové, núdzové otváranie, vrátane samozatvárača, plastová zárubňa rámová, guľa, valčekový zámok, mriežka, ED V.18/L</t>
  </si>
  <si>
    <t>-686501999</t>
  </si>
  <si>
    <t>301</t>
  </si>
  <si>
    <t>766702422</t>
  </si>
  <si>
    <t>M+D, Vstupné plastové dvere, 1-kr., 900x1970, hr ost.: 260, Bezbariérové, núdzové otváranie, plastová zárubňa rámová, guľa, kľučka, FAB, ED V.19/L</t>
  </si>
  <si>
    <t>-602403566</t>
  </si>
  <si>
    <t>302</t>
  </si>
  <si>
    <t>766702423</t>
  </si>
  <si>
    <t>M+D, Vstupné plastové dvere, 1-kr., 900x1970, hr ost.: 260, Bezbariérové, núdzové otváranie, plastová zárubňa rámová, guľa, kľučka, FAB, ED V.20/P</t>
  </si>
  <si>
    <t>-1869145601</t>
  </si>
  <si>
    <t>303</t>
  </si>
  <si>
    <t>766702424</t>
  </si>
  <si>
    <t>M+D, Vstupné plastové dvere, 1-kr., 900x1970, hr ost.: 260, Bezbariérové, núdzové otváranie, plastová zárubňa rámová, guľa, kľučka, FAB, mriežka, ED V.21/P</t>
  </si>
  <si>
    <t>-1049507159</t>
  </si>
  <si>
    <t>304</t>
  </si>
  <si>
    <t>766702431</t>
  </si>
  <si>
    <t>M+D, Vstupné plastové dvere, 1-kr., 900x1970, hr ost.: 260, Bezbariérové, núdzové otváranie, vrátane samozatvárača, plastová zárubňa rámová, guľa, valčekový zámok, mriežka, ED V.22/L</t>
  </si>
  <si>
    <t>550549876</t>
  </si>
  <si>
    <t>305</t>
  </si>
  <si>
    <t>766702432</t>
  </si>
  <si>
    <t>M+D, Vstupné plastové dvere, 1-kr., 900x1970, hr ost.: 260, Bezbariérové, núdzové otváranie, vrátane samozatvárača, plastová zárubňa rámová, guľa, valčekový zámok, mriežka, ED V.23/L</t>
  </si>
  <si>
    <t>-735151031</t>
  </si>
  <si>
    <t>306</t>
  </si>
  <si>
    <t>766702433</t>
  </si>
  <si>
    <t>M+D, Vstupné plastové dvere, 1-kr., 900x1970, hr ost.: 260, Bezbariérové, núdzové otváranie, vrátane samozatvárača, plastová zárubňa rámová, guľa, valčekový zámok, mriežka, ED V.24/P</t>
  </si>
  <si>
    <t>1767209854</t>
  </si>
  <si>
    <t>307</t>
  </si>
  <si>
    <t>766702469</t>
  </si>
  <si>
    <t>M+D, Vstupné plastové dvere, 1-kr., 900x1970, hr ost.: 260, Bezbariérové, núdzové otváranie, vrátane samozatvárača, plastová zárubňa rámová, guľa, valčekový zámok, mriežka, ED V.49/P</t>
  </si>
  <si>
    <t>356656927</t>
  </si>
  <si>
    <t>308</t>
  </si>
  <si>
    <t>766702470</t>
  </si>
  <si>
    <t>M+D, Vstupné plastové dvere, 1-kr., 900x1970, hr ost.: 260, Bezbariérové, núdzové otváranie, vrátane samozatvárača, plastová zárubňa rámová, guľa, valčekový zámok, mriežka, ED V.50/P</t>
  </si>
  <si>
    <t>-1753979167</t>
  </si>
  <si>
    <t>309</t>
  </si>
  <si>
    <t>766702472</t>
  </si>
  <si>
    <t>M+D, Vstupné plastové dvere, 1-kr., 900x1970, hr ost.: 260, Bezbariérové, núdzové otváranie, plastová zárubňa rámová, guľa, kľučka, FAB, mriežka, ED V.51/P</t>
  </si>
  <si>
    <t>726152380</t>
  </si>
  <si>
    <t>310</t>
  </si>
  <si>
    <t>766702473</t>
  </si>
  <si>
    <t>M+D, Vstupné plastové dvere, 1-kr., 900x1970, hr ost.: 260, Bezbariérové, núdzové otváranie, plastová zárubňa rámová, guľa, kľučka, FAB, ED V.52/L</t>
  </si>
  <si>
    <t>-622434714</t>
  </si>
  <si>
    <t>311</t>
  </si>
  <si>
    <t>766702474</t>
  </si>
  <si>
    <t>M+D, Vstupné plastové dvere, 1-kr., 900x1970, hr ost.: 260, Bezbariérové, núdzové otváranie, plastová zárubňa rámová, guľa, kľučka, FAB, ED V.53/L</t>
  </si>
  <si>
    <t>1739009118</t>
  </si>
  <si>
    <t>312</t>
  </si>
  <si>
    <t>766702481</t>
  </si>
  <si>
    <t>M+D, Vstupné plastové dvere, 1-kr., 900x1970, hr ost.: 260, Bezbariérové, núdzové otváranie, vrátane samozatvárača, plastová zárubňa rámová, guľa, valčekový zámok, mriežka, ED V.54/L</t>
  </si>
  <si>
    <t>196001177</t>
  </si>
  <si>
    <t>313</t>
  </si>
  <si>
    <t>766702482</t>
  </si>
  <si>
    <t>M+D, Vstupné plastové dvere, 1-kr., 900x1970, hr ost.: 260, Bezbariérové, núdzové otváranie, vrátane samozatvárača, plastová zárubňa rámová, guľa, valčekový zámok, mriežka, ED V.55/P</t>
  </si>
  <si>
    <t>-325893488</t>
  </si>
  <si>
    <t>314</t>
  </si>
  <si>
    <t>766702483</t>
  </si>
  <si>
    <t>M+D, Vstupné plastové dvere, 1-kr., 900x1970, hr ost.: 260, Bezbariérové, núdzové otváranie, vrátane samozatvárača, plastová zárubňa rámová, guľa, valčekový zámok, mriežka, ED V.56/P</t>
  </si>
  <si>
    <t>-73043179</t>
  </si>
  <si>
    <t>315</t>
  </si>
  <si>
    <t>766702484</t>
  </si>
  <si>
    <t>M+D, Vstupné plastové dvere, 1-kr., 900x1970, hr ost.: 260, Bezbariérové, núdzové otváranie, vrátane samozatvárača, plastová zárubňa rámová, kľučka, FAB, mriežka, ED V.57/L</t>
  </si>
  <si>
    <t>756945867</t>
  </si>
  <si>
    <t>316</t>
  </si>
  <si>
    <t>766702484d</t>
  </si>
  <si>
    <t>M+D, Vstupné plastové dvere, 1-kr., 900x1970, hr ost.: 260, Bezbariérové, núdzové otváranie, plastová zárubňa rámová, kľučka, FAB, mriežka, ED V.57/P</t>
  </si>
  <si>
    <t>-1968574535</t>
  </si>
  <si>
    <t>317</t>
  </si>
  <si>
    <t>766702485</t>
  </si>
  <si>
    <t>M+D, Vstupné plastové dvere, 1-kr., 900x1970, hr ost.: 260, Bezbariérové, núdzové otváranie, vrátane samozatvárača, plastová zárubňa rámová, guľa, valčekový zámok, mriežka, ED V.58/P</t>
  </si>
  <si>
    <t>1299778398</t>
  </si>
  <si>
    <t>318</t>
  </si>
  <si>
    <t>766702486</t>
  </si>
  <si>
    <t>M+D, Vstupné plastové dvere, 1-kr., 900x1970, hr ost.: 260, Bezbariérové, núdzové otváranie, vrátane samozatvárača, plastová zárubňa rámová, guľa, valčekový zámok, mriežka, ED V.59/L</t>
  </si>
  <si>
    <t>1253592735</t>
  </si>
  <si>
    <t>319</t>
  </si>
  <si>
    <t>766702487</t>
  </si>
  <si>
    <t>M+D, Vstupné plastové dvere, 1-kr., 900x1970, hr ost.: 260, Bezbariérové, núdzové otváranie, vrátane samozatvárača, plastová zárubňa rámová, guľa, valčekový zámok, mriežka, ED V.60/P</t>
  </si>
  <si>
    <t>1558467503</t>
  </si>
  <si>
    <t>320</t>
  </si>
  <si>
    <t>766702488</t>
  </si>
  <si>
    <t>M+D, Vstupné plastové dvere, 1-kr., 900x1970, hr ost.: 260, Bezbariérové, núdzové otváranie, plastová zárubňa rámová, guľa, kľučka, FAB, ED V.61/P</t>
  </si>
  <si>
    <t>-1952850353</t>
  </si>
  <si>
    <t>321</t>
  </si>
  <si>
    <t>766702488L</t>
  </si>
  <si>
    <t>M+D, Vstupné plastové dvere, 1-kr., 900x1970, hr ost.: 260, Bezbariérové, núdzové otváranie, plastová zárubňa rámová, guľa, kľučka, FAB, mriežka, ED V.61/L</t>
  </si>
  <si>
    <t>1708064910</t>
  </si>
  <si>
    <t>322</t>
  </si>
  <si>
    <t>766702490</t>
  </si>
  <si>
    <t>M+D, Vnútorné drevené dvere, 1-kr., 900x1970, hr ost.: 150, Bezbariérové, oceľová zárubňa CGAS, kľučka, FAB, mriežka, ID V.33/P</t>
  </si>
  <si>
    <t>-869819849</t>
  </si>
  <si>
    <t>323</t>
  </si>
  <si>
    <t>998766203</t>
  </si>
  <si>
    <t>Presun hmot pre konštrukcie stolárske v objektoch výšky nad 12 do 24 m</t>
  </si>
  <si>
    <t>-671502849</t>
  </si>
  <si>
    <t>767</t>
  </si>
  <si>
    <t>Konštrukcie doplnkové kovové</t>
  </si>
  <si>
    <t>324</t>
  </si>
  <si>
    <t>766702414R</t>
  </si>
  <si>
    <t>M+D Vstupná posuvno zdvižná brána z tepelno izolovaných lamelov, 5000x2250, hr ost.: 260, EW 60/D1-C, Bezbariérové- EB V.01/-</t>
  </si>
  <si>
    <t>1680214794</t>
  </si>
  <si>
    <t>325</t>
  </si>
  <si>
    <t>7671612Z1.1</t>
  </si>
  <si>
    <t>M+D Oceľové pozink.madlo, bočná stena vomitória (rúra 51/4, kotevné platne 200/100/10, chem.kotvy M12), výšky 400mm, dl.2,83m, 27,035kg, vr. Povrchovej úpravy a kotvenia, podrobný popis viď PD - Z.1.1</t>
  </si>
  <si>
    <t>2081380967</t>
  </si>
  <si>
    <t>326</t>
  </si>
  <si>
    <t>7671612Z1.2</t>
  </si>
  <si>
    <t>M+D Oceľové pozink. madlo, bočná stena vomitória (rúra 51/4, kotevné platne 200/100/10, chem.kotvy M12), výšky 400mm, dl.3,725m, 35,64kg, vr. Povrchovej úpravy a kotvenia, podrobný popis viď PD - Z.1.2</t>
  </si>
  <si>
    <t>1225730596</t>
  </si>
  <si>
    <t>327</t>
  </si>
  <si>
    <t>7671612Z1.4</t>
  </si>
  <si>
    <t>M+D Oceľové pozink. madlo,mantinel (rúra 51/4, kotevné platne 200/100/10, chem.kotvy M12), výšky 300mm, dl.19,4m, 151,204kg, vr. Povrchovej úpravy a kotvenia, podrobný popis viď PD - Z.1.4</t>
  </si>
  <si>
    <t>82906409</t>
  </si>
  <si>
    <t>328</t>
  </si>
  <si>
    <t>7671612Z1.5</t>
  </si>
  <si>
    <t>M+D Oceľové pozink. madlo,mantinel (rúra 51/4, kotevné platne 200/100/10, chem.kotvy M12), výšky 300mm, dl.11,91m, 94,216kg, vr. Povrchovej úpravy a kotvenia, podrobný popis viď PD - Z.1.5</t>
  </si>
  <si>
    <t>-1258748604</t>
  </si>
  <si>
    <t>329</t>
  </si>
  <si>
    <t>7671612Z3.10</t>
  </si>
  <si>
    <t>M+D Oceľové pozink.zábradlie,terasa fotografi a KFA(rúra 51/4, kotevné platne 200/100/10, chem.kotvy M12), výšky 900mm, dl.5,003m,115,836kg, vr. Povrchovej úpravy a kotvenia, podrobný popis viď PD - Z.3.10</t>
  </si>
  <si>
    <t>-1653550382</t>
  </si>
  <si>
    <t>330</t>
  </si>
  <si>
    <t>767161Z1.23</t>
  </si>
  <si>
    <t>M+D Oceľové pozink. bočná stena-fotograf (rúra 51/4, kotevné platne 200/100/10, chem.kotvy M12), výšky 400mm, dl.2,24m, 27,17kg, vr. Povrchovej úpravy a kotvenia, podrobný popis viď PD - Z.1.23</t>
  </si>
  <si>
    <t>-264268694</t>
  </si>
  <si>
    <t>331</t>
  </si>
  <si>
    <t>767161Z2.1</t>
  </si>
  <si>
    <t>M+D Oceľové pozink.madlo,schodiska vomitórií(rúra 51/4, kotevné platne 160/100/10, chem.kotvy M12), dl.4,856m,36,75kg, vr. Povrchovej úpravy a kotvenia, podrobný popis viď PD - Z.2.1</t>
  </si>
  <si>
    <t>-1406968386</t>
  </si>
  <si>
    <t>332</t>
  </si>
  <si>
    <t>767161Z3.1</t>
  </si>
  <si>
    <t>M+D Oceľové pozink.zábradlie,schodisko vomitórií(rúra 51/4, kotevné platne 200/100/10, chem.kotvy M12), výšky 984mm, dl.5,09m,97,22kg, vr. Povrchovej úpravy a kotvenia, podrobný popis viď PD - Z.3.1</t>
  </si>
  <si>
    <t>176849398</t>
  </si>
  <si>
    <t>333</t>
  </si>
  <si>
    <t>767161Z3.2</t>
  </si>
  <si>
    <t>M+D Oceľové pozink.zábradlie,schodisko vomitórií(rúra 51/4, kotevné platne 100+100/100/10, chem.kotvy M12), výšky 990mm, dl.4,25m,79,57kg, vr. Povrchovej úpravy a kotvenia, podrobný popis viď PD - Z.3.2</t>
  </si>
  <si>
    <t>-1446534178</t>
  </si>
  <si>
    <t>334</t>
  </si>
  <si>
    <t>767161Z3.27</t>
  </si>
  <si>
    <t>M+D Oceľové pozink.zábradlie,koridor pred turniketom(rúra 51/4, kotevné platne 150/150/10, chem.kotvy M12),výšky 1300mm, dl.2,35m,51,98kg, vr.povrch.j úpravy,kotv.,základov a zemných prác,podr.popis viď PD - Z.3.27</t>
  </si>
  <si>
    <t>-1819379211</t>
  </si>
  <si>
    <t>335</t>
  </si>
  <si>
    <t>767161Z3.28</t>
  </si>
  <si>
    <t>M+D Oceľové pozink.zábradlie,koridor pred turniketom(rúra 51/4, kotevné platne 150/150/10, chem.kotvy M12),výšky 1300mm, dl.1,55m,34,48kg, vr.povrch.j úpravy,kotv.,základov a zemných prác,podr.popis viď PD - Z.3.28</t>
  </si>
  <si>
    <t>-769023186</t>
  </si>
  <si>
    <t>336</t>
  </si>
  <si>
    <t>767161Z3.3</t>
  </si>
  <si>
    <t>M+D Oceľové pozink.zábradlie,schodisko vomitórií(rúra 51/4, kotevné platne 100+100/100/10, chem.kotvy M12), výšky 990mm, dl.4,25m,79,57kg, vr. Povrchovej úpravy a kotvenia, podrobný popis viď PD - Z.3.3</t>
  </si>
  <si>
    <t>-838601723</t>
  </si>
  <si>
    <t>337</t>
  </si>
  <si>
    <t>767161Z3.4</t>
  </si>
  <si>
    <t>M+D Oceľové pozink.zábradlie,schodisko vomitórií(rúra 51/4, kotevné platne 100+100/100/10, chem.kotvy M12), výšky 990mm, dl.4,15m,79,036kg, vr. Povrchovej úpravy a kotvenia, podrobný popis viď PD - Z.3.4</t>
  </si>
  <si>
    <t>622800527</t>
  </si>
  <si>
    <t>338</t>
  </si>
  <si>
    <t>767161Z3.5</t>
  </si>
  <si>
    <t>M+D Oceľové pozink.zábradlie,schodisko vomitórií(rúra 51/4, kotevné platne 100+100/100/10, chem.kotvy M12), výšky 990mm, dl.4,15m,79,036kg, vr. Povrchovej úpravy a kotvenia, podrobný popis viď PD - Z.3.5</t>
  </si>
  <si>
    <t>-859856319</t>
  </si>
  <si>
    <t>339</t>
  </si>
  <si>
    <t>767161Z3.8</t>
  </si>
  <si>
    <t>M+D Oceľové pozink.zábradlie,boč VIP/normal sektor (rúra 51/4, kotevné platne 200/100/10, chem.kotvy M12), výšky 1299mm, dl.10,05m,171,12kg, vr. Povrchovej úpravy a kotvenia, podrobný popis viď PD - Z.3.8</t>
  </si>
  <si>
    <t>186852531</t>
  </si>
  <si>
    <t>340</t>
  </si>
  <si>
    <t>767161Z3.9</t>
  </si>
  <si>
    <t>M+D Oceľové pozink.zábradlie,terasa fotografi a KFA(rúra 51/4, kotevné platne 100+100/100/10, chem.kotvy M12), výšky 900mm, dl.7,237m,115,752kg, vr. Povrchovej úpravy a kotvenia, podrobný popis viď PD - Z.3.9</t>
  </si>
  <si>
    <t>41955267</t>
  </si>
  <si>
    <t>341</t>
  </si>
  <si>
    <t>767161Z4.1</t>
  </si>
  <si>
    <t>M+D Oceľové pozink.bránka,mantinel(rúra 51/4,navarovacie pánty),výšky 900mm, dl.1,3m,40,02kg, vr. Povrchovej úpravy a kotvenia, podrobný popis viď PD - Z.4.1</t>
  </si>
  <si>
    <t>552830116</t>
  </si>
  <si>
    <t>342</t>
  </si>
  <si>
    <t>767161Z4.2</t>
  </si>
  <si>
    <t>M+D Oceľové pozink.bránka,mantinel(rúra 51/4,navarovacie pánty),výšky 900mm, dl.1,3m,40,02kg, vr. Povrchovej úpravy a kotvenia, podrobný popis viď PD - Z.4.2</t>
  </si>
  <si>
    <t>47980295</t>
  </si>
  <si>
    <t>343</t>
  </si>
  <si>
    <t>767161Z4.3</t>
  </si>
  <si>
    <t>M+D Oceľové pozink.bránka,mantinel(rúra 51/4,navarovacie pánty),výšky 900mm, dl.2,115m,45,04kg, vr. Povrchovej úpravy a kotvenia, podrobný popis viď PD - Z.4.3</t>
  </si>
  <si>
    <t>-1819933075</t>
  </si>
  <si>
    <t>344</t>
  </si>
  <si>
    <t>767161Z6.1</t>
  </si>
  <si>
    <t>M+D Únikové schodisko (5 stupňov)+zábradlie po stranách ( materiál:TRCTV 40x3, POROŠTOVÉ STUPNE, TRUBKA 51/3), šírky ramena 1,2m, 161kg, vrátane povrchovej úpravy, kotvenia, podrobný popis viď PD - Z.6.1</t>
  </si>
  <si>
    <t>1273714525</t>
  </si>
  <si>
    <t>345</t>
  </si>
  <si>
    <t>767161Z6.2</t>
  </si>
  <si>
    <t>M+D Únikové schodisko (5 stupňov)+zábradlie po stranách ( materiál:TRCTV 40x3, POROŠTOVÉ STUPNE, TRUBKA 51/3), šírky ramena 2,015m, 218,5kg, vrátane povrchovej úpravy, kotvenia, podrobný popis viď PD - Z.6.2</t>
  </si>
  <si>
    <t>-1656173427</t>
  </si>
  <si>
    <t>346</t>
  </si>
  <si>
    <t>767161Z6.5</t>
  </si>
  <si>
    <t>M+D Únikové schodisko (5 stupňov)+zábradlie po stranách ( materiál:TRCTV 40x3, POROŠTOVÉ STUPNE, TRUBKA 51/3), šírky ramena 1,2m, 161kg, vrátane povrchovej úpravy, kotvenia, podrobný popis viď PD - Z.6.5</t>
  </si>
  <si>
    <t>-714753583</t>
  </si>
  <si>
    <t>347</t>
  </si>
  <si>
    <t>767161Z6.6</t>
  </si>
  <si>
    <t>M+D Únikové schodisko (5 stupňov)+zábradlie po stranách ( materiál:TRCTV 40x3, POROŠTOVÉ STUPNE, TRUBKA 51/3), šírky ramena 2,015m, 219,7kg, vrátane povrchovej úpravy, kotvenia, podrobný popis viď PD - Z.6.6</t>
  </si>
  <si>
    <t>-828220851</t>
  </si>
  <si>
    <t>348</t>
  </si>
  <si>
    <t>767161Z8.1</t>
  </si>
  <si>
    <t>M+D Dištančný prvok pod turnikety z HEA140, platňa 150x150x10mm, celk. hm. 6,9kg, vrátane povrchovej úpravy, kotvenia, podrobný popis viď PD - Z.8.1</t>
  </si>
  <si>
    <t>1744257252</t>
  </si>
  <si>
    <t>349</t>
  </si>
  <si>
    <t>767161Z8.2</t>
  </si>
  <si>
    <t>M+D Dištančný prvok pre turnikety z HEA140, platňa 360x150x10mm, celk. hm. 9,75kg, vrátane povrchovej úpravy, kotvenia, podrobný popis viď PD - Z.8.2</t>
  </si>
  <si>
    <t>148642540</t>
  </si>
  <si>
    <t>350</t>
  </si>
  <si>
    <t>767161Z9.0</t>
  </si>
  <si>
    <t>M+D Dilatácia tribúny - strecha, oceľový profil hr.1,5m r.š. 190mm, lemujúci dilatačné špáry medzi trapezovými plechmi kotvený do oceľových väzníc, v každej dil. tribúny sú dva kusy, vrátane povrchovej úpravy RAL 9010, kotvenia,podrobný popis viď PD - Z.9</t>
  </si>
  <si>
    <t>1831651481</t>
  </si>
  <si>
    <t>351</t>
  </si>
  <si>
    <t>767171Z001</t>
  </si>
  <si>
    <t>M+D Oceľový profil tvoriaci konštrukciu atiky pre podporu osb dosku,hr.3,0mm, rozvinutej šírky 417mm, kotveného do trapéz. plechu po cca 600mm,vrátane povrchovej úpravy ochranný náter/pozink, kotvenia, podrobný popis viď PD - Z.001</t>
  </si>
  <si>
    <t>-218548417</t>
  </si>
  <si>
    <t>352</t>
  </si>
  <si>
    <t>767171Z002</t>
  </si>
  <si>
    <t>M+D Oceľový profil tvoriaci konštrukciu atiky pre podporu osb dosku,hr.3,0mm, rozvinutej šírky 370mm, kotveného do trapéz. plechu po cca 600mm,vrátane povrchovej úpravy ochranný náter/pozink, kotvenia, podrobný popis viď PD - Z.002</t>
  </si>
  <si>
    <t>714587586</t>
  </si>
  <si>
    <t>353</t>
  </si>
  <si>
    <t>767171Z003</t>
  </si>
  <si>
    <t>M+D Oceľový pozink.uholník s prelisom zabezp.kotvenie OSB dosky do ŽB venca,rozmer 35x50x50 hr.2,0mm, kotveného do ŽB venca po cca 600mm,vrátane povrchovej úpravy, kotvenia, podrobný popis viď PD - Z.003</t>
  </si>
  <si>
    <t>1342948801</t>
  </si>
  <si>
    <t>354</t>
  </si>
  <si>
    <t>767171Z004</t>
  </si>
  <si>
    <t>M+D Oceľový pozink. L uholník ,rozmer 60x60x6mm, kotvený do poteru pomocou kotviaceho profilu na L uholníku,vrátane povrchovej úpravy, kotvenia, podrobný popis viď PD - Z.004</t>
  </si>
  <si>
    <t>-1768388487</t>
  </si>
  <si>
    <t>355</t>
  </si>
  <si>
    <t>767171Z005</t>
  </si>
  <si>
    <t>M+D Oplechovanie stĺpa-dilat.profil z PZ plechu pre natavenie strešnej HI,kotvený do trapéz.plechu, hr.1,5mm,r.š. 300mm, dĺžka typ 810x610mm, dĺžka plechov 2,84m,vrátane povrchovej úpravy, kotvenia, podrobný popis viď PD - Z.005</t>
  </si>
  <si>
    <t>795856371</t>
  </si>
  <si>
    <t>356</t>
  </si>
  <si>
    <t>767171Z007</t>
  </si>
  <si>
    <t>M+D Oplechovanie prestupov VZT-dilatačný profil pre natavenie HI,kotv.do trapéz.plechu, prechádzajúci pozdĺž potrubia nad úroveň strechy, PZ plechhr.1,5mm,r.š.300mm,vrátane povrchovej úpravy, kotvenia, podrobný popis viď PD - Z.007</t>
  </si>
  <si>
    <t>992468836</t>
  </si>
  <si>
    <t>357</t>
  </si>
  <si>
    <t>767171Z701</t>
  </si>
  <si>
    <t>M+D Oplotenie výšky 2,35m, celk. dl. 6,6m, z panelov oká 200x50mm, drôty 2x8mm a 6mm, stĺpiky jakl 80x60x2,5mm, platne 200x200x10mm, vrátane povrchovej úpravy, kotvenia, podrobný popis viď PD - Z.7.1</t>
  </si>
  <si>
    <t>-1741416176</t>
  </si>
  <si>
    <t>358</t>
  </si>
  <si>
    <t>767171Z702</t>
  </si>
  <si>
    <t>M+D Oplotenie výšky 2,35m, celk. dl. 2,74m, z panelov oká 200x50mm, drôty 2x8mm a 6mm, stĺpiky jakl 80x60x2,5mm, platne 200x200x10mm, vrátane povrchovej úpravy, kotvenia, podrobný popis viď PD - Z.7.2</t>
  </si>
  <si>
    <t>-1398383788</t>
  </si>
  <si>
    <t>359</t>
  </si>
  <si>
    <t>767171Z703</t>
  </si>
  <si>
    <t>M+D Oplotenie výšky 2,35m, celk. dl. 6,6m, z panelov oká 200x50mm, drôty 2x8mm a 6mm, stĺpiky jakl 80x60x2,5mm, platne 200x200x10mm, vrátane povrchovej úpravy, kotvenia, podrobný popis viď PD - Z.7.3</t>
  </si>
  <si>
    <t>-357641649</t>
  </si>
  <si>
    <t>360</t>
  </si>
  <si>
    <t>767171Z704</t>
  </si>
  <si>
    <t>M+D Oplotenie výšky 2,35m, celk. dl. 7,6m, z panelov oká 200x50mm, drôty 2x8mm a 6mm, stĺpiky jakl 80x60x2,5mm, platne 200x200x10mm, vrátane povrchovej úpravy, kotvenia, podrobný popis viď PD - Z.7.4</t>
  </si>
  <si>
    <t>-787902265</t>
  </si>
  <si>
    <t>361</t>
  </si>
  <si>
    <t>767171Z711</t>
  </si>
  <si>
    <t>M+D Oplotenie na tribúne výšky 2,4m, celk. dl. 17,34m, z panelov oká 200x50mm, drôty 2x8mm a 6mm, stĺpiky jakl 80x60x2,5mm, rám jakl 40x40x2mm, platne 200x200x10mm, vrátane povrchovej úpravy, kotvenia, podrobný popis viď PD - Z.7.11</t>
  </si>
  <si>
    <t>192450229</t>
  </si>
  <si>
    <t>362</t>
  </si>
  <si>
    <t>767171Z712</t>
  </si>
  <si>
    <t>M+D Oplotenie na tribúne výšky 1,9m, celk. dl. 12,05m, z panelov oká 200x50mm, drôty 2x8mm a 6mm, stĺpiky jakl 80x60x2,5mm, rám jakl 40x40x2mm, platne 200x200x10mm, vrátane povrchovej úpravy, kotvenia, podrobný popis viď PD - Z.7.12</t>
  </si>
  <si>
    <t>-894980732</t>
  </si>
  <si>
    <t>363</t>
  </si>
  <si>
    <t>767171Z712z</t>
  </si>
  <si>
    <t>-264101590</t>
  </si>
  <si>
    <t>364</t>
  </si>
  <si>
    <t>767171Z713</t>
  </si>
  <si>
    <t>M+D Oplotenie na tribúne výšky 2,5m, celk. dl. 12,05m, z panelov oká 200x50mm, drôty 2x8mm a 6mm, stĺpiky jakl 80x60x2,5mm, rám jakl 40x40x2mm, platne 200x200x10mm, vrátane povrchovej úpravy, kotvenia, podrobný popis viď PD - Z.7.13</t>
  </si>
  <si>
    <t>-491915455</t>
  </si>
  <si>
    <t>365</t>
  </si>
  <si>
    <t>767171Z714</t>
  </si>
  <si>
    <t>M+D Oplotenie na tribúne výšky 2,5m, celk. dl. 7,925m, z panelov oká 200x50mm, drôty 2x8mm a 6mm, stĺpiky jakl 80x60x2,5mm, rám jakl 40x40x2mm, platne 200x200x10mm, vrátane povrchovej úpravy, kotvenia, podrobný popis viď PD - Z.7.14</t>
  </si>
  <si>
    <t>-1718101880</t>
  </si>
  <si>
    <t>366</t>
  </si>
  <si>
    <t>767171Z715</t>
  </si>
  <si>
    <t>M+D Oplotenie na tribúne výšky 1,94m, celk. dl. 4,025m, z panelov oká 200x50mm, drôty 2x8mm a 6mm, stĺpiky jakl 80x60x2,5mm, rám jakl 40x40x2mm, platne 200x200x10+200x170x10mm, vrátane povrchovej úpravy, kotvenia, podrobný popis viď PD - Z.7.15</t>
  </si>
  <si>
    <t>-304641333</t>
  </si>
  <si>
    <t>367</t>
  </si>
  <si>
    <t>767171Z716</t>
  </si>
  <si>
    <t>M+D Oplotenie výšky 3m, celk. dl. 6,41m, z panelov oká 200x50mm, drôty 2x6mm a 5mm, stĺpiky jakl 120x60x3mm, platne 200x200x10mm, vrátane povrchovej úpravy, kotvenia, podrobný popis viď PD - Z.7.16</t>
  </si>
  <si>
    <t>-839578349</t>
  </si>
  <si>
    <t>368</t>
  </si>
  <si>
    <t>767171Z717</t>
  </si>
  <si>
    <t>M+D Oplotenie výšky 3m, celk. dl. 2,5m, z panelov oká 200x50mm, drôty 2x6mm a 5mm, vrátane povrchovej úpravy, kotvenia, podrobný popis viď PD - Z.7.17</t>
  </si>
  <si>
    <t>-1687170349</t>
  </si>
  <si>
    <t>369</t>
  </si>
  <si>
    <t>767171Z718</t>
  </si>
  <si>
    <t>M+D Oplotenie výšky 3m, celk. dl. 6,4m, z panelov oká 200x50mm, drôty 2x6mm a 5mm, stĺpiky jakl 120x60x3mm, platne 200x200x10mm, vrátane povrchovej úpravy, kotvenia, podrobný popis viď PD - Z.7.18</t>
  </si>
  <si>
    <t>1862596986</t>
  </si>
  <si>
    <t>370</t>
  </si>
  <si>
    <t>767171Z719</t>
  </si>
  <si>
    <t>M+D Oplotenie výšky 3m, celk. dl. 2,815m, z panelov oká 200x50mm, drôty 2x6mm a 5mm, stĺpiky jakl 120x60x3mm, platne 200x200x10mm, vrátane povrchovej úpravy, kotvenia, podrobný popis viď PD - Z.7.19</t>
  </si>
  <si>
    <t>930752334</t>
  </si>
  <si>
    <t>371</t>
  </si>
  <si>
    <t>767171Z720</t>
  </si>
  <si>
    <t>M+D Oplotenie výšky 3m, celk. dl. 2,815m, z panelov oká 200x50mm, drôty 2x6mm a 5mm, stĺpiky jakl 120x60x3mm, platne 200x200x10mm, vrátane povrchovej úpravy, kotvenia, podrobný popis viď PD - Z.7.20</t>
  </si>
  <si>
    <t>-1969970516</t>
  </si>
  <si>
    <t>372</t>
  </si>
  <si>
    <t>767171Z723</t>
  </si>
  <si>
    <t>M+D Oplotenie výšky 3m, celk. dl. 1,45m, z panelov oká 200x50mm, drôty 2x6mm a 5mm, stĺpiky jakl 120x60x3mm, platne 200x200x10mm, vrátane povrchovej úpravy, kotvenia, podrobný popis viď PD - Z.7.23</t>
  </si>
  <si>
    <t>1717027332</t>
  </si>
  <si>
    <t>373</t>
  </si>
  <si>
    <t>767171Z724</t>
  </si>
  <si>
    <t>M+D Oplotenie výšky 3m, celk. dl. 1,45m, z panelov oká 200x50mm, drôty 2x6mm a 5mm, stĺpiky jakl 120x60x3mm, platne 200x200x10mm, vrátane povrchovej úpravy, kotvenia, podrobný popis viď PD - Z.7.24</t>
  </si>
  <si>
    <t>1150539836</t>
  </si>
  <si>
    <t>374</t>
  </si>
  <si>
    <t>767171Z725</t>
  </si>
  <si>
    <t>M+D Oplotenie nad turniketom výšky 0,7m, celk. dl. 2,45m, z panelov oká 200x50mm, drôty 2x6mm a 5mm, rám jakl 100x60x3mm, vrátane povrchovej úpravy, kotvenia, podrobný popis viď PD - Z.7.25</t>
  </si>
  <si>
    <t>1103517244</t>
  </si>
  <si>
    <t>375</t>
  </si>
  <si>
    <t>767171Z727</t>
  </si>
  <si>
    <t>M+D Oplotenie výšky 3m, celk. dl. 6,07m, z panelov oká 200x50mm, drôty 2x6mm a 5mm, stĺpiky jakl 100x60x3mm, platne 200x200x10mm, vrátane povrchovej úpravy, kotvenia, podrobný popis viď PD - Z.7.27</t>
  </si>
  <si>
    <t>282933067</t>
  </si>
  <si>
    <t>376</t>
  </si>
  <si>
    <t>767171Z730</t>
  </si>
  <si>
    <t>M+D Oplotenie výšky 3m, celk. dl. 5,47m, z panelov oká 200x50mm, drôty 2x6mm a 5mm, stĺpiky jakl 120x60x3mm, platne 200x200x10mm, vrátane povrchovej úpravy, kotvenia, podrobný popis viď PD - Z.7.30</t>
  </si>
  <si>
    <t>-1731606129</t>
  </si>
  <si>
    <t>377</t>
  </si>
  <si>
    <t>767171Z7B11</t>
  </si>
  <si>
    <t>M+D Brána výšky 3m, dvojkrídlová, šírka 1,75m, z panelov oká 200x50mm, drôty 2x6mm a 5mm, stĺpiky jakl 100x60x3mm, rám  jakl 60x40x2mm, platne 200x100x10mm, napojene na EPS, vrátane kovania, zámku, kľučky, povrch. úpravy, kotv., podr. popis viď PD - ZB1.1</t>
  </si>
  <si>
    <t>874122729</t>
  </si>
  <si>
    <t>378</t>
  </si>
  <si>
    <t>767171Z7B12</t>
  </si>
  <si>
    <t>M+D Brána výšky 3m, dvojkrídlová, šírka 1,75m, z panelov oká 200x50mm, drôty 2x6mm a 5mm, stĺpiky jakl 100x60x3mm, rám  jakl 60x40x2mm, platne 200x100x10mm, napojene na EPS, vrátane kovania, zámku, kľučky, povrch. úpravy, kotv., podr. popis viď PD - ZB1.2</t>
  </si>
  <si>
    <t>1113838773</t>
  </si>
  <si>
    <t>379</t>
  </si>
  <si>
    <t>767171Z7B3</t>
  </si>
  <si>
    <t>M+D Brána výšky 3m, dvojkrídlová, šírka 3m, z panelov oká 200x50mm, drôty 2x6mm a 5mm, stĺpiky jakl 100x100x6mm, rám  jakl 60x40x2mm, vrátane kovania, zámku, kľučky, povrchovej úpravy, kotvenia, podrobný popis viď PD - ZB3</t>
  </si>
  <si>
    <t>-2064646705</t>
  </si>
  <si>
    <t>382</t>
  </si>
  <si>
    <t>767392112</t>
  </si>
  <si>
    <t>Montáž krytiny striech plechom tvarovaným skrutkovaním</t>
  </si>
  <si>
    <t>130965867</t>
  </si>
  <si>
    <t>383</t>
  </si>
  <si>
    <t>1388034000-3</t>
  </si>
  <si>
    <t>1809556068</t>
  </si>
  <si>
    <t>384</t>
  </si>
  <si>
    <t>767411130</t>
  </si>
  <si>
    <t>M+D Plná nepriesvitná krytina nad tribúnou, trapézový plech MASLEN T50, hr. 0,7mm, vrátane dilatácie podľa det.9062 vid PD</t>
  </si>
  <si>
    <t>1828212187</t>
  </si>
  <si>
    <t>385</t>
  </si>
  <si>
    <t>767411131</t>
  </si>
  <si>
    <t>M+D Priesvitná krytina - Polykarbonátové dutinkové dosky 32 8W, UV stále, nad tribúnou</t>
  </si>
  <si>
    <t>766024606</t>
  </si>
  <si>
    <t>386</t>
  </si>
  <si>
    <t>76741112s</t>
  </si>
  <si>
    <t>-939908819</t>
  </si>
  <si>
    <t>387</t>
  </si>
  <si>
    <t>76799510OK2s</t>
  </si>
  <si>
    <t>M+D Uloženie slzičkového plechu P5/7 pre plošinu kamery a žlaby, vrátane pomocného materiálu, zvarov a povrchovej úpravy</t>
  </si>
  <si>
    <t>313809192</t>
  </si>
  <si>
    <t>388</t>
  </si>
  <si>
    <t>767111110vs</t>
  </si>
  <si>
    <t>M+D Výlez na strechu 800x800, vrátane oplechovania, kotvenia a potr. príslušenstva a povrchovej úpravy</t>
  </si>
  <si>
    <t>459835295</t>
  </si>
  <si>
    <t>389</t>
  </si>
  <si>
    <t>7674111OP01.01</t>
  </si>
  <si>
    <t>M+D Bezpečnostná roleta, tepelne izolovaná, v.1250mm, dl.3214mm, farba biela, vr.príslušenstva - OP 01.01</t>
  </si>
  <si>
    <t>1493321801</t>
  </si>
  <si>
    <t>390</t>
  </si>
  <si>
    <t>7674111OP01.02</t>
  </si>
  <si>
    <t>M+D Bezpečnostná roleta, tepelne izolovaná, v.1250mm, dl.3500mm, farba biela, vr.príslušenstva - OP 01.02</t>
  </si>
  <si>
    <t>-1089184634</t>
  </si>
  <si>
    <t>391</t>
  </si>
  <si>
    <t>7674111OP02.01</t>
  </si>
  <si>
    <t>M+D Parapet, podkonštrukcia 50mm+obloženie: š.ostenia 260mm, dl.otvoru 3,124m, so skosenou hranou,f.biela - OP 02.01</t>
  </si>
  <si>
    <t>2112686814</t>
  </si>
  <si>
    <t>392</t>
  </si>
  <si>
    <t>7674111OP02.02</t>
  </si>
  <si>
    <t>M+D Parapet, podkonštrukcia 50mm+obloženie:š.ostenia 260mm,dl.otvoru 3,5m,f.biela - OP 02.02</t>
  </si>
  <si>
    <t>-1615488226</t>
  </si>
  <si>
    <t>393</t>
  </si>
  <si>
    <t>7674111OP03.01</t>
  </si>
  <si>
    <t>M+D Vetracia mriežka 200x200mm - OP 03.01</t>
  </si>
  <si>
    <t>-1795572875</t>
  </si>
  <si>
    <t>394</t>
  </si>
  <si>
    <t>76799510OK1</t>
  </si>
  <si>
    <t>M+D Oceľová konštrukcia pre fasádu a strechu, vrátane pomocného materiálu, zvarov a povrchovej úpravy</t>
  </si>
  <si>
    <t>-2097657403</t>
  </si>
  <si>
    <t>395</t>
  </si>
  <si>
    <t>76799510OK2</t>
  </si>
  <si>
    <t>M+D Oceľová konštrukcia pre plošinu kamery a žlaby, vrátane pomocného materiálu, zvarov a povrchovej úpravy</t>
  </si>
  <si>
    <t>-596441294</t>
  </si>
  <si>
    <t>396</t>
  </si>
  <si>
    <t>76799510OK5</t>
  </si>
  <si>
    <t>M+D Oceľová konštrukcia pre vstavky , vrátane pomocného materiálu, zvarov a povrchovej úpravy</t>
  </si>
  <si>
    <t>-584315337</t>
  </si>
  <si>
    <t>397</t>
  </si>
  <si>
    <t>76799510OK6</t>
  </si>
  <si>
    <t>M+D Oceľová konštrukcia pre kotevné prvky plachty, vrátane pomocného materiálu, zvarov a povrchovej úpravy</t>
  </si>
  <si>
    <t>-1506412306</t>
  </si>
  <si>
    <t>398</t>
  </si>
  <si>
    <t>767995122</t>
  </si>
  <si>
    <t>M+D Záchytný lanový strešný systém (systém lán , kotiev a záchytných bodov pre práce na fasáde horelezeckou technikou )</t>
  </si>
  <si>
    <t>520777478</t>
  </si>
  <si>
    <t>399</t>
  </si>
  <si>
    <t>998767203</t>
  </si>
  <si>
    <t>Presun hmôt pre kovové stavebné doplnkové konštrukcie v objektoch výšky nad 12 do 24 m</t>
  </si>
  <si>
    <t>1663558903</t>
  </si>
  <si>
    <t>771</t>
  </si>
  <si>
    <t>Podlahy z dlaždíc</t>
  </si>
  <si>
    <t>400</t>
  </si>
  <si>
    <t>771415015</t>
  </si>
  <si>
    <t>Montáž soklíkov z obkladačiek do tmelu, vrátane všetkých potrebných profilov a špárovania</t>
  </si>
  <si>
    <t>-564841036</t>
  </si>
  <si>
    <t>401</t>
  </si>
  <si>
    <t>771575109</t>
  </si>
  <si>
    <t>Montáž podláh z dlaždíc keramických do tmelu, vrátane všetkých potrebných profilov a špárovania</t>
  </si>
  <si>
    <t>965295799</t>
  </si>
  <si>
    <t>402</t>
  </si>
  <si>
    <t>597740001200</t>
  </si>
  <si>
    <t>Keramická dlažba - presná špecifikácia podľa investora</t>
  </si>
  <si>
    <t>50747188</t>
  </si>
  <si>
    <t>403</t>
  </si>
  <si>
    <t>998771203</t>
  </si>
  <si>
    <t>Presun hmôt pre podlahy z dlaždíc v objektoch výšky nad 12 do 24 m</t>
  </si>
  <si>
    <t>-35172156</t>
  </si>
  <si>
    <t>777</t>
  </si>
  <si>
    <t>Podlahy syntetické</t>
  </si>
  <si>
    <t>404</t>
  </si>
  <si>
    <t>777531010R</t>
  </si>
  <si>
    <t>Protišmykový náter na betón</t>
  </si>
  <si>
    <t>-959559300</t>
  </si>
  <si>
    <t>405</t>
  </si>
  <si>
    <t>777531010S</t>
  </si>
  <si>
    <t xml:space="preserve">Sokel protišmykového náteru na betón vytiahnutie </t>
  </si>
  <si>
    <t>678703622</t>
  </si>
  <si>
    <t>406</t>
  </si>
  <si>
    <t>998777203</t>
  </si>
  <si>
    <t>Presun hmôt pre podlahy syntetické v objektoch výšky nad 12 do 24 m</t>
  </si>
  <si>
    <t>-1467955846</t>
  </si>
  <si>
    <t>781</t>
  </si>
  <si>
    <t>Obklady</t>
  </si>
  <si>
    <t>407</t>
  </si>
  <si>
    <t>781445103</t>
  </si>
  <si>
    <t>Montáž obkladov vnútor. stien z obkladačiek kladených do tmelu, vrátane všetkých potrebných profilov a špárovania</t>
  </si>
  <si>
    <t>716623844</t>
  </si>
  <si>
    <t>408</t>
  </si>
  <si>
    <t>597640001500</t>
  </si>
  <si>
    <t>Obkladačky keramické - presná špecifikácia podľa investora</t>
  </si>
  <si>
    <t>1936849514</t>
  </si>
  <si>
    <t>409</t>
  </si>
  <si>
    <t>998781203</t>
  </si>
  <si>
    <t>Presun hmôt pre obklady keramické v objektoch výšky nad 12 do 24 m</t>
  </si>
  <si>
    <t>707438559</t>
  </si>
  <si>
    <t>784</t>
  </si>
  <si>
    <t>Maľby</t>
  </si>
  <si>
    <t>410</t>
  </si>
  <si>
    <t>784410100</t>
  </si>
  <si>
    <t>Penetrovanie jednonásobné jemnozrnných podkladov výšky do 3,80 m</t>
  </si>
  <si>
    <t>-1686922603</t>
  </si>
  <si>
    <t>411</t>
  </si>
  <si>
    <t>784452271</t>
  </si>
  <si>
    <t>Maľby z maliarskych zmesí Primalex, Farmal, ručne nanášané dvojnásobné základné na podklad jemnozrnný výšky do 3,80 m</t>
  </si>
  <si>
    <t>-1029914523</t>
  </si>
  <si>
    <t>OST</t>
  </si>
  <si>
    <t>Ostatné</t>
  </si>
  <si>
    <t>412</t>
  </si>
  <si>
    <t>OST1</t>
  </si>
  <si>
    <t>Pomocný výkaz výmer podláh. Prosím neoceňovať!</t>
  </si>
  <si>
    <t>512</t>
  </si>
  <si>
    <t>-880118498</t>
  </si>
  <si>
    <t>003 - SO 10.1-3.etapa</t>
  </si>
  <si>
    <t xml:space="preserve">    722 - Zdravotechnika - vnútorný vodovod</t>
  </si>
  <si>
    <t>-1940792451</t>
  </si>
  <si>
    <t>-1160997396</t>
  </si>
  <si>
    <t>205150350</t>
  </si>
  <si>
    <t>Zemina pre terénne úpravy netriedená - zásypová</t>
  </si>
  <si>
    <t>-1589609106</t>
  </si>
  <si>
    <t>-1346340178</t>
  </si>
  <si>
    <t>-263220474</t>
  </si>
  <si>
    <t>103867034</t>
  </si>
  <si>
    <t>1552527806</t>
  </si>
  <si>
    <t>-324345456</t>
  </si>
  <si>
    <t>-87361728</t>
  </si>
  <si>
    <t>-1313247466</t>
  </si>
  <si>
    <t>-1630871511</t>
  </si>
  <si>
    <t>-1561335234</t>
  </si>
  <si>
    <t>1705940294</t>
  </si>
  <si>
    <t>310239211.S</t>
  </si>
  <si>
    <t>Zamurovanie otvoru s plochou nad 1 do 4 m2 v murive nadzákladného tehlami na maltu vápennocementovú</t>
  </si>
  <si>
    <t>-1751344226</t>
  </si>
  <si>
    <t>-1743755764</t>
  </si>
  <si>
    <t>1634326740</t>
  </si>
  <si>
    <t>3431452020.01</t>
  </si>
  <si>
    <t>M+D Stena ST41/BC, betón C30/37, objem 2,07 m3 na 1ks, vrátane systémových prvkov pre osadenie</t>
  </si>
  <si>
    <t>1734374460</t>
  </si>
  <si>
    <t>3431452020.010</t>
  </si>
  <si>
    <t>M+D Stena ST43/AD, betón C30/37, objem 0,97 m3 na 1ks, vrátane systémových prvkov pre osadenie</t>
  </si>
  <si>
    <t>969981879</t>
  </si>
  <si>
    <t>3431452020.011</t>
  </si>
  <si>
    <t>M+D Stena ST43/BC, betón C30/37, objem 0,97 m3 na 1ks, vrátane systémových prvkov pre osadenie</t>
  </si>
  <si>
    <t>1895213891</t>
  </si>
  <si>
    <t>3431452020.012</t>
  </si>
  <si>
    <t>M+D Stena ST43/CD, betón C30/37, objem 0,97 m3 na 1ks, vrátane systémových prvkov pre osadenie</t>
  </si>
  <si>
    <t>1023444246</t>
  </si>
  <si>
    <t>3431452020.013</t>
  </si>
  <si>
    <t>M+D Stena ST44/AB, betón C30/37, objem 2,49 m3 na 1ks, vrátane systémových prvkov pre osadenie</t>
  </si>
  <si>
    <t>361045588</t>
  </si>
  <si>
    <t>3431452020.014</t>
  </si>
  <si>
    <t>M+D Stena ST44/AD, betón C30/37, objem 2,49 m3 na 1ks, vrátane systémových prvkov pre osadenie</t>
  </si>
  <si>
    <t>1388966200</t>
  </si>
  <si>
    <t>3431452020.015</t>
  </si>
  <si>
    <t>M+D Stena ST44/BC, betón C30/37, objem 2,49 m3 na 1ks, vrátane systémových prvkov pre osadenie</t>
  </si>
  <si>
    <t>-1234416339</t>
  </si>
  <si>
    <t>3431452020.016</t>
  </si>
  <si>
    <t>M+D Stena ST44/CD, betón C30/37, objem 2,49 m3 na 1ks, vrátane systémových prvkov pre osadenie</t>
  </si>
  <si>
    <t>411761754</t>
  </si>
  <si>
    <t>3431452020.017</t>
  </si>
  <si>
    <t>M+D Stena ST45/AB, betón C30/37, objem 1,87 m3 na 1ks, vrátane systémových prvkov pre osadenie</t>
  </si>
  <si>
    <t>2061706972</t>
  </si>
  <si>
    <t>3431452020.018</t>
  </si>
  <si>
    <t>M+D Stena ST45/AD, betón C30/37, objem 1,87 m3 na 1ks, vrátane systémových prvkov pre osadenie</t>
  </si>
  <si>
    <t>-1150609567</t>
  </si>
  <si>
    <t>3431452020.019</t>
  </si>
  <si>
    <t>M+D Stena ST45/BC, betón C30/37, objem 1,87 m3 na 1ks, vrátane systémových prvkov pre osadenie</t>
  </si>
  <si>
    <t>-1448175232</t>
  </si>
  <si>
    <t>3431452020.02</t>
  </si>
  <si>
    <t>M+D Stena ST41/AD, betón C30/37, objem 2,07 m3 na 1ks, vrátane systémových prvkov pre osadenie</t>
  </si>
  <si>
    <t>825708007</t>
  </si>
  <si>
    <t>3431452020.020</t>
  </si>
  <si>
    <t>M+D Stena ST45/CD, betón C30/37, objem 1,87 m3 na 1ks, vrátane systémových prvkov pre osadenie</t>
  </si>
  <si>
    <t>-1980859371</t>
  </si>
  <si>
    <t>3431452020.021</t>
  </si>
  <si>
    <t>M+D Stena ST46/AB, betón C30/37, objem 1,54 m3 na 1ks, vrátane systémových prvkov pre osadenie</t>
  </si>
  <si>
    <t>1396985712</t>
  </si>
  <si>
    <t>3431452020.022</t>
  </si>
  <si>
    <t>M+D Stena ST46/AD, betón C30/37, objem 1,54 m3 na 1ks, vrátane systémových prvkov pre osadenie</t>
  </si>
  <si>
    <t>1848096750</t>
  </si>
  <si>
    <t>3431452020.023</t>
  </si>
  <si>
    <t>M+D Stena ST46/BC, betón C30/37, objem 1,54 m3 na 1ks, vrátane systémových prvkov pre osadenie</t>
  </si>
  <si>
    <t>-676285371</t>
  </si>
  <si>
    <t>3431452020.024</t>
  </si>
  <si>
    <t>M+D Stena ST46/CD, betón C30/37, objem 1,54 m3 na 1ks, vrátane systémových prvkov pre osadenie</t>
  </si>
  <si>
    <t>2098120393</t>
  </si>
  <si>
    <t>3431452020.025</t>
  </si>
  <si>
    <t>M+D Stena ST47/AB, betón C30/37, objem 1,23 m3 na 1ks, vrátane systémových prvkov pre osadenie</t>
  </si>
  <si>
    <t>-215268775</t>
  </si>
  <si>
    <t>3431452020.026</t>
  </si>
  <si>
    <t>M+D Stena ST47/AD, betón C30/37, objem 1,23 m3 na 1ks, vrátane systémových prvkov pre osadenie</t>
  </si>
  <si>
    <t>-791016527</t>
  </si>
  <si>
    <t>3431452020.027</t>
  </si>
  <si>
    <t>M+D Stena ST47/BC, betón C30/37, objem 1,23 m3 na 1ks, vrátane systémových prvkov pre osadenie</t>
  </si>
  <si>
    <t>-1072523693</t>
  </si>
  <si>
    <t>3431452020.028</t>
  </si>
  <si>
    <t>M+D Stena ST47/CD, betón C30/37, objem 1,23 m3 na 1ks, vrátane systémových prvkov pre osadenie</t>
  </si>
  <si>
    <t>1757311376</t>
  </si>
  <si>
    <t>3431452020.029</t>
  </si>
  <si>
    <t>M+D Stena ST48/AB, betón C30/37, objem 0,94 m3 na 1ks, vrátane systémových prvkov pre osadenie</t>
  </si>
  <si>
    <t>1052160584</t>
  </si>
  <si>
    <t>3431452020.03</t>
  </si>
  <si>
    <t>M+D Stena ST41/AB, betón C30/37, objem 2,07 m3 na 1ks, vrátane systémových prvkov pre osadenie</t>
  </si>
  <si>
    <t>-655835644</t>
  </si>
  <si>
    <t>3431452020.030</t>
  </si>
  <si>
    <t>M+D Stena ST48/AD, betón C30/37, objem 0,94 m3 na 1ks, vrátane systémových prvkov pre osadenie</t>
  </si>
  <si>
    <t>104916642</t>
  </si>
  <si>
    <t>3431452020.031</t>
  </si>
  <si>
    <t>M+D Stena ST48/BC, betón C30/37, objem 0,94 m3 na 1ks, vrátane systémových prvkov pre osadenie</t>
  </si>
  <si>
    <t>-647360907</t>
  </si>
  <si>
    <t>3431452020.032</t>
  </si>
  <si>
    <t>M+D Stena ST48/CD, betón C30/37, objem 0,94 m3 na 1ks, vrátane systémových prvkov pre osadenie</t>
  </si>
  <si>
    <t>759037204</t>
  </si>
  <si>
    <t>3431452020.033</t>
  </si>
  <si>
    <t>M+D Stena ST49/AB, betón C30/37, objem 1,15 m3 na 1ks, vrátane systémových prvkov pre osadenie</t>
  </si>
  <si>
    <t>451842189</t>
  </si>
  <si>
    <t>3431452020.034</t>
  </si>
  <si>
    <t>M+D Stena ST49/AD, betón C30/37, objem 1,15 m3 na 1ks, vrátane systémových prvkov pre osadenie</t>
  </si>
  <si>
    <t>549852907</t>
  </si>
  <si>
    <t>3431452020.035</t>
  </si>
  <si>
    <t>M+D Stena ST49/BC, betón C30/37, objem 1,15 m3 na 1ks, vrátane systémových prvkov pre osadenie</t>
  </si>
  <si>
    <t>-1701383588</t>
  </si>
  <si>
    <t>3431452020.036</t>
  </si>
  <si>
    <t>M+D Stena ST49/CD, betón C30/37, objem 1,15 m3 na 1ks, vrátane systémových prvkov pre osadenie</t>
  </si>
  <si>
    <t>-834565626</t>
  </si>
  <si>
    <t>3431452020.039</t>
  </si>
  <si>
    <t>M+D Stena ST51/AB, betón C30/37, objem 0,71 m3 na 1ks, vrátane systémových prvkov pre osadenie</t>
  </si>
  <si>
    <t>1231377616</t>
  </si>
  <si>
    <t>3431452020.04</t>
  </si>
  <si>
    <t>M+D Stena ST41/CD, betón C30/37, objem 2,07 m3 na 1ks, vrátane systémových prvkov pre osadenie</t>
  </si>
  <si>
    <t>-1367640178</t>
  </si>
  <si>
    <t>3431452020.040</t>
  </si>
  <si>
    <t>M+D Stena ST51/AD, betón C30/37, objem 0,71 m3 na 1ks, vrátane systémových prvkov pre osadenie</t>
  </si>
  <si>
    <t>818978379</t>
  </si>
  <si>
    <t>3431452020.041</t>
  </si>
  <si>
    <t>M+D Stena ST51/BC, betón C30/37, objem 0,71 m3 na 1ks, vrátane systémových prvkov pre osadenie</t>
  </si>
  <si>
    <t>-1874801718</t>
  </si>
  <si>
    <t>3431452020.042</t>
  </si>
  <si>
    <t>M+D Stena ST51/CD, betón C30/37, objem 0,71 m3 na 1ks, vrátane systémových prvkov pre osadenie</t>
  </si>
  <si>
    <t>1170879583</t>
  </si>
  <si>
    <t>3431452020.043</t>
  </si>
  <si>
    <t>M+D Stena ST52/AB, betón C30/37, objem 0,14 m3 na 1ks, vrátane systémových prvkov pre osadenie</t>
  </si>
  <si>
    <t>-172597160</t>
  </si>
  <si>
    <t>3431452020.043n</t>
  </si>
  <si>
    <t>M+D Stena ST52/AD, betón C30/37, objem 0,14 m3 na 1ks, vrátane systémových prvkov pre osadenie</t>
  </si>
  <si>
    <t>1180498100</t>
  </si>
  <si>
    <t>3431452020.044</t>
  </si>
  <si>
    <t>M+D Stena ST52/BC, betón C30/37, objem 0,14 m3 na 1ks, vrátane systémových prvkov pre osadenie</t>
  </si>
  <si>
    <t>1528912547</t>
  </si>
  <si>
    <t>3431452020.044n</t>
  </si>
  <si>
    <t>M+D Stena ST52/CD, betón C30/37, objem 0,14 m3 na 1ks, vrátane systémových prvkov pre osadenie</t>
  </si>
  <si>
    <t>237930628</t>
  </si>
  <si>
    <t>3431452020.05</t>
  </si>
  <si>
    <t>M+D Stena ST42/AB, betón C30/37, objem 1,42 m3 na 1ks, vrátane systémových prvkov pre osadenie</t>
  </si>
  <si>
    <t>19342197</t>
  </si>
  <si>
    <t>3431452020.06</t>
  </si>
  <si>
    <t>M+D Stena ST42/AD, betón C30/37, objem 1,42 m3 na 1ks, vrátane systémových prvkov pre osadenie</t>
  </si>
  <si>
    <t>173438806</t>
  </si>
  <si>
    <t>3431452020.07</t>
  </si>
  <si>
    <t>M+D Stena ST42/BC, betón C30/37, objem 1,42 m3 na 1ks, vrátane systémových prvkov pre osadenie</t>
  </si>
  <si>
    <t>2070108857</t>
  </si>
  <si>
    <t>3431452020.08</t>
  </si>
  <si>
    <t>M+D Stena ST42/CD, betón C30/37, objem 1,42 m3 na 1ks, vrátane systémových prvkov pre osadenie</t>
  </si>
  <si>
    <t>215391684</t>
  </si>
  <si>
    <t>3431452020.080</t>
  </si>
  <si>
    <t>M+D Stena ST65/AB, betón C30/37, objem 0,06 m3 na 1ks, vrátane systémových prvkov pre osadenie</t>
  </si>
  <si>
    <t>-155328845</t>
  </si>
  <si>
    <t>3431452020.081</t>
  </si>
  <si>
    <t>M+D Stena ST65/BC, betón C30/37, objem 0,06 m3 na 1ks, vrátane systémových prvkov pre osadenie</t>
  </si>
  <si>
    <t>-382802617</t>
  </si>
  <si>
    <t>3431452020.082</t>
  </si>
  <si>
    <t>M+D Stena ST65/CD, betón C30/37, objem 0,06 m3 na 1ks, vrátane systémových prvkov pre osadenie</t>
  </si>
  <si>
    <t>-1283472306</t>
  </si>
  <si>
    <t>3431452020.083</t>
  </si>
  <si>
    <t>M+D Stena ST65/AD, betón C30/37, objem 0,06 m3 na 1ks, vrátane systémových prvkov pre osadenie</t>
  </si>
  <si>
    <t>-1122893502</t>
  </si>
  <si>
    <t>3431452020.084</t>
  </si>
  <si>
    <t>M+D Stena ST64/CD, betón C30/37, objem 0,24 m3 na 1ks, vrátane systémových prvkov pre osadenie</t>
  </si>
  <si>
    <t>2026095571</t>
  </si>
  <si>
    <t>3431452020.085</t>
  </si>
  <si>
    <t>M+D Stena ST64/AD, betón C30/37, objem 0,24 m3 na 1ks, vrátane systémových prvkov pre osadenie</t>
  </si>
  <si>
    <t>-1241391594</t>
  </si>
  <si>
    <t>3431452020.086</t>
  </si>
  <si>
    <t>M+D Stena ST64/BC, betón C30/37, objem 0,24 m3 na 1ks, vrátane systémových prvkov pre osadenie</t>
  </si>
  <si>
    <t>1360576530</t>
  </si>
  <si>
    <t>3431452020.087</t>
  </si>
  <si>
    <t>M+D Stena ST64/AB, betón C30/37, objem 0,24 m3 na 1ks, vrátane systémových prvkov pre osadenie</t>
  </si>
  <si>
    <t>-2083097989</t>
  </si>
  <si>
    <t>3431452020.088</t>
  </si>
  <si>
    <t>M+D Stena ST54/AD, betón C30/37, objem 0,03 m3 na 1ks, vrátane systémových prvkov pre osadenie</t>
  </si>
  <si>
    <t>-750977214</t>
  </si>
  <si>
    <t>3431452020.089</t>
  </si>
  <si>
    <t>M+D Stena ST54/CD, betón C30/37, objem 0,03 m3 na 1ks, vrátane systémových prvkov pre osadenie</t>
  </si>
  <si>
    <t>-266284845</t>
  </si>
  <si>
    <t>3431452020.09</t>
  </si>
  <si>
    <t>M+D Stena ST43/AB, betón C30/37, objem 0,97 m3 na 1ks, vrátane systémových prvkov pre osadenie</t>
  </si>
  <si>
    <t>167301287</t>
  </si>
  <si>
    <t>3431452020.090</t>
  </si>
  <si>
    <t>M+D Stena ST54/AB, betón C30/37, objem 0,03 m3 na 1ks, vrátane systémových prvkov pre osadenie</t>
  </si>
  <si>
    <t>-1441885852</t>
  </si>
  <si>
    <t>3431452020.091</t>
  </si>
  <si>
    <t>M+D Stena ST54/BC, betón C30/37, objem 0,03 m3 na 1ks, vrátane systémových prvkov pre osadenie</t>
  </si>
  <si>
    <t>-844366040</t>
  </si>
  <si>
    <t>3431452020.092</t>
  </si>
  <si>
    <t>M+D Stena ST59/AB, betón C30/37, objem 0,06 m3 na 1ks, vrátane systémových prvkov pre osadenie</t>
  </si>
  <si>
    <t>1658730245</t>
  </si>
  <si>
    <t>3431452020.093</t>
  </si>
  <si>
    <t>M+D Stena ST59/BC, betón C30/37, objem 0,06 m3 na 1ks, vrátane systémových prvkov pre osadenie</t>
  </si>
  <si>
    <t>-2059133317</t>
  </si>
  <si>
    <t>3431452020.094</t>
  </si>
  <si>
    <t>M+D Stena ST59/AD, betón C30/37, objem 0,06 m3 na 1ks, vrátane systémových prvkov pre osadenie</t>
  </si>
  <si>
    <t>1591965542</t>
  </si>
  <si>
    <t>3431452020.095</t>
  </si>
  <si>
    <t>M+D Stena ST59/CD, betón C30/37, objem 0,06 m3 na 1ks, vrátane systémových prvkov pre osadenie</t>
  </si>
  <si>
    <t>988123452</t>
  </si>
  <si>
    <t>3431452021.1</t>
  </si>
  <si>
    <t>M+D Stĺp S1/AB_U, betón C50/60, objem 5,62 m3 na 1ks, vrátane systémových prvkov pre osadenie</t>
  </si>
  <si>
    <t>-1514627327</t>
  </si>
  <si>
    <t>3431452021.10</t>
  </si>
  <si>
    <t>M+D Stĺp S1/CD_U, betón C50/60, objem 5,62 m3 na 1ks, vrátane systémových prvkov pre osadenie</t>
  </si>
  <si>
    <t>-871437511</t>
  </si>
  <si>
    <t>3431452021.9</t>
  </si>
  <si>
    <t>M+D Stĺp S1/BC_U, betón C50/60, objem 5,62 m3 na 1ks, vrátane systémových prvkov pre osadenie</t>
  </si>
  <si>
    <t>-959070630</t>
  </si>
  <si>
    <t>3431452021.11</t>
  </si>
  <si>
    <t>M+D Stĺp S2/BC, betón C50/60, objem 1,19 m3 na 1ks, vrátane systémových prvkov pre osadenie</t>
  </si>
  <si>
    <t>2007511611</t>
  </si>
  <si>
    <t>3431452021.12</t>
  </si>
  <si>
    <t>M+D Stĺp S2/CD, betón C50/60, objem 1,19 m3 na 1ks, vrátane systémových prvkov pre osadenie</t>
  </si>
  <si>
    <t>-909515623</t>
  </si>
  <si>
    <t>3431452021.2</t>
  </si>
  <si>
    <t>M+D Stĺp S1/AD_U, betón C50/60, objem 5,62 m3 na 1ks, vrátane systémových prvkov pre osadenie</t>
  </si>
  <si>
    <t>227891825</t>
  </si>
  <si>
    <t>3431452021.3</t>
  </si>
  <si>
    <t>M+D Stĺp S2/AB, betón C50/60, objem 1,19 m3 na 1ks, vrátane systémových prvkov pre osadenie</t>
  </si>
  <si>
    <t>-499121205</t>
  </si>
  <si>
    <t>3431452021.4</t>
  </si>
  <si>
    <t>M+D Stĺp S2/AD, betón C50/60, objem 1,19 m3 na 1ks, vrátane systémových prvkov pre osadenie</t>
  </si>
  <si>
    <t>-1307272857</t>
  </si>
  <si>
    <t>3431452020.062</t>
  </si>
  <si>
    <t>8174882</t>
  </si>
  <si>
    <t>3431452021.5</t>
  </si>
  <si>
    <t>2129355924</t>
  </si>
  <si>
    <t>3431452021.6</t>
  </si>
  <si>
    <t>471279995</t>
  </si>
  <si>
    <t>-1741359597</t>
  </si>
  <si>
    <t>4131251010.10</t>
  </si>
  <si>
    <t>M+D Tribúnová lavica TL47/BC, betón C40/50, objem 1,15 m3 na 1ks, vrátane systémových prvkov pre osadenie</t>
  </si>
  <si>
    <t>-789814415</t>
  </si>
  <si>
    <t>4131251010.11</t>
  </si>
  <si>
    <t>M+D Tribúnová lavica TL39/AB, betón C40/50, objem 0,93 m3 na 1ks, vrátane systémových prvkov pre osadenie</t>
  </si>
  <si>
    <t>760631396</t>
  </si>
  <si>
    <t>4131251010.12</t>
  </si>
  <si>
    <t>M+D Tribúnová lavica TL41/AD, betón C40/50, objem 0,96 m3 na 1ks, vrátane systémových prvkov pre osadenie</t>
  </si>
  <si>
    <t>-1884183981</t>
  </si>
  <si>
    <t>4131251010.14</t>
  </si>
  <si>
    <t>M+D Tribúnová lavica TL47/AB, betón C40/50, objem 1,15 m3 na 1ks, vrátane systémových prvkov pre osadenie</t>
  </si>
  <si>
    <t>1701862546</t>
  </si>
  <si>
    <t>4131251010.15</t>
  </si>
  <si>
    <t>M+D Tribúnová lavica TL47/CD, betón C40/50, objem 1,16 m3 na 1ks, vrátane systémových prvkov pre osadenie</t>
  </si>
  <si>
    <t>-162591342</t>
  </si>
  <si>
    <t>4131251010.16</t>
  </si>
  <si>
    <t>M+D Tribúnová lavica TL38/AB, betón C40/50, objem 0,42 m3 na 1ks, vrátane systémových prvkov pre osadenie</t>
  </si>
  <si>
    <t>-1402962515</t>
  </si>
  <si>
    <t>4131251010.17</t>
  </si>
  <si>
    <t>M+D Tribúnová lavica TL47/AD, betón C40/50, objem 1,15 m3 na 1ks, vrátane systémových prvkov pre osadenie</t>
  </si>
  <si>
    <t>890190817</t>
  </si>
  <si>
    <t>4131251010.19</t>
  </si>
  <si>
    <t>M+D Tribúnová lavica TL37/AB, betón C40/50, objem 0,10 m3 na 1ks, vrátane systémových prvkov pre osadenie</t>
  </si>
  <si>
    <t>-160569828</t>
  </si>
  <si>
    <t>4131251010.20</t>
  </si>
  <si>
    <t>M+D Tribúnová lavica TL4/AB, betón C40/50, objem 1,19 m3 na 1ks, vrátane systémových prvkov pre osadenie</t>
  </si>
  <si>
    <t>1571289941</t>
  </si>
  <si>
    <t>4131251010.21</t>
  </si>
  <si>
    <t>M+D Tribúnová lavica TL1/CD, betón C40/50, objem 2,35 m3 na 1ks, vrátane systémových prvkov pre osadenie</t>
  </si>
  <si>
    <t>1705803378</t>
  </si>
  <si>
    <t>4131251010.22</t>
  </si>
  <si>
    <t>M+D Tribúnová lavica TL1/BC, betón C40/50, objem 2,35 m3 na 1ks, vrátane systémových prvkov pre osadenie</t>
  </si>
  <si>
    <t>-625031620</t>
  </si>
  <si>
    <t>4131251010.23</t>
  </si>
  <si>
    <t>M+D Tribúnová lavica TL1/CD, betón C40/50, objem 2,37 m3 na 1ks, vrátane systémových prvkov pre osadenie</t>
  </si>
  <si>
    <t>1717209183</t>
  </si>
  <si>
    <t>4131251010.24</t>
  </si>
  <si>
    <t>M+D Tribúnová lavica TL1/BC, betón C40/50, objem 2,37 m3 na 1ks, vrátane systémových prvkov pre osadenie</t>
  </si>
  <si>
    <t>-277244590</t>
  </si>
  <si>
    <t>4131251010.25</t>
  </si>
  <si>
    <t>M+D Tribúnová lavica TL39/AD, betón C40/50, objem 0,93 m3 na 1ks, vrátane systémových prvkov pre osadenie</t>
  </si>
  <si>
    <t>1725024305</t>
  </si>
  <si>
    <t>4131251010.26</t>
  </si>
  <si>
    <t>M+D Tribúnová lavica TL37/AD, betón C40/50, objem 0,10 m3 na 1ks, vrátane systémových prvkov pre osadenie</t>
  </si>
  <si>
    <t>2026331026</t>
  </si>
  <si>
    <t>4131251010.27</t>
  </si>
  <si>
    <t>M+D Tribúnová lavica TL40/AD, betón C40/50, objem 0,73 m3 na 1ks, vrátane systémových prvkov pre osadenie</t>
  </si>
  <si>
    <t>-774872416</t>
  </si>
  <si>
    <t>4131251010.28</t>
  </si>
  <si>
    <t>M+D Tribúnová lavica TL1/CD, betón C40/50, objem 2,38 m3 na 1ks, vrátane systémových prvkov pre osadenie</t>
  </si>
  <si>
    <t>-602927538</t>
  </si>
  <si>
    <t>4131251010.29</t>
  </si>
  <si>
    <t>M+D Tribúnová lavica TL1/BC, betón C40/50, objem 2,38 m3 na 1ks, vrátane systémových prvkov pre osadenie</t>
  </si>
  <si>
    <t>1696661164</t>
  </si>
  <si>
    <t>4131251010.3</t>
  </si>
  <si>
    <t>M+D Tribúnová lavica TL41/AB, betón C40/50, objem 0,96 m3 na 1ks, vrátane systémových prvkov pre osadenie</t>
  </si>
  <si>
    <t>-2140617074</t>
  </si>
  <si>
    <t>4131251010.30</t>
  </si>
  <si>
    <t>M+D Tribúnová lavica TL40/CD, betón C40/50, objem 0,73 m3 na 1ks, vrátane systémových prvkov pre osadenie</t>
  </si>
  <si>
    <t>-674238949</t>
  </si>
  <si>
    <t>4131251010.31</t>
  </si>
  <si>
    <t>M+D Tribúnová lavica TL4/BC, betón C40/50, objem 1,19 m3 na 1ks, vrátane systémových prvkov pre osadenie</t>
  </si>
  <si>
    <t>1440934474</t>
  </si>
  <si>
    <t>4131251010.32</t>
  </si>
  <si>
    <t>M+D Tribúnová lavica TL4/CD, betón C40/50, objem 1,19 m3 na 1ks, vrátane systémových prvkov pre osadenie</t>
  </si>
  <si>
    <t>-769836421</t>
  </si>
  <si>
    <t>4131251010.33</t>
  </si>
  <si>
    <t>M+D Tribúnová lavica TL5/CD, betón C40/50, objem 1,34 m3 na 1ks, vrátane systémových prvkov pre osadenie</t>
  </si>
  <si>
    <t>757886797</t>
  </si>
  <si>
    <t>4131251010.34</t>
  </si>
  <si>
    <t>M+D Tribúnová lavica TL5/BC, betón C40/50, objem 1,34 m3 na 1ks, vrátane systémových prvkov pre osadenie</t>
  </si>
  <si>
    <t>-97079463</t>
  </si>
  <si>
    <t>4131251010.35</t>
  </si>
  <si>
    <t>M+D Tribúnová lavica TL39/BC, betón C40/50, objem 0,93 m3 na 1ks, vrátane systémových prvkov pre osadenie</t>
  </si>
  <si>
    <t>-2057467970</t>
  </si>
  <si>
    <t>4131251010.36</t>
  </si>
  <si>
    <t>M+D Tribúnová lavica TL37/CD, betón C40/50, objem 0,10 m3 na 1ks, vrátane systémových prvkov pre osadenie</t>
  </si>
  <si>
    <t>-2141860344</t>
  </si>
  <si>
    <t>4131251010.37</t>
  </si>
  <si>
    <t>M+D Tribúnová lavica TL37/BC, betón C40/50, objem 0,10 m3 na 1ks, vrátane systémových prvkov pre osadenie</t>
  </si>
  <si>
    <t>-442963617</t>
  </si>
  <si>
    <t>4131251010.38</t>
  </si>
  <si>
    <t>M+D Tribúnová lavica TL5/AD, betón C40/50, objem 1,34 m3 na 1ks, vrátane systémových prvkov pre osadenie</t>
  </si>
  <si>
    <t>-1232114258</t>
  </si>
  <si>
    <t>4131251010.39</t>
  </si>
  <si>
    <t>M+D Tribúnová lavica TL1/AB, betón C40/50, objem 2,35 m3 na 1ks, vrátane systémových prvkov pre osadenie</t>
  </si>
  <si>
    <t>-1332016103</t>
  </si>
  <si>
    <t>4131251010.4</t>
  </si>
  <si>
    <t>M+D Tribúnová lavica TL38/CD, betón C40/50, objem 0,42 m3 na 1ks, vrátane systémových prvkov pre osadenie</t>
  </si>
  <si>
    <t>892807446</t>
  </si>
  <si>
    <t>4131251010.40</t>
  </si>
  <si>
    <t>M+D Tribúnová lavica TL40/BC, betón C40/50, objem 0,73 m3 na 1ks, vrátane systémových prvkov pre osadenie</t>
  </si>
  <si>
    <t>-529932349</t>
  </si>
  <si>
    <t>4131251010.41</t>
  </si>
  <si>
    <t>M+D Tribúnová lavica TL41/CD, betón C40/50, objem 0,96 m3 na 1ks, vrátane systémových prvkov pre osadenie</t>
  </si>
  <si>
    <t>679566601</t>
  </si>
  <si>
    <t>4131251010.42</t>
  </si>
  <si>
    <t>M+D Tribúnová lavica TL1/AD, betón C40/50, objem 2,35 m3 na 1ks, vrátane systémových prvkov pre osadenie</t>
  </si>
  <si>
    <t>-1148657921</t>
  </si>
  <si>
    <t>4131251010.43</t>
  </si>
  <si>
    <t>M+D Tribúnová lavica TL38/BC, betón C40/50, objem 0,42 m3 na 1ks, vrátane systémových prvkov pre osadenie</t>
  </si>
  <si>
    <t>1189405346</t>
  </si>
  <si>
    <t>4131251010.44</t>
  </si>
  <si>
    <t>M+D Tribúnová lavica TL4/AD, betón C40/50, objem 1,19 m3 na 1ks, vrátane systémových prvkov pre osadenie</t>
  </si>
  <si>
    <t>1131391964</t>
  </si>
  <si>
    <t>4131251010.45</t>
  </si>
  <si>
    <t>M+D Tribúnová lavica TL1/AB, betón C40/50, objem 2,37 m3 na 1ks, vrátane systémových prvkov pre osadenie</t>
  </si>
  <si>
    <t>557610374</t>
  </si>
  <si>
    <t>4131251010.46</t>
  </si>
  <si>
    <t>M+D Tribúnová lavica TL1/AD, betón C40/50, objem 2,37 m3 na 1ks, vrátane systémových prvkov pre osadenie</t>
  </si>
  <si>
    <t>-187338863</t>
  </si>
  <si>
    <t>4131251010.47</t>
  </si>
  <si>
    <t>M+D Tribúnová lavica TL1/AB, betón C40/50, objem 2,38 m3 na 1ks, vrátane systémových prvkov pre osadenie</t>
  </si>
  <si>
    <t>1931345062</t>
  </si>
  <si>
    <t>4131251010.48</t>
  </si>
  <si>
    <t>M+D Tribúnová lavica TL1/AD, betón C40/50, objem 2,38 m3 na 1ks, vrátane systémových prvkov pre osadenie</t>
  </si>
  <si>
    <t>-1508220347</t>
  </si>
  <si>
    <t>4131251010.5</t>
  </si>
  <si>
    <t>M+D Tribúnová lavica TL38/AD, betón C40/50, objem 0,42 m3 na 1ks, vrátane systémových prvkov pre osadenie</t>
  </si>
  <si>
    <t>1112859163</t>
  </si>
  <si>
    <t>4131251010.50</t>
  </si>
  <si>
    <t>M+D Tribúnová lavica TL42/AB, betón C40/50, objem 1,08 m3 na 1ks, vrátane systémových prvkov pre osadenie</t>
  </si>
  <si>
    <t>529835923</t>
  </si>
  <si>
    <t>4131251010.51</t>
  </si>
  <si>
    <t>M+D Tribúnová lavica TL42/BC, betón C40/50, objem 1,08 m3 na 1ks, vrátane systémových prvkov pre osadenie</t>
  </si>
  <si>
    <t>780119204</t>
  </si>
  <si>
    <t>4131251010.52</t>
  </si>
  <si>
    <t>M+D Tribúnová lavica TL42/AD, betón C40/50, objem 1,08 m3 na 1ks, vrátane systémových prvkov pre osadenie</t>
  </si>
  <si>
    <t>-423614827</t>
  </si>
  <si>
    <t>4131251010.53</t>
  </si>
  <si>
    <t>M+D Tribúnová lavica TL42/CD, betón C40/50, objem 1,08 m3 na 1ks, vrátane systémových prvkov pre osadenie</t>
  </si>
  <si>
    <t>287030016</t>
  </si>
  <si>
    <t>4131251010.54</t>
  </si>
  <si>
    <t>M+D Tribúnová lavica TL43/AB, betón C40/50, objem 1,31 m3 na 1ks, vrátane systémových prvkov pre osadenie</t>
  </si>
  <si>
    <t>-1733192112</t>
  </si>
  <si>
    <t>4131251010.55</t>
  </si>
  <si>
    <t>M+D Tribúnová lavica TL43/BC, betón C40/50, objem 1,31 m3 na 1ks, vrátane systémových prvkov pre osadenie</t>
  </si>
  <si>
    <t>-1282210335</t>
  </si>
  <si>
    <t>4131251010.56</t>
  </si>
  <si>
    <t>M+D Tribúnová lavica TL43/AD, betón C40/50, objem 1,31 m3 na 1ks, vrátane systémových prvkov pre osadenie</t>
  </si>
  <si>
    <t>1172168120</t>
  </si>
  <si>
    <t>4131251010.57</t>
  </si>
  <si>
    <t>M+D Tribúnová lavica TL43/CD, betón C40/50, objem 1,31 m3 na 1ks, vrátane systémových prvkov pre osadenie</t>
  </si>
  <si>
    <t>1239896697</t>
  </si>
  <si>
    <t>4131251010.58</t>
  </si>
  <si>
    <t>M+D Tribúnová lavica TL44/AB, betón C40/50, objem 1,53 m3 na 1ks, vrátane systémových prvkov pre osadenie</t>
  </si>
  <si>
    <t>-1240034065</t>
  </si>
  <si>
    <t>4131251010.59</t>
  </si>
  <si>
    <t>M+D Tribúnová lavica TL44/BC, betón C40/50, objem 1,53 m3 na 1ks, vrátane systémových prvkov pre osadenie</t>
  </si>
  <si>
    <t>-788139589</t>
  </si>
  <si>
    <t>4131251010.6</t>
  </si>
  <si>
    <t>M+D Tribúnová lavica TL39/CD, betón C40/50, objem 0,93 m3 na 1ks, vrátane systémových prvkov pre osadenie</t>
  </si>
  <si>
    <t>-978966728</t>
  </si>
  <si>
    <t>4131251010.60</t>
  </si>
  <si>
    <t>M+D Tribúnová lavica TL44/AD, betón C40/50, objem 1,53 m3 na 1ks, vrátane systémových prvkov pre osadenie</t>
  </si>
  <si>
    <t>-1668835505</t>
  </si>
  <si>
    <t>4131251010.61</t>
  </si>
  <si>
    <t>M+D Tribúnová lavica TL44/CD, betón C40/50, objem 1,53 m3 na 1ks, vrátane systémových prvkov pre osadenie</t>
  </si>
  <si>
    <t>568082344</t>
  </si>
  <si>
    <t>4131251010.62</t>
  </si>
  <si>
    <t>M+D Tribúnová lavica TL45/AB, betón C40/50, objem 1,73 m3 na 1ks, vrátane systémových prvkov pre osadenie</t>
  </si>
  <si>
    <t>-1267973793</t>
  </si>
  <si>
    <t>4131251010.63</t>
  </si>
  <si>
    <t>M+D Tribúnová lavica TL45/BC, betón C40/50, objem 1,73 m3 na 1ks, vrátane systémových prvkov pre osadenie</t>
  </si>
  <si>
    <t>1996031341</t>
  </si>
  <si>
    <t>4131251010.64</t>
  </si>
  <si>
    <t>M+D Tribúnová lavica TL45/AD, betón C40/50, objem 1,73 m3 na 1ks, vrátane systémových prvkov pre osadenie</t>
  </si>
  <si>
    <t>1492432465</t>
  </si>
  <si>
    <t>4131251010.65</t>
  </si>
  <si>
    <t>M+D Tribúnová lavica TL45/CD, betón C40/50, objem 1,73 m3 na 1ks, vrátane systémových prvkov pre osadenie</t>
  </si>
  <si>
    <t>-1107775369</t>
  </si>
  <si>
    <t>4131251010.66</t>
  </si>
  <si>
    <t>M+D Tribúnová lavica TL46/AB, betón C40/50, objem 0,96 m3 na 1ks, vrátane systémových prvkov pre osadenie</t>
  </si>
  <si>
    <t>-341578514</t>
  </si>
  <si>
    <t>4131251010.67</t>
  </si>
  <si>
    <t>M+D Tribúnová lavica TL46/BC, betón C40/50, objem 0,96 m3 na 1ks, vrátane systémových prvkov pre osadenie</t>
  </si>
  <si>
    <t>1755194841</t>
  </si>
  <si>
    <t>4131251010.68</t>
  </si>
  <si>
    <t>M+D Tribúnová lavica TL46/AD, betón C40/50, objem 0,96 m3 na 1ks, vrátane systémových prvkov pre osadenie</t>
  </si>
  <si>
    <t>773033833</t>
  </si>
  <si>
    <t>4131251010.69</t>
  </si>
  <si>
    <t>M+D Tribúnová lavica TL46/CD, betón C40/50, objem 0,96 m3 na 1ks, vrátane systémových prvkov pre osadenie</t>
  </si>
  <si>
    <t>-1007464380</t>
  </si>
  <si>
    <t>4131251010.7</t>
  </si>
  <si>
    <t>M+D Tribúnová lavica TL40/AB, betón C40/50, objem 0,73 m3 na 1ks, vrátane systémových prvkov pre osadenie</t>
  </si>
  <si>
    <t>1118521141</t>
  </si>
  <si>
    <t>4131251010.8</t>
  </si>
  <si>
    <t>M+D Tribúnová lavica TL41/BC, betón C40/50, objem 0,96 m3 na 1ks, vrátane systémových prvkov pre osadenie</t>
  </si>
  <si>
    <t>-1719052345</t>
  </si>
  <si>
    <t>4131251010.9</t>
  </si>
  <si>
    <t>M+D Tribúnová lavica TL5/AB, betón C40/50, objem 1,34 m3 na 1ks, vrátane systémových prvkov pre osadenie</t>
  </si>
  <si>
    <t>-645716632</t>
  </si>
  <si>
    <t>4131251011.01</t>
  </si>
  <si>
    <t>M+D Nosník N7/AB, betón C50/60, objem 7,73 m3 na 1ks, vrátane systémových prvkov pre osadenie</t>
  </si>
  <si>
    <t>-597506472</t>
  </si>
  <si>
    <t>4131251011.03</t>
  </si>
  <si>
    <t>M+D Nosník N8/BC, betón C50/60, objem 0,44 m3 na 1ks, vrátane systémových prvkov pre osadenie</t>
  </si>
  <si>
    <t>-1877806940</t>
  </si>
  <si>
    <t>4131251011.04</t>
  </si>
  <si>
    <t>M+D Nosník N8/AD, betón C50/60, objem 0,44 m3 na 1ks, vrátane systémových prvkov pre osadenie</t>
  </si>
  <si>
    <t>267235473</t>
  </si>
  <si>
    <t>4131251011.05</t>
  </si>
  <si>
    <t>M+D Nosník N5/CD, betón C50/60, objem 0,49 m3 na 1ks, vrátane systémových prvkov pre osadenie</t>
  </si>
  <si>
    <t>-856731122</t>
  </si>
  <si>
    <t>4131251011.07</t>
  </si>
  <si>
    <t>M+D Nosník N5/BC, betón C50/60, objem 0,49 m3 na 1ks, vrátane systémových prvkov pre osadenie</t>
  </si>
  <si>
    <t>748285446</t>
  </si>
  <si>
    <t>4131251011.09</t>
  </si>
  <si>
    <t>M+D Nosník N8/AB, betón C50/60, objem 0,44 m3 na 1ks, vrátane systémových prvkov pre osadenie</t>
  </si>
  <si>
    <t>-1980883900</t>
  </si>
  <si>
    <t>4131251011.10</t>
  </si>
  <si>
    <t>M+D Nosník N7/BC, betón C50/60, objem 7,73 m3 na 1ks, vrátane systémových prvkov pre osadenie</t>
  </si>
  <si>
    <t>1323761247</t>
  </si>
  <si>
    <t>4131251011.11</t>
  </si>
  <si>
    <t>M+D Nosník N5/AB, betón C50/60, objem 0,49 m3 na 1ks, vrátane systémových prvkov pre osadenie</t>
  </si>
  <si>
    <t>268262546</t>
  </si>
  <si>
    <t>4131251011.12</t>
  </si>
  <si>
    <t>M+D Nosník N7/AD, betón C50/60, objem 7,73 m3 na 1ks, vrátane systémových prvkov pre osadenie</t>
  </si>
  <si>
    <t>-1532078735</t>
  </si>
  <si>
    <t>4131251011.14</t>
  </si>
  <si>
    <t>M+D Nosník N5/AD, betón C50/60, objem 0,49 m3 na 1ks, vrátane systémových prvkov pre osadenie</t>
  </si>
  <si>
    <t>1788205658</t>
  </si>
  <si>
    <t>4131251011.15</t>
  </si>
  <si>
    <t>M+D Nosník N7/CD, betón C50/60, objem 7,73 m3 na 1ks, vrátane systémových prvkov pre osadenie</t>
  </si>
  <si>
    <t>2121605252</t>
  </si>
  <si>
    <t>4131251011.16</t>
  </si>
  <si>
    <t>M+D Nosník N8/CD, betón C50/60, objem 0,44 m3 na 1ks, vrátane systémových prvkov pre osadenie</t>
  </si>
  <si>
    <t>-446500841</t>
  </si>
  <si>
    <t>4131251012.01</t>
  </si>
  <si>
    <t>M+D Schodisko SCH3/AD, betón C30/37, objem 1,48 m3 na 1ks, vrátane systémových prvkov pre osadenie</t>
  </si>
  <si>
    <t>-1904304067</t>
  </si>
  <si>
    <t>4131251012.02</t>
  </si>
  <si>
    <t>M+D Schodisko SCH3/AB, betón C30/37, objem 1,48 m3 na 1ks, vrátane systémových prvkov pre osadenie</t>
  </si>
  <si>
    <t>-1871795252</t>
  </si>
  <si>
    <t>4131251012.03</t>
  </si>
  <si>
    <t>M+D Schodisko SCH3/BC, betón C30/37, objem 1,48 m3 na 1ks, vrátane systémových prvkov pre osadenie</t>
  </si>
  <si>
    <t>1181066592</t>
  </si>
  <si>
    <t>4131251012.04</t>
  </si>
  <si>
    <t>M+D Schody tribúnové SCHT3/AD, betón C30/37, objem 0,10 m3 na 1ks, vrátane systémových prvkov pre osadenie</t>
  </si>
  <si>
    <t>-1736654688</t>
  </si>
  <si>
    <t>4131251012.07</t>
  </si>
  <si>
    <t>M+D Schody tribúnové SCHT3/AB, betón C30/37, objem 0,10 m3 na 1ks, vrátane systémových prvkov pre osadenie</t>
  </si>
  <si>
    <t>-402183466</t>
  </si>
  <si>
    <t>4131251012.08</t>
  </si>
  <si>
    <t>M+D Schody tribúnové SCHT3/BC, betón C30/37, objem 0,10 m3 na 1ks, vrátane systémových prvkov pre osadenie</t>
  </si>
  <si>
    <t>297944285</t>
  </si>
  <si>
    <t>4131251012.10</t>
  </si>
  <si>
    <t>M+D Schody tribúnové SCHT3/CD, betón C30/37, objem 0,10 m3 na 1ks, vrátane systémových prvkov pre osadenie</t>
  </si>
  <si>
    <t>1945178877</t>
  </si>
  <si>
    <t>4131251012.21</t>
  </si>
  <si>
    <t>M+D Schodisko SCH3/CD, betón C30/37, objem 1,48 m3 na 1ks, vrátane systémových prvkov pre osadenie</t>
  </si>
  <si>
    <t>-1407206988</t>
  </si>
  <si>
    <t>714428953</t>
  </si>
  <si>
    <t>411361855-00</t>
  </si>
  <si>
    <t>Navrtanie dier pre napojenie výstuže venca</t>
  </si>
  <si>
    <t>1866897984</t>
  </si>
  <si>
    <t>-312348435</t>
  </si>
  <si>
    <t>-2112165713</t>
  </si>
  <si>
    <t>-1856782107</t>
  </si>
  <si>
    <t>1253701301</t>
  </si>
  <si>
    <t>805107307</t>
  </si>
  <si>
    <t>1933787876</t>
  </si>
  <si>
    <t>1808874836</t>
  </si>
  <si>
    <t>226737986</t>
  </si>
  <si>
    <t>-1823094130</t>
  </si>
  <si>
    <t>-40056502</t>
  </si>
  <si>
    <t>1636743162</t>
  </si>
  <si>
    <t>-358290994</t>
  </si>
  <si>
    <t>-786442511</t>
  </si>
  <si>
    <t>-1087029390</t>
  </si>
  <si>
    <t>1932722526</t>
  </si>
  <si>
    <t>946953168</t>
  </si>
  <si>
    <t>-1346260566</t>
  </si>
  <si>
    <t>1355317856</t>
  </si>
  <si>
    <t>-1355769132</t>
  </si>
  <si>
    <t>190713012</t>
  </si>
  <si>
    <t>321108497</t>
  </si>
  <si>
    <t>1955550013</t>
  </si>
  <si>
    <t>930377902</t>
  </si>
  <si>
    <t>1735204315</t>
  </si>
  <si>
    <t>-220631553</t>
  </si>
  <si>
    <t>865514197</t>
  </si>
  <si>
    <t>-1337445594</t>
  </si>
  <si>
    <t>917831512.S</t>
  </si>
  <si>
    <t>Osadenie palisád hranatých betónových do betónu dĺžky 60 cm - do radu</t>
  </si>
  <si>
    <t>1665563551</t>
  </si>
  <si>
    <t>592170005200.S</t>
  </si>
  <si>
    <t>Palisáda betónová, rozmer 120x165x600 mm</t>
  </si>
  <si>
    <t>-2090366752</t>
  </si>
  <si>
    <t>-623440745</t>
  </si>
  <si>
    <t>-204394277</t>
  </si>
  <si>
    <t>80674511</t>
  </si>
  <si>
    <t>-953933449</t>
  </si>
  <si>
    <t>215464698</t>
  </si>
  <si>
    <t>1529860657</t>
  </si>
  <si>
    <t>-395406153</t>
  </si>
  <si>
    <t>962032231.S</t>
  </si>
  <si>
    <t>Búranie muriva alebo vybúranie otvorov plochy nad 4 m2 nadzákladového z tehál pálených, vápenopieskových, cementových na maltu,  -1,90500t</t>
  </si>
  <si>
    <t>-170934501</t>
  </si>
  <si>
    <t>968061125</t>
  </si>
  <si>
    <t>Vyvesenie dverného krídla do suti plochy do 2 m2, -0,02400t</t>
  </si>
  <si>
    <t>-758721574</t>
  </si>
  <si>
    <t>968072455</t>
  </si>
  <si>
    <t>Vybúranie dverových zárubní plochy do 2 m2,  -0,07600t</t>
  </si>
  <si>
    <t>1847658382</t>
  </si>
  <si>
    <t>713222604</t>
  </si>
  <si>
    <t>Jadrové vrty diamantovými korunkami do D 150 mm do stien - murivo tehlové</t>
  </si>
  <si>
    <t>1315623921</t>
  </si>
  <si>
    <t>-1411634206</t>
  </si>
  <si>
    <t>978059531.S</t>
  </si>
  <si>
    <t>Odsekanie a odobratie obkladov stien z obkladačiek vnútorných vrátane podkladovej omietky nad 2 m2,  -0,06800t</t>
  </si>
  <si>
    <t>305918044</t>
  </si>
  <si>
    <t>979081111</t>
  </si>
  <si>
    <t>323103178</t>
  </si>
  <si>
    <t>979081121</t>
  </si>
  <si>
    <t>203375954</t>
  </si>
  <si>
    <t>979082111</t>
  </si>
  <si>
    <t>1118744091</t>
  </si>
  <si>
    <t>979082121</t>
  </si>
  <si>
    <t>-166187323</t>
  </si>
  <si>
    <t>979089012</t>
  </si>
  <si>
    <t>Poplatok za skladovanie - betón, tehly, dlaždice (17 01 ), ostatné</t>
  </si>
  <si>
    <t>1922600678</t>
  </si>
  <si>
    <t>979089312.S</t>
  </si>
  <si>
    <t>Poplatok za skladovanie - kovy (meď, bronz, mosadz atď.) (17 04 ), ostatné</t>
  </si>
  <si>
    <t>-876512536</t>
  </si>
  <si>
    <t>979089512.S</t>
  </si>
  <si>
    <t>Poplatok za skladovanie - stavebné materiály na báze sadry (17 08 ), ostatné</t>
  </si>
  <si>
    <t>-844908168</t>
  </si>
  <si>
    <t>979089612.S</t>
  </si>
  <si>
    <t>Poplatok za skladovanie - iné odpady zo stavieb a demolácií (17 09), ostatné</t>
  </si>
  <si>
    <t>1019305276</t>
  </si>
  <si>
    <t>-1719671514</t>
  </si>
  <si>
    <t>-883137851</t>
  </si>
  <si>
    <t>483509576</t>
  </si>
  <si>
    <t>-135927450</t>
  </si>
  <si>
    <t>935497276</t>
  </si>
  <si>
    <t>1091101027</t>
  </si>
  <si>
    <t>1196754552</t>
  </si>
  <si>
    <t>-308892223</t>
  </si>
  <si>
    <t>-703785042</t>
  </si>
  <si>
    <t>20949288</t>
  </si>
  <si>
    <t>-2066386548</t>
  </si>
  <si>
    <t>1105619537</t>
  </si>
  <si>
    <t>-432502162</t>
  </si>
  <si>
    <t>811277693</t>
  </si>
  <si>
    <t>1970518376</t>
  </si>
  <si>
    <t>2124190158</t>
  </si>
  <si>
    <t>2044329902</t>
  </si>
  <si>
    <t>-1563866554</t>
  </si>
  <si>
    <t>-1174881061</t>
  </si>
  <si>
    <t>975847607</t>
  </si>
  <si>
    <t>-1805867876</t>
  </si>
  <si>
    <t>-2097943877</t>
  </si>
  <si>
    <t>1601447816</t>
  </si>
  <si>
    <t>-1081092043</t>
  </si>
  <si>
    <t>-540387005</t>
  </si>
  <si>
    <t>-134262527</t>
  </si>
  <si>
    <t>1845907020</t>
  </si>
  <si>
    <t>184422314</t>
  </si>
  <si>
    <t>-760910875</t>
  </si>
  <si>
    <t>-178532018</t>
  </si>
  <si>
    <t>-1250609639</t>
  </si>
  <si>
    <t>-121348860</t>
  </si>
  <si>
    <t>1987100865</t>
  </si>
  <si>
    <t>-2140471293</t>
  </si>
  <si>
    <t>-933399258</t>
  </si>
  <si>
    <t>-23564947</t>
  </si>
  <si>
    <t>-1618277505</t>
  </si>
  <si>
    <t>2054674831</t>
  </si>
  <si>
    <t>372641893</t>
  </si>
  <si>
    <t>-1213894707</t>
  </si>
  <si>
    <t>Zdravotechnika - vnútorný vodovod</t>
  </si>
  <si>
    <t>620428185</t>
  </si>
  <si>
    <t>72225110</t>
  </si>
  <si>
    <t>M+D Práškový prenosný hasiaci prístroj min. 6kg, vrátane príslušenstva</t>
  </si>
  <si>
    <t>630523211</t>
  </si>
  <si>
    <t>-1029529606</t>
  </si>
  <si>
    <t>1709862980</t>
  </si>
  <si>
    <t>1445686869</t>
  </si>
  <si>
    <t>453163853</t>
  </si>
  <si>
    <t>-1188303991</t>
  </si>
  <si>
    <t>1139892307</t>
  </si>
  <si>
    <t>-1402835988</t>
  </si>
  <si>
    <t>750744470</t>
  </si>
  <si>
    <t>-12235155</t>
  </si>
  <si>
    <t>Predsadená SDK stena, jednoduchá kca UD a CD dosky 2x GKF hr. 12,5 mm bez TI, zvrchu opláštená kapotáž, krycia PE folia -IW 15.3</t>
  </si>
  <si>
    <t>-1923314966</t>
  </si>
  <si>
    <t>-1527231181</t>
  </si>
  <si>
    <t>-1521030312</t>
  </si>
  <si>
    <t>763119521.S</t>
  </si>
  <si>
    <t>Demontáž sadrokartónovej priečky, jednoduchá nosná oceľová konštrukcia, jednoduché opláštenie, -0,03036t</t>
  </si>
  <si>
    <t>1241714639</t>
  </si>
  <si>
    <t>763129621.S</t>
  </si>
  <si>
    <t>Demontáž dosiek sadrokartónovej predsadenej alebo šachtovej steny, jednoduché opláštenie, -0,01300t</t>
  </si>
  <si>
    <t>29396168</t>
  </si>
  <si>
    <t>1155952267</t>
  </si>
  <si>
    <t>1214551922</t>
  </si>
  <si>
    <t>-1612063051</t>
  </si>
  <si>
    <t>-1041850923</t>
  </si>
  <si>
    <t>Presun hmôt pre sádrokartónové konštrukcie v stavbách (objektoch) výšky od 7 do 24 m</t>
  </si>
  <si>
    <t>1717775358</t>
  </si>
  <si>
    <t>1084071124</t>
  </si>
  <si>
    <t>-443357680</t>
  </si>
  <si>
    <t>1122578667</t>
  </si>
  <si>
    <t>-1420569064</t>
  </si>
  <si>
    <t>-1445963202</t>
  </si>
  <si>
    <t>-1391164695</t>
  </si>
  <si>
    <t>912094171</t>
  </si>
  <si>
    <t>-1868291687</t>
  </si>
  <si>
    <t>527079482</t>
  </si>
  <si>
    <t>1895836266</t>
  </si>
  <si>
    <t>-109232698</t>
  </si>
  <si>
    <t>43824938</t>
  </si>
  <si>
    <t>-645009070</t>
  </si>
  <si>
    <t>76443023K009</t>
  </si>
  <si>
    <t>M+D Oplechovanie rohov strechy tribúny z oceľ.PZ plechu hr.1,0mm,rš.450mm,kotvený do trapéz.plechu, lakovaný plech RAL 9010, podrobný popis viď PD - K.009</t>
  </si>
  <si>
    <t>1934955542</t>
  </si>
  <si>
    <t>76443023Kr1</t>
  </si>
  <si>
    <t>M+D Žľab dažďový hr. 2mm, r.š. 450mm, kotvený pomocou skrutiek M12 a závitovou tyčou, gumové podložky, objímka á1,2m s P3 podložkou, podrobný popis viď PD - detail 9068</t>
  </si>
  <si>
    <t>1965011394</t>
  </si>
  <si>
    <t>-1899724023</t>
  </si>
  <si>
    <t>766702398</t>
  </si>
  <si>
    <t>M+D, Vstupné plastové dvere, 1-kr., 900x1970, hr ost.: 260, Bezbariérové, núdzové otváranie, plastová zárubňa rámová, klučka, FAB, ED V.01/P</t>
  </si>
  <si>
    <t>1543385876</t>
  </si>
  <si>
    <t>766702411</t>
  </si>
  <si>
    <t>M+D, Vstupné plastové dvere, 1-kr., 900x1970, hr ost.: 260, Bezbariérové, núdzové otváranie, plastová zárubňa rámová, kľučka, FAB, ED V.12/L</t>
  </si>
  <si>
    <t>1917210722</t>
  </si>
  <si>
    <t>766702415</t>
  </si>
  <si>
    <t>M+D, Vstupné plastové dvere, 1-kr., 900x1970, hr ost.: 260, Bezbariérové, núdzové otváranie, plastová zárubňa rámová, kľučka, FAB, ED V.13/P</t>
  </si>
  <si>
    <t>1420154392</t>
  </si>
  <si>
    <t>766702434</t>
  </si>
  <si>
    <t>M+D, Vstupné plastové dvere, 1-kr., 900x1970, hr ost.: 260, Bezbariérové, núdzové otváranie, plastová zárubňa rámová, kľučka, FAB, ED V.25/L</t>
  </si>
  <si>
    <t>-2044473385</t>
  </si>
  <si>
    <t>766702435</t>
  </si>
  <si>
    <t>M+D, Vstupné plastové dvere, 1-kr., 900x1970, hr ost.: 260, Bezbariérové, núdzové otváranie, plastová zárubňa rámová, kľučka, FAB, ED V.26/P</t>
  </si>
  <si>
    <t>1898134099</t>
  </si>
  <si>
    <t>766702466</t>
  </si>
  <si>
    <t>M+D, Vstupné plastové dvere, 1-kr., 900x1970, hr ost.: 260, Bezbariérové, núdzové otváranie, plastová zárubňa rámová, kľučka, FAB, ED V.46/L</t>
  </si>
  <si>
    <t>-1121861506</t>
  </si>
  <si>
    <t>766702468</t>
  </si>
  <si>
    <t>M+D, Vstupné plastové dvere, 1-kr., 900x1970, hr ost.: 260, Bezbariérové, núdzové otváranie, plastová zárubňa rámová, kľučka, FAB, mriežka, ED V.47/P</t>
  </si>
  <si>
    <t>867115190</t>
  </si>
  <si>
    <t>766702489</t>
  </si>
  <si>
    <t>M+D, Vstupné plastové dvere, 1-kr., 900x1970, hr ost.: 260, Bezbariérové, núdzové otváranie, plastová zárubňa rámová, kľučka, FAB, mriežka, ED V.62/L</t>
  </si>
  <si>
    <t>-1602928366</t>
  </si>
  <si>
    <t>766702492</t>
  </si>
  <si>
    <t>M+D, Vnútorné drevené dvere, 1-kr., 900x1970, hr ost.: 150, Bezbariérové, oceľová zárubňa CGAS, kľučka, FAB, mriežka, ID V.35/P</t>
  </si>
  <si>
    <t>-1370428467</t>
  </si>
  <si>
    <t>-1803578319</t>
  </si>
  <si>
    <t>767112811d01</t>
  </si>
  <si>
    <t>Demontáž oceľového zábradlia s výplňou ťahokovu,  -0,0200t</t>
  </si>
  <si>
    <t>1388466813</t>
  </si>
  <si>
    <t>767161Z1.10</t>
  </si>
  <si>
    <t>M+D Vyklápatelná AL rampa a plošina pre imobilných, pochôdzny slzičkový plech hr. 5mm a preglejka hr.18mm, madlá kotvené do prefa steny, odnímatelné AL zábradlia, sklopné nohy dielcov, vrátane povrchovej úpravy a kotvenia, podrobný popis viď PD - Z.1.10</t>
  </si>
  <si>
    <t>-13461782</t>
  </si>
  <si>
    <t>767161Z1.16</t>
  </si>
  <si>
    <t>M+D Oceľové pozink. madlo,vrch.stena vjazdu(rúra 51/4, kotevné platne 200/100/10, chem.kotvy M12), výšky 400mm, dl.6,1m,52,241kg, vr. Povrchovej úpravy a kotvenia, podrobný popis viď PD - Z.1.16</t>
  </si>
  <si>
    <t>1389777885</t>
  </si>
  <si>
    <t>767161Z1.17</t>
  </si>
  <si>
    <t>M+D Oceľové pozink. madlo,bočná stena schodiska(rúra 51/4, kotevné platne 200/100/10, chem.kotvy M12), výšky 400mm, dl.2,35m,24,63kg, vr. Povrchovej úpravy a kotvenia, podrobný popis viď PD - Z.1.17</t>
  </si>
  <si>
    <t>-18032603</t>
  </si>
  <si>
    <t>767161Z1.18</t>
  </si>
  <si>
    <t>M+D Oceľové pozink. madlo,bočná stena schodiska(rúra 51/4, kotevné platne 200/100/10, chem.kotvy M12), výšky 500mm, dl.0,86m,14,76kg, vr. Povrchovej úpravy a kotvenia, podrobný popis viď PD - Z.1.18</t>
  </si>
  <si>
    <t>-133715504</t>
  </si>
  <si>
    <t>767161Z1.19</t>
  </si>
  <si>
    <t>M+D Oceľové pozink. madlo,bočná stena vjazdu(rúra 51/4, kotevné platne 200/100/10, chem.kotvy M12), výšky 300mm, dl.1,45m,18,09kg, vr. Povrchovej úpravy a kotvenia, podrobný popis viď PD - Z.1.19</t>
  </si>
  <si>
    <t>-189517320</t>
  </si>
  <si>
    <t>767161Z1.20</t>
  </si>
  <si>
    <t>M+D Oceľové pozink. madlo,mantinel(rúra 51/4, kotevné platne 200/100/10, chem.kotvy M12), výšky 300mm, dl.1,5m,14,814kg, vr. Povrchovej úpravy a kotvenia, podrobný popis viď PD - Z.1.20</t>
  </si>
  <si>
    <t>-536668622</t>
  </si>
  <si>
    <t>767161Z1.21</t>
  </si>
  <si>
    <t>M+D Oceľové pozink. madlo,boč.stena imobil(rúra 51/4, kotevné platne 200/100/10, chem.kotvy M12), výšky 300mm, dl.2,5m,23,83kg, vr. Povrchovej úpravy a kotvenia, podrobný popis viď PD - Z.1.21</t>
  </si>
  <si>
    <t>1995711667</t>
  </si>
  <si>
    <t>767161Z1.22</t>
  </si>
  <si>
    <t>M+D Oceľové pozink. madlo,mantinel(rúra 51/4, kotevné platne 200/100/10, chem.kotvy M12), výšky 300mm, dl.0,202m,7,88kg, vr. Povrchovej úpravy a kotvenia, podrobný popis viď PD - Z.1.22</t>
  </si>
  <si>
    <t>-1813935874</t>
  </si>
  <si>
    <t>1833344202</t>
  </si>
  <si>
    <t>767161Z3.25</t>
  </si>
  <si>
    <t>M+D Oceľové pozink.zábradlie,mantinel pre imobil(rúra 51/4, kotevné platne 100+100/100/10, chem.kotvy M12),výšky 900mm, dl.1,843m,45,54kg, vr. Povrchovej úpravy a kotvenia, podrobný popis viď PD - Z.3.25</t>
  </si>
  <si>
    <t>104081319</t>
  </si>
  <si>
    <t>767161Z3.26</t>
  </si>
  <si>
    <t>M+D Oceľové pozink.zábradlie,mantinel pre imobil(rúra 51/4, kotevné platne 100+100/100/10, chem.kotvy M12),výšky 900mm, dl.1,843m,45,54kg, vr. Povrchovej úpravy a kotvenia, podrobný popis viď PD - Z.3.26</t>
  </si>
  <si>
    <t>2079632922</t>
  </si>
  <si>
    <t>767161Z4.10</t>
  </si>
  <si>
    <t>M+D Oceľová pozink.bránka, mantinel (rúra 51/4,navarovacie pánty), výšky 1990mm, dl.1,3m, 150kg, vr. povrchovej úpravy a kotvenia, podrobný popis viď PD - Z.4.10</t>
  </si>
  <si>
    <t>1470081243</t>
  </si>
  <si>
    <t>-1822816368</t>
  </si>
  <si>
    <t>1678784590</t>
  </si>
  <si>
    <t>363676885</t>
  </si>
  <si>
    <t>-1375216689</t>
  </si>
  <si>
    <t>767171Z006</t>
  </si>
  <si>
    <t>M+D Oplechovanie stĺpa-dilat.profil z PZ plechu pre natavenie strešnej HI,kotvený do trapéz.plechu, hr.1,5mm,r.š. 300mm, dĺžka typ 810x810mm, dĺžka plechov 3,24m,vrátane povrchovej úpravy, kotvenia, podrobný popis viď PD - Z.006</t>
  </si>
  <si>
    <t>866729744</t>
  </si>
  <si>
    <t>-33910472</t>
  </si>
  <si>
    <t>767171Z705</t>
  </si>
  <si>
    <t>M+D Oplotenie výšky 2,35m, delk. dl. 5,695m, z panelov oká 200x50mm, drôty 2x8mm a 6mm, stĺpiky jakl 80x60x2,5mm, platne 200x200x10mm, vrátane povrchovej úpravy, kotvenia, podrobný popis viď PD - Z.7.5</t>
  </si>
  <si>
    <t>1245308063</t>
  </si>
  <si>
    <t>767171Z706</t>
  </si>
  <si>
    <t>M+D Oplotenie výšky 2,35m, delk. dl. 5,695m, z panelov oká 200x50mm, drôty 2x8mm a 6mm, stĺpiky jakl 80x60x2,5mm, platne 200x200x10mm, vrátane povrchovej úpravy, kotvenia, podrobný popis viď PD - Z.7.6</t>
  </si>
  <si>
    <t>691584404</t>
  </si>
  <si>
    <t>767171Z721</t>
  </si>
  <si>
    <t>M+D Oplotenie výšky 3m, celk. dl. 5,765m, z panelov oká 200x50mm, drôty 2x6mm a 5mm, stĺpiky jakl 120x60x3mm, platne hr.10mm, vrátane povrchovej úpravy, kotvenia, podrobný popis viď PD - Z.7.21</t>
  </si>
  <si>
    <t>-1878825793</t>
  </si>
  <si>
    <t>767171Z722</t>
  </si>
  <si>
    <t>M+D Oplotenie výšky 3m, celk. dl. 5,785m, z panelov oká 200x50mm, drôty 2x6mm a 5mm, stĺpiky jakl 120x60x3mm, platne hr.10mm, vrátane povrchovej úpravy, kotvenia, podrobný popis viď PD - Z.7.22</t>
  </si>
  <si>
    <t>-506514149</t>
  </si>
  <si>
    <t>767171Z728</t>
  </si>
  <si>
    <t>M+D Oplotenie výšky 3m, celk. dl. 1,85+4,195m, z panelov oká 200x50mm, drôty 2x6mm a 5mm, stĺpiky jakl 100x60x3mm, platne hr.10mm, vrátane povrchovej úpravy, kotvenia, podrobný popis viď PD - Z.7.28</t>
  </si>
  <si>
    <t>59146735</t>
  </si>
  <si>
    <t>767171Z728o</t>
  </si>
  <si>
    <t>M+D Oplotenie výšky 3m, celk. dl. 1,85+4,195m, z panelov oká 200x50mm, drôty 2x6mm a 5mm, stĺpiky jakl 100x60x3mm, platne hr.10mm, bránka 1,8x1,2m, rám 60x40x2, vrátane kovania, zámku, klučky, povrchovej úpravy, kotvenia, podrobný popis viď PD - Z.7.28</t>
  </si>
  <si>
    <t>592398630</t>
  </si>
  <si>
    <t>767171Z729</t>
  </si>
  <si>
    <t>M+D Oplotenie výšky 3m, celk. dl. 1,85+4,195m, z panelov oká 200x50mm, drôty 2x6mm a 5mm, stĺpiky jakl 100x60x3mm, platne hr.10mm, vrátane povrchovej úpravy, kotvenia, podrobný popis viď PD - Z.7.29</t>
  </si>
  <si>
    <t>800601081</t>
  </si>
  <si>
    <t>767171Z729o</t>
  </si>
  <si>
    <t>M+D Oplotenie výšky 3m, celk. dl. 1,85+4,195m, z panelov oká 200x50mm, drôty 2x6mm a 5mm, stĺpiky jakl 100x60x3mm, platne hr.10mm, bránka 1,8x1,2m, rám 60x40x2, vrátane kovania, zámku, klučky, povrchovej úpravy, kotvenia, podrobný popis viď PD - Z.7.29</t>
  </si>
  <si>
    <t>64380638</t>
  </si>
  <si>
    <t>767171Z7B2</t>
  </si>
  <si>
    <t>M+D Brána výšky 3m, dvojkrídlová, šírka 6,07m, z panelov oká 200x50mm, drôty 2x6mm a 5mm, stĺpiky jakl 100x100x6mm, rám  jakl 60x40x2mm, platne 200x100x10mm, vrátane kovania, zámku, kľučky, povrchovej úpravy, kotvenia, podrobný popis viď PD - ZB2</t>
  </si>
  <si>
    <t>955451225</t>
  </si>
  <si>
    <t>767171Zz11</t>
  </si>
  <si>
    <t>M+D Zachytávač ľadu z typového výrobku, a zachytánač snehu z trubky fi28x2 platňe hr.5mm a 12mm, vrátane povrchovej úpravy, kotvenia, podrobný popis viď PD - detail 9069</t>
  </si>
  <si>
    <t>-639029619</t>
  </si>
  <si>
    <t>2084277577</t>
  </si>
  <si>
    <t>-529323276</t>
  </si>
  <si>
    <t>-668403387</t>
  </si>
  <si>
    <t>767879000ds</t>
  </si>
  <si>
    <t>Demontáž stožiaru výšky 16m, vrátane presunu do 3km a zloženia, pre neskoršie použitie</t>
  </si>
  <si>
    <t>-786281378</t>
  </si>
  <si>
    <t>-74124497</t>
  </si>
  <si>
    <t>-968133649</t>
  </si>
  <si>
    <t>M+D Oceľová konštrukcia pre vstavky, vrátane pomocného materiálu, zvarov a povrchovej úpravy</t>
  </si>
  <si>
    <t>1466532103</t>
  </si>
  <si>
    <t>1332220204</t>
  </si>
  <si>
    <t>-500035636</t>
  </si>
  <si>
    <t>-772292303</t>
  </si>
  <si>
    <t>-1904935181</t>
  </si>
  <si>
    <t>-1062587659</t>
  </si>
  <si>
    <t>7764110R1</t>
  </si>
  <si>
    <t>M+D Podlahová lišta k poteru</t>
  </si>
  <si>
    <t>382102803</t>
  </si>
  <si>
    <t>1378567219</t>
  </si>
  <si>
    <t>-203874026</t>
  </si>
  <si>
    <t>773792472</t>
  </si>
  <si>
    <t>-76079106</t>
  </si>
  <si>
    <t>-525486036</t>
  </si>
  <si>
    <t>943768109</t>
  </si>
  <si>
    <t>Pomocný výkaz výmer podláh.Prosím neoceňovať!</t>
  </si>
  <si>
    <t>579921820</t>
  </si>
  <si>
    <t>005 - SO 10.1- 2.etapa catering</t>
  </si>
  <si>
    <t>1230981035</t>
  </si>
  <si>
    <t>65380664</t>
  </si>
  <si>
    <t>-1913002022</t>
  </si>
  <si>
    <t>1711122414</t>
  </si>
  <si>
    <t>-1173837450</t>
  </si>
  <si>
    <t>1075635925</t>
  </si>
  <si>
    <t>-1694067806</t>
  </si>
  <si>
    <t>-1354030642</t>
  </si>
  <si>
    <t>78210817</t>
  </si>
  <si>
    <t>1623063249</t>
  </si>
  <si>
    <t>1856379377</t>
  </si>
  <si>
    <t>-904669664</t>
  </si>
  <si>
    <t>-73718417</t>
  </si>
  <si>
    <t>-811752862</t>
  </si>
  <si>
    <t>13732947</t>
  </si>
  <si>
    <t>-85191113</t>
  </si>
  <si>
    <t>-1599834468</t>
  </si>
  <si>
    <t>274805616</t>
  </si>
  <si>
    <t>-1713758248</t>
  </si>
  <si>
    <t>1973823697</t>
  </si>
  <si>
    <t>-1342190774</t>
  </si>
  <si>
    <t>kpl</t>
  </si>
  <si>
    <t>-791785406</t>
  </si>
  <si>
    <t>2144441752</t>
  </si>
  <si>
    <t>-2129721155</t>
  </si>
  <si>
    <t>763112113</t>
  </si>
  <si>
    <t>Priečka SDK hr. 125 mm, jednoduchá kca CW 75, UW 75, dosky 2x GKB +2xGKB hr. 12,5 mm s TI 75 mm - IW 06.1</t>
  </si>
  <si>
    <t>-325060169</t>
  </si>
  <si>
    <t>-485012281</t>
  </si>
  <si>
    <t>-1092612944</t>
  </si>
  <si>
    <t>763112133</t>
  </si>
  <si>
    <t>Priečka SDK hr. 125 mm, jednoduchá kca CW 75, UW 75, dosky 2x GKBI +2xGKBI hr. 12,5 mm s TI 75 mm -IW 06.3</t>
  </si>
  <si>
    <t>-68726204</t>
  </si>
  <si>
    <t xml:space="preserve">Predsadená SDK stena hr. 75 mm, jednoduchá kca UD a CD dosky 2x GKB hr. 12,5 mm s TI hr. 50mm, krycia PE folia  -IW 01.1 </t>
  </si>
  <si>
    <t>1360162076</t>
  </si>
  <si>
    <t>-1041040197</t>
  </si>
  <si>
    <t>763122311b</t>
  </si>
  <si>
    <t>Predsadená SDK stena hr. 75 mm, jednoduchá kca UD a CD dosky 2x GKB hr. 12,5 mm bez TI, krycia PE folia -IW 01.8</t>
  </si>
  <si>
    <t>507337534</t>
  </si>
  <si>
    <t>-776699947</t>
  </si>
  <si>
    <t>-676607221</t>
  </si>
  <si>
    <t>212903202</t>
  </si>
  <si>
    <t>-1736676258</t>
  </si>
  <si>
    <t>-1351952258</t>
  </si>
  <si>
    <t>-1965223331</t>
  </si>
  <si>
    <t>1778005866</t>
  </si>
  <si>
    <t>-2082423689</t>
  </si>
  <si>
    <t>766702124</t>
  </si>
  <si>
    <t>-1286210528</t>
  </si>
  <si>
    <t>766702124r</t>
  </si>
  <si>
    <t>-1206716084</t>
  </si>
  <si>
    <t>766702145r</t>
  </si>
  <si>
    <t>-1572221104</t>
  </si>
  <si>
    <t>766702425</t>
  </si>
  <si>
    <t>M+D, Vnútorné drevené dvere, 1-kr., 800x1970, hr ost.: 125, Bezbariérové, oceľová zárubňa CGAS, kľučka, FAB, ID V.06/P</t>
  </si>
  <si>
    <t>1353951316</t>
  </si>
  <si>
    <t>766702426</t>
  </si>
  <si>
    <t>M+D, Vnútorné drevené dvere, 1-kr., 800x1970, hr ost.: 125, Bezbariérové, oceľová zárubňa CGAS, kľučka, FAB, ID V.07/P</t>
  </si>
  <si>
    <t>-1918046754</t>
  </si>
  <si>
    <t>766702427</t>
  </si>
  <si>
    <t>M+D, Vnútorné drevené dvere, 1-kr., 700x1970, hr ost.: 125, Bezbariérové, oceľová zárubňa CGAS, kľučka, FAB, ID V.08/P</t>
  </si>
  <si>
    <t>-337362915</t>
  </si>
  <si>
    <t>766702428</t>
  </si>
  <si>
    <t>M+D, Vnútorné drevené dvere, 1-kr., 700x1970, hr ost.: 125, Bezbariérové, oceľová zárubňa CGAS, kľučka, FAB, mriežka, ID V.09/P</t>
  </si>
  <si>
    <t>1257077754</t>
  </si>
  <si>
    <t>766702429</t>
  </si>
  <si>
    <t>M+D, Vnútorné drevené dvere, 1-kr., 700x1970, hr ost.: 125, Bezbariérové, oceľová zárubňa CGAS, kľučka, FAB, mriežka, ID V.10/P</t>
  </si>
  <si>
    <t>1752143979</t>
  </si>
  <si>
    <t>766702430</t>
  </si>
  <si>
    <t>M+D, Vnútorné drevené dvere, 1-kr., 700x1970, hr ost.: 125, Bezbariérové, oceľová zárubňa CGAS, kľučka, FAB, mriežka, ID V.11/P</t>
  </si>
  <si>
    <t>2102937956</t>
  </si>
  <si>
    <t>766702475</t>
  </si>
  <si>
    <t>M+D, Vnútorné drevené dvere, 1-kr., 700x1970, hr ost.: 125, Bezbariérové, oceľová zárubňa CGAS, kľučka, FAB, mriežka, ID V.27/P</t>
  </si>
  <si>
    <t>-1888279272</t>
  </si>
  <si>
    <t>766702476</t>
  </si>
  <si>
    <t>M+D, Vnútorné drevené dvere, 1-kr., 700x1970, hr ost.: 125, Bezbariérové, oceľová zárubňa CGAS, kľučka, FAB, mriežka, ID V.28/P</t>
  </si>
  <si>
    <t>648271455</t>
  </si>
  <si>
    <t>766702477</t>
  </si>
  <si>
    <t>M+D, Vnútorné drevené dvere, 1-kr., 700x1970, hr ost.: 125, Bezbariérové, oceľová zárubňa CGAS, kľučka, FAB, mriežka, ID V.29/L</t>
  </si>
  <si>
    <t>1991796000</t>
  </si>
  <si>
    <t>766702478</t>
  </si>
  <si>
    <t>M+D, Vnútorné drevené dvere, 1-kr., 700x1970, hr ost.: 125, Bezbariérové, oceľová zárubňa CGAS, kľučka, FAB, ID V.30/P</t>
  </si>
  <si>
    <t>1384824388</t>
  </si>
  <si>
    <t>766702479</t>
  </si>
  <si>
    <t>M+D, Vnútorné drevené dvere, 1-kr., 800x1970, hr ost.: 125, Bezbariérové, oceľová zárubňa CGAS, kľučka, FAB, ID V.31/P</t>
  </si>
  <si>
    <t>-1566691712</t>
  </si>
  <si>
    <t>766702480</t>
  </si>
  <si>
    <t>M+D, Vnútorné drevené dvere, 1-kr., 800x1970, hr ost.: 125, Bezbariérové, oceľová zárubňa CGAS, kľučka, FAB, ID V.32/P</t>
  </si>
  <si>
    <t>-90016340</t>
  </si>
  <si>
    <t>-409512367</t>
  </si>
  <si>
    <t>766702490l</t>
  </si>
  <si>
    <t>M+D, Vnútorné drevené dvere, 1-kr., 900x1970, hr ost.: 150, Bezbariérové, oceľová zárubňa CGAS, kľučka, FAB, mriežka, ID V.33/L</t>
  </si>
  <si>
    <t>-1457382508</t>
  </si>
  <si>
    <t>-824503671</t>
  </si>
  <si>
    <t>1868276063</t>
  </si>
  <si>
    <t>1834959135</t>
  </si>
  <si>
    <t>-73869844</t>
  </si>
  <si>
    <t>-328756893</t>
  </si>
  <si>
    <t>1549114466</t>
  </si>
  <si>
    <t>768500560</t>
  </si>
  <si>
    <t>-170477388</t>
  </si>
  <si>
    <t>1168203710</t>
  </si>
  <si>
    <t>2046688298</t>
  </si>
  <si>
    <t>2068309664</t>
  </si>
  <si>
    <t>-144272633</t>
  </si>
  <si>
    <t>-929975783</t>
  </si>
  <si>
    <t>006 - SO 10.1- 3.etapa catering</t>
  </si>
  <si>
    <t>920931702</t>
  </si>
  <si>
    <t>1163537858</t>
  </si>
  <si>
    <t>-681609123</t>
  </si>
  <si>
    <t>916543270</t>
  </si>
  <si>
    <t>-1040087414</t>
  </si>
  <si>
    <t>193571583</t>
  </si>
  <si>
    <t>-993424093</t>
  </si>
  <si>
    <t>-917856472</t>
  </si>
  <si>
    <t>2061353877</t>
  </si>
  <si>
    <t>583637420</t>
  </si>
  <si>
    <t>941955001.S</t>
  </si>
  <si>
    <t>2022843841</t>
  </si>
  <si>
    <t>709912293</t>
  </si>
  <si>
    <t>-2076192627</t>
  </si>
  <si>
    <t>-1102790529</t>
  </si>
  <si>
    <t>-1044244697</t>
  </si>
  <si>
    <t>933093999</t>
  </si>
  <si>
    <t>1692067174</t>
  </si>
  <si>
    <t>1931364239</t>
  </si>
  <si>
    <t>-1328561448</t>
  </si>
  <si>
    <t>-1211472200</t>
  </si>
  <si>
    <t>-893569950</t>
  </si>
  <si>
    <t>221126215</t>
  </si>
  <si>
    <t>1407163264</t>
  </si>
  <si>
    <t>789093080</t>
  </si>
  <si>
    <t>-865961635</t>
  </si>
  <si>
    <t>996985637</t>
  </si>
  <si>
    <t>2063537057</t>
  </si>
  <si>
    <t>-1932428313</t>
  </si>
  <si>
    <t>-395152704</t>
  </si>
  <si>
    <t>2039970120</t>
  </si>
  <si>
    <t>2061955684</t>
  </si>
  <si>
    <t>1034830967</t>
  </si>
  <si>
    <t>7667021252</t>
  </si>
  <si>
    <t>-395252035</t>
  </si>
  <si>
    <t>7667021253</t>
  </si>
  <si>
    <t>-336443203</t>
  </si>
  <si>
    <t>633204098</t>
  </si>
  <si>
    <t>1535446631</t>
  </si>
  <si>
    <t>-1365192551</t>
  </si>
  <si>
    <t>-1786640716</t>
  </si>
  <si>
    <t>974274280</t>
  </si>
  <si>
    <t>-33547713</t>
  </si>
  <si>
    <t>1661132524</t>
  </si>
  <si>
    <t>70870257</t>
  </si>
  <si>
    <t>-1577605237</t>
  </si>
  <si>
    <t>007 - ZTI - Vstavok A1</t>
  </si>
  <si>
    <t>I.C 721 A01 - VNÚTORNÁ KANALIZÁCIA</t>
  </si>
  <si>
    <t>ll. C 721 A05 - ZARIAĎOVACIE PREDMETY</t>
  </si>
  <si>
    <t>lll. C 721 C01 - OPRAVY VNÚTORNEJ KANALIZÁCIE</t>
  </si>
  <si>
    <t>I.C 721 A01</t>
  </si>
  <si>
    <t>VNÚTORNÁ KANALIZÁCIA</t>
  </si>
  <si>
    <t>PONUKA</t>
  </si>
  <si>
    <t>PVC-U potrubie + montáž KG100</t>
  </si>
  <si>
    <t>PONUKA.1</t>
  </si>
  <si>
    <t>PVC-U potrubie + montáž KG125</t>
  </si>
  <si>
    <t>PP potrubie - odhlučnený systém ST50</t>
  </si>
  <si>
    <t>PP potrubie - odhlučnený systém ST100</t>
  </si>
  <si>
    <t>721172403.S</t>
  </si>
  <si>
    <t>Montáž odhlučneného odpadového potrubia DN 50</t>
  </si>
  <si>
    <t>721172409.S</t>
  </si>
  <si>
    <t>Montáž odhlučneného odpadového potrubia DN 100</t>
  </si>
  <si>
    <t>PONUKA.2</t>
  </si>
  <si>
    <t>Čistiaca tvarovka PP (ČK100)</t>
  </si>
  <si>
    <t>721172503.S</t>
  </si>
  <si>
    <t>Montáž čistiaceho kusu pre odhlučnené potrubia DN 100</t>
  </si>
  <si>
    <t>721194105.S</t>
  </si>
  <si>
    <t>Zriadenie prípojky na potrubí vyvedenie a upevnenie odpadových výpustiek D 50</t>
  </si>
  <si>
    <t>721194109.S</t>
  </si>
  <si>
    <t>Zriadenie prípojky na potrubí vyvedenie a upevnenie odpadových výpustiek D 110</t>
  </si>
  <si>
    <t>721290111.S</t>
  </si>
  <si>
    <t>Ostatné - skúška tesnosti kanalizácie v objektoch vodou do DN 125</t>
  </si>
  <si>
    <t>721290123.S</t>
  </si>
  <si>
    <t>Ostatné - skúška tesnosti kanalizácie v objektoch dymom do DN 300</t>
  </si>
  <si>
    <t>998721201.S</t>
  </si>
  <si>
    <t>Presun hmôt pre vnútornú kanalizáciu v objektoch výšky do 6 m</t>
  </si>
  <si>
    <t>998721294.S</t>
  </si>
  <si>
    <t>Príplatok za zväčšený presun nad vymedzenú najväčšiu dopravnú vzdialenosť do 1 km</t>
  </si>
  <si>
    <t>ll. C 721 A05</t>
  </si>
  <si>
    <t>ZARIAĎOVACIE PREDMETY</t>
  </si>
  <si>
    <t>PONUKA.3</t>
  </si>
  <si>
    <t>Záchod závesný WC</t>
  </si>
  <si>
    <t>PONUKA.4</t>
  </si>
  <si>
    <t>WC sedadlo upevnenie zdola WC</t>
  </si>
  <si>
    <t>PONUKA.5</t>
  </si>
  <si>
    <t>Inštalačný systém WC</t>
  </si>
  <si>
    <t>PONUKA.6</t>
  </si>
  <si>
    <t>Ovládacie tlačidlo WC</t>
  </si>
  <si>
    <t>725119410.S</t>
  </si>
  <si>
    <t>Montáž záchodovej misy keramickej zavesenej s rovným odpadom</t>
  </si>
  <si>
    <t>725149715.S</t>
  </si>
  <si>
    <t>Montáž predstenového systému záchodov</t>
  </si>
  <si>
    <t>725149720.S</t>
  </si>
  <si>
    <t>Montáž záchodu do predstenového systému</t>
  </si>
  <si>
    <t>725291112.S</t>
  </si>
  <si>
    <t>Montáž záchodovej dosky</t>
  </si>
  <si>
    <t>PONUKA.7</t>
  </si>
  <si>
    <t>Keramické umývadlo U</t>
  </si>
  <si>
    <t>725219201.S</t>
  </si>
  <si>
    <t>Montáž umývadiel</t>
  </si>
  <si>
    <t>PONUKA.8</t>
  </si>
  <si>
    <t>Odpadový ventil (typ HL15) G6c-j*</t>
  </si>
  <si>
    <t>725859101.S</t>
  </si>
  <si>
    <t>Montáž ventilov odpadových pre zariaďovacie predmety</t>
  </si>
  <si>
    <t>PONUKA.9</t>
  </si>
  <si>
    <t>Zápachová uzávierka plastová pre umývadlo (typ HL132) U</t>
  </si>
  <si>
    <t>725869301.S</t>
  </si>
  <si>
    <t>Montáž zápachových uzávierok umývadlových D 40</t>
  </si>
  <si>
    <t>PONUKA.10</t>
  </si>
  <si>
    <t>Zápachová uzávierka plastová pre drez (typ HL100G) G6c-j*</t>
  </si>
  <si>
    <t>725869311.S</t>
  </si>
  <si>
    <t>Montáž zápachových uzávierok drezových pre jeden drez D 50</t>
  </si>
  <si>
    <t>PONUKA.11</t>
  </si>
  <si>
    <t>Dvierka krycie  15/30 cm</t>
  </si>
  <si>
    <t>Montáž dvierok</t>
  </si>
  <si>
    <t>998725201.S</t>
  </si>
  <si>
    <t>Presun hmôt pre zariaďovacie predmety v objektoch výšky do 6 m</t>
  </si>
  <si>
    <t>998725294.S</t>
  </si>
  <si>
    <t>lll. C 721 C01</t>
  </si>
  <si>
    <t>OPRAVY VNÚTORNEJ KANALIZÁCIE</t>
  </si>
  <si>
    <t>721100911.S</t>
  </si>
  <si>
    <t>Zazátkovanie hrdla kanalizačného potrubia</t>
  </si>
  <si>
    <t>Vsadenie odbočky stúpacieho potrubia DN 100</t>
  </si>
  <si>
    <t>Vsadenie odbočky do ležatého potrubia DN 125</t>
  </si>
  <si>
    <t>008 - ZTI - Vstavok A2</t>
  </si>
  <si>
    <t>l.C 721 A01 - VNÚTORNÁ KANALIZÁCIA</t>
  </si>
  <si>
    <t>lll.C 721 C01 - OPRAVY VNÚTORNEJ KANALIZÁCIE</t>
  </si>
  <si>
    <t>l.C 721 A01</t>
  </si>
  <si>
    <t>lll.C 721 C01</t>
  </si>
  <si>
    <t>009 - ZTI - Vstavok B1</t>
  </si>
  <si>
    <t>ll.C 721 A05 - ZARIAĎOVACIE PREDMETY</t>
  </si>
  <si>
    <t>PVC-U potrubie + montáž</t>
  </si>
  <si>
    <t>PP potrubie - odhlučnený systém</t>
  </si>
  <si>
    <t>Montáž odhlučneného odpadového potrubia</t>
  </si>
  <si>
    <t>721172406.S</t>
  </si>
  <si>
    <t>Čistiaca tvarovka PP (ČK70)</t>
  </si>
  <si>
    <t>721172500.S</t>
  </si>
  <si>
    <t>Montáž čistiaceho kusu pre odhlučnené potrubia</t>
  </si>
  <si>
    <t>Potrubie z plastických hmôt PPR</t>
  </si>
  <si>
    <t>Montáž potrubia na odvod kondenzátu</t>
  </si>
  <si>
    <t>Zriadenie prípojky na potrubí vyvedenie a upevnenie odpadových výpustiek</t>
  </si>
  <si>
    <t>Podlahová vpusť (typ HL510NPr)</t>
  </si>
  <si>
    <t>721213000.S</t>
  </si>
  <si>
    <t>Montáž podlahového vpustu s vodorovným odtokom</t>
  </si>
  <si>
    <t>Privzdušňovací ventil</t>
  </si>
  <si>
    <t>721290012.S</t>
  </si>
  <si>
    <t>Montáž privzdušňovacieho ventilu pre odpadové potrubia</t>
  </si>
  <si>
    <t>Ostatné - skúška tesnosti kanalizácie v objektoch vodou</t>
  </si>
  <si>
    <t>721290112.S</t>
  </si>
  <si>
    <t>Ostatné - skúška tesnosti kanalizácie v objektoch dymom</t>
  </si>
  <si>
    <t>Presun hmôt pre vnútornú kanalizáciu v objektoch výšky</t>
  </si>
  <si>
    <t>Príplatok za zväčšený presun nad vymedzenú najväčšiu dopravnú vzdialenosť</t>
  </si>
  <si>
    <t>ll.C 721 A05</t>
  </si>
  <si>
    <t>Záchod závesný</t>
  </si>
  <si>
    <t>WC sedadlo upevnenie zdola</t>
  </si>
  <si>
    <t>Inštalačný systém</t>
  </si>
  <si>
    <t>Ovládacie tlačidlo</t>
  </si>
  <si>
    <t>Pisoárová misa s príslušenstvom (splachovacia tryska a sifon)</t>
  </si>
  <si>
    <t>725129201.S</t>
  </si>
  <si>
    <t>Montáž pisoáru keramického, bez splachovacej nádrže</t>
  </si>
  <si>
    <t>Keramické umývadlo</t>
  </si>
  <si>
    <t>PONUKA.12</t>
  </si>
  <si>
    <t>Výlevka s mriežkou</t>
  </si>
  <si>
    <t>725332320.S</t>
  </si>
  <si>
    <t>Montáž výleviek bez výt. armatúr závesnych keramických</t>
  </si>
  <si>
    <t>PONUKA.13</t>
  </si>
  <si>
    <t>Zápachová uzávierka plastová pre umývadlo (typ HL132)</t>
  </si>
  <si>
    <t>PONUKA.14</t>
  </si>
  <si>
    <t>Zápachová uzávierka plastová pre umývadlo s prípojkou (typ HL132.1)</t>
  </si>
  <si>
    <t>Montáž zápachových uzávierok umývadlových</t>
  </si>
  <si>
    <t>PONUKA.15</t>
  </si>
  <si>
    <t>Zápachová uzávierka k výlevke (typ D5870AA)</t>
  </si>
  <si>
    <t>725869351.S</t>
  </si>
  <si>
    <t>Montáž zápachových uzávierok výlevkových</t>
  </si>
  <si>
    <t>725869370.S</t>
  </si>
  <si>
    <t>Montáž zápachových uzávierok pisoárových</t>
  </si>
  <si>
    <t>PONUKA.16</t>
  </si>
  <si>
    <t>Presun hmôt pre zariaďovacie predmety v objektoch výšky</t>
  </si>
  <si>
    <t>010 - ZTI - Vstavok B2</t>
  </si>
  <si>
    <t>PVC-U potrubie + montáž KG150</t>
  </si>
  <si>
    <t>PP potrubie - odhlučnený systém ST70</t>
  </si>
  <si>
    <t>Montáž odhlučneného odpadového potrubia DN 70</t>
  </si>
  <si>
    <t>Montáž čistiaceho kusu pre odhlučnené potrubia DN 70</t>
  </si>
  <si>
    <t>Podlahová vpusť (typ HL510NPr) VP3</t>
  </si>
  <si>
    <t>Montáž podlahového vpustu s vodorovným odtokom DN 50</t>
  </si>
  <si>
    <t>Privzdušňovací ventil HL 900</t>
  </si>
  <si>
    <t>721290009.S</t>
  </si>
  <si>
    <t>Montáž privzdušňovacieho ventilu pre odpadové potrubia DN 70</t>
  </si>
  <si>
    <t>Montáž privzdušňovacieho ventilu pre odpadové potrubia DN 100</t>
  </si>
  <si>
    <t>Odlučovač tukov - manuálny + montáž</t>
  </si>
  <si>
    <t>Ostatné - skúška tesnosti kanalizácie v objektoch vodou do DN 200</t>
  </si>
  <si>
    <t>Výlevka s mriežkou VL</t>
  </si>
  <si>
    <t>Odpadový ventil (typ HL15) G2c*,G6c*,G11c*,G11f*,</t>
  </si>
  <si>
    <t>Zápachová uzávierka plastová pre umývadlo (typ HL132) U, G14*</t>
  </si>
  <si>
    <t>Zápachová uzávierka plastová pre drez (typ HL100G) G2c*,G6c*,G11c*,G11f*,</t>
  </si>
  <si>
    <t>Zápachová uzávierka k výlevke (typ D5870AA) VL</t>
  </si>
  <si>
    <t>Montáž zápachových uzávierok výlevkových D 50</t>
  </si>
  <si>
    <t>PONUKA.17</t>
  </si>
  <si>
    <t>011 - ZTI - Vstavok B3</t>
  </si>
  <si>
    <t>Pisoárová misa s príslušenstvom (splachovacia tryska a sifon) PM</t>
  </si>
  <si>
    <t>Montáž zápachových uzávierok pisoárových D 40</t>
  </si>
  <si>
    <t>012 - ZTI - Vstavok B4</t>
  </si>
  <si>
    <t>Odpadový ventil (typ HL15) G6c*</t>
  </si>
  <si>
    <t>Zápachová uzávierka plastová pre drez (typ HL100G) G6c*</t>
  </si>
  <si>
    <t>PONUKA.18</t>
  </si>
  <si>
    <t>PONUKA.19</t>
  </si>
  <si>
    <t>Dvierka krycie  25/40 cm</t>
  </si>
  <si>
    <t>013 - ZTI - Vstavok D1</t>
  </si>
  <si>
    <t>Záchod závesný pre imobilných WCi</t>
  </si>
  <si>
    <t>WC sedadlo upevnenie zdola WCi</t>
  </si>
  <si>
    <t>Inštalačný systém pre imobilných WCi</t>
  </si>
  <si>
    <t>Ovládacie tlačidlo WC,WCi</t>
  </si>
  <si>
    <t>725119415.S</t>
  </si>
  <si>
    <t>Montáž záchodovej misy keramickej bezbariérovej</t>
  </si>
  <si>
    <t>Keramické umývadlo pre telesne postihnutých Ui</t>
  </si>
  <si>
    <t>PONUKA.20</t>
  </si>
  <si>
    <t>Podomietková zápachová uzávierka (typ HL134.0 ) Ui</t>
  </si>
  <si>
    <t>PONUKA.21</t>
  </si>
  <si>
    <t>Pripojovacia súprava (typ HL134.1K) Ui</t>
  </si>
  <si>
    <t>725869302.S</t>
  </si>
  <si>
    <t>Montáž zápachových uzávierok umývadlových (podomietkových) D 50</t>
  </si>
  <si>
    <t>PONUKA.22</t>
  </si>
  <si>
    <t>PONUKA.23</t>
  </si>
  <si>
    <t>PONUKA.24</t>
  </si>
  <si>
    <t>014 - ZTI - Vstavok D2</t>
  </si>
  <si>
    <t>015 - ZTI - Vstavok D3</t>
  </si>
  <si>
    <t>016 - ZTI - Vstavok D4</t>
  </si>
  <si>
    <t>Podlahová vpusť (typ HL5100Pr) VP2s</t>
  </si>
  <si>
    <t>721213009.S</t>
  </si>
  <si>
    <t>Montáž podlahového vpustu s vodorovným odtokom, s veľkým prietokom (0,8 l/s) DN 70</t>
  </si>
  <si>
    <t>017 - ZTI - KONTAJNERY</t>
  </si>
  <si>
    <t>Potrubie z plastických hmôt PPR  D25x2,3</t>
  </si>
  <si>
    <t>Zápachová uzávierka plastová pre odvod kondenzátu HL 136N</t>
  </si>
  <si>
    <t>725869380.S</t>
  </si>
  <si>
    <t>Montáž zápachových uzávierok ostatných typov</t>
  </si>
  <si>
    <t>018 - ZTI - Lapače strešných splavenín</t>
  </si>
  <si>
    <t>l.C 271 - VONKAJŠIE POTRUBNÉ ROZVODY</t>
  </si>
  <si>
    <t>ll.C 271 - PRESUN HMÔT</t>
  </si>
  <si>
    <t>l.C 271</t>
  </si>
  <si>
    <t>VONKAJŠIE POTRUBNÉ ROZVODY</t>
  </si>
  <si>
    <t>0311-871326026</t>
  </si>
  <si>
    <t>Montáž kanalizačného potrubia z PVC rúr plnostenných DN 150</t>
  </si>
  <si>
    <t>PVC potrubie D160x4,7</t>
  </si>
  <si>
    <t>0311-877326004</t>
  </si>
  <si>
    <t>Montáž kanalizačných tvaroviek z PVC potrubia DN 150</t>
  </si>
  <si>
    <t>Lapač strešných splavenín GEIGER LSS150 DN 150</t>
  </si>
  <si>
    <t>PVC koleno KGB 150/45°</t>
  </si>
  <si>
    <t>PVC koleno KGB 150/90°</t>
  </si>
  <si>
    <t>Prechodka liatina - PVC KGUG + tesnaci krúžok KAME150</t>
  </si>
  <si>
    <t>0311-892311000</t>
  </si>
  <si>
    <t>Skúška tesnosti kanalizácie DN 150</t>
  </si>
  <si>
    <t>ll.C 271</t>
  </si>
  <si>
    <t>PRESUN HMÔT</t>
  </si>
  <si>
    <t>0127-998276101</t>
  </si>
  <si>
    <t>Presun hmôt pre rúrové vedenie z plastických hmôt</t>
  </si>
  <si>
    <t>019 - Vnútorný vodovod - Vstavok A1</t>
  </si>
  <si>
    <t>l.C 713 A04 - TEPELNÉ IZOLÁCIE</t>
  </si>
  <si>
    <t>ll.C 721 A02 - VNÚTORNÝ VODOVOD</t>
  </si>
  <si>
    <t>lll.C 721 A05 - ZARIAĎOVACIE PREDMETY</t>
  </si>
  <si>
    <t>lV.C 721 C02 - OPRAVY VNÚTORNÉHO VODOVODU</t>
  </si>
  <si>
    <t>l.C 713 A04</t>
  </si>
  <si>
    <t>TEPELNÉ IZOLÁCIE</t>
  </si>
  <si>
    <t>Tepelná izolácia, tep. izolačne trubice - hr.5mm D 20</t>
  </si>
  <si>
    <t>Tepelná izolácia, tep. izolačne trubice - hr.5mm D 25</t>
  </si>
  <si>
    <t>Tepelná izolácia, tep. izolačne trubice - hr.9mm D 25</t>
  </si>
  <si>
    <t>713482111.S</t>
  </si>
  <si>
    <t>Montáž trubíc z PE, hr.do 10 mm, vnútorný priemer do 38 mm</t>
  </si>
  <si>
    <t>998713201.S</t>
  </si>
  <si>
    <t>Presun hmôt pre izolácie tepelné v objektoch výšky do 6 m</t>
  </si>
  <si>
    <t>998713294.S</t>
  </si>
  <si>
    <t>ll.C 721 A02</t>
  </si>
  <si>
    <t>VNÚTORNÝ VODOVOD</t>
  </si>
  <si>
    <t>Viacvrstvové potrubie + montáž 20x2,25</t>
  </si>
  <si>
    <t>Viacvrstvové potrubie + montáž 25x2,5</t>
  </si>
  <si>
    <t>Guľové kohúty s pákou - GK, 2 x vnútorný závit DN 20</t>
  </si>
  <si>
    <t>722221015.S</t>
  </si>
  <si>
    <t>Montáž guľového kohúta závitového priameho pre vodu DN 20</t>
  </si>
  <si>
    <t>pár</t>
  </si>
  <si>
    <t>Poistný ventil - PV DN 20</t>
  </si>
  <si>
    <t>722221175.S</t>
  </si>
  <si>
    <t>Montáž poistného ventilu závitového pre vodu DN 20</t>
  </si>
  <si>
    <t>722220111.S</t>
  </si>
  <si>
    <t>Nástenky pre výtokový ventil + montáž DN 15</t>
  </si>
  <si>
    <t>722220121.S</t>
  </si>
  <si>
    <t>Nástenky pre batériu + montáž DN 15</t>
  </si>
  <si>
    <t>722290226.S</t>
  </si>
  <si>
    <t>Tlaková skúška vodovodného potrubia do DN 50</t>
  </si>
  <si>
    <t>722290234.S</t>
  </si>
  <si>
    <t>Prepláchnutie a dezinfekcia vodovodného potrubia do DN 80</t>
  </si>
  <si>
    <t>Demontáž vnútorného vodovodu</t>
  </si>
  <si>
    <t>Nh</t>
  </si>
  <si>
    <t>998722201.S</t>
  </si>
  <si>
    <t>Presun hmôt pre vnútorný vodovod v objektoch výšky do 6 m</t>
  </si>
  <si>
    <t>998722294.S</t>
  </si>
  <si>
    <t>lll.C 721 A05</t>
  </si>
  <si>
    <t>Rohový ventil 1/2"- 3/8" (RV-15)</t>
  </si>
  <si>
    <t>Rohový ventil 1/2"- 3/4" (RV-15)</t>
  </si>
  <si>
    <t>725819402.S</t>
  </si>
  <si>
    <t>Montáž ventilov nástenných 'G 1/2</t>
  </si>
  <si>
    <t>Nástenná batéria VL-j</t>
  </si>
  <si>
    <t>725829801.S</t>
  </si>
  <si>
    <t>Montáž batérií výlevkových nástenných klasických, pákových, s mechanickým ovládaním</t>
  </si>
  <si>
    <t>Stojančeková batéria umývadlová U, G14-j*</t>
  </si>
  <si>
    <t>Stojančeková batéria drezová G6c-j*</t>
  </si>
  <si>
    <t>725829601.S</t>
  </si>
  <si>
    <t>Montáž batérií umývadlových a drezových stojankových klasických, alebo pákových, s mechanickým ovládaním</t>
  </si>
  <si>
    <t>lV.C 721 C02</t>
  </si>
  <si>
    <t>OPRAVY VNÚTORNÉHO VODOVODU</t>
  </si>
  <si>
    <t>Prepojenie doterajšieho potrubia DN 25</t>
  </si>
  <si>
    <t>020 - Vnútorný vodovod -  Vstavok A2</t>
  </si>
  <si>
    <t>I.C 713 A04 - TEPELNÉ IZOLÁCIE</t>
  </si>
  <si>
    <t>II.C 721 A02 - VNÚTORNÝ VODOVOD</t>
  </si>
  <si>
    <t>III.C 721 A05 - ZARIAĎOVACIE PREDMETY</t>
  </si>
  <si>
    <t>IV.C 721 C02 - OPRAVY VNÚTORNÉHO VODOVODU</t>
  </si>
  <si>
    <t>I.C 713 A04</t>
  </si>
  <si>
    <t>Tepelná izolácia, tep. izolačne trubice - hr.5mm  D 20</t>
  </si>
  <si>
    <t>Tepelná izolácia, tep. izolačne trubice - hr.5mm  D 25</t>
  </si>
  <si>
    <t>Tepelná izolácia, tep. izolačne trubice - hr.9mm  D 25</t>
  </si>
  <si>
    <t>II.C 721 A02</t>
  </si>
  <si>
    <t>III.C 721 A05</t>
  </si>
  <si>
    <t>IV.C 721 C02</t>
  </si>
  <si>
    <t>021 - Vnútorný vodovod - Vstavok B1</t>
  </si>
  <si>
    <t>Tepelná izolácia, tep. izolačne trubice - hr.5mm D 32</t>
  </si>
  <si>
    <t>Tepelná izolácia, tep. izolačne trubice - hr.9mm  D 40</t>
  </si>
  <si>
    <t>713482112.S</t>
  </si>
  <si>
    <t>Montáž trubíc z PE, hr.do 10 mm, vnútorný priemer 39-70 mm</t>
  </si>
  <si>
    <t>Viacvrstvové potrubie + montáž 32x3,0</t>
  </si>
  <si>
    <t>Viacvrstvové potrubie + montáž 40x4,0</t>
  </si>
  <si>
    <t>Potrubie z plastických hmôt z PE-HD D32x2,9</t>
  </si>
  <si>
    <t>Potrubie z plastických hmôt z PE-HD D63x5,8</t>
  </si>
  <si>
    <t>ref. HAWLE ISO alebo ekvivalent priechodka PE-oceľ s vnútorným závitom D32/1'' č.6200</t>
  </si>
  <si>
    <t>ref. HAWLE ISO  alebo ekvivalent priechodka PE-oceľ s vnútorným závitom D63/2'' č.6200</t>
  </si>
  <si>
    <t>ref. HAWLE ISO  alebo ekvivalent spojka PE-PE D63 č.6300</t>
  </si>
  <si>
    <t>ref. HAWLE ISO  alebo ekvivalent 90° koleno D32 č.6400</t>
  </si>
  <si>
    <t>ref. HAWLE ISO  alebo ekvivalent 90° koleno D63 č.6400</t>
  </si>
  <si>
    <t>ref. HAWLE ISO  alebo ekvivalent T-kus D63/D32 č.6531</t>
  </si>
  <si>
    <t>Montáž tvarovky pre vodovodné potrubie D 32</t>
  </si>
  <si>
    <t>Montáž tvarovky pre vodovodné potrubie D 63</t>
  </si>
  <si>
    <t>Guľové kohúty s pákou - GK, 2 x vnútorný závit DN 15</t>
  </si>
  <si>
    <t>Guľové kohúty s pákou - GK, 2 x vnútorný závit DN 32</t>
  </si>
  <si>
    <t>722221010.S</t>
  </si>
  <si>
    <t>Montáž guľového kohúta závitového priameho pre vodu DN 15</t>
  </si>
  <si>
    <t>722221025.S</t>
  </si>
  <si>
    <t>Montáž guľového kohúta závitového priameho pre vodu DN 32</t>
  </si>
  <si>
    <t>Poistný ventil - PV DN 15</t>
  </si>
  <si>
    <t>722221170.S</t>
  </si>
  <si>
    <t>Montáž poistného ventilu závitového pre vodu DN 15</t>
  </si>
  <si>
    <t>Spätné klapky  - SK DN 20</t>
  </si>
  <si>
    <t>Spätné klapky  - SK DN 32</t>
  </si>
  <si>
    <t>722221310.S</t>
  </si>
  <si>
    <t>Montáž spätnej klapky závitovej DN 20</t>
  </si>
  <si>
    <t>722221320.S</t>
  </si>
  <si>
    <t>Montáž spätnej klapky závitovej DN 32</t>
  </si>
  <si>
    <t>Vodomer Qn 1,5 (do 40°C)</t>
  </si>
  <si>
    <t>Vodomer Qn 3,5 (do 40°C)</t>
  </si>
  <si>
    <t>722263415.S</t>
  </si>
  <si>
    <t>Montáž vodomeru závitového DN 20</t>
  </si>
  <si>
    <t>722263416.S</t>
  </si>
  <si>
    <t>Montáž vodomeru závitového DN 25</t>
  </si>
  <si>
    <t xml:space="preserve">Elektrický zásobníkový ohrievač ref.DRAŽICE TO 20.1 alebo ekvivalent </t>
  </si>
  <si>
    <t>725539100.S</t>
  </si>
  <si>
    <t>Montáž elektrického ohrievača závesného zvislého do 30 l</t>
  </si>
  <si>
    <t>Elektrický prietokový ohrievač ref. HAKL alebo ekvivalent MK-1 155</t>
  </si>
  <si>
    <t>súb</t>
  </si>
  <si>
    <t>Elektrický prietokový ohrievač ref. HAKL alebo ekvivalent MK-2 211</t>
  </si>
  <si>
    <t>725539140.S</t>
  </si>
  <si>
    <t>Montáž elektrického prietokového ohrievača malolitrážneho do 5 l</t>
  </si>
  <si>
    <t>Tlakový splachovací ventil pre pisoár s prítokom zhora PM</t>
  </si>
  <si>
    <t>PONUKA.25</t>
  </si>
  <si>
    <t>PONUKA.26</t>
  </si>
  <si>
    <t>Nástenná batéria VL</t>
  </si>
  <si>
    <t>PONUKA.27</t>
  </si>
  <si>
    <t>Stojančeková batéria umývadlová U, Uk</t>
  </si>
  <si>
    <t>PONUKA.28</t>
  </si>
  <si>
    <t>Dvierka krycie  20/40 cm</t>
  </si>
  <si>
    <t>022 - Vnútorný vodovod - Vstavok B2</t>
  </si>
  <si>
    <t>Tepelná izolácia, tep. izolačne trubice - hr.9mm D 32</t>
  </si>
  <si>
    <t>Tepelná izolácia, tep. izolačne trubice - hr.9mm D 40</t>
  </si>
  <si>
    <t>Tepelná izolácia, tep. izolačne trubice - hr.9mm D 50</t>
  </si>
  <si>
    <t>Viacvrstvové potrubie + montáž 50x4,5</t>
  </si>
  <si>
    <t>ref. HAWLE ISO alebo ekvivalent priechodka PE-oceľ s vnútorným závitom D63/2'' č.6200</t>
  </si>
  <si>
    <t>HAWLE ISO spojka PE-PE D63 č.6300</t>
  </si>
  <si>
    <t>ref. HAWLE ISO alebo ekvivalent 90° koleno D63 č.6400</t>
  </si>
  <si>
    <t>Guľové kohúty s pákou - GK, 2 x vnútorný závit DN 40</t>
  </si>
  <si>
    <t>722221030.S</t>
  </si>
  <si>
    <t>Montáž guľového kohúta závitového priameho pre vodu DN 40</t>
  </si>
  <si>
    <t>Spätné klapky  - SK DN 40</t>
  </si>
  <si>
    <t>722221325.S</t>
  </si>
  <si>
    <t>Montáž spätnej klapky závitovej DN 40</t>
  </si>
  <si>
    <t>Elektrický zásobníkový ohrievač ref. DRAŽICE alebo ekvivalent TO 15 IN</t>
  </si>
  <si>
    <t>Elektrický zásobníkový ohrievač ref. DRAŽICE alebo ekvivalent OKHE ONE E/100</t>
  </si>
  <si>
    <t>725539103.S</t>
  </si>
  <si>
    <t>Montáž elektrického ohrievača závesného zvislého do 120 l</t>
  </si>
  <si>
    <t>Stojančeková batéria umývadlová U, G14*</t>
  </si>
  <si>
    <t>Stojančeková batéria drezová G2c*,G6c*,G11c*,G11f*,</t>
  </si>
  <si>
    <t>023 - Vnútorný vodovod - Vstavok B3</t>
  </si>
  <si>
    <t>Tepelná izolácia, tep. izolačne trubice - hr.9mm D 64</t>
  </si>
  <si>
    <t>Viacvrstvové potrubie + montáž 63x6,0</t>
  </si>
  <si>
    <t>ref. HAWLE ISO alebo ekvivalent  90° koleno D63 č.6400</t>
  </si>
  <si>
    <t>Guľové kohúty s pákou - GK, 2 x vnútorný závit DN 50</t>
  </si>
  <si>
    <t>722221035.S</t>
  </si>
  <si>
    <t>Montáž guľového kohúta závitového priameho pre vodu DN 50</t>
  </si>
  <si>
    <t>Spätné klapky  - SK DN 50</t>
  </si>
  <si>
    <t>722221330.S</t>
  </si>
  <si>
    <t>Montáž spätnej klapky závitovej DN 50</t>
  </si>
  <si>
    <t>Vodomer Qn 6,0 (do 40°C)</t>
  </si>
  <si>
    <t>722263417.S</t>
  </si>
  <si>
    <t>Montáž vodomeru závitového DN 32</t>
  </si>
  <si>
    <t>Elektrický zásobníkový ohrievač ref. DRAŽICE alebo ekvivalent TO 20.1</t>
  </si>
  <si>
    <t>Elektrický prietokový ohrievač ref. HAKL alebo ekvivalent MK-2 209</t>
  </si>
  <si>
    <t>Stojančeková batéria umývadlová U</t>
  </si>
  <si>
    <t>024 - Vnútorný vodovod - Vstavok B4</t>
  </si>
  <si>
    <t>Potrubie z plastických hmôt z PE-HD D40x3,7</t>
  </si>
  <si>
    <t>ref. HAWLE ISO alebo ekvivalent priechodka PE-oceľ s vnútorným závitom D40/5/4'' č.6200</t>
  </si>
  <si>
    <t>ref. HAWLE ISO alebo ekvivalent spojka PE-PE D63 č.6300</t>
  </si>
  <si>
    <t>ref. HAWLE ISO alebo ekvivalent redukovaná spojka PE-PE D63/D40 č.6330</t>
  </si>
  <si>
    <t>ref. HAWLE ISO alebo ekvivalent 90° koleno D40 č.6400</t>
  </si>
  <si>
    <t>ref. HAWLE ISO alebo ekvivalent T-kus D63 č.6530</t>
  </si>
  <si>
    <t>Montáž tvarovky pre vodovodné potrubie D 40</t>
  </si>
  <si>
    <t>Guľové kohúty s pákou - GK, 2 x vnútorný závit DN 25</t>
  </si>
  <si>
    <t>722221020.S</t>
  </si>
  <si>
    <t>Montáž guľového kohúta závitového priameho pre vodu DN 25</t>
  </si>
  <si>
    <t>Spätné klapky  - SK DN 25</t>
  </si>
  <si>
    <t>722221315.S</t>
  </si>
  <si>
    <t>Montáž spätnej klapky závitovej DN 25</t>
  </si>
  <si>
    <t>Elektrický zásobníkový ohrievač ref. DRAŽICE alebo ekvivalent  TO 20.1</t>
  </si>
  <si>
    <t>Elektrický prietokový ohrievač ref. HAKL alebo ekvivalent  MK-1 155</t>
  </si>
  <si>
    <t>Elektrický prietokový ohrievač ref. HAKL alebo ekvivalent  MK-2 209</t>
  </si>
  <si>
    <t>Elektrický prietokový ohrievač ref. HAKL alebo ekvivalent  MK-2 211</t>
  </si>
  <si>
    <t>PONUKA.29</t>
  </si>
  <si>
    <t>PONUKA.30</t>
  </si>
  <si>
    <t>PONUKA.31</t>
  </si>
  <si>
    <t>PONUKA.32</t>
  </si>
  <si>
    <t>PONUKA.33</t>
  </si>
  <si>
    <t>Stojančeková batéria drezová G6c*</t>
  </si>
  <si>
    <t>PONUKA.34</t>
  </si>
  <si>
    <t>025 - Vnútorný vodovod - Vstavok D1</t>
  </si>
  <si>
    <t>Potrubie z plastických hmôt z PE-HD D25x2,3</t>
  </si>
  <si>
    <t>ref. HAWLE ISO alebo ekvivalent priechodka PE-oceľ s vnútorným závitom D25/3/4'' č.6200</t>
  </si>
  <si>
    <t>ref. HAWLE ISO alebo ekvivalent  priechodka PE-oceľ s vnútorným závitom D40/5/4'' č.6200</t>
  </si>
  <si>
    <t>ref. HAWLE ISO alebo ekvivalent  priechodka PE-oceľ s vnútorným závitom D63/2'' č.6200</t>
  </si>
  <si>
    <t>ref. HAWLE ISO alebo ekvivalent  spojka PE-PE D63 č.6300</t>
  </si>
  <si>
    <t>ref. HAWLE ISO alebo ekvivalent  redukovaná spojka PE-PE D63/D40 č.6330</t>
  </si>
  <si>
    <t>ref. HAWLE ISO alebo ekvivalent  90° koleno D25 č.6400</t>
  </si>
  <si>
    <t>ref. HAWLE ISO alebo ekvivalent  90° koleno D40 č.6400</t>
  </si>
  <si>
    <t>ref. HAWLE ISO alebo ekvivalent  T-kus D63 č.6530</t>
  </si>
  <si>
    <t>ref. HAWLE ISO alebo ekvivalent  T-kus D40/D25 č.6531</t>
  </si>
  <si>
    <t>Montáž tvarovky pre vodovodné potrubie D 25</t>
  </si>
  <si>
    <t>PONUKA.35</t>
  </si>
  <si>
    <t>PONUKA.36</t>
  </si>
  <si>
    <t>PONUKA.37</t>
  </si>
  <si>
    <t>PONUKA.38</t>
  </si>
  <si>
    <t>Stojančeková batéria umývadlová s predĺženou pákou Ui</t>
  </si>
  <si>
    <t>PONUKA.39</t>
  </si>
  <si>
    <t>PONUKA.40</t>
  </si>
  <si>
    <t>026 - Vnútorný vodovod - Vstavok D2</t>
  </si>
  <si>
    <t>Elektrický zásobníkový ohrievač ref. DRAŽICE TO 15 IN alebo ekvivalent</t>
  </si>
  <si>
    <t>Elektrický zásobníkový ohrievač ref. DRAŽICE OKHE ONE E/100 alebo ekvivalent</t>
  </si>
  <si>
    <t>Elektrický prietokový ohrievač ref. HAKL MK-1 155 alebo ekvivalent</t>
  </si>
  <si>
    <t>027 - Vnútorný vodovod - Vstavok D3</t>
  </si>
  <si>
    <t>Elektrický zásobníkový ohrievač ref. DRAŽICE TO 20.1 alebo ekvivalent</t>
  </si>
  <si>
    <t>Elektrický prietokový ohrievač ref. HAKL MK-2 209 alebo ekvivalent</t>
  </si>
  <si>
    <t>Elektrický prietokový ohrievač ref. HAKL MK-2 211 alebo ekvivalent</t>
  </si>
  <si>
    <t>028 - Vnútorný vodovod - Vstavok D4</t>
  </si>
  <si>
    <t>ref. HAWLE ISO alebo ekvivalent redukovaná spojka PE-PE D40/D25 č.6330</t>
  </si>
  <si>
    <t>ref. HAWLE ISO alebo ekvivalent 90° koleno D25 č.6400</t>
  </si>
  <si>
    <t>ref. HAWLE ISO alebo ekvivalent T-kus D40/D25 č.6531</t>
  </si>
  <si>
    <t>Batéria nástenná sprchová VP2s</t>
  </si>
  <si>
    <t>725849201.S</t>
  </si>
  <si>
    <t>Montáž batérií sprchových nástenných pákových,klasických</t>
  </si>
  <si>
    <t>Sprchový systém pre kombinaciu s nástennou batériou. Kovová hlavová sprcha D200 mm a 3-funkčná ručná sprcha D100 mm VP2s</t>
  </si>
  <si>
    <t>725849205.S</t>
  </si>
  <si>
    <t>Montáž batérií sprchových držiak sprchy s nastaviteľnou výškou sprchy</t>
  </si>
  <si>
    <t>029 - Vodovodná prípojka - Vstavok B1</t>
  </si>
  <si>
    <t>I.C 271 - VONKAJŠIE POTRUBNÉ ROZVODY</t>
  </si>
  <si>
    <t>II.C 271 - PRESUN HMÔT</t>
  </si>
  <si>
    <t>I.C 271</t>
  </si>
  <si>
    <t>0227-871221006</t>
  </si>
  <si>
    <t>Montáž vodovodného potrubia z PE  100 rúr zváraných na tupo D63</t>
  </si>
  <si>
    <t>Potrubie z PE D63x5,8</t>
  </si>
  <si>
    <t>0227-891211111</t>
  </si>
  <si>
    <t>Montáž vodovodných armatúr na potrubie s osadením zemnej súpravy DN50</t>
  </si>
  <si>
    <t>Posúvač pre domové prípojky ref. HAWLE č.2800 alebo ekvivalent DN50</t>
  </si>
  <si>
    <t>Montážna teleskopická súprava ref. HAWLE č.9601 alebo ekvivalent</t>
  </si>
  <si>
    <t>0277-891319111</t>
  </si>
  <si>
    <t>Montáž navrtávacích pásov na potrubie DN150</t>
  </si>
  <si>
    <t>Navrtávací pás ref. HAWLE HAKU č.5310 alebo ekvivalent D160/2"</t>
  </si>
  <si>
    <t>0127-899401111</t>
  </si>
  <si>
    <t>Osadenie poklopov ventilových</t>
  </si>
  <si>
    <t>Uličný poklop ref. HAWLE č.1650 alebo ekvivalent</t>
  </si>
  <si>
    <t>0127-892241111</t>
  </si>
  <si>
    <t>Tlakové skúšky vodovodného potrubia do DN80</t>
  </si>
  <si>
    <t>0127-892233111</t>
  </si>
  <si>
    <t>Preplach a dezinfekcia vodovodného potrrubia do DN80</t>
  </si>
  <si>
    <t>Výstražná fólia z PVC hr. 33 cm</t>
  </si>
  <si>
    <t>II.C 271</t>
  </si>
  <si>
    <t>030 - Vzduchotechnika</t>
  </si>
  <si>
    <t>D1 - L – Vzduchotechnické jednotky, ventilátory</t>
  </si>
  <si>
    <t xml:space="preserve">    D2 - TRIBÚNA A</t>
  </si>
  <si>
    <t xml:space="preserve">    D3 - TRIBÚNA B</t>
  </si>
  <si>
    <t xml:space="preserve">      D4 - Odsávanie wc muži</t>
  </si>
  <si>
    <t xml:space="preserve">      D5 - Odsávanie wc ženy</t>
  </si>
  <si>
    <t xml:space="preserve">      D6 - Odsávanie bufet</t>
  </si>
  <si>
    <t xml:space="preserve">      D7 - Odsávanie wc muži a ženy</t>
  </si>
  <si>
    <t xml:space="preserve">    D8 - TRIBÚNA D</t>
  </si>
  <si>
    <t>D9 - KL – Klimatizačné jednotky</t>
  </si>
  <si>
    <t xml:space="preserve">    D10 - Klimatizácia rozvodne V1.13</t>
  </si>
  <si>
    <t xml:space="preserve">    D11 - Klimatizácia miestnosti predradníkov K1.101</t>
  </si>
  <si>
    <t xml:space="preserve">    D12 - Klimatizácia miestnosti predradníkov OH1.105</t>
  </si>
  <si>
    <t xml:space="preserve">    D13 - Klimatizácia miestnosti predradníkov K1.99</t>
  </si>
  <si>
    <t xml:space="preserve">    D14 - Klimatizácia miestnosti predradníkov OH1.103</t>
  </si>
  <si>
    <t>D15 - RK – Regulačné klapky, regulátory prietoku</t>
  </si>
  <si>
    <t>D16 - TL – Tlmiče hluku</t>
  </si>
  <si>
    <t>D17 - G – Tanierové ventily</t>
  </si>
  <si>
    <t>D18 - I - Izolácie potrubia</t>
  </si>
  <si>
    <t>D19 - Potrubie</t>
  </si>
  <si>
    <t>SL - Služby</t>
  </si>
  <si>
    <t>OS - OSTATNÉ</t>
  </si>
  <si>
    <t xml:space="preserve">    MM - Montážny materiál</t>
  </si>
  <si>
    <t>D1</t>
  </si>
  <si>
    <t>L – Vzduchotechnické jednotky, ventilátory</t>
  </si>
  <si>
    <t>D2</t>
  </si>
  <si>
    <t>TRIBÚNA A</t>
  </si>
  <si>
    <t>V11A</t>
  </si>
  <si>
    <t>Axiálny ventilátor s časovým dobehom,štandard.model,prip. d150mm, spätná kl., ref.typ: BF SILENT 150T alebo ekv,Vo=200m3/h,delta po=20Pa</t>
  </si>
  <si>
    <t>D3</t>
  </si>
  <si>
    <t>TRIBÚNA B</t>
  </si>
  <si>
    <t>V11B</t>
  </si>
  <si>
    <t>Axiálny ventilátor s časovým dobehom , štandardný model, pripojenie d150mm, spätná klapka, ref.typ: BF SILENT 150T alebo ekv.,Vo=200m3/h, delta po=20Pa</t>
  </si>
  <si>
    <t>D4</t>
  </si>
  <si>
    <t>Odsávanie wc muži</t>
  </si>
  <si>
    <t>LB11</t>
  </si>
  <si>
    <t>Vzduchotechnická odsávacia jednotka (do potrubia). Zloženie jednotky podľa cp: OD205541, ref.typ: Vento 40-20, alebo ekv., Vo=440m3/h, delta po=150Pa</t>
  </si>
  <si>
    <t>D5</t>
  </si>
  <si>
    <t>Odsávanie wc ženy</t>
  </si>
  <si>
    <t>LB12</t>
  </si>
  <si>
    <t>Vzduchotechnická odsávacia jednotka (do potrubia). Zloženie jednotky podľa cp: OD205541, ref.typ: Vento 40-20 alebo ekv.,Vo=440m3/h, delta po=150Pa</t>
  </si>
  <si>
    <t>D6</t>
  </si>
  <si>
    <t>Odsávanie bufet</t>
  </si>
  <si>
    <t>LB21</t>
  </si>
  <si>
    <t>VZT jednotka vo vonkajšom prevedení. Zloženie jednotky podľa cp: OD205541, ref.typ: Vento 80-50 alebo ekv., Vo=3100m3/h, delta po=250Pa, vr.zákl. oceľ.rámu</t>
  </si>
  <si>
    <t>LB31</t>
  </si>
  <si>
    <t>Vzduchotechnická odsávacia jednotka (do potrubia). Zloženie jednotky podľa cp: OD205541, ref.typ: Vento 50-30 alebo ekv.,Vo=1440m3/h, delta po=200Pa</t>
  </si>
  <si>
    <t>LB32</t>
  </si>
  <si>
    <t>Vzduchotechnická odsávacia jednotka (do potrubia). Zloženie jednotky podľa cp: OD205541, ref.typ: Vento 30-15 alebo ekv., Vo=310m3/h, delta po=150Pa</t>
  </si>
  <si>
    <t>D7</t>
  </si>
  <si>
    <t>Odsávanie wc muži a ženy</t>
  </si>
  <si>
    <t>LB41</t>
  </si>
  <si>
    <t>Vzduchotechnická odsávacia jednotka (do potrubia). Zloženie jednotky podľa cp: OD205541, ref.typ: Vento 50-25, Vo=1040m3/h, delta po=200Pa</t>
  </si>
  <si>
    <t>LB42</t>
  </si>
  <si>
    <t>VZT jednotka vo vonkajšom prevedení. Zloženie jednotky podľa cp: OD205541, ref.typ: Vento 60-35, Vo=2000m3/h, delta po=250Pa, vr.základ.oceľ.rámu</t>
  </si>
  <si>
    <t>D8</t>
  </si>
  <si>
    <t>TRIBÚNA D</t>
  </si>
  <si>
    <t>V11</t>
  </si>
  <si>
    <t>Axiálny ventilátor s časovým dobehom , štandardný model, pripojenie d150mm, spätná klapka, ref.typ: BF SILENT 150T alebo ekv., Vo=200m3/h, delta po=20Pa</t>
  </si>
  <si>
    <t>LD11</t>
  </si>
  <si>
    <t>Vzduchotechnická odsávacia jednotka (do potrubia). Zloženie jednotky podľa cp: OD205541, ref.typ: Vento 50-25 alebo ekv., Vo=1040m3/h, delta po=200Pa</t>
  </si>
  <si>
    <t>LD12</t>
  </si>
  <si>
    <t>LD21</t>
  </si>
  <si>
    <t>VZT jednotka vo vonkajšom prevedení. Zloženie jednotky podľa cp: OD205541, ref.typ: Vento 80-50, Vo=3100m3/h, delta po=250Pa, vr.základ.oceľ.rámu</t>
  </si>
  <si>
    <t>LD31</t>
  </si>
  <si>
    <t>Vzduchotechnická odsávacia jednotka (do potrubia). Zloženie jednotky podľa cp: OD205541, ref.typ: Vento 50-30, Vo=1440m3/h, delta po=200Pa</t>
  </si>
  <si>
    <t>LD32</t>
  </si>
  <si>
    <t>Vzduchotechnická odsávacia jednotka (do potrubia). Zloženie jednotky podľa cp: OD205541, ref.typ: Vento 30-15, Vo=310m3/h, delta po=150Pa</t>
  </si>
  <si>
    <t>D9</t>
  </si>
  <si>
    <t>KL – Klimatizačné jednotky</t>
  </si>
  <si>
    <t>D10</t>
  </si>
  <si>
    <t>Klimatizácia rozvodne V1.13</t>
  </si>
  <si>
    <t>KL11</t>
  </si>
  <si>
    <t>Vonkajšia kondenzačná jednotka, ref.typ RZAG50A (DAIKIN) alebo ekvivalent, Chladiaci výkon: 5kW</t>
  </si>
  <si>
    <t>KL112</t>
  </si>
  <si>
    <t>Oceľová konštrukcia pre kond. Jednotku, Využíva chladivo R32</t>
  </si>
  <si>
    <t>KL12</t>
  </si>
  <si>
    <t>Vnútorná nástená jednotka ref. Typ FTXM60R (DAIKIN) alebo ekvivalent, Infračervený ovládač, súčasťou dodávky klim. zariadenia</t>
  </si>
  <si>
    <t>KL121</t>
  </si>
  <si>
    <t>Predizolované medené potrubie Ø12</t>
  </si>
  <si>
    <t>bm</t>
  </si>
  <si>
    <t>KL122</t>
  </si>
  <si>
    <t>Predizolované medené potrubie Ø6</t>
  </si>
  <si>
    <t>KL123</t>
  </si>
  <si>
    <t>Komunikačný kábel</t>
  </si>
  <si>
    <t>D11</t>
  </si>
  <si>
    <t>Klimatizácia miestnosti predradníkov K1.101</t>
  </si>
  <si>
    <t>KL21</t>
  </si>
  <si>
    <t>Vonkajšia kondenzačná jednotka ref.typ RZAG50A (DAIKIN) alebo ekvivalent, Chladiaci výkon: 5kW</t>
  </si>
  <si>
    <t>KL211</t>
  </si>
  <si>
    <t>KL22</t>
  </si>
  <si>
    <t>Vnútorná nástená jednotka ref.typ FTXM60R (DAIKIN) alebo ekvivalent, Infračervený ovládač, súčasťou dodávky klim. zariadenia</t>
  </si>
  <si>
    <t>KL221</t>
  </si>
  <si>
    <t>KL222</t>
  </si>
  <si>
    <t>KL223</t>
  </si>
  <si>
    <t>D12</t>
  </si>
  <si>
    <t>Klimatizácia miestnosti predradníkov OH1.105</t>
  </si>
  <si>
    <t>KL31</t>
  </si>
  <si>
    <t>KL311</t>
  </si>
  <si>
    <t>KL32</t>
  </si>
  <si>
    <t>KL321</t>
  </si>
  <si>
    <t>KL322</t>
  </si>
  <si>
    <t>KL323</t>
  </si>
  <si>
    <t>D13</t>
  </si>
  <si>
    <t>Klimatizácia miestnosti predradníkov K1.99</t>
  </si>
  <si>
    <t>KL41</t>
  </si>
  <si>
    <t>KL411</t>
  </si>
  <si>
    <t>KL42</t>
  </si>
  <si>
    <t>KL421</t>
  </si>
  <si>
    <t>KL422</t>
  </si>
  <si>
    <t>KL423</t>
  </si>
  <si>
    <t>D14</t>
  </si>
  <si>
    <t>Klimatizácia miestnosti predradníkov OH1.103</t>
  </si>
  <si>
    <t>KL51</t>
  </si>
  <si>
    <t>Vonkajšia kondenzačná jednotka ref.typ RZAG100NY1 (DAIKIN) alebo ekvivalent,  Chladiaci výkon: 8kW</t>
  </si>
  <si>
    <t>KL511</t>
  </si>
  <si>
    <t>KL52</t>
  </si>
  <si>
    <t>Vnútorná nástená jednotka FAA100B  (DAIKIN)</t>
  </si>
  <si>
    <t>Pol1</t>
  </si>
  <si>
    <t>Infračervený ovládač BRC7EA632</t>
  </si>
  <si>
    <t>KL521</t>
  </si>
  <si>
    <t>Predizolované medené potrubie Ø16</t>
  </si>
  <si>
    <t>KL522</t>
  </si>
  <si>
    <t>Predizolované medené potrubie Ø10</t>
  </si>
  <si>
    <t>KL523</t>
  </si>
  <si>
    <t>D15</t>
  </si>
  <si>
    <t>RK – Regulačné klapky, regulátory prietoku</t>
  </si>
  <si>
    <t>RK1</t>
  </si>
  <si>
    <t>Regulačná klapka RKK D315, ovládanie ručné</t>
  </si>
  <si>
    <t>RK2</t>
  </si>
  <si>
    <t>Regulačná klapka RKK D160, ovládanie ručné</t>
  </si>
  <si>
    <t>D16</t>
  </si>
  <si>
    <t>TL – Tlmiče hluku</t>
  </si>
  <si>
    <t>TL1</t>
  </si>
  <si>
    <t>Tlmič hluku do SPIRO potrubia L=1000, Ø450</t>
  </si>
  <si>
    <t>TL2</t>
  </si>
  <si>
    <t>Tlmič hluku do SPIRO potrubia L=1000, Ø315</t>
  </si>
  <si>
    <t>TL3</t>
  </si>
  <si>
    <t>Tlmič hluku do SPIRO potrubia L=1000, Ø250</t>
  </si>
  <si>
    <t>TL4</t>
  </si>
  <si>
    <t>Tlmič hluku do SPIRO potrubia L=600, Ø200</t>
  </si>
  <si>
    <t>TL5</t>
  </si>
  <si>
    <t>Tlmič hluku do SPIRO potrubia L=600, Ø160</t>
  </si>
  <si>
    <t>D17</t>
  </si>
  <si>
    <t>G – Tanierové ventily</t>
  </si>
  <si>
    <t>G1</t>
  </si>
  <si>
    <t>Tanierový ventil pre prívod a odvod vzduchu plastový 125, vrátane montážneho krúžku, RAL určí architekt</t>
  </si>
  <si>
    <t>D18</t>
  </si>
  <si>
    <t>I - Izolácie potrubia</t>
  </si>
  <si>
    <t>T1</t>
  </si>
  <si>
    <t>Izolácia vzduchotechnického potrubia, hr.izolácie 20mm, súč.tep.vod.:0,037W/m2K, TI s povrch.úpravou-nakašírovanou Al fóliou, spoje prelepené Al páskou šírky 50 mm</t>
  </si>
  <si>
    <t>D19</t>
  </si>
  <si>
    <t>Potrubie</t>
  </si>
  <si>
    <t>P001</t>
  </si>
  <si>
    <t>Potrubie štvorhran.Sk.I, nízkotl.prevedenie(pretlak do 630 Pa) z oceľ.pozink.plechu s vrstvou zinku 275 g/m2, norm.výška príruby P20,30mm,vr.montáž.tesn.a spoj.materiálu a závesov. Tr.tesnosti A,potrubie do obvodu / % tvaroviek: obvodu 3000mm/ 100% tv.</t>
  </si>
  <si>
    <t>P002</t>
  </si>
  <si>
    <t>Potrubie ref.Spiro alebo ekv.,z pozink.plechu s vrstvou zinku 275g/m2, vr.tvaroviek,mont.tesn.a spoj.materiálu a závesov.Trieda tesnosti A,do D150 / 30% tvaroviek</t>
  </si>
  <si>
    <t>P003</t>
  </si>
  <si>
    <t>Potrubie ref.Spiro alebo ekv.,z pozink.plechu s vrstvou zinku 275g/m2, vr.tvaroviek,mont.tesn.a spoj.materiálu a závesov.Trieda tesnosti A,D180-D450 / 30% tvaroviek</t>
  </si>
  <si>
    <t>OPK1</t>
  </si>
  <si>
    <t>Oceľové pomocné konštrukcie</t>
  </si>
  <si>
    <t>USO1</t>
  </si>
  <si>
    <t>Utesnenie stavebných otvorov po montáži VZT</t>
  </si>
  <si>
    <t>SL</t>
  </si>
  <si>
    <t>Služby</t>
  </si>
  <si>
    <t>SL001</t>
  </si>
  <si>
    <t>Pre funkciu vzduchotechnického zariadenia je nutné vykonať ďaľšie práce:</t>
  </si>
  <si>
    <t>SL002</t>
  </si>
  <si>
    <t>Kompletačné práce</t>
  </si>
  <si>
    <t>SL003</t>
  </si>
  <si>
    <t>Komplexné skúšky</t>
  </si>
  <si>
    <t>SL004</t>
  </si>
  <si>
    <t>Zoznámenie obsluhy s funkciou zariadenia a zacvičenie personálu v používaní a údržbe</t>
  </si>
  <si>
    <t>SL005</t>
  </si>
  <si>
    <t>Zaregul.,skúš.prev.a odovzdanie zar., vr.všetkych protokolov o zaregulovaní a skúšobnej prevádzke, prehlásení o zhode, projekte skutočného vyhotovenia  a ostatnej dokumentácie</t>
  </si>
  <si>
    <t>OS</t>
  </si>
  <si>
    <t>OSTATNÉ</t>
  </si>
  <si>
    <t>OS001</t>
  </si>
  <si>
    <t>Dopravné náklady</t>
  </si>
  <si>
    <t>OS002</t>
  </si>
  <si>
    <t>Lešenie</t>
  </si>
  <si>
    <t>MM</t>
  </si>
  <si>
    <t>Montážny materiál</t>
  </si>
  <si>
    <t>OS004</t>
  </si>
  <si>
    <t>závesný, spojovací, tesniaci a pomocné OK</t>
  </si>
  <si>
    <t>OS005</t>
  </si>
  <si>
    <t>Vnútrostaveniskový presun hmôt</t>
  </si>
  <si>
    <t>OS006</t>
  </si>
  <si>
    <t>Zariadenie staveniska dodávateľa</t>
  </si>
  <si>
    <t>OS007</t>
  </si>
  <si>
    <t>Montáž</t>
  </si>
  <si>
    <t>031 - Silnoprúd vstavky B+D ELI stena</t>
  </si>
  <si>
    <t>E2 - ETAPA II. tribúna B+D</t>
  </si>
  <si>
    <t>RE - Rekapitulácia</t>
  </si>
  <si>
    <t xml:space="preserve">    DSZ - Dodávka strojov a zariadení</t>
  </si>
  <si>
    <t xml:space="preserve">    M21 - Montážne práce M21</t>
  </si>
  <si>
    <t xml:space="preserve">    VRN - VRN</t>
  </si>
  <si>
    <t>E2</t>
  </si>
  <si>
    <t>ETAPA II. tribúna B+D</t>
  </si>
  <si>
    <t>SPV001</t>
  </si>
  <si>
    <t>Rozvádzač RHB (dozbrojenie - Istič NSX400F, 400V/250A, 3P (LV432682))</t>
  </si>
  <si>
    <t>SPV002</t>
  </si>
  <si>
    <t>Rozvádzač RSP - RHB (dodávka rozvádzača, montáž + zapojenie)</t>
  </si>
  <si>
    <t>SPV003</t>
  </si>
  <si>
    <t>1-CXKE-R 5x120</t>
  </si>
  <si>
    <t>SPV004</t>
  </si>
  <si>
    <t>HO7V-K 25</t>
  </si>
  <si>
    <t>SPV005</t>
  </si>
  <si>
    <t>držiak ref.OBO GRIP 2031 M 30 FS alebo ekvivalent</t>
  </si>
  <si>
    <t>SPV006</t>
  </si>
  <si>
    <t>Hmoždinka natĺkacia M 10</t>
  </si>
  <si>
    <t>RE</t>
  </si>
  <si>
    <t>Rekapitulácia</t>
  </si>
  <si>
    <t>DSZ</t>
  </si>
  <si>
    <t>Dodávka strojov a zariadení</t>
  </si>
  <si>
    <t>DSZ001</t>
  </si>
  <si>
    <t>Doprava strojov a zariadení</t>
  </si>
  <si>
    <t>M21</t>
  </si>
  <si>
    <t>Montážne práce M21</t>
  </si>
  <si>
    <t>M21001</t>
  </si>
  <si>
    <t>PPV na montážne práce</t>
  </si>
  <si>
    <t>MM001</t>
  </si>
  <si>
    <t>Podružný materiál</t>
  </si>
  <si>
    <t>MM002</t>
  </si>
  <si>
    <t>Dopravné náklady na montážny materiál</t>
  </si>
  <si>
    <t>VRN001</t>
  </si>
  <si>
    <t>Lešenia, pojazdné plošiny a práce z rebríka</t>
  </si>
  <si>
    <t>VRN002</t>
  </si>
  <si>
    <t>Skúšky a uvedenie do trvalej prevádzky</t>
  </si>
  <si>
    <t>VRN003</t>
  </si>
  <si>
    <t>Odvoz a likvidácia odpadu</t>
  </si>
  <si>
    <t>VRN004</t>
  </si>
  <si>
    <t>Manuály a zaškolenie obsluhy</t>
  </si>
  <si>
    <t>VRN005</t>
  </si>
  <si>
    <t>Vnútrostaveniskové presuny a presuny stavebných hmôt</t>
  </si>
  <si>
    <t>VRN006</t>
  </si>
  <si>
    <t>Prirážka za prevádzkové vplyvy investora a klientov</t>
  </si>
  <si>
    <t>VRN007</t>
  </si>
  <si>
    <t>Vypracovanie východiskovej revíznej správy</t>
  </si>
  <si>
    <t>VRN008</t>
  </si>
  <si>
    <t>Skúšky za účasti TI SR</t>
  </si>
  <si>
    <t>VRN009</t>
  </si>
  <si>
    <t>Dodávatelská dokumentácia</t>
  </si>
  <si>
    <t>VRN010</t>
  </si>
  <si>
    <t>Projektová dokumentácia skutočného stavu</t>
  </si>
  <si>
    <t>032 - Elektro - presun kontajnery</t>
  </si>
  <si>
    <t>VA2 - Vstavok A2</t>
  </si>
  <si>
    <t>VC1 - Vstavok C1</t>
  </si>
  <si>
    <t>VC5 - Vstavok C5</t>
  </si>
  <si>
    <t>VA1 - Vstavok A1</t>
  </si>
  <si>
    <t xml:space="preserve">OP - Ostatné položky </t>
  </si>
  <si>
    <t>VA2</t>
  </si>
  <si>
    <t>Vstavok A2</t>
  </si>
  <si>
    <t>VA2001</t>
  </si>
  <si>
    <t>Gum.kábel CGSG 5x4</t>
  </si>
  <si>
    <t>VA2002</t>
  </si>
  <si>
    <t>Lanko oceľové D3</t>
  </si>
  <si>
    <t>VA2003</t>
  </si>
  <si>
    <t>Lankové svorky</t>
  </si>
  <si>
    <t>VA2004</t>
  </si>
  <si>
    <t>Vidlica 32A/400V, IVN3253</t>
  </si>
  <si>
    <t>VA2005</t>
  </si>
  <si>
    <t>Hadica FXP 32</t>
  </si>
  <si>
    <t>VA2006</t>
  </si>
  <si>
    <t>Dozbrojenie rozvádzača RSA2 ističom 20A/3/B + úprava ranžíru</t>
  </si>
  <si>
    <t>VA2007</t>
  </si>
  <si>
    <t>Úprava zapojenia rozvádzača kontajnera</t>
  </si>
  <si>
    <t>kpl.</t>
  </si>
  <si>
    <t>VA2008</t>
  </si>
  <si>
    <t>H07V-K-25 zž</t>
  </si>
  <si>
    <t>VA2009</t>
  </si>
  <si>
    <t>Káblové oko KU-L 25/8</t>
  </si>
  <si>
    <t>VA2010</t>
  </si>
  <si>
    <t>Prestup cez murivo D25/400</t>
  </si>
  <si>
    <t>VC1</t>
  </si>
  <si>
    <t>Vstavok C1</t>
  </si>
  <si>
    <t>VC1001</t>
  </si>
  <si>
    <t>VC1002</t>
  </si>
  <si>
    <t>VC1003</t>
  </si>
  <si>
    <t>VC1004</t>
  </si>
  <si>
    <t>VC1005</t>
  </si>
  <si>
    <t>VC1006</t>
  </si>
  <si>
    <t>Dozbrojenie rozvádzača RHC ističom 20A/3/B + úprava ranžíru</t>
  </si>
  <si>
    <t>VC1007</t>
  </si>
  <si>
    <t>VC1008</t>
  </si>
  <si>
    <t>VC1009</t>
  </si>
  <si>
    <t>VC1010</t>
  </si>
  <si>
    <t>Uvoľnenie exist.prestupu</t>
  </si>
  <si>
    <t>VC5</t>
  </si>
  <si>
    <t>Vstavok C5</t>
  </si>
  <si>
    <t>VC5001</t>
  </si>
  <si>
    <t>VC5002</t>
  </si>
  <si>
    <t>VC5003</t>
  </si>
  <si>
    <t>VC5004</t>
  </si>
  <si>
    <t>VC5005</t>
  </si>
  <si>
    <t>VC5006</t>
  </si>
  <si>
    <t>Dozbrojenie rozvádzača RMC ističom 20A/3/B + úprava ranžíru</t>
  </si>
  <si>
    <t>VC5007</t>
  </si>
  <si>
    <t>VC5008</t>
  </si>
  <si>
    <t>VC5009</t>
  </si>
  <si>
    <t>VC5010</t>
  </si>
  <si>
    <t>VA1</t>
  </si>
  <si>
    <t>Vstavok A1</t>
  </si>
  <si>
    <t>VA1001</t>
  </si>
  <si>
    <t>VA1002</t>
  </si>
  <si>
    <t>Demontáž a montáž krytov zemného žľabu</t>
  </si>
  <si>
    <t>VA1003</t>
  </si>
  <si>
    <t>VA1004</t>
  </si>
  <si>
    <t>VA1005</t>
  </si>
  <si>
    <t>VA1006</t>
  </si>
  <si>
    <t>VA1007</t>
  </si>
  <si>
    <t>VA1008</t>
  </si>
  <si>
    <t>OP</t>
  </si>
  <si>
    <t xml:space="preserve">Ostatné položky </t>
  </si>
  <si>
    <t>OP001</t>
  </si>
  <si>
    <t>Odpojenie káblov CYKY 3x50+25 z deónov v rozvádzači RHZ/vývod ROSB1+ROSD1</t>
  </si>
  <si>
    <t>OP002</t>
  </si>
  <si>
    <t>Manipulácia v sieti</t>
  </si>
  <si>
    <t>OP003</t>
  </si>
  <si>
    <t>Odpojenie prív.káblov v rozvádzačoch ROSB1/B2 + ROSD1/D2 vr.ukončenia zmršť.hlavou</t>
  </si>
  <si>
    <t>OP004</t>
  </si>
  <si>
    <t>Odpojenie a demontáž káblov k svietidlám z osvetľovacích panelov</t>
  </si>
  <si>
    <t>OP005</t>
  </si>
  <si>
    <t>Asistencia pri zdvíhaní kontajnerov kvôli uvoľneniu káblov z podlahy</t>
  </si>
  <si>
    <t>OP006</t>
  </si>
  <si>
    <t>Ochrana prív.káblov pred poškodením</t>
  </si>
  <si>
    <t>OP007</t>
  </si>
  <si>
    <t>Nešpecifikované práce, spolupráca s ostatnými profesiami</t>
  </si>
  <si>
    <t>OP008</t>
  </si>
  <si>
    <t>Revízia nových rozvodov</t>
  </si>
  <si>
    <t>OP010</t>
  </si>
  <si>
    <t>Funkčné skúšky</t>
  </si>
  <si>
    <t>hod</t>
  </si>
  <si>
    <t>OP011</t>
  </si>
  <si>
    <t>set.</t>
  </si>
  <si>
    <t>033 - Bleskozvod</t>
  </si>
  <si>
    <t>BL - II.ETAPA   B+D</t>
  </si>
  <si>
    <t>BL</t>
  </si>
  <si>
    <t>II.ETAPA   B+D</t>
  </si>
  <si>
    <t>BL001</t>
  </si>
  <si>
    <t>Guľatina AlMgSi D8 (1kg=7,4m)</t>
  </si>
  <si>
    <t>kg</t>
  </si>
  <si>
    <t>BL002</t>
  </si>
  <si>
    <t>Svorka  SS m.2 skr.s.p.</t>
  </si>
  <si>
    <t>BL003</t>
  </si>
  <si>
    <t>Svorka SK</t>
  </si>
  <si>
    <t>BL004</t>
  </si>
  <si>
    <t>Skúšobná svorka SZ nerez</t>
  </si>
  <si>
    <t>BL005</t>
  </si>
  <si>
    <t>Označenie zvodu - číslo, nerez</t>
  </si>
  <si>
    <t>BL006</t>
  </si>
  <si>
    <t>Ošetrenie zemniaceho spoja izoláciou</t>
  </si>
  <si>
    <t>BL007</t>
  </si>
  <si>
    <t>FeZn 10</t>
  </si>
  <si>
    <t>BL008</t>
  </si>
  <si>
    <t>Svorka SR 03 E OB - FeZn</t>
  </si>
  <si>
    <t>BL009</t>
  </si>
  <si>
    <t>Podpera vedenia PV21plast/beton</t>
  </si>
  <si>
    <t>BL010</t>
  </si>
  <si>
    <t>Podpera vedenia PV23 vytočená</t>
  </si>
  <si>
    <t>BL011</t>
  </si>
  <si>
    <t>Kotviaci materiál pre PV21</t>
  </si>
  <si>
    <t>BL012</t>
  </si>
  <si>
    <t>Svorka SP1</t>
  </si>
  <si>
    <t>BL013</t>
  </si>
  <si>
    <t>Montáž bleskozvodného vedenia vrátanie podpier a svoriek</t>
  </si>
  <si>
    <t>BL014</t>
  </si>
  <si>
    <t>Ochranná truka OT FeZn d=1700mm</t>
  </si>
  <si>
    <t>BL015</t>
  </si>
  <si>
    <t>Držiak ochrannej trubky ref. "OMEGA" alebo ekvivalent pre D22</t>
  </si>
  <si>
    <t>BL016</t>
  </si>
  <si>
    <t>Montáž ochrannej trubky vrátane držiakov</t>
  </si>
  <si>
    <t>BL017</t>
  </si>
  <si>
    <t>ref. OBO-5408004 IsCon 750 SW alebo ekvivalent</t>
  </si>
  <si>
    <t>BL018</t>
  </si>
  <si>
    <t>Uloženie VN kábla pevne</t>
  </si>
  <si>
    <t>BL019</t>
  </si>
  <si>
    <t>Káblová priechodka PG42 (podľa priemeru kábla), UV stabil/kov</t>
  </si>
  <si>
    <t>BL020</t>
  </si>
  <si>
    <t>Vyrezanie otvoru pre PG do strechy a osadenie vývodky</t>
  </si>
  <si>
    <t>BL021</t>
  </si>
  <si>
    <t>Káblová objímka KO-27</t>
  </si>
  <si>
    <t>BL022</t>
  </si>
  <si>
    <t>Skrutka M8x80 nerez</t>
  </si>
  <si>
    <t>BL023</t>
  </si>
  <si>
    <t>Podložka M8 nerez</t>
  </si>
  <si>
    <t>BL024</t>
  </si>
  <si>
    <t>Matica M8 nerez</t>
  </si>
  <si>
    <t>BL025</t>
  </si>
  <si>
    <t>Montáž káblovej objímky</t>
  </si>
  <si>
    <t>BL026</t>
  </si>
  <si>
    <t>ref.OBO alebo ekvivalent - Svorka pripojovacia 5408022 23mm</t>
  </si>
  <si>
    <t>BL027</t>
  </si>
  <si>
    <t>Ukončenie kábla VN káblovou koncovkou</t>
  </si>
  <si>
    <t>BL028</t>
  </si>
  <si>
    <t>ref.OBO-5408036 alebo ekvivalent Prípojka potenciálu isCon PAE</t>
  </si>
  <si>
    <t>BL029</t>
  </si>
  <si>
    <t>Svorka bleskozvodná do 4 skrutiek</t>
  </si>
  <si>
    <t>BL030</t>
  </si>
  <si>
    <t>Zachtávacia tyč JP 30 hliník</t>
  </si>
  <si>
    <t>BL031</t>
  </si>
  <si>
    <t>Montáž zachytávacej tyče vrátane svoriek a pripojenia</t>
  </si>
  <si>
    <t>BL032</t>
  </si>
  <si>
    <t>Bet.podstavec k JP a OB 350x350</t>
  </si>
  <si>
    <t>BL033</t>
  </si>
  <si>
    <t>Plastová podložka pod betónové podstavce h=3mm min.</t>
  </si>
  <si>
    <t>BL034</t>
  </si>
  <si>
    <t>Osadenie betónového podstavca vrátane podložky</t>
  </si>
  <si>
    <t>BL035</t>
  </si>
  <si>
    <t>Nadstav. tyč L1 2000mm k pods.OB, FeZn  D28</t>
  </si>
  <si>
    <t>BL036</t>
  </si>
  <si>
    <t>Nadstav. tyč L1 2000mm k pods.OB, hliník D16</t>
  </si>
  <si>
    <t>BL037</t>
  </si>
  <si>
    <t>Podstavec k OB 770x715</t>
  </si>
  <si>
    <t>BL038</t>
  </si>
  <si>
    <t>BL039</t>
  </si>
  <si>
    <t>Svorka SJ01 (02)  - podľa typu tyče</t>
  </si>
  <si>
    <t>BL040</t>
  </si>
  <si>
    <t>Svorka ST04OB (05-06) podľa priemeru držiaka na "lízatku"</t>
  </si>
  <si>
    <t>BL041</t>
  </si>
  <si>
    <t>Držiak SJ01OB, FeZn</t>
  </si>
  <si>
    <t>BL042</t>
  </si>
  <si>
    <t>BL043</t>
  </si>
  <si>
    <t>Izolujúca tyč - sklolaminát 0,5M</t>
  </si>
  <si>
    <t>BL044</t>
  </si>
  <si>
    <t>Montáž konštrukcie oddialeného bleskozvodu podľa výkresu</t>
  </si>
  <si>
    <t>BL045</t>
  </si>
  <si>
    <t>Pomocná oceľová konštrukcia - žiarový pozink</t>
  </si>
  <si>
    <t>BL046</t>
  </si>
  <si>
    <t>Montáž POK</t>
  </si>
  <si>
    <t>BL047</t>
  </si>
  <si>
    <t>Mechanizmy a doprava</t>
  </si>
  <si>
    <t>BL048</t>
  </si>
  <si>
    <t>Ostatné nešpecifikované práce</t>
  </si>
  <si>
    <t>BL049</t>
  </si>
  <si>
    <t>Projektová dokumentácia - skutkový stav</t>
  </si>
  <si>
    <t>sub</t>
  </si>
  <si>
    <t>BL050</t>
  </si>
  <si>
    <t>Revízia</t>
  </si>
  <si>
    <t>BL051</t>
  </si>
  <si>
    <t>PPV</t>
  </si>
  <si>
    <t>034 - Silnoprúd ihrisko</t>
  </si>
  <si>
    <t>SIPH - II.ETAPA   B+D</t>
  </si>
  <si>
    <t>SIPH</t>
  </si>
  <si>
    <t>SIPH001</t>
  </si>
  <si>
    <t>Zásuvková skriňa (1x32A/400V, 2x16A/230V) s istením komplet</t>
  </si>
  <si>
    <t>SIPH002</t>
  </si>
  <si>
    <t>Zásuvková skriňa (2x16A/230V) s istením komplet</t>
  </si>
  <si>
    <t>SIPH003</t>
  </si>
  <si>
    <t>Pomocná oceľová konštrukcia</t>
  </si>
  <si>
    <t>SIPH004</t>
  </si>
  <si>
    <t>1-CXKE-R-J 5x6</t>
  </si>
  <si>
    <t>SIPH005</t>
  </si>
  <si>
    <t>1-CXKE-R-J 3x2,5</t>
  </si>
  <si>
    <t>SIPH006</t>
  </si>
  <si>
    <t>Príplatok za zaťahovanie kábla do 1kg</t>
  </si>
  <si>
    <t>SIPH007</t>
  </si>
  <si>
    <t>Káblová trubka pevná BSSH32</t>
  </si>
  <si>
    <t>SIPH008</t>
  </si>
  <si>
    <t>Káblová trubka ohybná FXPS32</t>
  </si>
  <si>
    <t>SIPH009</t>
  </si>
  <si>
    <t>Držiak ref.OMEGA alebo ekvivalent pre D32</t>
  </si>
  <si>
    <t>SIPH010</t>
  </si>
  <si>
    <t>Káblová trubka pevná BSSH20</t>
  </si>
  <si>
    <t>SIPH011</t>
  </si>
  <si>
    <t>Káblová trubka ohybná FXPS20</t>
  </si>
  <si>
    <t>SIPH012</t>
  </si>
  <si>
    <t>Držiak ref. OMEGA alebo ekvivalent  pre D20</t>
  </si>
  <si>
    <t>SIPH013</t>
  </si>
  <si>
    <t>Káblová trubka zemná D40</t>
  </si>
  <si>
    <t>SIPH014</t>
  </si>
  <si>
    <t>Káblový prestup cez základ (ref. ROXTEC, RSS, alebo ekvivalent)</t>
  </si>
  <si>
    <t>SIPH015</t>
  </si>
  <si>
    <t>Žľab KFJ100H60</t>
  </si>
  <si>
    <t>SIPH016</t>
  </si>
  <si>
    <t>Výložník WPT100</t>
  </si>
  <si>
    <t>SIPH017</t>
  </si>
  <si>
    <t>Spojovacia sada M6</t>
  </si>
  <si>
    <t>bal</t>
  </si>
  <si>
    <t>SIPH018</t>
  </si>
  <si>
    <t>Prievlaková kotva PSROM8x70E</t>
  </si>
  <si>
    <t>SIPH019</t>
  </si>
  <si>
    <t>Viazacia páska 250/5</t>
  </si>
  <si>
    <t>SIPH020</t>
  </si>
  <si>
    <t>Búracie, sekacie a vŕtacie práce</t>
  </si>
  <si>
    <t>SIPH021</t>
  </si>
  <si>
    <t>Dokumentácia skutočného vyhotovenia</t>
  </si>
  <si>
    <t>SIPH022</t>
  </si>
  <si>
    <t>SIPH023</t>
  </si>
  <si>
    <t>SIPH024</t>
  </si>
  <si>
    <t>Odborné prehliadky a odborné skúšky EZ (revízie)</t>
  </si>
  <si>
    <t>SIPH025</t>
  </si>
  <si>
    <t>SIPH026</t>
  </si>
  <si>
    <t>035 - Osvetlenie ihriska a tribún</t>
  </si>
  <si>
    <t>DDO - II. ETAPA - demontáž dočasného osvetlenia + osvetlenie z tribún B+D</t>
  </si>
  <si>
    <t>DDO</t>
  </si>
  <si>
    <t>II. ETAPA - demontáž dočasného osvetlenia + osvetlenie z tribún B+D</t>
  </si>
  <si>
    <t>DDO001</t>
  </si>
  <si>
    <t>Asymetrický hliníkový reflektor  - montáž</t>
  </si>
  <si>
    <t>DDO002</t>
  </si>
  <si>
    <t>Predradník 380-400V HF, IP21 - montáž</t>
  </si>
  <si>
    <t>DDO003</t>
  </si>
  <si>
    <t>Oceľová konštrukcia pre 9 ks predradníkov (cca 200kg)</t>
  </si>
  <si>
    <t>DDO004</t>
  </si>
  <si>
    <t>ref. Thorn LEO LED 200W alebo ekvivalent</t>
  </si>
  <si>
    <t>DDO005</t>
  </si>
  <si>
    <t>Žľab KFJ300H60</t>
  </si>
  <si>
    <t>DDO006</t>
  </si>
  <si>
    <t>Stropný nosník WPCW/WPCO300</t>
  </si>
  <si>
    <t>DDO007</t>
  </si>
  <si>
    <t>Výložník WPT300</t>
  </si>
  <si>
    <t>DDO008</t>
  </si>
  <si>
    <t>Káblový rebrík DKP300H120/3N</t>
  </si>
  <si>
    <t>DDO009</t>
  </si>
  <si>
    <t>Spojka rebríka LDCH120N</t>
  </si>
  <si>
    <t>DDO010</t>
  </si>
  <si>
    <t>Držiak trojuholníkový UTM/UTMO</t>
  </si>
  <si>
    <t>DDO011</t>
  </si>
  <si>
    <t>Kotva prievlaková M8x80</t>
  </si>
  <si>
    <t>DDO012</t>
  </si>
  <si>
    <t>Spojovacia sada SGM8x14 (100ks)</t>
  </si>
  <si>
    <t>sad</t>
  </si>
  <si>
    <t>DDO013</t>
  </si>
  <si>
    <t>Spojovacia sada SGM6x12</t>
  </si>
  <si>
    <t>DDO014</t>
  </si>
  <si>
    <t>Príchytka ref. SONAP alebo ekvivalent  28-32mm</t>
  </si>
  <si>
    <t>DDO015</t>
  </si>
  <si>
    <t>Sťahovacie pásky 250x5</t>
  </si>
  <si>
    <t>DDO016</t>
  </si>
  <si>
    <t>Kryt rebríka PZDDP300/2</t>
  </si>
  <si>
    <t>DDO017</t>
  </si>
  <si>
    <t>Káblová príchytka X-FB 11 MX</t>
  </si>
  <si>
    <t>DDO018</t>
  </si>
  <si>
    <t>Káblová príchytka dvojitá X-DFB 11 MX</t>
  </si>
  <si>
    <t>DDO019</t>
  </si>
  <si>
    <t>ref. Hilti Set X-GHP 18 MX + GC 21  alebo ekvivalent</t>
  </si>
  <si>
    <t>DDO020</t>
  </si>
  <si>
    <t>1-CXKE-R-J 4x2,5</t>
  </si>
  <si>
    <t>DDO021</t>
  </si>
  <si>
    <t>1-CXKE-R-J 5x1,5</t>
  </si>
  <si>
    <t>DDO022</t>
  </si>
  <si>
    <t>1-CXKE-R-J 5x25</t>
  </si>
  <si>
    <t>DDO023</t>
  </si>
  <si>
    <t>Plošina diesel, teleskop, 27m</t>
  </si>
  <si>
    <t>deň</t>
  </si>
  <si>
    <t>DDO024</t>
  </si>
  <si>
    <t>Mechanizmy</t>
  </si>
  <si>
    <t>DDO025</t>
  </si>
  <si>
    <t>DDO026</t>
  </si>
  <si>
    <t>Práce horolezeckou technikou</t>
  </si>
  <si>
    <t>DDO027</t>
  </si>
  <si>
    <t>DDO028</t>
  </si>
  <si>
    <t>DDO029</t>
  </si>
  <si>
    <t>DDO030</t>
  </si>
  <si>
    <t>Natočenie svietidiel (horolezeckou technikou)</t>
  </si>
  <si>
    <t>DDO031</t>
  </si>
  <si>
    <t>DDO032</t>
  </si>
  <si>
    <t>DDO033</t>
  </si>
  <si>
    <t>DDO034</t>
  </si>
  <si>
    <t>Výkop jamy</t>
  </si>
  <si>
    <t>DDO035</t>
  </si>
  <si>
    <t>Rozbúranie betónového základu</t>
  </si>
  <si>
    <t>DDO036</t>
  </si>
  <si>
    <t>Spätný zásyp so zhutnením</t>
  </si>
  <si>
    <t>DDO037</t>
  </si>
  <si>
    <t>Odvoz betónu na skládku</t>
  </si>
  <si>
    <t>DDO038</t>
  </si>
  <si>
    <t>Demontáž 18m stožiara vrátane vrchnej OK</t>
  </si>
  <si>
    <t>DDO039</t>
  </si>
  <si>
    <t>Prevoz 18m stožiara do 1km</t>
  </si>
  <si>
    <t>DDO040</t>
  </si>
  <si>
    <t>Demontáž svietidla</t>
  </si>
  <si>
    <t>DDO041</t>
  </si>
  <si>
    <t>Demontáž bleskozvodu zo stožiara</t>
  </si>
  <si>
    <t>DDO042</t>
  </si>
  <si>
    <t>Demontáž tlmiviek</t>
  </si>
  <si>
    <t>DDO043</t>
  </si>
  <si>
    <t>Demontáž rozvádzačov</t>
  </si>
  <si>
    <t>DDO044</t>
  </si>
  <si>
    <t>Prevoz materiálu (svietidlá, tlmivky, rozvádzače a bleskozvod)</t>
  </si>
  <si>
    <t>DDO045</t>
  </si>
  <si>
    <t>Demontáž zvyšných komponentov</t>
  </si>
  <si>
    <t>DDO046</t>
  </si>
  <si>
    <t>DDO047</t>
  </si>
  <si>
    <t>Autožeriav 50t</t>
  </si>
  <si>
    <t>DDO048</t>
  </si>
  <si>
    <t>036 - Silnoprúd promenáda</t>
  </si>
  <si>
    <t>SIPP1 - SO10.1 silnoprúd promenáda B+D</t>
  </si>
  <si>
    <t>SIPPR2 - SO10.1 silnoprúd promenáda rohy</t>
  </si>
  <si>
    <t>SIPP1</t>
  </si>
  <si>
    <t>SO10.1 silnoprúd promenáda B+D</t>
  </si>
  <si>
    <t>SIPP001</t>
  </si>
  <si>
    <t>Rozvádzač RHB</t>
  </si>
  <si>
    <t>SIPP002</t>
  </si>
  <si>
    <t>Rozvádzač RHD</t>
  </si>
  <si>
    <t>SIPP003</t>
  </si>
  <si>
    <t>Svietidlo ref. batten light alebo ekvivalent 40W, 4000K, IP65, prisadené</t>
  </si>
  <si>
    <t>SIPP004</t>
  </si>
  <si>
    <t>1-CXKE-R-J 4x240</t>
  </si>
  <si>
    <t>SIPP005</t>
  </si>
  <si>
    <t>Spojka pre kábel 4x240</t>
  </si>
  <si>
    <t>SIPP006</t>
  </si>
  <si>
    <t>1-CXKE-R-J 4x150</t>
  </si>
  <si>
    <t>SIPP007</t>
  </si>
  <si>
    <t>1-CXKE-R-J 4x120</t>
  </si>
  <si>
    <t>SIPP008</t>
  </si>
  <si>
    <t>Spojka pre kábel 4x120</t>
  </si>
  <si>
    <t>SIPP009</t>
  </si>
  <si>
    <t>1-CXKE-R-J 4x25</t>
  </si>
  <si>
    <t>SIPP010</t>
  </si>
  <si>
    <t>1-CXKE-R-J 5x10</t>
  </si>
  <si>
    <t>SIPP011</t>
  </si>
  <si>
    <t>SIPP012</t>
  </si>
  <si>
    <t>SIPP013</t>
  </si>
  <si>
    <t>CYA6- N2XH-J 1x6</t>
  </si>
  <si>
    <t>SIPP014</t>
  </si>
  <si>
    <t>Káblová trubka FXKVR40</t>
  </si>
  <si>
    <t>SIPP015</t>
  </si>
  <si>
    <t>SIPP016</t>
  </si>
  <si>
    <t>SIPP017</t>
  </si>
  <si>
    <t>SIPP018</t>
  </si>
  <si>
    <t>Držiak ref. OMEGA alebo ekvivalent pre D32</t>
  </si>
  <si>
    <t>SIPP019</t>
  </si>
  <si>
    <t>SIPP020</t>
  </si>
  <si>
    <t>ref. Hilti Set X-GHP 18 MX + GC 21 alebo ekvivalent</t>
  </si>
  <si>
    <t>SIPP021</t>
  </si>
  <si>
    <t>SIPP022</t>
  </si>
  <si>
    <t>Príplatok za zaťahovanie kábla do 5kg</t>
  </si>
  <si>
    <t>SIPP023</t>
  </si>
  <si>
    <t>Príplatok za zaťahovanie kábla nad 5kg</t>
  </si>
  <si>
    <t>SIPP024</t>
  </si>
  <si>
    <t>SIPP025</t>
  </si>
  <si>
    <t>SIPP026</t>
  </si>
  <si>
    <t>Zatĺkacia kotva TRSM8</t>
  </si>
  <si>
    <t>SIPP027</t>
  </si>
  <si>
    <t>Závitová tyč M8 2000</t>
  </si>
  <si>
    <t>SIPP028</t>
  </si>
  <si>
    <t>Závitová tyč M8 1000</t>
  </si>
  <si>
    <t>SIPP029</t>
  </si>
  <si>
    <t>C-uholník zosilnený CWP/CWOP40H40/04</t>
  </si>
  <si>
    <t>SIPP030</t>
  </si>
  <si>
    <t>Koleno žľabu 45st. KKMPP/KKMPOP300H60</t>
  </si>
  <si>
    <t>SIPP031</t>
  </si>
  <si>
    <t>Oblúk žľabu LUPP300H60</t>
  </si>
  <si>
    <t>SIPP032</t>
  </si>
  <si>
    <t>SIPP033</t>
  </si>
  <si>
    <t>SIPP034</t>
  </si>
  <si>
    <t>Spojovacia sada M8</t>
  </si>
  <si>
    <t>SIPP035</t>
  </si>
  <si>
    <t>Prievlaková kotva PSROM6x50E</t>
  </si>
  <si>
    <t>SIPP036</t>
  </si>
  <si>
    <t>Podložka M8 veľkoplošná</t>
  </si>
  <si>
    <t>SIPP037</t>
  </si>
  <si>
    <t>Matica M8</t>
  </si>
  <si>
    <t>SIPP038</t>
  </si>
  <si>
    <t>SIPP039</t>
  </si>
  <si>
    <t>Strešný prestup ref. TOPWET TPW160 alebo ekvivalent prevedenie podľa strechy</t>
  </si>
  <si>
    <t>SIPP040</t>
  </si>
  <si>
    <t>Strešný prestup ref. TOPWET TPW125 alebo ekvivalent prevedenie podľa strechy</t>
  </si>
  <si>
    <t>SIPP041</t>
  </si>
  <si>
    <t>Nosný systém pre uchytennie svietidiel</t>
  </si>
  <si>
    <t>SIPP042</t>
  </si>
  <si>
    <t>SIPP043</t>
  </si>
  <si>
    <t>SIPP044</t>
  </si>
  <si>
    <t>Plošina diesel, teleskop, 14m</t>
  </si>
  <si>
    <t>SIPP045</t>
  </si>
  <si>
    <t>SIPP046</t>
  </si>
  <si>
    <t>SIPP047</t>
  </si>
  <si>
    <t>SIPP048</t>
  </si>
  <si>
    <t>SIPP049</t>
  </si>
  <si>
    <t>SIPP050</t>
  </si>
  <si>
    <t>SIPPR2</t>
  </si>
  <si>
    <t>SO10.1 silnoprúd promenáda rohy</t>
  </si>
  <si>
    <t>SIPP054</t>
  </si>
  <si>
    <t>SIPP055</t>
  </si>
  <si>
    <t>SIPP056</t>
  </si>
  <si>
    <t>SIPP057</t>
  </si>
  <si>
    <t>SIPP058</t>
  </si>
  <si>
    <t>SIPP059</t>
  </si>
  <si>
    <t>SIPP060</t>
  </si>
  <si>
    <t>037 - ELI vstavkov</t>
  </si>
  <si>
    <t>D1 - ETAPA II. tribúna B+D</t>
  </si>
  <si>
    <t>SPVS001</t>
  </si>
  <si>
    <t>Rozvádzač RSB1 (dodávka rozvádzača, montáž + zapojenie)</t>
  </si>
  <si>
    <t>SPVS002</t>
  </si>
  <si>
    <t>Rozvádzač RSB2 (dodávka rozvádzača, montáž + zapojenie)</t>
  </si>
  <si>
    <t>SPVS003</t>
  </si>
  <si>
    <t>Rozvádzač RSD2 (dodávka rozvádzača, montáž + zapojenie)</t>
  </si>
  <si>
    <t>SPVS004</t>
  </si>
  <si>
    <t>Rozvádzač RSD1 (dodávka rozvádzača, montáž + zapojenie)</t>
  </si>
  <si>
    <t>SPVS005</t>
  </si>
  <si>
    <t>Svietidlo ref. batten light 40W, 4000K, IP65, prisadené</t>
  </si>
  <si>
    <t>SPVS006</t>
  </si>
  <si>
    <t>Svietidlo LED panel 18W, prisadené</t>
  </si>
  <si>
    <t>SPVS007</t>
  </si>
  <si>
    <t>Zásuvka 230V/16A, IP 20, zapustená</t>
  </si>
  <si>
    <t>SPVS008</t>
  </si>
  <si>
    <t>Zásuvka 230V/16A, IP 44, zapustená</t>
  </si>
  <si>
    <t>SPVS009</t>
  </si>
  <si>
    <t>Vypínač rad.1, IP20, zapustený</t>
  </si>
  <si>
    <t>SPVS010</t>
  </si>
  <si>
    <t>Vypínač rad.6, IP20, zapustený</t>
  </si>
  <si>
    <t>SPVS011</t>
  </si>
  <si>
    <t>Rámik</t>
  </si>
  <si>
    <t>SPVS012</t>
  </si>
  <si>
    <t>El. konvektor ref. Stiebel Eltron alebo ekvivalent 2kW</t>
  </si>
  <si>
    <t>SPVS013</t>
  </si>
  <si>
    <t>El. konvektor ref. Stiebel Eltron alebo ekvivalent 1kW</t>
  </si>
  <si>
    <t>SPVS014</t>
  </si>
  <si>
    <t>Pohybové čidlo 360st. 10m, kontakt 10A ref. Luxomat alebo ekvivalent</t>
  </si>
  <si>
    <t>SPVS015</t>
  </si>
  <si>
    <t>Termostat + topný panel ref. Fenix alebo ekvivalent</t>
  </si>
  <si>
    <t>SPVS016</t>
  </si>
  <si>
    <t>1-CXKE-R-J 3x4</t>
  </si>
  <si>
    <t>SPVS017</t>
  </si>
  <si>
    <t>SPVS018</t>
  </si>
  <si>
    <t>1-CXKE-R-J 3x1,5</t>
  </si>
  <si>
    <t>SPVS019</t>
  </si>
  <si>
    <t>1-CXKE-R-J 2x1,5</t>
  </si>
  <si>
    <t>SPVS020</t>
  </si>
  <si>
    <t>N2XH-J 1x25</t>
  </si>
  <si>
    <t>SPVS021</t>
  </si>
  <si>
    <t>N2XH-J 1x6</t>
  </si>
  <si>
    <t>SPVS022</t>
  </si>
  <si>
    <t>Krabica inštalačná KT 250 KB</t>
  </si>
  <si>
    <t>SPVS023</t>
  </si>
  <si>
    <t>Svorkovnica ekvipotenciálna 5015073 1809</t>
  </si>
  <si>
    <t>SPVS024</t>
  </si>
  <si>
    <t>Skúšobná svorka SZ</t>
  </si>
  <si>
    <t>SPVS025</t>
  </si>
  <si>
    <t>držiak ref. OBO GRIP 2031 M 30 FS alebo ekvivalent</t>
  </si>
  <si>
    <t>SPVS026</t>
  </si>
  <si>
    <t>Inštalačná krabica do dutých stien</t>
  </si>
  <si>
    <t>SPVS027</t>
  </si>
  <si>
    <t>Rozvodná krabica IP55 75x75mm</t>
  </si>
  <si>
    <t>SPVS028</t>
  </si>
  <si>
    <t>Hmoždinka zatláčacia k sťahovacím páskam VCZ 9/43,5mm</t>
  </si>
  <si>
    <t>SPVS029</t>
  </si>
  <si>
    <t>SPVS030</t>
  </si>
  <si>
    <t>ref. Bernard alebo ekvivalent svorka + medený pásik</t>
  </si>
  <si>
    <t>SPVS031</t>
  </si>
  <si>
    <t>Svorka ZS4</t>
  </si>
  <si>
    <t>SPVS032</t>
  </si>
  <si>
    <t>ref. WAGO alebo ekvivalent svorka 2x2,5</t>
  </si>
  <si>
    <t>SPVS033</t>
  </si>
  <si>
    <t>ref. WAGO  alebo ekvivalentsvorka 3x2,5</t>
  </si>
  <si>
    <t>SPVS034</t>
  </si>
  <si>
    <t>ref. WAGO alebo ekvivalent svorka 4x2,5</t>
  </si>
  <si>
    <t>SPVS035</t>
  </si>
  <si>
    <t>ref. WAGO alebo ekvivalent svorka 5x2,5</t>
  </si>
  <si>
    <t>SPVS036</t>
  </si>
  <si>
    <t>ref. WAGO alebo ekvivalent svorka lustrová dvojitá</t>
  </si>
  <si>
    <t>SPVS037</t>
  </si>
  <si>
    <t>Káblová trubka ohybná FX25</t>
  </si>
  <si>
    <t>SPVS038</t>
  </si>
  <si>
    <t>Káblová trubka ohybná FX16</t>
  </si>
  <si>
    <t>SPVS039</t>
  </si>
  <si>
    <t>SPVS040</t>
  </si>
  <si>
    <t>SPVS041</t>
  </si>
  <si>
    <t>SPVS042</t>
  </si>
  <si>
    <t>SPVS043</t>
  </si>
  <si>
    <t>SPVS044</t>
  </si>
  <si>
    <t>SPVS045</t>
  </si>
  <si>
    <t>SPVS046</t>
  </si>
  <si>
    <t>Plošina diesel, 14m</t>
  </si>
  <si>
    <t>SPVS047</t>
  </si>
  <si>
    <t>SPVS048</t>
  </si>
  <si>
    <t>SPVS049</t>
  </si>
  <si>
    <t>SPVS050</t>
  </si>
  <si>
    <t>038 - Gastro B+D</t>
  </si>
  <si>
    <t>1NP - 1.NP</t>
  </si>
  <si>
    <t xml:space="preserve">    VSD2 - Vstavok D2</t>
  </si>
  <si>
    <t xml:space="preserve">    VSB2 - Vstavok B2</t>
  </si>
  <si>
    <t xml:space="preserve">    K - Káble</t>
  </si>
  <si>
    <t>BA - Budova A</t>
  </si>
  <si>
    <t xml:space="preserve">    VSA1001 - Vstavok A1 (dokončenie 1.etapy)</t>
  </si>
  <si>
    <t xml:space="preserve">    VSA1 - Vstavok A1 (dokončenie 1.etapy)</t>
  </si>
  <si>
    <t xml:space="preserve">    OS - Ostatné</t>
  </si>
  <si>
    <t>1NP</t>
  </si>
  <si>
    <t>1.NP</t>
  </si>
  <si>
    <t>VSD2</t>
  </si>
  <si>
    <t>Vstavok D2</t>
  </si>
  <si>
    <t>VSD2001</t>
  </si>
  <si>
    <t>Rozvádzač RBD2 (dodávka rozvádzača, montáž + zapojenie - ako RBC2)</t>
  </si>
  <si>
    <t>VSD2002</t>
  </si>
  <si>
    <t>Dozbrojenie rozvádzača RBB1/D1-naviac práca PCH</t>
  </si>
  <si>
    <t>VSD2003</t>
  </si>
  <si>
    <t>Svietidlo ref. batten light alebo evivalent 40W, 4000K, IP65, prisadené (2)</t>
  </si>
  <si>
    <t>VSD2004</t>
  </si>
  <si>
    <t>Svietidlo ref. LED-TriProof alebo evivalent 40W, 4000K, IP65, prisadené (2)</t>
  </si>
  <si>
    <t>VSD2005</t>
  </si>
  <si>
    <t>VSD2006</t>
  </si>
  <si>
    <t>Vypínač rad.1, IP20, zapustený ref. Niloe alebo evivalent</t>
  </si>
  <si>
    <t>VSD2007</t>
  </si>
  <si>
    <t>Spínač 0/1, IP20, zapustený</t>
  </si>
  <si>
    <t>VSD2008</t>
  </si>
  <si>
    <t>VSD2009</t>
  </si>
  <si>
    <t>VSD2010</t>
  </si>
  <si>
    <t>VSD2011</t>
  </si>
  <si>
    <t>VSD2012</t>
  </si>
  <si>
    <t>VSD2013</t>
  </si>
  <si>
    <t>Spínač vačkový S 40 JPD 1103 A6 40A/3P 0-1, IP65-umývačka</t>
  </si>
  <si>
    <t>VSD2014</t>
  </si>
  <si>
    <t>Kábel gumený H07RN-F-5x4</t>
  </si>
  <si>
    <t>VSD2015</t>
  </si>
  <si>
    <t>El. konvektor ref. Stiebel Eltron 2kW alebo evivalent</t>
  </si>
  <si>
    <t>VSD2016</t>
  </si>
  <si>
    <t>Stropný vyhrievací panel s termostatom</t>
  </si>
  <si>
    <t>VSB2</t>
  </si>
  <si>
    <t>Vstavok B2</t>
  </si>
  <si>
    <t>VSB2001</t>
  </si>
  <si>
    <t>Rozvádzač RBB2 (dodávka rozvádzača, montáž + zapojenie ako RB2)</t>
  </si>
  <si>
    <t>VSB2002</t>
  </si>
  <si>
    <t>Dozbrojenie rozvádzača RBD2-naviac práca PCH</t>
  </si>
  <si>
    <t>VSB2003</t>
  </si>
  <si>
    <t>VSB2004</t>
  </si>
  <si>
    <t>Svietidlo ref. LED-TriProof  alebo evivalent 40W, 4000K, IP65, prisadené (2)</t>
  </si>
  <si>
    <t>VSB2005</t>
  </si>
  <si>
    <t>VSB2006</t>
  </si>
  <si>
    <t>VSB2007</t>
  </si>
  <si>
    <t>VSB2008</t>
  </si>
  <si>
    <t>VSB2009</t>
  </si>
  <si>
    <t>VSB2010</t>
  </si>
  <si>
    <t>VSB2011</t>
  </si>
  <si>
    <t>VSB2012</t>
  </si>
  <si>
    <t>VSB2013</t>
  </si>
  <si>
    <t>VSB2014</t>
  </si>
  <si>
    <t>VSB2015</t>
  </si>
  <si>
    <t>Vypínač rad.1, IP44, zapustený ref. Niloe alebo evivalent</t>
  </si>
  <si>
    <t>VSB2016</t>
  </si>
  <si>
    <t>VSB2017</t>
  </si>
  <si>
    <t>VSB2018</t>
  </si>
  <si>
    <t>Dozbrojenie rozvádzača RSA2-zásuvka 32A/400V</t>
  </si>
  <si>
    <t>Káble</t>
  </si>
  <si>
    <t>K001</t>
  </si>
  <si>
    <t>K002</t>
  </si>
  <si>
    <t>K003</t>
  </si>
  <si>
    <t>1-CXKE-R-J 5x4</t>
  </si>
  <si>
    <t>K004</t>
  </si>
  <si>
    <t>1-CXKE-R-J 5x2,5</t>
  </si>
  <si>
    <t>K005</t>
  </si>
  <si>
    <t>Vodič N2XH-J 1x6</t>
  </si>
  <si>
    <t>K006</t>
  </si>
  <si>
    <t>ref. Bernard alebo evivalent svorka + medený pásik</t>
  </si>
  <si>
    <t>K007</t>
  </si>
  <si>
    <t>Svorkovnica ekvipotenciálna 5015073 1801</t>
  </si>
  <si>
    <t>K008</t>
  </si>
  <si>
    <t>držiak ref. OBO GRIP 2031 M 30 FS alebo evivalent</t>
  </si>
  <si>
    <t>K009</t>
  </si>
  <si>
    <t>K010</t>
  </si>
  <si>
    <t>Ukočenia kábla do 2,5mm2</t>
  </si>
  <si>
    <t>K011</t>
  </si>
  <si>
    <t>Ukočenia kábla do 6mm2</t>
  </si>
  <si>
    <t>K012</t>
  </si>
  <si>
    <t>Ukočenia kábla do 16mm2</t>
  </si>
  <si>
    <t>BA</t>
  </si>
  <si>
    <t>Budova A</t>
  </si>
  <si>
    <t>VSA1001</t>
  </si>
  <si>
    <t>Vstavok A1 (dokončenie 1.etapy)</t>
  </si>
  <si>
    <t>VSA1002</t>
  </si>
  <si>
    <t>Svietidlo ref. batten light alebo evivalent 40W, 4000K, IP44, prisadené (2)</t>
  </si>
  <si>
    <t>VSA1003</t>
  </si>
  <si>
    <t>VSA1004</t>
  </si>
  <si>
    <t>VSA1005</t>
  </si>
  <si>
    <t>VSA1006</t>
  </si>
  <si>
    <t>VSA1007</t>
  </si>
  <si>
    <t>VSA1008</t>
  </si>
  <si>
    <t>VSA1009</t>
  </si>
  <si>
    <t>VSA1010</t>
  </si>
  <si>
    <t>Úprava pôvodných rozvodov z I.etapy</t>
  </si>
  <si>
    <t>HZS</t>
  </si>
  <si>
    <t>VSA1</t>
  </si>
  <si>
    <t>VSA1011</t>
  </si>
  <si>
    <t>VSA1012</t>
  </si>
  <si>
    <t>Vypínač rad.1, IP20, zapustený ref.Niloe alebo evivalent</t>
  </si>
  <si>
    <t>VSA1013</t>
  </si>
  <si>
    <t>VSA1014</t>
  </si>
  <si>
    <t>VSA1015</t>
  </si>
  <si>
    <t>VSA1016</t>
  </si>
  <si>
    <t>VSA1017</t>
  </si>
  <si>
    <t>VSA1018</t>
  </si>
  <si>
    <t>VSA1019</t>
  </si>
  <si>
    <t>OS003</t>
  </si>
  <si>
    <t>039 - Núdzové osvetlenie</t>
  </si>
  <si>
    <t>D1 - ETAPA II. B+D</t>
  </si>
  <si>
    <t>ETAPA II. B+D</t>
  </si>
  <si>
    <t>NUO001</t>
  </si>
  <si>
    <t>Centrálmá jednotka núdzoveho osvetlenia TM-CB A + akum.</t>
  </si>
  <si>
    <t>NUO002</t>
  </si>
  <si>
    <t>Modul na sledovanie fáz</t>
  </si>
  <si>
    <t>NUO003</t>
  </si>
  <si>
    <t>Modul pre Totál Stop</t>
  </si>
  <si>
    <t>NUO004</t>
  </si>
  <si>
    <t>SW na dohladovanie systému</t>
  </si>
  <si>
    <t>NUO005</t>
  </si>
  <si>
    <t>Núdzové svietidlo s piktogramom</t>
  </si>
  <si>
    <t>NUO006</t>
  </si>
  <si>
    <t>Núdzové svietidlo orientačné</t>
  </si>
  <si>
    <t>NUO007</t>
  </si>
  <si>
    <t>Núdzové svietidlo bodové</t>
  </si>
  <si>
    <t>NUO008</t>
  </si>
  <si>
    <t>N2XH-J FE180/PS60 5x10</t>
  </si>
  <si>
    <t>NUO009</t>
  </si>
  <si>
    <t>Jednoduchá príchytka X-FB 20 MX</t>
  </si>
  <si>
    <t>NUO010</t>
  </si>
  <si>
    <t>klinec X-GN MX 27mm osadenie do betónu a iných základných materiálov</t>
  </si>
  <si>
    <t>NUO011</t>
  </si>
  <si>
    <t>N2XH-J FE180/PS60 3x1,5</t>
  </si>
  <si>
    <t>NUO012</t>
  </si>
  <si>
    <t>N2XH-V 2x1,5</t>
  </si>
  <si>
    <t>NUO013</t>
  </si>
  <si>
    <t>J-H (St)H 1x2x2,5</t>
  </si>
  <si>
    <t>NUO014</t>
  </si>
  <si>
    <t>Pomocná konštrukcia pre svietidlá</t>
  </si>
  <si>
    <t>NUO015</t>
  </si>
  <si>
    <t>Jednoduchá príchytka X-FB 11 MX</t>
  </si>
  <si>
    <t>NUO016</t>
  </si>
  <si>
    <t>NUO017</t>
  </si>
  <si>
    <t>Žľab ref.KGJ/KGOJ100H60/3 alebo ekvivalent</t>
  </si>
  <si>
    <t>NUO018</t>
  </si>
  <si>
    <t>NUO019</t>
  </si>
  <si>
    <t>Výložník WMC/WMCO100</t>
  </si>
  <si>
    <t>NUO020</t>
  </si>
  <si>
    <t>Kotva prievlaková M10x100</t>
  </si>
  <si>
    <t>NUO021</t>
  </si>
  <si>
    <t>Káblový rebrík DUP/DUOP200H60/3E</t>
  </si>
  <si>
    <t>NUO022</t>
  </si>
  <si>
    <t>Kryt rebríka PZDDP500/2</t>
  </si>
  <si>
    <t>NUO023</t>
  </si>
  <si>
    <t>Spojka rebríka LDC/LDOCH60E</t>
  </si>
  <si>
    <t>NUO024</t>
  </si>
  <si>
    <t>NUO025</t>
  </si>
  <si>
    <t>Kotva prievlaková M6x60</t>
  </si>
  <si>
    <t>NUO026</t>
  </si>
  <si>
    <t>NUO027</t>
  </si>
  <si>
    <t>NUO028</t>
  </si>
  <si>
    <t>Príchytka ref. SONAP alebo ekvivalent  22-28mm</t>
  </si>
  <si>
    <t>NUO029</t>
  </si>
  <si>
    <t>Prezvonenie káblov a meranie úseku slučky</t>
  </si>
  <si>
    <t>NUO030</t>
  </si>
  <si>
    <t>Uvedenie svietidiel do trvalej prevádzky, preskúšanie ich funkcie a označenie</t>
  </si>
  <si>
    <t>NUO031</t>
  </si>
  <si>
    <t>Uvedenie ústredne a sytému do trvalej prevádzky</t>
  </si>
  <si>
    <t>NUO032</t>
  </si>
  <si>
    <t>Revízná správa</t>
  </si>
  <si>
    <t>NUO033</t>
  </si>
  <si>
    <t>NUO034</t>
  </si>
  <si>
    <t>Autorský dozor</t>
  </si>
  <si>
    <t>NUO035</t>
  </si>
  <si>
    <t>NUO036</t>
  </si>
  <si>
    <t>den</t>
  </si>
  <si>
    <t>NUO037</t>
  </si>
  <si>
    <t>NUO038</t>
  </si>
  <si>
    <t>NUO039</t>
  </si>
  <si>
    <t>NUO040</t>
  </si>
  <si>
    <t>NUO041</t>
  </si>
  <si>
    <t>Požiarne prestupy</t>
  </si>
  <si>
    <t>040 - EPS - Elektrická požiarna signalizácia</t>
  </si>
  <si>
    <t>E2 - 2. ETAPA - TRIBÚNA B, D</t>
  </si>
  <si>
    <t xml:space="preserve">    IM - Inštalačný materiál</t>
  </si>
  <si>
    <t xml:space="preserve">    ON - Ostatné náklady</t>
  </si>
  <si>
    <t>2. ETAPA - TRIBÚNA B, D</t>
  </si>
  <si>
    <t>IM</t>
  </si>
  <si>
    <t>Inštalačný materiál</t>
  </si>
  <si>
    <t>IM001</t>
  </si>
  <si>
    <t>Kábel 60 min. odolnosť, bezhalogén JE-H(ST)H-V 1x2x0,8  E60</t>
  </si>
  <si>
    <t>IM002</t>
  </si>
  <si>
    <t>Kábel 60 min. odolnosť, bezhalogén JE-H(ST)H-V 2x2x0,8  E60</t>
  </si>
  <si>
    <t>IM003</t>
  </si>
  <si>
    <t>Kábel 60 min. odolnosť, bezhalogén JE-H(St)H(X)-V 2x2x0,8 E60</t>
  </si>
  <si>
    <t>IM004</t>
  </si>
  <si>
    <t>Kábel 60 min. odolnosť, bezhalogén CHKE-V 3x1,5  E60</t>
  </si>
  <si>
    <t>IM005</t>
  </si>
  <si>
    <t>Kábel 60 min. odolnosť, bezhalogén NHXH FE180/E60 2x2,5</t>
  </si>
  <si>
    <t>IM006</t>
  </si>
  <si>
    <t>Relé 24VDC ref. Finder 40.52.9024 alebo ekvivalent</t>
  </si>
  <si>
    <t>IM007</t>
  </si>
  <si>
    <t>Pätica pre relé ref. Finder 95.75 alebo ekvivalent</t>
  </si>
  <si>
    <t>IM008</t>
  </si>
  <si>
    <t>Modul led+dioda ref. Finder modul  99.80.9.024.99 alebo ekvivalent</t>
  </si>
  <si>
    <t>IM009</t>
  </si>
  <si>
    <t>Skrinka (Š600/V600/H210) ref. RITTAL alebo ekvivalent s príslušenstvom ref. RITTAL AE 1060.500 alebo ekvivalent</t>
  </si>
  <si>
    <t>IM010</t>
  </si>
  <si>
    <t>Skrinka (Š300/V300/H155) ref. RITTAL alebo ekvivalent s príslušenstvom ref. RITTAL AE 1036.500 alebo ekvivalent</t>
  </si>
  <si>
    <t>IM011</t>
  </si>
  <si>
    <t>Skrinka 200x150x85 Krabica  bezhalogén PKGH200</t>
  </si>
  <si>
    <t>IM012</t>
  </si>
  <si>
    <t>Skrinka 105x105x64 Krabica  bezhalogén PKGH100</t>
  </si>
  <si>
    <t>IM013</t>
  </si>
  <si>
    <t>Prepäťová ochrana BDG-048-V/2</t>
  </si>
  <si>
    <t>IM014</t>
  </si>
  <si>
    <t>Príchytka s klincom  ref. HILTI alebo ekvivalent, funkčný pri požiari 90 min. X-FB</t>
  </si>
  <si>
    <t>IM015</t>
  </si>
  <si>
    <t>ref. GRIP "M" 30, 2031 M 30 FS alebo ekvivalent2207036</t>
  </si>
  <si>
    <t>IM016</t>
  </si>
  <si>
    <t>Protipožiarna hmoždinka FNA 6 x 30 M6/5 pre príchytku 732/12, 733/21, 733/38 3498 42 5 / FNA 6 x 30 M6/5</t>
  </si>
  <si>
    <t>IM017</t>
  </si>
  <si>
    <t>Krabica s požiarnou odolnosťou ref. OBO alebo ekvivalent, bezhalogén B 100 E</t>
  </si>
  <si>
    <t>IM018</t>
  </si>
  <si>
    <t>Príchytka, bezhalogén HFCL 16</t>
  </si>
  <si>
    <t>IM019</t>
  </si>
  <si>
    <t>Príchytka, bezhalogén HFCL 20</t>
  </si>
  <si>
    <t>IM020</t>
  </si>
  <si>
    <t>Plastová pevná ohybná, bezhalogén  HFIRM 16</t>
  </si>
  <si>
    <t>IM021</t>
  </si>
  <si>
    <t>Plastová pevná ohybná, bezhalogén  HFIRM 20</t>
  </si>
  <si>
    <t>IM022</t>
  </si>
  <si>
    <t>Plastová trubka ohybná, bezhalogén  HFX 16</t>
  </si>
  <si>
    <t>IM023</t>
  </si>
  <si>
    <t>Plastová trubka ohybná, bezhalogén  HFX 20</t>
  </si>
  <si>
    <t>IM024</t>
  </si>
  <si>
    <t>Plastová trubka ohybná, bezhalogén, UV stála HFXP 20</t>
  </si>
  <si>
    <t>IM025</t>
  </si>
  <si>
    <t>Plastová trubka pevná, bezhalogén, UV stála HFPRM 20</t>
  </si>
  <si>
    <t>IM026</t>
  </si>
  <si>
    <t>Trubka do zeme LWL50x4</t>
  </si>
  <si>
    <t>IM027</t>
  </si>
  <si>
    <t>Vodič H07 Z-K 4 ž/z H07 Z-K 4 ž/z</t>
  </si>
  <si>
    <t>IM028</t>
  </si>
  <si>
    <t>Plastový štítok na označenie káblu</t>
  </si>
  <si>
    <t>IM029</t>
  </si>
  <si>
    <t>Drážka do 30x30mm tehla vrátane vyspravenia</t>
  </si>
  <si>
    <t>IM030</t>
  </si>
  <si>
    <t>Drážka do 30x30mm betón vrátane vyspravenia</t>
  </si>
  <si>
    <t>IM031</t>
  </si>
  <si>
    <t>Káblová vývodka</t>
  </si>
  <si>
    <t>IM032</t>
  </si>
  <si>
    <t>Protipožiarny tmel ref. HILTI alebo ekvivalent CP 601S</t>
  </si>
  <si>
    <t>kus</t>
  </si>
  <si>
    <t>IM033</t>
  </si>
  <si>
    <t>Minerálna plsť 140 kg/m3</t>
  </si>
  <si>
    <t>IM034</t>
  </si>
  <si>
    <t>Hmoždinka a skrutka</t>
  </si>
  <si>
    <t>IM035</t>
  </si>
  <si>
    <t>Inštalačný materiál (svorky a pod.)</t>
  </si>
  <si>
    <t>jed.</t>
  </si>
  <si>
    <t>ON</t>
  </si>
  <si>
    <t>ON001</t>
  </si>
  <si>
    <t>Projekt skutkového vyhotovenia</t>
  </si>
  <si>
    <t>-1676647291</t>
  </si>
  <si>
    <t>ON002</t>
  </si>
  <si>
    <t>Práce vo výškach</t>
  </si>
  <si>
    <t>622508931</t>
  </si>
  <si>
    <t>ON003</t>
  </si>
  <si>
    <t>Prenájom pracovných plošín</t>
  </si>
  <si>
    <t>-296686702</t>
  </si>
  <si>
    <t>ON004</t>
  </si>
  <si>
    <t>Východisková revízia + revízna správa</t>
  </si>
  <si>
    <t>-1534795276</t>
  </si>
  <si>
    <t>041 - EZS - Elektrická zabezpečovacia signalizácia</t>
  </si>
  <si>
    <t>IM - Inštalačný materiál:</t>
  </si>
  <si>
    <t>OS - Ostatné:</t>
  </si>
  <si>
    <t>Inštalačný materiál:</t>
  </si>
  <si>
    <t>Kábel LANconnect/LANmark-5 F2/UTP CAT5e LSZH,N100.421</t>
  </si>
  <si>
    <t>Kábel pre napájanie koncentrátorov N2XH  2x2,5, A12TA207</t>
  </si>
  <si>
    <t>Kábel pre napájanie zdrojov N2XH  3x2,5, A12TA307</t>
  </si>
  <si>
    <t>lišta hranatá 40X40mm (dlž. 3m), HA, (kat.zn.-LHD 40X40) (ref.KOPOS alebo ekv.),kps_8595057651685</t>
  </si>
  <si>
    <t>Kovový káblový úchyt 2031 M/15,</t>
  </si>
  <si>
    <t>Kotva FNA II 6x30 pre mon. do betónu</t>
  </si>
  <si>
    <t>Pevná rúrka ref. HFIRM 20 alebo ekv.</t>
  </si>
  <si>
    <t>Príchytky pre rúrky ref.HFIRM HFCL 20 alebo ekv.</t>
  </si>
  <si>
    <t>Ohybná rúrka ref.HFX 20 alebo ekv.</t>
  </si>
  <si>
    <t>Spojka HM 20</t>
  </si>
  <si>
    <t>Hmoždinka H6 + skrutka D3</t>
  </si>
  <si>
    <t>Ostatné:</t>
  </si>
  <si>
    <t>Inžinierska činnosť,  priprava, technický dozor,H01-EZSX6</t>
  </si>
  <si>
    <t>prípad</t>
  </si>
  <si>
    <t>Dopravné náklady,H01-EZSX7</t>
  </si>
  <si>
    <t>Pridružené výkony,H01-EZSX8</t>
  </si>
  <si>
    <t>Zriadenie staveniska, H01-EZSX9</t>
  </si>
  <si>
    <t>Projekt skutočného vyhotovenia,H01-EZSX12</t>
  </si>
  <si>
    <t>042 - HSP - Hlasová signalizácia požiaru</t>
  </si>
  <si>
    <t xml:space="preserve">    OS - Ostatné náklady</t>
  </si>
  <si>
    <t>Kábel 180 min. odolnosť  JE-H(ST)H-V 4x2x0,8</t>
  </si>
  <si>
    <t>Kábel 180 min. odolnosť  CHKE-V 3x2,5</t>
  </si>
  <si>
    <t>Kábel 180 min. odolnosť  CHKE-V 2x2,5</t>
  </si>
  <si>
    <t>Uzemňovací kábel H07 Z-K 6 ž/z</t>
  </si>
  <si>
    <t>Príchytka s požiarnou odolnosťou ref. HILTI X-DFB alebo ekvivalent</t>
  </si>
  <si>
    <t>Nastreľovací kliniec ref. HILTI X-GHP alebo ekvivalent</t>
  </si>
  <si>
    <t>Príchytka s požiarnou odolnosťou v zmysle DIN 4102, pre zväzok káblov 50x30mm   2207 028 /  2031M/15</t>
  </si>
  <si>
    <t>Protipožiarna kotva FNA 6 x 30 M6/5 pre príchytku 733/13, 733/21, 733/38,2031M OBO 3498 42 5 / FNA 6 x 30 M6/5</t>
  </si>
  <si>
    <t>ref. LG 620 VS 6000FS alebo ekvivalent Rebrík s požiarnou odolnosťou 200mm + príslušenstvo ref. OBO 6208 62 7</t>
  </si>
  <si>
    <t>2056 M 12 FT Príchytka na káblový rebrík s požiarnou odolnosťou ref. OBO alebo ekvivalent 1156 00 4</t>
  </si>
  <si>
    <t>2056 M 28 FT Príchytka na káblový rebrík s požiarnou odolnosťou ref. OBO alebo ekvivalent 1156 03 9</t>
  </si>
  <si>
    <t>Príchytka  HFCL 20</t>
  </si>
  <si>
    <t>Príchytka  HFCL 32</t>
  </si>
  <si>
    <t>Trubka PVC  HFIRM 20</t>
  </si>
  <si>
    <t>Trubka PVC  HFIRM 32</t>
  </si>
  <si>
    <t>Plastová ohybná  HFX 20</t>
  </si>
  <si>
    <t>Plastová ohybná HFX 32</t>
  </si>
  <si>
    <t>Káblová drážka</t>
  </si>
  <si>
    <t>Protipožiarny tmel ref. HILTI CP 601S alebo ekvivalent</t>
  </si>
  <si>
    <t>Protipožiarny náter ref. HILTI CP 671C-20 alebo ekvivalent</t>
  </si>
  <si>
    <t>Montážne práce (vŕtanie dier, rezanie drážok, búranie otvorov, prierazy...)</t>
  </si>
  <si>
    <t>Práca vo výške</t>
  </si>
  <si>
    <t>hod.</t>
  </si>
  <si>
    <t>Vysokozdvižná plošina</t>
  </si>
  <si>
    <t>dní</t>
  </si>
  <si>
    <t>Projekčný dozor</t>
  </si>
  <si>
    <t>Projekt skutočného vyhotovenia</t>
  </si>
  <si>
    <t>Inžinierska činnosť</t>
  </si>
  <si>
    <t>043 - ŠK - Štrukturovaná kabeláž</t>
  </si>
  <si>
    <t>PP - Pasívne prvky</t>
  </si>
  <si>
    <t>ON - Ostatné náklady</t>
  </si>
  <si>
    <t>PP</t>
  </si>
  <si>
    <t>Pasívne prvky</t>
  </si>
  <si>
    <t>PP001</t>
  </si>
  <si>
    <t>RACK Stojan 19"/42U s príslušenstvom,19” perforovaná polica 650mm, 1U /so zadnými podperami/, nosnosť 80 kg - 5ks, 19” záslepka, 2U - 8ks, 19” rozvodný panel 9x250V, 1U, 2m - 1ks, Ventilačná jednotka strešná resp. podlahová, 90W, (6x ventilátor) s termost</t>
  </si>
  <si>
    <t>PP002</t>
  </si>
  <si>
    <t>Optický patchpanel osadený, 48x LC, singlemode</t>
  </si>
  <si>
    <t>PP003</t>
  </si>
  <si>
    <t>Ukončenie 24 vláknového optického kábla v kazete, zvar, ochrana zvaru a ostatné príslušenstvo</t>
  </si>
  <si>
    <t>PP004</t>
  </si>
  <si>
    <t>Patchpanel cat. 6A, 48 port, osadený</t>
  </si>
  <si>
    <t>PP005</t>
  </si>
  <si>
    <t>Patchpanel cat. 5E, 48 port, osadený</t>
  </si>
  <si>
    <t>PP006</t>
  </si>
  <si>
    <t>Držiak patchcordov</t>
  </si>
  <si>
    <t>PP007</t>
  </si>
  <si>
    <t>Optický patchcord LC-LC, singlemode, LSOH, 1m</t>
  </si>
  <si>
    <t>PP008</t>
  </si>
  <si>
    <t>Optický patchcord LC-LC, singlemode, LSOH, 2m</t>
  </si>
  <si>
    <t>PP009</t>
  </si>
  <si>
    <t>Patchcord cat. 6A, RJ45, LSOH, 0,5m</t>
  </si>
  <si>
    <t>PP010</t>
  </si>
  <si>
    <t>Patchcord cat. 6A, RJ45, LSOH, 1m</t>
  </si>
  <si>
    <t>PP011</t>
  </si>
  <si>
    <t>Patchcord cat. 6A, RJ45, LSOH, 2m</t>
  </si>
  <si>
    <t>PP012</t>
  </si>
  <si>
    <t>Dátová zásuvka komplet 2xRJ45, Cat. 6A, montáž do KU68 po omietku</t>
  </si>
  <si>
    <t>PP013</t>
  </si>
  <si>
    <t>Keystone adaptér RJ45, Cat. 6A</t>
  </si>
  <si>
    <t>PP014</t>
  </si>
  <si>
    <t>Inštalačná krabica pod omietku KU68</t>
  </si>
  <si>
    <t>PP015</t>
  </si>
  <si>
    <t>Kábel Cat.6A 100ohm F/UTP LSOH 4páry</t>
  </si>
  <si>
    <t>PP016</t>
  </si>
  <si>
    <t>Kábel Cat.5E 100ohm F/UTP LSOH 4páry</t>
  </si>
  <si>
    <t>PP017</t>
  </si>
  <si>
    <t>Oceľový káblový rebrík, šírka 40cm</t>
  </si>
  <si>
    <t>PP018</t>
  </si>
  <si>
    <t>Káblový žľab (bočnica 60mm, š.100mm), celá trasa - záves, výložník, kryt, požiarna kotva, štítok,ref.RKSM100x60</t>
  </si>
  <si>
    <t>PP019</t>
  </si>
  <si>
    <t>Káblový žľab (bočnica 60mm, š.200mm), celá trasa - záves, výložník, kryt, požiarna kotva, štítok, ref.RKSM200x60</t>
  </si>
  <si>
    <t>PP020</t>
  </si>
  <si>
    <t>Plastová ohybná  HFX 16</t>
  </si>
  <si>
    <t>PP021</t>
  </si>
  <si>
    <t>Plastová ohybná HFX 20</t>
  </si>
  <si>
    <t>PP022</t>
  </si>
  <si>
    <t>PP023</t>
  </si>
  <si>
    <t>Príchytka HFCL 16</t>
  </si>
  <si>
    <t>PP024</t>
  </si>
  <si>
    <t>Príchytka HFCL 20</t>
  </si>
  <si>
    <t>PP025</t>
  </si>
  <si>
    <t>PP026</t>
  </si>
  <si>
    <t>PP027</t>
  </si>
  <si>
    <t>PP028</t>
  </si>
  <si>
    <t>Prieraz v železobetóne</t>
  </si>
  <si>
    <t>PP029</t>
  </si>
  <si>
    <t>PP030</t>
  </si>
  <si>
    <t>Protipožiarna ucpávka CP 657</t>
  </si>
  <si>
    <t>PP031</t>
  </si>
  <si>
    <t>Protipožiarny tmel CP611A</t>
  </si>
  <si>
    <t>PP032</t>
  </si>
  <si>
    <t>Protipožiarna malta CP636</t>
  </si>
  <si>
    <t>PP033</t>
  </si>
  <si>
    <t>PP034</t>
  </si>
  <si>
    <t>Hmoždinky, vruty, kotvy, inštalačný materiál</t>
  </si>
  <si>
    <t>Inžinerska činnosť</t>
  </si>
  <si>
    <t>Zaškolenie obsluhy</t>
  </si>
  <si>
    <t>Oživenie systému</t>
  </si>
  <si>
    <t>ON005</t>
  </si>
  <si>
    <t>ON006</t>
  </si>
  <si>
    <t>ON007</t>
  </si>
  <si>
    <t>Pojazdné lešenie</t>
  </si>
  <si>
    <t>ON008</t>
  </si>
  <si>
    <t>Výškové práce</t>
  </si>
  <si>
    <t>ON009</t>
  </si>
  <si>
    <t>Certifikačné meranie trasy - metalika</t>
  </si>
  <si>
    <t>ON010</t>
  </si>
  <si>
    <t>Vystavenie meracieho protokolu - metalika</t>
  </si>
  <si>
    <t>044 - TV Infraštruktúra</t>
  </si>
  <si>
    <t>KAB - Kabeláž</t>
  </si>
  <si>
    <t>IM - Inštalačný materiál</t>
  </si>
  <si>
    <t>Pol2</t>
  </si>
  <si>
    <t>Krabica rozbočovacia 685.010 - 12x?48mm/PG29 - 380x300x120mm (kamery pre TT TV, prenosové miesta)</t>
  </si>
  <si>
    <t>E2001</t>
  </si>
  <si>
    <t>XLR patch panel s ukončením</t>
  </si>
  <si>
    <t>E2002</t>
  </si>
  <si>
    <t>Optický patch panel pre 48vlákno</t>
  </si>
  <si>
    <t>E2003</t>
  </si>
  <si>
    <t>Distribučný box pre XLR 4in4out</t>
  </si>
  <si>
    <t>E2004</t>
  </si>
  <si>
    <t>Distribučný box pre 6 x SC/E2000 (15x15x3,5 cm)</t>
  </si>
  <si>
    <t>E2005</t>
  </si>
  <si>
    <t>Pigtail LC/PC, SM, 1,5m</t>
  </si>
  <si>
    <t>E2006</t>
  </si>
  <si>
    <t>Trubičková ochrana zvaru</t>
  </si>
  <si>
    <t>E2007</t>
  </si>
  <si>
    <t>Optický zvar</t>
  </si>
  <si>
    <t>KAB</t>
  </si>
  <si>
    <t>Kabeláž</t>
  </si>
  <si>
    <t>KAB001</t>
  </si>
  <si>
    <t>Optický kábel 24 - vláknový 9/125 LSOH, U-DQ(ZN)BH 1000N 24 x 9/125</t>
  </si>
  <si>
    <t>KAB002</t>
  </si>
  <si>
    <t>XLR kabeláž AC10 SS 26/7 8P FRNC-C 1000DW</t>
  </si>
  <si>
    <t>KAB003</t>
  </si>
  <si>
    <t>Hybridný inštalačný kábel s koncovkami - LEMO 3K.93C Series /  SMPTE 311, FMW, PEW 65 m</t>
  </si>
  <si>
    <t>Káblový žľab (bočnica 60mm, š.100mm), celá trasa - záves, výložník, kryt, požiarna kotva, štítok, ref.RKSM100x60 alebo ekv.</t>
  </si>
  <si>
    <t>Príchytka HFCL 32</t>
  </si>
  <si>
    <t>Meranie káblových trás</t>
  </si>
  <si>
    <t>045 - TV infraštruktúra - ELI stena</t>
  </si>
  <si>
    <t>E3 - 3. ETAPA- TRIBÚNA A, B - DOPLNENIE STENY PRE ELI</t>
  </si>
  <si>
    <t xml:space="preserve">    RACK - Rack</t>
  </si>
  <si>
    <t xml:space="preserve">    PR - Patchpanely v racku</t>
  </si>
  <si>
    <t xml:space="preserve">    KAB - Kabeláž</t>
  </si>
  <si>
    <t>E3</t>
  </si>
  <si>
    <t>3. ETAPA- TRIBÚNA A, B - DOPLNENIE STENY PRE ELI</t>
  </si>
  <si>
    <t>RACK</t>
  </si>
  <si>
    <t>Rack</t>
  </si>
  <si>
    <t>RACK001</t>
  </si>
  <si>
    <t>Vonkajší rozvádzač 20U (550mm) s hĺbkou 600mm. Rozvádzač je vyrobený z oceľového plechu s hrúbkou 2mm, povrchovo upravený práškovou farbou RAL7035 (sivá), dvere sú opatrené trojicou zámkov. Príslušenstvo:,19” perforovaná polica 650mm, 1U /so zadnými podpe</t>
  </si>
  <si>
    <t>PR</t>
  </si>
  <si>
    <t>Patchpanely v racku</t>
  </si>
  <si>
    <t>PR001</t>
  </si>
  <si>
    <t>19" optická vaňa 1U pre 24 x LC/E2000 - výsuvná</t>
  </si>
  <si>
    <t>PR002</t>
  </si>
  <si>
    <t>Patch panel Sykfy kat.3</t>
  </si>
  <si>
    <t>PR003</t>
  </si>
  <si>
    <t>Adaptér LC/PC, SM Duplex</t>
  </si>
  <si>
    <t>PR004</t>
  </si>
  <si>
    <t>Kazeta pre optický zvar (12vl.)</t>
  </si>
  <si>
    <t>PR005</t>
  </si>
  <si>
    <t>Držiak pre ochranu zvaru (6vl.)</t>
  </si>
  <si>
    <t>PR006</t>
  </si>
  <si>
    <t>PR007</t>
  </si>
  <si>
    <t>PR008</t>
  </si>
  <si>
    <t>PR009</t>
  </si>
  <si>
    <t>panel 19" -1RU / 16 d-hole, popisny pasik 1x, vyvazovaci pasik pre kabelaz 1x,lisovane zavity M3</t>
  </si>
  <si>
    <t>PR010</t>
  </si>
  <si>
    <t>3 pole female receptacle, solder cups, black metal housing, gold contacts</t>
  </si>
  <si>
    <t>PR011</t>
  </si>
  <si>
    <t>Dummy-plate to cover D-shape cutouts</t>
  </si>
  <si>
    <t>PR012</t>
  </si>
  <si>
    <t>Držiak na DIN lištu Cat 6A, osadený s 1xKEJ-CEA-S-10G, HN-DIN-CEAS</t>
  </si>
  <si>
    <t>Patchcord ref.Duplex LC/PC-LC/PC 9/125 1m alebo ekv.</t>
  </si>
  <si>
    <t>KAB004</t>
  </si>
  <si>
    <t>Patch kábel XLR - 1m</t>
  </si>
  <si>
    <t>KAB005</t>
  </si>
  <si>
    <t>KAB006</t>
  </si>
  <si>
    <t>Kábel SYKFY 2x25x0,8</t>
  </si>
  <si>
    <t>Plastová ohybná HFX 16</t>
  </si>
  <si>
    <t>046 - Štrukturovaná kabeláž pre kontajnery</t>
  </si>
  <si>
    <t>SK001</t>
  </si>
  <si>
    <t>SK002</t>
  </si>
  <si>
    <t>SK003</t>
  </si>
  <si>
    <t>SK004</t>
  </si>
  <si>
    <t>SK005</t>
  </si>
  <si>
    <t>SK006</t>
  </si>
  <si>
    <t>Prieraz všeobecne</t>
  </si>
  <si>
    <t>SK007</t>
  </si>
  <si>
    <t>SK008</t>
  </si>
  <si>
    <t>SK009</t>
  </si>
  <si>
    <t>SK010</t>
  </si>
  <si>
    <t>SK011</t>
  </si>
  <si>
    <t>SK012</t>
  </si>
  <si>
    <t>SK013</t>
  </si>
  <si>
    <t>SK014</t>
  </si>
  <si>
    <t>SK015</t>
  </si>
  <si>
    <t>SK016</t>
  </si>
  <si>
    <t>SK017</t>
  </si>
  <si>
    <t>SK018</t>
  </si>
  <si>
    <t>Doprava/Ubytovanie</t>
  </si>
  <si>
    <t>komp</t>
  </si>
  <si>
    <t>SK019</t>
  </si>
  <si>
    <t>Montáž technológií EZS, CCTV</t>
  </si>
  <si>
    <t>SK020</t>
  </si>
  <si>
    <t>Demontáž/odpojenie jestv.technológií</t>
  </si>
  <si>
    <t>SK021</t>
  </si>
  <si>
    <t>konfigurácia prepínačov na nové nastavenie</t>
  </si>
  <si>
    <t>SK022</t>
  </si>
  <si>
    <t>práca vo výškach príplatok</t>
  </si>
  <si>
    <t>SK023</t>
  </si>
  <si>
    <t>Skrinka exteriér/na ukončenie pôvodných káblov po presune, na mieste kontajneru</t>
  </si>
  <si>
    <t>SK024</t>
  </si>
  <si>
    <t>Manipulácia s TV žľabom</t>
  </si>
  <si>
    <t>K správnemu naceneniu výkazu výmer je potrebné naštudovanie PD. Naceniť je potrebné jestvujúci výkaz výmer podľa pokynov tendrového zadávateľa, resp. navrhu zmluvy o dielo. Výkaz výmer je neoddeliteľnou súčasťou celej PD. Materiál výrobkov je definovaný vo VV a zároveň sú položky jednoznačne určené a spárovateľné k výkresovej alebo textovej časti projektovej dokumentácie, ktorá dané materiály, v potrebných prípadoch ešte presnejšie podrobnejšie špecifikuje, upresňuje ci konkretizuje technicky, parametricky alebo referenčným výrobkom.  Informácie o materiáloch výrobkov vo výkresovej časti alebo technických správach môžu byť aj výrazne rozsiahlejšie ako je možné uviesť technicky v texte názvu položky vo výkaze výmer, preto je potrebné naštudovanie projektovej dokumentácie a oceňovať výkaz výmer ako celok a neoddeliteňú súčasť projektovej dokumentácie. Výmery položiek presunov hmot PSV vyjadrených mernými jednotkami v percentách % si uchádzač výpĺna sám podla metodiky rozpočtárskych programov napr. Cenkros, ODIS. Dodávateľ si zahrnie do jednotkových cien všetky náklady podla ZoD, vrátane VRN-ov: napr. označenie staveniska, čistenie, opatrenia pre stav. v zimnom období, poistenie, geodet. merania a dokumentáciu, skúšky, vzorky, dielenskú dokumentáciu, vyčistenie všetkých dotknutých plôch od stavebného odpadu.</t>
  </si>
  <si>
    <t>POZNÁMKA</t>
  </si>
  <si>
    <t>Pre vstavky A1 a A2:</t>
  </si>
  <si>
    <r>
      <t xml:space="preserve">- zmenila sa poloha drezu G6c-j*, pribudlo umývadlo a WC čo spôsobilo malú zmenu v kanalizácii a väčšiu v rozvode vody. Keďže je ku drezu </t>
    </r>
    <r>
      <rPr>
        <b/>
        <sz val="8"/>
        <color rgb="FFFF0000"/>
        <rFont val="Arial CE"/>
        <family val="2"/>
      </rPr>
      <t>G6c-j*</t>
    </r>
    <r>
      <rPr>
        <sz val="8"/>
        <rFont val="Arial CE"/>
        <family val="2"/>
      </rPr>
      <t xml:space="preserve"> (nie je dodávkou ZTI) navrhované nové pripájacie potrubie kanalizačné a vodovodné, tak aj nová zápachová uzávierka, odpadný ventil, rohové ventily 1/2"- 3/8" (RV-15) a stojančeková batéria drezová. </t>
    </r>
  </si>
  <si>
    <r>
      <t>- keďže je v priestoroch 1.01 a 1.02 navrhovaný nový rozvod vody je uvažované aj s výmenou rohového ventilu 1/2"- 3/8" (RV-15) a stojančekovej batérie na umývadle</t>
    </r>
    <r>
      <rPr>
        <b/>
        <sz val="8"/>
        <rFont val="Arial CE"/>
        <family val="2"/>
      </rPr>
      <t> </t>
    </r>
    <r>
      <rPr>
        <b/>
        <sz val="8"/>
        <color rgb="FFFF0000"/>
        <rFont val="Arial CE"/>
        <family val="2"/>
      </rPr>
      <t>G14-j*</t>
    </r>
    <r>
      <rPr>
        <sz val="8"/>
        <rFont val="Arial CE"/>
        <family val="2"/>
      </rPr>
      <t xml:space="preserve"> (nie je dodávkou ZTI), nie je uvažované s výmenou zápachovej uzávierky (pripájacie kanalizačné potrubie ostáva nezmenené).</t>
    </r>
  </si>
  <si>
    <r>
      <t xml:space="preserve">- keďže je v priestoroch 1.01 a 1.02 navrhovaný nový rozvod vody je uvažované aj s výmenou nástennej batérie pre výlevku </t>
    </r>
    <r>
      <rPr>
        <b/>
        <sz val="8"/>
        <color rgb="FFFF0000"/>
        <rFont val="Arial CE"/>
        <family val="2"/>
      </rPr>
      <t>VL-j</t>
    </r>
    <r>
      <rPr>
        <sz val="8"/>
        <rFont val="Arial CE"/>
        <family val="2"/>
      </rPr>
      <t>, nie je uvažované s výmenou zápachovej uzávierky (pripájacie kanalizačné potrubie ostáva nezmenené).</t>
    </r>
  </si>
  <si>
    <r>
      <t xml:space="preserve">- keďže je v priestoroch 1.01 a 1.02 navrhovaný nový rozvod vody je uvažované aj s výmenou rohových ventilov 1/2"- 3/4" (RV-15) pre kávovar </t>
    </r>
    <r>
      <rPr>
        <b/>
        <sz val="8"/>
        <color rgb="FFFF0000"/>
        <rFont val="Arial CE"/>
        <family val="2"/>
      </rPr>
      <t>G3b-j*</t>
    </r>
    <r>
      <rPr>
        <sz val="8"/>
        <rFont val="Arial CE"/>
        <family val="2"/>
      </rPr>
      <t xml:space="preserve"> a podpultový chladič nápojov </t>
    </r>
    <r>
      <rPr>
        <b/>
        <sz val="8"/>
        <color rgb="FFFF0000"/>
        <rFont val="Arial CE"/>
        <family val="2"/>
      </rPr>
      <t>G8b-j*</t>
    </r>
    <r>
      <rPr>
        <sz val="8"/>
        <color rgb="FF000000"/>
        <rFont val="Arial CE"/>
        <family val="2"/>
      </rPr>
      <t>, </t>
    </r>
    <r>
      <rPr>
        <sz val="8"/>
        <rFont val="Arial CE"/>
        <family val="2"/>
      </rPr>
      <t>nie je uvažované s výmenou zápachovej uzávierky (pripájacie kanalizačné potrubie ostáva nezmenené).</t>
    </r>
  </si>
  <si>
    <t>Pre vstavky B2, B4 a D2:</t>
  </si>
  <si>
    <r>
      <t xml:space="preserve">- v uvedených vstávkach sú umývadlá </t>
    </r>
    <r>
      <rPr>
        <b/>
        <sz val="8"/>
        <color rgb="FFFF0000"/>
        <rFont val="Arial CE"/>
        <family val="2"/>
      </rPr>
      <t>G14* (B2 - 2ks, B4 - 1ks, D2 - 2ks)</t>
    </r>
    <r>
      <rPr>
        <sz val="8"/>
        <rFont val="Arial CE"/>
        <family val="2"/>
      </rPr>
      <t>, ktoré nie sú dodávkou ZTI, ale dodávkou sú zápachová uzávierky, rohové ventily 1/2"- 3/8" (RV-15) a stojančekové batérie.</t>
    </r>
  </si>
  <si>
    <r>
      <t>- v uvedených vstávkach sú drezy a chladiace drezy </t>
    </r>
    <r>
      <rPr>
        <b/>
        <sz val="8"/>
        <color rgb="FFFF0000"/>
        <rFont val="Arial CE"/>
        <family val="2"/>
      </rPr>
      <t>G2c*,G6c*,G11c*,G11f* (B2 - 7ks, B4 - 1ks, D2 - 7ks)</t>
    </r>
    <r>
      <rPr>
        <sz val="8"/>
        <rFont val="Arial CE"/>
        <family val="2"/>
      </rPr>
      <t>, ktoré nie sú dodávkou ZTI, ale dodávkou sú zápachová uzávierky, rohové ventily 1/2"- 3/8" (RV-15) a stojančekové batérie.</t>
    </r>
  </si>
  <si>
    <r>
      <t xml:space="preserve">Poznámka : </t>
    </r>
    <r>
      <rPr>
        <b/>
        <sz val="8"/>
        <rFont val="Arial CE"/>
        <charset val="238"/>
      </rPr>
      <t>Žiadame špecifikovať miesto vykládky 18m stožiara.</t>
    </r>
  </si>
  <si>
    <t>Rozpočet (výkaz výmer) je doplnkom projektovej dokumentácie. Špecifikácia je súpis hlavných zariadení. Pre objednávku a realizáciu platí výkresová dokumentácia, ktorá je smerodajným podkladom pre výpočet ceny diela a samotnú realizáciu.</t>
  </si>
  <si>
    <t>KRYCÍ LIST ZADANIA</t>
  </si>
  <si>
    <t>REKAPITULÁCIA ZADANIA</t>
  </si>
  <si>
    <t>ZADANIE</t>
  </si>
  <si>
    <t>M+D Oceľová platňa ref.OP03, S235JR+B500B</t>
  </si>
  <si>
    <t>M+D Bodový prvok, ref.HPKM 30</t>
  </si>
  <si>
    <t>M+D Bodový prvok, ref.PEC 52</t>
  </si>
  <si>
    <t>M+D Bodový prvok, ref.PEC36 - skrátené</t>
  </si>
  <si>
    <t>M+D Bodový prvok, ref.PEC36</t>
  </si>
  <si>
    <t>D+M dištančné prvky ref.U - KORB (FRANK), UKS 14</t>
  </si>
  <si>
    <t>D+M dištančné prvky ref.U - KORB (FRANK), UKS 28</t>
  </si>
  <si>
    <t>Príprava vnútorného podkladu stien ref.BAUMIT, Regulátor nasiakavosti (Baumit SaugAusgleich)</t>
  </si>
  <si>
    <t>Protipožiarne utesnenie prestupov do priemeru 100mm, TCHL-syst. certifikované, pri prestupoch inštalácií (protipožiarne upchávky ref.HILTI, Intumex, protipožiarne tesniace betónové tmely a pod.) v pož. úsekoch v zmysle PD podľa navrhovanej pož.odolnosti</t>
  </si>
  <si>
    <t>Izolácia proti povrchovej a podpovrchovej tlakovej vode ref.AQUAFIN-2K hr. 2,5 mm na ploche vodorovnej</t>
  </si>
  <si>
    <t>Izolácia proti povrchovej a podpovrchovej tlakovej vode ref.AQUAFIN-2K hr. 2,5 mm na ploche zvislej</t>
  </si>
  <si>
    <t>M+D WC kabíny, š. kab.: 865mm, hĺbka kab.:1225mm, š.dv.:700mm, kovanie: ref.ALU ELO X, T 001, VS_S01, 6xVS_S02, VS_S03, VS_S04, dvere 7xP VS_D1</t>
  </si>
  <si>
    <t>M+D WC kabíny, š. kab.: 910mm, hĺbka kab.:1225mm, š.dv.:700mm, kovanie: ref.ALU ELO X, T 002, VS_S02, VS_S05, dvere 2xP VS_D1</t>
  </si>
  <si>
    <t>M+D WC kabíny, š. kab.: 865mm, hĺbka kab.:1100mm, š.dv.:700mm, kovanie: ref.ALU ELO X, T 003, VS_S06, dvere 1xP VS_D2</t>
  </si>
  <si>
    <t>M+D WC kabíny, š. kab.:od 800mm do 985 mm, hĺbka kab.:od 1225mm do 1795 mm, š.dv.:700mm, kovanie: ref.ALU ELO X, T 004, VS_S07, 2xVS_S08, VS_S09, VS_S11, VS_S12, dvere 4xP+1xL VS_D1</t>
  </si>
  <si>
    <t xml:space="preserve">M+D WC kabíny, š. kab.:865mm, hĺbka kab.:1225mm, š.dv.:700mm, kovanie: ref.ALU ELO X, T 005, 4xVS_S02, VS_S03, VS_S13, dvere 5xL VS_D1 </t>
  </si>
  <si>
    <t xml:space="preserve">M+D WC kabíny, š. kab.:865mm, hĺbka kab.:1225mm, š.dv.:700mm, kovanie: ref.ALU ELO X, T 006, VS_S01, 6xVS_S02, VS_S03, VS_S14, dvere 7xL VS_D1 </t>
  </si>
  <si>
    <t xml:space="preserve">M+D WC kabíny, š. kab.:od 840 mm do 900 mm, hĺbka kab.:od 1225mm, š.dv.:700mm, kovanie: ref.ALU ELO X, T 008, 3xVS_S02, VS_S16, 2xVS_S18, VS_S19, dvere 1xP+6xL VS_D1 </t>
  </si>
  <si>
    <t xml:space="preserve">M+D WC kabíny, š. kab.:900 mm, hĺbka kab.:1740mm, š.dv. 700mm, kovanie: ref.ALU ELO X, T 028, VS_S26, dvere 1xP VS_D1 </t>
  </si>
  <si>
    <t>M+D WC kabíny, š. kab.:865 mm, hĺbka kab.:1225mm, š.dv.:700mm, kovanie: ref.ALU ELO X, T 029, 2xVS_S01, 6xVS_S02, VS_S27, dvere 7xP VS_D1</t>
  </si>
  <si>
    <t>M+D WC kabíny, š. kab.:865 mm, hĺbka kab.:1225mm, š.dv.:700mm, kovanie: ref.ALU ELO X, T 030, VS_S01, 4xVS_S02, VS_S28, dvere 5xP VS_D1</t>
  </si>
  <si>
    <t>M+D WC kabíny, š. kab.:od 800 mm, hĺbka kab.:od 1250mm, š.dv.:700mm, kovanie: ref.ALU ELO X, T 031, 2xVS_S08, VS_S12, VS_S29, VS_S30, VS_S32, dvere 2xP+3xL VS_D1</t>
  </si>
  <si>
    <t>M+D WC kabíny, š. kab.:865 mm, hĺbka kab.:od 1100mm, š.dv.:700mm, kovanie: ref.ALU ELO X, T 032, VS_S01, 7xVS_S02, VS_S03, VS_S17, dvere 8xP VS_D1</t>
  </si>
  <si>
    <t>M+D WC kabíny, š. kab.:910 mm, hĺbka kab.:od 1225mm, š.dv.:700mm, kovanie: ref.ALU ELO X, T 033, VS_S02, VS_S31, dvere 2xP VS_D1</t>
  </si>
  <si>
    <t>ref.Trapézový plech MASLEN T130, hr. 0,75mm</t>
  </si>
  <si>
    <t>Maľby z maliarskych zmesí ref.Primalex, Farmal, ručne nanášané dvojnásobné základné na podklad jemnozrnný výšky do 3,80 m</t>
  </si>
  <si>
    <t>Vložky do dilatačných škár zvislé, z polystyrénovej dosky xps  hr. 20 mm, ukončenie dilat. tesniacim povrazcom</t>
  </si>
  <si>
    <t>M+D Plná nepriesvitná krytina nad tribúnou, trapézový plech ref.MASLEN T50, hr. 0,7mm, vrátane dilatácie podľa det.9062 vid PD</t>
  </si>
  <si>
    <t xml:space="preserve">M+D WC kabíny, š. kab.:900mm, hĺbka kab.:1740mm, š.dv.:700mm, kovanie: ref.ALU ELO X, T 007, VS_S15, dvere 1xL VS_D1 </t>
  </si>
  <si>
    <t xml:space="preserve">M+D WC kabíny, š. kab.: 910 mm, hĺbka kab.: 1225mm, š.dv.:600mm, kovanie: ref.ALU ELO X, T 009, 3xVS_S02, VS_S44, dvere 1xL VS_D1 </t>
  </si>
  <si>
    <t>M+D WC kabíny, š. kab.:910 mm, hĺbka kab.: 1225mm, š.dv.:600mm, kovanie: ref.ALU ELO X, T 027, VS_S02, VS_S45, dvere 1xP VS_D1</t>
  </si>
  <si>
    <t xml:space="preserve">M+D WC kabíny, š. kab.: 910 mm, hĺbka kab.: 1225mm, š.dv.:600mm, kovanie: ref.ALU ELO X, T 009, VS_S02, VS_S44, dvere 1xL VS_D1 </t>
  </si>
  <si>
    <t>legenda</t>
  </si>
  <si>
    <t>Zmenená/upravená/doplnená položka</t>
  </si>
  <si>
    <t>KFA - Košická futbalová aréna II. a III. etapa</t>
  </si>
  <si>
    <t>Meranie intenzity osvetlenia podľa metodiky UEFA (Táto položka opisuje potrebu vypracovania dokumentu oprávnenou osobou. Dokument je nevyhnutný pre potreby pasportizácie štadióna pre jednotlivé UEFA súťažné zápasy. Daný dokument sa vypracováva v ENG aj SK jazyku (SK jazyk pre potreby Slovenského futbalového zväzu, ENG pre UEFA inšpektorov). Dokument hovorí o správnosti realizácie osvetlenia hracej plochy vrátane jeho ovládania podľa aktuálneho platného predpisu UEFA. Dokument je dôkazom toho, že je pri osvetlení hracej plochy splnený každý jeden predpísaný parameter.
Predpis UEFA:
Article 16 Floodlighting • UEFA Stadium Infrastructure Regulations • Reader • UEFA Documents
https://documents.uefa.com/r/qA7fJuXrAU7K42UpVsoDGQ/p~Y0q62TonDrKrHYSFDvaw)</t>
  </si>
  <si>
    <t>M+D Perforovaná fasáda štadiónu,vrátane lešenia resp. montážnej plošiny,vr.potrebných úprav a systémových prvkov fasády                                                          (NAPÍNANÉ MEMBRÁNOVÉ PRVKY UPEVNENÉ HLINIKOVÝMI LIŠTAMI
Komponenty:
Napnutá membránová konštrukcia zo sieťovej tkaniny: Verseidag TXM-3200.30 
Sieťová tkanina  materiál PES (DIN 60001) typ nánosa PVC typu Verseidag B3704
Hmotnosť: 480g/m2
Pevnosť v ťahu : 3200/3200 N/5cm
Otvorenosť: 30%
Priepustnosť svetla: 36%
Požiarna odolnosť: B1 (DIN 4102)
Hliníkové spoje – Hliník
                            Zliatina: EN AW 6005 EN755-1:2008
Hliník – Zliatina : EN AW 6063/ C01T   EN 755-9 EN 12020
Spojovacie prvky – Nehrdzavejúce A2
Farba Biela)</t>
  </si>
  <si>
    <t>M+D Perforovaná fasáda štadiónu,vrátane lešenia resp. montážnej plošiny,vr.potrebných úprav a systémových prvkov fasády                                                           (NAPÍNANÉ MEMBRÁNOVÉ PRVKY UPEVNENÉ HLINIKOVÝMI LIŠTAMI
Komponenty:
Napnutá membránová konštrukcia zo sieťovej tkaniny: Verseidag TXM-3200.30 
Sieťová tkanina  materiál PES (DIN 60001) typ nánosa PVC typu Verseidag B3704
Hmotnosť: 480g/m2
Pevnosť v ťahu : 3200/3200 N/5cm
Otvorenosť: 30%
Priepustnosť svetla: 36%
Požiarna odolnosť: B1 (DIN 4102)
Hliníkové spoje – Hliník
                            Zliatina: EN AW 6005 EN755-1:2008
Hliník – Zliatina : EN AW 6063/ C01T   EN 755-9 EN 12020
Spojovacie prvky – Nehrdzavejúce A2
Farba Biela)</t>
  </si>
  <si>
    <t>343.1</t>
  </si>
  <si>
    <t>343.2</t>
  </si>
  <si>
    <t>767161Z4.8</t>
  </si>
  <si>
    <t>767161Z4.9</t>
  </si>
  <si>
    <t>M+D Oceľové pozink.bránka,mantinel(rúra 51/4,navarovacie pánty),výšky 900mm, dl.0,955m,32kg, vr. Povrchovej úpravy a kotvenia, podrobný popis viď PD - Z.4.9 (kusy su tvarovo zrkadlovo)</t>
  </si>
  <si>
    <t>M+D Oceľové pozink.bránka,mantinel(rúra 51/4,navarovacie pánty),výšky 900mm, dl.0,955m,32kg, vr. Povrchovej úpravy a kotvenia, podrobný popis viď PD - Z.4.8 (kusy su tvarovo zrkadlovo)</t>
  </si>
  <si>
    <t>4.10.2022 - REV05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</si>
</sst>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6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  <family val="1"/>
      <charset val="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  <font>
      <sz val="10"/>
      <name val="Times New Roman CE"/>
      <family val="1"/>
      <charset val="238"/>
    </font>
    <font>
      <b/>
      <sz val="11"/>
      <name val="Arial Narrow"/>
      <family val="2"/>
      <charset val="238"/>
    </font>
    <font>
      <b/>
      <sz val="8"/>
      <color rgb="FFFF0000"/>
      <name val="Arial CE"/>
      <family val="2"/>
    </font>
    <font>
      <b/>
      <sz val="8"/>
      <name val="Arial CE"/>
      <family val="2"/>
    </font>
    <font>
      <sz val="8"/>
      <color rgb="FF000000"/>
      <name val="Arial CE"/>
      <family val="2"/>
    </font>
    <font>
      <sz val="10"/>
      <name val="Arial"/>
      <family val="2"/>
      <charset val="238"/>
    </font>
    <font>
      <sz val="8"/>
      <name val="Arial CE"/>
      <family val="2"/>
      <charset val="238"/>
    </font>
    <font>
      <b/>
      <sz val="8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4">
    <xf numFmtId="0" fontId="0" fillId="0" borderId="0"/>
    <xf numFmtId="0" fontId="37" fillId="0" borderId="0" applyNumberFormat="0" applyFill="0" applyBorder="0" applyAlignment="0" applyProtection="0"/>
    <xf numFmtId="1" fontId="38" fillId="0" borderId="0">
      <alignment horizontal="left" vertical="top"/>
    </xf>
    <xf numFmtId="0" fontId="43" fillId="0" borderId="0"/>
  </cellStyleXfs>
  <cellXfs count="26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4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3" xfId="0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6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166" fontId="28" fillId="0" borderId="0" xfId="0" applyNumberFormat="1" applyFont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center"/>
      <protection locked="0"/>
    </xf>
    <xf numFmtId="4" fontId="0" fillId="0" borderId="0" xfId="0" applyNumberFormat="1" applyAlignment="1">
      <alignment vertical="center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24" fillId="5" borderId="0" xfId="0" applyFont="1" applyFill="1" applyAlignment="1">
      <alignment horizontal="left" vertical="center"/>
    </xf>
    <xf numFmtId="0" fontId="0" fillId="5" borderId="0" xfId="0" applyFill="1" applyAlignment="1">
      <alignment vertical="center"/>
    </xf>
    <xf numFmtId="4" fontId="24" fillId="5" borderId="0" xfId="0" applyNumberFormat="1" applyFont="1" applyFill="1" applyAlignment="1">
      <alignment vertical="center"/>
    </xf>
    <xf numFmtId="0" fontId="31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2" fillId="0" borderId="0" xfId="0" applyNumberFormat="1" applyFont="1" applyAlignment="1">
      <alignment vertical="center"/>
    </xf>
    <xf numFmtId="0" fontId="23" fillId="0" borderId="0" xfId="0" applyFont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0" fillId="0" borderId="3" xfId="0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4" fontId="24" fillId="0" borderId="0" xfId="0" applyNumberFormat="1" applyFont="1"/>
    <xf numFmtId="166" fontId="33" fillId="0" borderId="12" xfId="0" applyNumberFormat="1" applyFont="1" applyBorder="1"/>
    <xf numFmtId="166" fontId="33" fillId="0" borderId="13" xfId="0" applyNumberFormat="1" applyFont="1" applyBorder="1"/>
    <xf numFmtId="4" fontId="34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2" fillId="0" borderId="23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center" vertical="center" wrapText="1"/>
      <protection locked="0"/>
    </xf>
    <xf numFmtId="167" fontId="22" fillId="0" borderId="23" xfId="0" applyNumberFormat="1" applyFont="1" applyBorder="1" applyAlignment="1" applyProtection="1">
      <alignment vertical="center"/>
      <protection locked="0"/>
    </xf>
    <xf numFmtId="4" fontId="22" fillId="3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166" fontId="23" fillId="0" borderId="0" xfId="0" applyNumberFormat="1" applyFont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35" fillId="0" borderId="23" xfId="0" applyFont="1" applyBorder="1" applyAlignment="1" applyProtection="1">
      <alignment horizontal="center" vertical="center"/>
      <protection locked="0"/>
    </xf>
    <xf numFmtId="49" fontId="35" fillId="0" borderId="23" xfId="0" applyNumberFormat="1" applyFont="1" applyBorder="1" applyAlignment="1" applyProtection="1">
      <alignment horizontal="left" vertical="center" wrapText="1"/>
      <protection locked="0"/>
    </xf>
    <xf numFmtId="0" fontId="35" fillId="0" borderId="23" xfId="0" applyFont="1" applyBorder="1" applyAlignment="1" applyProtection="1">
      <alignment horizontal="left" vertical="center" wrapText="1"/>
      <protection locked="0"/>
    </xf>
    <xf numFmtId="0" fontId="35" fillId="0" borderId="23" xfId="0" applyFont="1" applyBorder="1" applyAlignment="1" applyProtection="1">
      <alignment horizontal="center" vertical="center" wrapText="1"/>
      <protection locked="0"/>
    </xf>
    <xf numFmtId="167" fontId="35" fillId="0" borderId="23" xfId="0" applyNumberFormat="1" applyFont="1" applyBorder="1" applyAlignment="1" applyProtection="1">
      <alignment vertical="center"/>
      <protection locked="0"/>
    </xf>
    <xf numFmtId="4" fontId="35" fillId="3" borderId="23" xfId="0" applyNumberFormat="1" applyFont="1" applyFill="1" applyBorder="1" applyAlignment="1" applyProtection="1">
      <alignment vertical="center"/>
      <protection locked="0"/>
    </xf>
    <xf numFmtId="4" fontId="35" fillId="0" borderId="23" xfId="0" applyNumberFormat="1" applyFont="1" applyBorder="1" applyAlignment="1" applyProtection="1">
      <alignment vertical="center"/>
      <protection locked="0"/>
    </xf>
    <xf numFmtId="0" fontId="36" fillId="0" borderId="23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3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Alignment="1">
      <alignment horizontal="center" vertical="center"/>
    </xf>
    <xf numFmtId="167" fontId="22" fillId="3" borderId="23" xfId="0" applyNumberFormat="1" applyFont="1" applyFill="1" applyBorder="1" applyAlignment="1" applyProtection="1">
      <alignment vertical="center"/>
      <protection locked="0"/>
    </xf>
    <xf numFmtId="0" fontId="23" fillId="3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1" fontId="39" fillId="0" borderId="0" xfId="2" applyFont="1">
      <alignment horizontal="left" vertical="top"/>
    </xf>
    <xf numFmtId="0" fontId="44" fillId="0" borderId="0" xfId="3" applyFont="1" applyAlignment="1">
      <alignment horizontal="left" vertical="top"/>
    </xf>
    <xf numFmtId="0" fontId="35" fillId="6" borderId="23" xfId="0" applyFont="1" applyFill="1" applyBorder="1" applyAlignment="1" applyProtection="1">
      <alignment horizontal="center" vertical="center"/>
      <protection locked="0"/>
    </xf>
    <xf numFmtId="49" fontId="35" fillId="6" borderId="23" xfId="0" applyNumberFormat="1" applyFont="1" applyFill="1" applyBorder="1" applyAlignment="1" applyProtection="1">
      <alignment horizontal="left" vertical="center" wrapText="1"/>
      <protection locked="0"/>
    </xf>
    <xf numFmtId="0" fontId="35" fillId="6" borderId="23" xfId="0" applyFont="1" applyFill="1" applyBorder="1" applyAlignment="1" applyProtection="1">
      <alignment horizontal="left" vertical="center" wrapText="1"/>
      <protection locked="0"/>
    </xf>
    <xf numFmtId="0" fontId="35" fillId="6" borderId="23" xfId="0" applyFont="1" applyFill="1" applyBorder="1" applyAlignment="1" applyProtection="1">
      <alignment horizontal="center" vertical="center" wrapText="1"/>
      <protection locked="0"/>
    </xf>
    <xf numFmtId="167" fontId="35" fillId="6" borderId="23" xfId="0" applyNumberFormat="1" applyFont="1" applyFill="1" applyBorder="1" applyAlignment="1" applyProtection="1">
      <alignment vertical="center"/>
      <protection locked="0"/>
    </xf>
    <xf numFmtId="4" fontId="35" fillId="6" borderId="23" xfId="0" applyNumberFormat="1" applyFont="1" applyFill="1" applyBorder="1" applyAlignment="1" applyProtection="1">
      <alignment vertical="center"/>
      <protection locked="0"/>
    </xf>
    <xf numFmtId="0" fontId="22" fillId="6" borderId="23" xfId="0" applyFont="1" applyFill="1" applyBorder="1" applyAlignment="1" applyProtection="1">
      <alignment horizontal="center" vertical="center"/>
      <protection locked="0"/>
    </xf>
    <xf numFmtId="49" fontId="22" fillId="6" borderId="23" xfId="0" applyNumberFormat="1" applyFont="1" applyFill="1" applyBorder="1" applyAlignment="1" applyProtection="1">
      <alignment horizontal="left" vertical="center" wrapText="1"/>
      <protection locked="0"/>
    </xf>
    <xf numFmtId="0" fontId="22" fillId="6" borderId="23" xfId="0" applyFont="1" applyFill="1" applyBorder="1" applyAlignment="1" applyProtection="1">
      <alignment horizontal="left" vertical="center" wrapText="1"/>
      <protection locked="0"/>
    </xf>
    <xf numFmtId="0" fontId="22" fillId="6" borderId="23" xfId="0" applyFont="1" applyFill="1" applyBorder="1" applyAlignment="1" applyProtection="1">
      <alignment horizontal="center" vertical="center" wrapText="1"/>
      <protection locked="0"/>
    </xf>
    <xf numFmtId="167" fontId="22" fillId="6" borderId="23" xfId="0" applyNumberFormat="1" applyFont="1" applyFill="1" applyBorder="1" applyAlignment="1" applyProtection="1">
      <alignment vertical="center"/>
      <protection locked="0"/>
    </xf>
    <xf numFmtId="4" fontId="22" fillId="6" borderId="23" xfId="0" applyNumberFormat="1" applyFont="1" applyFill="1" applyBorder="1" applyAlignment="1" applyProtection="1">
      <alignment vertical="center"/>
      <protection locked="0"/>
    </xf>
    <xf numFmtId="0" fontId="0" fillId="6" borderId="0" xfId="0" applyFill="1"/>
    <xf numFmtId="0" fontId="8" fillId="6" borderId="0" xfId="0" applyFont="1" applyFill="1"/>
    <xf numFmtId="14" fontId="2" fillId="3" borderId="0" xfId="0" applyNumberFormat="1" applyFont="1" applyFill="1" applyAlignment="1" applyProtection="1">
      <alignment horizontal="left" vertical="center"/>
      <protection locked="0"/>
    </xf>
    <xf numFmtId="0" fontId="7" fillId="6" borderId="0" xfId="0" applyFont="1" applyFill="1" applyAlignment="1">
      <alignment horizontal="left"/>
    </xf>
    <xf numFmtId="4" fontId="8" fillId="7" borderId="0" xfId="0" applyNumberFormat="1" applyFont="1" applyFill="1" applyAlignment="1">
      <alignment vertical="center"/>
    </xf>
    <xf numFmtId="0" fontId="30" fillId="0" borderId="0" xfId="0" applyFont="1" applyAlignment="1">
      <alignment horizontal="left" vertical="center" wrapText="1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4" fillId="5" borderId="0" xfId="0" applyNumberFormat="1" applyFont="1" applyFill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2" fillId="5" borderId="6" xfId="0" applyFont="1" applyFill="1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164" fontId="16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4" fontId="15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</cellXfs>
  <cellStyles count="4">
    <cellStyle name="B" xfId="2" xr:uid="{00000000-0005-0000-0000-000000000000}"/>
    <cellStyle name="Hypertextové prepojenie" xfId="1" builtinId="8"/>
    <cellStyle name="Normálna" xfId="0" builtinId="0" customBuiltin="1"/>
    <cellStyle name="Normálne 3" xfId="3" xr:uid="{00000000-0005-0000-0000-000003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48"/>
  <sheetViews>
    <sheetView showGridLines="0" workbookViewId="0">
      <selection activeCell="AN9" sqref="AN9"/>
    </sheetView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x14ac:dyDescent="0.2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 x14ac:dyDescent="0.2">
      <c r="AR2" s="243" t="s">
        <v>5</v>
      </c>
      <c r="AS2" s="244"/>
      <c r="AT2" s="244"/>
      <c r="AU2" s="244"/>
      <c r="AV2" s="244"/>
      <c r="AW2" s="244"/>
      <c r="AX2" s="244"/>
      <c r="AY2" s="244"/>
      <c r="AZ2" s="244"/>
      <c r="BA2" s="244"/>
      <c r="BB2" s="244"/>
      <c r="BC2" s="244"/>
      <c r="BD2" s="244"/>
      <c r="BE2" s="244"/>
      <c r="BS2" s="13" t="s">
        <v>6</v>
      </c>
      <c r="BT2" s="13" t="s">
        <v>7</v>
      </c>
    </row>
    <row r="3" spans="1:74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 x14ac:dyDescent="0.2">
      <c r="B4" s="16"/>
      <c r="D4" s="17" t="s">
        <v>8</v>
      </c>
      <c r="AR4" s="16"/>
      <c r="AS4" s="18" t="s">
        <v>9</v>
      </c>
      <c r="BE4" s="19" t="s">
        <v>10</v>
      </c>
      <c r="BS4" s="13" t="s">
        <v>11</v>
      </c>
    </row>
    <row r="5" spans="1:74" ht="12" customHeight="1" x14ac:dyDescent="0.2">
      <c r="B5" s="16"/>
      <c r="D5" s="20" t="s">
        <v>12</v>
      </c>
      <c r="K5" s="248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R5" s="16"/>
      <c r="BE5" s="245" t="s">
        <v>13</v>
      </c>
      <c r="BS5" s="13" t="s">
        <v>6</v>
      </c>
    </row>
    <row r="6" spans="1:74" ht="36.950000000000003" customHeight="1" x14ac:dyDescent="0.2">
      <c r="B6" s="16"/>
      <c r="D6" s="22" t="s">
        <v>14</v>
      </c>
      <c r="K6" s="256" t="s">
        <v>4624</v>
      </c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244"/>
      <c r="W6" s="244"/>
      <c r="X6" s="244"/>
      <c r="Y6" s="244"/>
      <c r="Z6" s="244"/>
      <c r="AA6" s="244"/>
      <c r="AB6" s="244"/>
      <c r="AC6" s="244"/>
      <c r="AD6" s="244"/>
      <c r="AE6" s="244"/>
      <c r="AF6" s="244"/>
      <c r="AG6" s="244"/>
      <c r="AH6" s="244"/>
      <c r="AI6" s="244"/>
      <c r="AJ6" s="244"/>
      <c r="AK6" s="244"/>
      <c r="AL6" s="244"/>
      <c r="AM6" s="244"/>
      <c r="AN6" s="244"/>
      <c r="AO6" s="244"/>
      <c r="AR6" s="16"/>
      <c r="BE6" s="246"/>
      <c r="BS6" s="13" t="s">
        <v>6</v>
      </c>
    </row>
    <row r="7" spans="1:74" ht="12" customHeight="1" x14ac:dyDescent="0.2">
      <c r="B7" s="16"/>
      <c r="D7" s="23" t="s">
        <v>15</v>
      </c>
      <c r="K7" s="21" t="s">
        <v>1</v>
      </c>
      <c r="AK7" s="23" t="s">
        <v>16</v>
      </c>
      <c r="AN7" s="21" t="s">
        <v>1</v>
      </c>
      <c r="AR7" s="16"/>
      <c r="BE7" s="246"/>
      <c r="BS7" s="13" t="s">
        <v>6</v>
      </c>
    </row>
    <row r="8" spans="1:74" ht="12" customHeight="1" x14ac:dyDescent="0.2">
      <c r="B8" s="16"/>
      <c r="D8" s="23" t="s">
        <v>17</v>
      </c>
      <c r="K8" s="21" t="s">
        <v>184</v>
      </c>
      <c r="AK8" s="23" t="s">
        <v>19</v>
      </c>
      <c r="AN8" s="203" t="s">
        <v>4634</v>
      </c>
      <c r="AR8" s="16"/>
      <c r="BE8" s="246"/>
      <c r="BS8" s="13" t="s">
        <v>6</v>
      </c>
    </row>
    <row r="9" spans="1:74" ht="14.45" customHeight="1" x14ac:dyDescent="0.2">
      <c r="B9" s="16"/>
      <c r="AR9" s="16"/>
      <c r="BE9" s="246"/>
      <c r="BS9" s="13" t="s">
        <v>6</v>
      </c>
    </row>
    <row r="10" spans="1:74" ht="12" customHeight="1" x14ac:dyDescent="0.2">
      <c r="B10" s="16"/>
      <c r="D10" s="23" t="s">
        <v>20</v>
      </c>
      <c r="AK10" s="23" t="s">
        <v>21</v>
      </c>
      <c r="AN10" s="21" t="s">
        <v>1</v>
      </c>
      <c r="AR10" s="16"/>
      <c r="BE10" s="246"/>
      <c r="BS10" s="13" t="s">
        <v>6</v>
      </c>
    </row>
    <row r="11" spans="1:74" ht="18.399999999999999" customHeight="1" x14ac:dyDescent="0.2">
      <c r="B11" s="16"/>
      <c r="E11" s="21" t="s">
        <v>18</v>
      </c>
      <c r="AK11" s="23" t="s">
        <v>22</v>
      </c>
      <c r="AN11" s="21" t="s">
        <v>1</v>
      </c>
      <c r="AR11" s="16"/>
      <c r="BE11" s="246"/>
      <c r="BS11" s="13" t="s">
        <v>6</v>
      </c>
    </row>
    <row r="12" spans="1:74" ht="6.95" customHeight="1" x14ac:dyDescent="0.2">
      <c r="B12" s="16"/>
      <c r="AR12" s="16"/>
      <c r="BE12" s="246"/>
      <c r="BS12" s="13" t="s">
        <v>6</v>
      </c>
    </row>
    <row r="13" spans="1:74" ht="12" customHeight="1" x14ac:dyDescent="0.2">
      <c r="B13" s="16"/>
      <c r="D13" s="23" t="s">
        <v>23</v>
      </c>
      <c r="AK13" s="23" t="s">
        <v>21</v>
      </c>
      <c r="AN13" s="25" t="s">
        <v>24</v>
      </c>
      <c r="AR13" s="16"/>
      <c r="BE13" s="246"/>
      <c r="BS13" s="13" t="s">
        <v>6</v>
      </c>
    </row>
    <row r="14" spans="1:74" ht="12.75" x14ac:dyDescent="0.2">
      <c r="B14" s="16"/>
      <c r="E14" s="249" t="s">
        <v>24</v>
      </c>
      <c r="F14" s="250"/>
      <c r="G14" s="250"/>
      <c r="H14" s="250"/>
      <c r="I14" s="250"/>
      <c r="J14" s="250"/>
      <c r="K14" s="250"/>
      <c r="L14" s="250"/>
      <c r="M14" s="250"/>
      <c r="N14" s="250"/>
      <c r="O14" s="250"/>
      <c r="P14" s="250"/>
      <c r="Q14" s="250"/>
      <c r="R14" s="250"/>
      <c r="S14" s="250"/>
      <c r="T14" s="250"/>
      <c r="U14" s="250"/>
      <c r="V14" s="250"/>
      <c r="W14" s="250"/>
      <c r="X14" s="250"/>
      <c r="Y14" s="250"/>
      <c r="Z14" s="250"/>
      <c r="AA14" s="250"/>
      <c r="AB14" s="250"/>
      <c r="AC14" s="250"/>
      <c r="AD14" s="250"/>
      <c r="AE14" s="250"/>
      <c r="AF14" s="250"/>
      <c r="AG14" s="250"/>
      <c r="AH14" s="250"/>
      <c r="AI14" s="250"/>
      <c r="AJ14" s="250"/>
      <c r="AK14" s="23" t="s">
        <v>22</v>
      </c>
      <c r="AN14" s="25" t="s">
        <v>24</v>
      </c>
      <c r="AR14" s="16"/>
      <c r="BE14" s="246"/>
      <c r="BS14" s="13" t="s">
        <v>6</v>
      </c>
    </row>
    <row r="15" spans="1:74" ht="6.95" customHeight="1" x14ac:dyDescent="0.2">
      <c r="B15" s="16"/>
      <c r="AR15" s="16"/>
      <c r="BE15" s="246"/>
      <c r="BS15" s="13" t="s">
        <v>3</v>
      </c>
    </row>
    <row r="16" spans="1:74" ht="12" customHeight="1" x14ac:dyDescent="0.2">
      <c r="B16" s="16"/>
      <c r="D16" s="23" t="s">
        <v>25</v>
      </c>
      <c r="AK16" s="23" t="s">
        <v>21</v>
      </c>
      <c r="AN16" s="21" t="s">
        <v>1</v>
      </c>
      <c r="AR16" s="16"/>
      <c r="BE16" s="246"/>
      <c r="BS16" s="13" t="s">
        <v>3</v>
      </c>
    </row>
    <row r="17" spans="2:71" ht="18.399999999999999" customHeight="1" x14ac:dyDescent="0.2">
      <c r="B17" s="16"/>
      <c r="E17" s="21" t="s">
        <v>185</v>
      </c>
      <c r="AK17" s="23" t="s">
        <v>22</v>
      </c>
      <c r="AN17" s="21" t="s">
        <v>1</v>
      </c>
      <c r="AR17" s="16"/>
      <c r="BE17" s="246"/>
      <c r="BS17" s="13" t="s">
        <v>26</v>
      </c>
    </row>
    <row r="18" spans="2:71" ht="6.95" customHeight="1" x14ac:dyDescent="0.2">
      <c r="B18" s="16"/>
      <c r="AR18" s="16"/>
      <c r="BE18" s="246"/>
      <c r="BS18" s="13" t="s">
        <v>6</v>
      </c>
    </row>
    <row r="19" spans="2:71" ht="12" customHeight="1" x14ac:dyDescent="0.2">
      <c r="B19" s="16"/>
      <c r="D19" s="23" t="s">
        <v>27</v>
      </c>
      <c r="AK19" s="23" t="s">
        <v>21</v>
      </c>
      <c r="AN19" s="21" t="s">
        <v>1</v>
      </c>
      <c r="AR19" s="16"/>
      <c r="BE19" s="246"/>
      <c r="BS19" s="13" t="s">
        <v>6</v>
      </c>
    </row>
    <row r="20" spans="2:71" ht="18.399999999999999" customHeight="1" x14ac:dyDescent="0.2">
      <c r="B20" s="16"/>
      <c r="E20" s="21" t="s">
        <v>18</v>
      </c>
      <c r="AK20" s="23" t="s">
        <v>22</v>
      </c>
      <c r="AN20" s="21" t="s">
        <v>1</v>
      </c>
      <c r="AR20" s="16"/>
      <c r="BE20" s="246"/>
      <c r="BS20" s="13" t="s">
        <v>26</v>
      </c>
    </row>
    <row r="21" spans="2:71" ht="6.95" customHeight="1" x14ac:dyDescent="0.2">
      <c r="B21" s="16"/>
      <c r="AR21" s="16"/>
      <c r="BE21" s="246"/>
    </row>
    <row r="22" spans="2:71" ht="12" customHeight="1" x14ac:dyDescent="0.2">
      <c r="B22" s="16"/>
      <c r="D22" s="23" t="s">
        <v>28</v>
      </c>
      <c r="AR22" s="16"/>
      <c r="BE22" s="246"/>
    </row>
    <row r="23" spans="2:71" ht="16.5" customHeight="1" x14ac:dyDescent="0.2">
      <c r="B23" s="16"/>
      <c r="E23" s="251" t="s">
        <v>1</v>
      </c>
      <c r="F23" s="251"/>
      <c r="G23" s="251"/>
      <c r="H23" s="251"/>
      <c r="I23" s="251"/>
      <c r="J23" s="251"/>
      <c r="K23" s="251"/>
      <c r="L23" s="251"/>
      <c r="M23" s="251"/>
      <c r="N23" s="251"/>
      <c r="O23" s="251"/>
      <c r="P23" s="251"/>
      <c r="Q23" s="251"/>
      <c r="R23" s="251"/>
      <c r="S23" s="251"/>
      <c r="T23" s="251"/>
      <c r="U23" s="251"/>
      <c r="V23" s="251"/>
      <c r="W23" s="251"/>
      <c r="X23" s="251"/>
      <c r="Y23" s="251"/>
      <c r="Z23" s="251"/>
      <c r="AA23" s="251"/>
      <c r="AB23" s="251"/>
      <c r="AC23" s="251"/>
      <c r="AD23" s="251"/>
      <c r="AE23" s="251"/>
      <c r="AF23" s="251"/>
      <c r="AG23" s="251"/>
      <c r="AH23" s="251"/>
      <c r="AI23" s="251"/>
      <c r="AJ23" s="251"/>
      <c r="AK23" s="251"/>
      <c r="AL23" s="251"/>
      <c r="AM23" s="251"/>
      <c r="AN23" s="251"/>
      <c r="AR23" s="16"/>
      <c r="BE23" s="246"/>
    </row>
    <row r="24" spans="2:71" ht="6.95" customHeight="1" x14ac:dyDescent="0.2">
      <c r="B24" s="16"/>
      <c r="AR24" s="16"/>
      <c r="BE24" s="246"/>
    </row>
    <row r="25" spans="2:71" ht="6.95" customHeight="1" x14ac:dyDescent="0.2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246"/>
    </row>
    <row r="26" spans="2:71" ht="14.45" customHeight="1" x14ac:dyDescent="0.2">
      <c r="B26" s="16"/>
      <c r="D26" s="28" t="s">
        <v>29</v>
      </c>
      <c r="AK26" s="252">
        <f>ROUND(AG94,2)</f>
        <v>0</v>
      </c>
      <c r="AL26" s="244"/>
      <c r="AM26" s="244"/>
      <c r="AN26" s="244"/>
      <c r="AO26" s="244"/>
      <c r="AR26" s="16"/>
      <c r="BE26" s="246"/>
    </row>
    <row r="27" spans="2:71" ht="14.45" customHeight="1" x14ac:dyDescent="0.2">
      <c r="B27" s="16"/>
      <c r="D27" s="28" t="s">
        <v>30</v>
      </c>
      <c r="AK27" s="252">
        <f>ROUND(AG141, 2)</f>
        <v>0</v>
      </c>
      <c r="AL27" s="252"/>
      <c r="AM27" s="252"/>
      <c r="AN27" s="252"/>
      <c r="AO27" s="252"/>
      <c r="AR27" s="16"/>
      <c r="BE27" s="246"/>
    </row>
    <row r="28" spans="2:71" s="1" customFormat="1" ht="6.95" customHeight="1" x14ac:dyDescent="0.2">
      <c r="B28" s="30"/>
      <c r="AR28" s="30"/>
      <c r="BE28" s="246"/>
    </row>
    <row r="29" spans="2:71" s="1" customFormat="1" ht="25.9" customHeight="1" x14ac:dyDescent="0.2">
      <c r="B29" s="30"/>
      <c r="D29" s="31" t="s">
        <v>31</v>
      </c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253">
        <f>ROUND(AK26 + AK27, 2)</f>
        <v>0</v>
      </c>
      <c r="AL29" s="254"/>
      <c r="AM29" s="254"/>
      <c r="AN29" s="254"/>
      <c r="AO29" s="254"/>
      <c r="AR29" s="30"/>
      <c r="BE29" s="246"/>
    </row>
    <row r="30" spans="2:71" s="1" customFormat="1" ht="6.95" customHeight="1" x14ac:dyDescent="0.2">
      <c r="B30" s="30"/>
      <c r="AR30" s="30"/>
      <c r="BE30" s="246"/>
    </row>
    <row r="31" spans="2:71" s="1" customFormat="1" ht="12.75" x14ac:dyDescent="0.2">
      <c r="B31" s="30"/>
      <c r="L31" s="255" t="s">
        <v>32</v>
      </c>
      <c r="M31" s="255"/>
      <c r="N31" s="255"/>
      <c r="O31" s="255"/>
      <c r="P31" s="255"/>
      <c r="W31" s="255" t="s">
        <v>33</v>
      </c>
      <c r="X31" s="255"/>
      <c r="Y31" s="255"/>
      <c r="Z31" s="255"/>
      <c r="AA31" s="255"/>
      <c r="AB31" s="255"/>
      <c r="AC31" s="255"/>
      <c r="AD31" s="255"/>
      <c r="AE31" s="255"/>
      <c r="AK31" s="255" t="s">
        <v>34</v>
      </c>
      <c r="AL31" s="255"/>
      <c r="AM31" s="255"/>
      <c r="AN31" s="255"/>
      <c r="AO31" s="255"/>
      <c r="AR31" s="30"/>
      <c r="BE31" s="246"/>
    </row>
    <row r="32" spans="2:71" s="2" customFormat="1" ht="14.45" customHeight="1" x14ac:dyDescent="0.2">
      <c r="B32" s="34"/>
      <c r="D32" s="23" t="s">
        <v>35</v>
      </c>
      <c r="F32" s="35" t="s">
        <v>36</v>
      </c>
      <c r="L32" s="241">
        <v>0.2</v>
      </c>
      <c r="M32" s="240"/>
      <c r="N32" s="240"/>
      <c r="O32" s="240"/>
      <c r="P32" s="240"/>
      <c r="Q32" s="36"/>
      <c r="R32" s="36"/>
      <c r="S32" s="36"/>
      <c r="T32" s="36"/>
      <c r="U32" s="36"/>
      <c r="V32" s="36"/>
      <c r="W32" s="239">
        <f>ROUND(AZ94 + SUM(CD141:CD145), 2)</f>
        <v>0</v>
      </c>
      <c r="X32" s="240"/>
      <c r="Y32" s="240"/>
      <c r="Z32" s="240"/>
      <c r="AA32" s="240"/>
      <c r="AB32" s="240"/>
      <c r="AC32" s="240"/>
      <c r="AD32" s="240"/>
      <c r="AE32" s="240"/>
      <c r="AF32" s="36"/>
      <c r="AG32" s="36"/>
      <c r="AH32" s="36"/>
      <c r="AI32" s="36"/>
      <c r="AJ32" s="36"/>
      <c r="AK32" s="239">
        <f>ROUND(AV94 + SUM(BY141:BY145), 2)</f>
        <v>0</v>
      </c>
      <c r="AL32" s="240"/>
      <c r="AM32" s="240"/>
      <c r="AN32" s="240"/>
      <c r="AO32" s="240"/>
      <c r="AP32" s="36"/>
      <c r="AQ32" s="36"/>
      <c r="AR32" s="37"/>
      <c r="AS32" s="36"/>
      <c r="AT32" s="36"/>
      <c r="AU32" s="36"/>
      <c r="AV32" s="36"/>
      <c r="AW32" s="36"/>
      <c r="AX32" s="36"/>
      <c r="AY32" s="36"/>
      <c r="AZ32" s="36"/>
      <c r="BE32" s="247"/>
    </row>
    <row r="33" spans="2:57" s="2" customFormat="1" ht="14.45" customHeight="1" x14ac:dyDescent="0.2">
      <c r="B33" s="34"/>
      <c r="F33" s="35" t="s">
        <v>37</v>
      </c>
      <c r="L33" s="241">
        <v>0.2</v>
      </c>
      <c r="M33" s="240"/>
      <c r="N33" s="240"/>
      <c r="O33" s="240"/>
      <c r="P33" s="240"/>
      <c r="Q33" s="36"/>
      <c r="R33" s="36"/>
      <c r="S33" s="36"/>
      <c r="T33" s="36"/>
      <c r="U33" s="36"/>
      <c r="V33" s="36"/>
      <c r="W33" s="239">
        <f>ROUND(BA94 + SUM(CE141:CE145), 2)</f>
        <v>0</v>
      </c>
      <c r="X33" s="240"/>
      <c r="Y33" s="240"/>
      <c r="Z33" s="240"/>
      <c r="AA33" s="240"/>
      <c r="AB33" s="240"/>
      <c r="AC33" s="240"/>
      <c r="AD33" s="240"/>
      <c r="AE33" s="240"/>
      <c r="AF33" s="36"/>
      <c r="AG33" s="36"/>
      <c r="AH33" s="36"/>
      <c r="AI33" s="36"/>
      <c r="AJ33" s="36"/>
      <c r="AK33" s="239">
        <f>ROUND(AW94 + SUM(BZ141:BZ145), 2)</f>
        <v>0</v>
      </c>
      <c r="AL33" s="240"/>
      <c r="AM33" s="240"/>
      <c r="AN33" s="240"/>
      <c r="AO33" s="240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  <c r="BE33" s="247"/>
    </row>
    <row r="34" spans="2:57" s="2" customFormat="1" ht="14.45" hidden="1" customHeight="1" x14ac:dyDescent="0.2">
      <c r="B34" s="34"/>
      <c r="F34" s="23" t="s">
        <v>38</v>
      </c>
      <c r="L34" s="238">
        <v>0.2</v>
      </c>
      <c r="M34" s="237"/>
      <c r="N34" s="237"/>
      <c r="O34" s="237"/>
      <c r="P34" s="237"/>
      <c r="W34" s="236">
        <f>ROUND(BB94 + SUM(CF141:CF145), 2)</f>
        <v>0</v>
      </c>
      <c r="X34" s="237"/>
      <c r="Y34" s="237"/>
      <c r="Z34" s="237"/>
      <c r="AA34" s="237"/>
      <c r="AB34" s="237"/>
      <c r="AC34" s="237"/>
      <c r="AD34" s="237"/>
      <c r="AE34" s="237"/>
      <c r="AK34" s="236">
        <v>0</v>
      </c>
      <c r="AL34" s="237"/>
      <c r="AM34" s="237"/>
      <c r="AN34" s="237"/>
      <c r="AO34" s="237"/>
      <c r="AR34" s="34"/>
      <c r="BE34" s="247"/>
    </row>
    <row r="35" spans="2:57" s="2" customFormat="1" ht="14.45" hidden="1" customHeight="1" x14ac:dyDescent="0.2">
      <c r="B35" s="34"/>
      <c r="F35" s="23" t="s">
        <v>39</v>
      </c>
      <c r="L35" s="238">
        <v>0.2</v>
      </c>
      <c r="M35" s="237"/>
      <c r="N35" s="237"/>
      <c r="O35" s="237"/>
      <c r="P35" s="237"/>
      <c r="W35" s="236">
        <f>ROUND(BC94 + SUM(CG141:CG145), 2)</f>
        <v>0</v>
      </c>
      <c r="X35" s="237"/>
      <c r="Y35" s="237"/>
      <c r="Z35" s="237"/>
      <c r="AA35" s="237"/>
      <c r="AB35" s="237"/>
      <c r="AC35" s="237"/>
      <c r="AD35" s="237"/>
      <c r="AE35" s="237"/>
      <c r="AK35" s="236">
        <v>0</v>
      </c>
      <c r="AL35" s="237"/>
      <c r="AM35" s="237"/>
      <c r="AN35" s="237"/>
      <c r="AO35" s="237"/>
      <c r="AR35" s="34"/>
    </row>
    <row r="36" spans="2:57" s="2" customFormat="1" ht="14.45" hidden="1" customHeight="1" x14ac:dyDescent="0.2">
      <c r="B36" s="34"/>
      <c r="F36" s="35" t="s">
        <v>40</v>
      </c>
      <c r="L36" s="241">
        <v>0</v>
      </c>
      <c r="M36" s="240"/>
      <c r="N36" s="240"/>
      <c r="O36" s="240"/>
      <c r="P36" s="240"/>
      <c r="Q36" s="36"/>
      <c r="R36" s="36"/>
      <c r="S36" s="36"/>
      <c r="T36" s="36"/>
      <c r="U36" s="36"/>
      <c r="V36" s="36"/>
      <c r="W36" s="239">
        <f>ROUND(BD94 + SUM(CH141:CH145), 2)</f>
        <v>0</v>
      </c>
      <c r="X36" s="240"/>
      <c r="Y36" s="240"/>
      <c r="Z36" s="240"/>
      <c r="AA36" s="240"/>
      <c r="AB36" s="240"/>
      <c r="AC36" s="240"/>
      <c r="AD36" s="240"/>
      <c r="AE36" s="240"/>
      <c r="AF36" s="36"/>
      <c r="AG36" s="36"/>
      <c r="AH36" s="36"/>
      <c r="AI36" s="36"/>
      <c r="AJ36" s="36"/>
      <c r="AK36" s="239">
        <v>0</v>
      </c>
      <c r="AL36" s="240"/>
      <c r="AM36" s="240"/>
      <c r="AN36" s="240"/>
      <c r="AO36" s="240"/>
      <c r="AP36" s="36"/>
      <c r="AQ36" s="36"/>
      <c r="AR36" s="37"/>
      <c r="AS36" s="36"/>
      <c r="AT36" s="36"/>
      <c r="AU36" s="36"/>
      <c r="AV36" s="36"/>
      <c r="AW36" s="36"/>
      <c r="AX36" s="36"/>
      <c r="AY36" s="36"/>
      <c r="AZ36" s="36"/>
    </row>
    <row r="37" spans="2:57" s="1" customFormat="1" ht="6.95" customHeight="1" x14ac:dyDescent="0.2">
      <c r="B37" s="30"/>
      <c r="AR37" s="30"/>
    </row>
    <row r="38" spans="2:57" s="1" customFormat="1" ht="25.9" customHeight="1" x14ac:dyDescent="0.2">
      <c r="B38" s="30"/>
      <c r="C38" s="38"/>
      <c r="D38" s="39" t="s">
        <v>41</v>
      </c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1" t="s">
        <v>42</v>
      </c>
      <c r="U38" s="40"/>
      <c r="V38" s="40"/>
      <c r="W38" s="40"/>
      <c r="X38" s="242" t="s">
        <v>43</v>
      </c>
      <c r="Y38" s="234"/>
      <c r="Z38" s="234"/>
      <c r="AA38" s="234"/>
      <c r="AB38" s="234"/>
      <c r="AC38" s="40"/>
      <c r="AD38" s="40"/>
      <c r="AE38" s="40"/>
      <c r="AF38" s="40"/>
      <c r="AG38" s="40"/>
      <c r="AH38" s="40"/>
      <c r="AI38" s="40"/>
      <c r="AJ38" s="40"/>
      <c r="AK38" s="233">
        <f>SUM(AK29:AK36)</f>
        <v>0</v>
      </c>
      <c r="AL38" s="234"/>
      <c r="AM38" s="234"/>
      <c r="AN38" s="234"/>
      <c r="AO38" s="235"/>
      <c r="AP38" s="38"/>
      <c r="AQ38" s="38"/>
      <c r="AR38" s="30"/>
    </row>
    <row r="39" spans="2:57" s="1" customFormat="1" ht="6.95" customHeight="1" x14ac:dyDescent="0.2">
      <c r="B39" s="30"/>
      <c r="AR39" s="30"/>
    </row>
    <row r="40" spans="2:57" s="1" customFormat="1" ht="14.45" customHeight="1" x14ac:dyDescent="0.2">
      <c r="B40" s="30"/>
      <c r="AR40" s="30"/>
    </row>
    <row r="41" spans="2:57" ht="14.45" customHeight="1" x14ac:dyDescent="0.2">
      <c r="B41" s="16"/>
      <c r="AR41" s="16"/>
    </row>
    <row r="42" spans="2:57" ht="14.45" customHeight="1" x14ac:dyDescent="0.2">
      <c r="B42" s="16"/>
      <c r="AR42" s="16"/>
    </row>
    <row r="43" spans="2:57" ht="14.45" customHeight="1" x14ac:dyDescent="0.2">
      <c r="B43" s="16"/>
      <c r="AR43" s="16"/>
    </row>
    <row r="44" spans="2:57" ht="14.45" customHeight="1" x14ac:dyDescent="0.2">
      <c r="B44" s="16"/>
      <c r="AR44" s="16"/>
    </row>
    <row r="45" spans="2:57" ht="14.45" customHeight="1" x14ac:dyDescent="0.2">
      <c r="B45" s="16"/>
      <c r="AR45" s="16"/>
    </row>
    <row r="46" spans="2:57" ht="14.45" customHeight="1" x14ac:dyDescent="0.2">
      <c r="B46" s="16"/>
      <c r="AR46" s="16"/>
    </row>
    <row r="47" spans="2:57" ht="14.45" customHeight="1" x14ac:dyDescent="0.2">
      <c r="B47" s="16"/>
      <c r="AR47" s="16"/>
    </row>
    <row r="48" spans="2:57" ht="14.45" customHeight="1" x14ac:dyDescent="0.2">
      <c r="B48" s="16"/>
      <c r="AR48" s="16"/>
    </row>
    <row r="49" spans="2:44" s="1" customFormat="1" ht="14.45" customHeight="1" x14ac:dyDescent="0.2">
      <c r="B49" s="30"/>
      <c r="D49" s="42" t="s">
        <v>44</v>
      </c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2" t="s">
        <v>45</v>
      </c>
      <c r="AI49" s="43"/>
      <c r="AJ49" s="43"/>
      <c r="AK49" s="43"/>
      <c r="AL49" s="43"/>
      <c r="AM49" s="43"/>
      <c r="AN49" s="43"/>
      <c r="AO49" s="43"/>
      <c r="AR49" s="30"/>
    </row>
    <row r="50" spans="2:44" x14ac:dyDescent="0.2">
      <c r="B50" s="16"/>
      <c r="AR50" s="16"/>
    </row>
    <row r="51" spans="2:44" x14ac:dyDescent="0.2">
      <c r="B51" s="16"/>
      <c r="AR51" s="16"/>
    </row>
    <row r="52" spans="2:44" x14ac:dyDescent="0.2">
      <c r="B52" s="16"/>
      <c r="AR52" s="16"/>
    </row>
    <row r="53" spans="2:44" x14ac:dyDescent="0.2">
      <c r="B53" s="16"/>
      <c r="AR53" s="16"/>
    </row>
    <row r="54" spans="2:44" x14ac:dyDescent="0.2">
      <c r="B54" s="16"/>
      <c r="AR54" s="16"/>
    </row>
    <row r="55" spans="2:44" x14ac:dyDescent="0.2">
      <c r="B55" s="16"/>
      <c r="AR55" s="16"/>
    </row>
    <row r="56" spans="2:44" x14ac:dyDescent="0.2">
      <c r="B56" s="16"/>
      <c r="AR56" s="16"/>
    </row>
    <row r="57" spans="2:44" x14ac:dyDescent="0.2">
      <c r="B57" s="16"/>
      <c r="AR57" s="16"/>
    </row>
    <row r="58" spans="2:44" x14ac:dyDescent="0.2">
      <c r="B58" s="16"/>
      <c r="AR58" s="16"/>
    </row>
    <row r="59" spans="2:44" x14ac:dyDescent="0.2">
      <c r="B59" s="16"/>
      <c r="AR59" s="16"/>
    </row>
    <row r="60" spans="2:44" s="1" customFormat="1" ht="12.75" x14ac:dyDescent="0.2">
      <c r="B60" s="30"/>
      <c r="D60" s="44" t="s">
        <v>46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4" t="s">
        <v>47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4" t="s">
        <v>46</v>
      </c>
      <c r="AI60" s="32"/>
      <c r="AJ60" s="32"/>
      <c r="AK60" s="32"/>
      <c r="AL60" s="32"/>
      <c r="AM60" s="44" t="s">
        <v>47</v>
      </c>
      <c r="AN60" s="32"/>
      <c r="AO60" s="32"/>
      <c r="AR60" s="30"/>
    </row>
    <row r="61" spans="2:44" x14ac:dyDescent="0.2">
      <c r="B61" s="16"/>
      <c r="AR61" s="16"/>
    </row>
    <row r="62" spans="2:44" x14ac:dyDescent="0.2">
      <c r="B62" s="16"/>
      <c r="AR62" s="16"/>
    </row>
    <row r="63" spans="2:44" x14ac:dyDescent="0.2">
      <c r="B63" s="16"/>
      <c r="AR63" s="16"/>
    </row>
    <row r="64" spans="2:44" s="1" customFormat="1" ht="12.75" x14ac:dyDescent="0.2">
      <c r="B64" s="30"/>
      <c r="D64" s="42" t="s">
        <v>48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2" t="s">
        <v>49</v>
      </c>
      <c r="AI64" s="43"/>
      <c r="AJ64" s="43"/>
      <c r="AK64" s="43"/>
      <c r="AL64" s="43"/>
      <c r="AM64" s="43"/>
      <c r="AN64" s="43"/>
      <c r="AO64" s="43"/>
      <c r="AR64" s="30"/>
    </row>
    <row r="65" spans="2:44" x14ac:dyDescent="0.2">
      <c r="B65" s="16"/>
      <c r="AR65" s="16"/>
    </row>
    <row r="66" spans="2:44" x14ac:dyDescent="0.2">
      <c r="B66" s="16"/>
      <c r="AR66" s="16"/>
    </row>
    <row r="67" spans="2:44" x14ac:dyDescent="0.2">
      <c r="B67" s="16"/>
      <c r="AR67" s="16"/>
    </row>
    <row r="68" spans="2:44" x14ac:dyDescent="0.2">
      <c r="B68" s="16"/>
      <c r="AR68" s="16"/>
    </row>
    <row r="69" spans="2:44" x14ac:dyDescent="0.2">
      <c r="B69" s="16"/>
      <c r="AR69" s="16"/>
    </row>
    <row r="70" spans="2:44" x14ac:dyDescent="0.2">
      <c r="B70" s="16"/>
      <c r="AR70" s="16"/>
    </row>
    <row r="71" spans="2:44" x14ac:dyDescent="0.2">
      <c r="B71" s="16"/>
      <c r="AR71" s="16"/>
    </row>
    <row r="72" spans="2:44" x14ac:dyDescent="0.2">
      <c r="B72" s="16"/>
      <c r="AR72" s="16"/>
    </row>
    <row r="73" spans="2:44" x14ac:dyDescent="0.2">
      <c r="B73" s="16"/>
      <c r="AR73" s="16"/>
    </row>
    <row r="74" spans="2:44" x14ac:dyDescent="0.2">
      <c r="B74" s="16"/>
      <c r="AR74" s="16"/>
    </row>
    <row r="75" spans="2:44" s="1" customFormat="1" ht="12.75" x14ac:dyDescent="0.2">
      <c r="B75" s="30"/>
      <c r="D75" s="44" t="s">
        <v>46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4" t="s">
        <v>47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4" t="s">
        <v>46</v>
      </c>
      <c r="AI75" s="32"/>
      <c r="AJ75" s="32"/>
      <c r="AK75" s="32"/>
      <c r="AL75" s="32"/>
      <c r="AM75" s="44" t="s">
        <v>47</v>
      </c>
      <c r="AN75" s="32"/>
      <c r="AO75" s="32"/>
      <c r="AR75" s="30"/>
    </row>
    <row r="76" spans="2:44" s="1" customFormat="1" x14ac:dyDescent="0.2">
      <c r="B76" s="30"/>
      <c r="AR76" s="30"/>
    </row>
    <row r="77" spans="2:44" s="1" customFormat="1" ht="6.95" customHeight="1" x14ac:dyDescent="0.2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30"/>
    </row>
    <row r="81" spans="1:91" s="1" customFormat="1" ht="6.95" customHeight="1" x14ac:dyDescent="0.2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30"/>
    </row>
    <row r="82" spans="1:91" s="1" customFormat="1" ht="24.95" customHeight="1" x14ac:dyDescent="0.2">
      <c r="B82" s="30"/>
      <c r="C82" s="17" t="s">
        <v>50</v>
      </c>
      <c r="AR82" s="30"/>
    </row>
    <row r="83" spans="1:91" s="1" customFormat="1" ht="6.95" customHeight="1" x14ac:dyDescent="0.2">
      <c r="B83" s="30"/>
      <c r="AR83" s="30"/>
    </row>
    <row r="84" spans="1:91" s="3" customFormat="1" ht="12" customHeight="1" x14ac:dyDescent="0.2">
      <c r="B84" s="49"/>
      <c r="C84" s="23" t="s">
        <v>12</v>
      </c>
      <c r="AR84" s="49"/>
    </row>
    <row r="85" spans="1:91" s="4" customFormat="1" ht="36.950000000000003" customHeight="1" x14ac:dyDescent="0.2">
      <c r="B85" s="50"/>
      <c r="C85" s="51" t="s">
        <v>14</v>
      </c>
      <c r="L85" s="226" t="str">
        <f>K6</f>
        <v>KFA - Košická futbalová aréna II. a III. etapa</v>
      </c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R85" s="50"/>
    </row>
    <row r="86" spans="1:91" s="1" customFormat="1" ht="6.95" customHeight="1" x14ac:dyDescent="0.2">
      <c r="B86" s="30"/>
      <c r="AR86" s="30"/>
    </row>
    <row r="87" spans="1:91" s="1" customFormat="1" ht="12" customHeight="1" x14ac:dyDescent="0.2">
      <c r="B87" s="30"/>
      <c r="C87" s="23" t="s">
        <v>17</v>
      </c>
      <c r="L87" s="52" t="str">
        <f>IF(K8="","",K8)</f>
        <v xml:space="preserve">Košice IV, Košice </v>
      </c>
      <c r="AI87" s="23" t="s">
        <v>19</v>
      </c>
      <c r="AM87" s="209" t="str">
        <f>IF(AN8= "","",AN8)</f>
        <v>4.10.2022 - REV05</v>
      </c>
      <c r="AN87" s="209"/>
      <c r="AR87" s="30"/>
    </row>
    <row r="88" spans="1:91" s="1" customFormat="1" ht="6.95" customHeight="1" x14ac:dyDescent="0.2">
      <c r="B88" s="30"/>
      <c r="AR88" s="30"/>
    </row>
    <row r="89" spans="1:91" s="1" customFormat="1" ht="15.2" customHeight="1" x14ac:dyDescent="0.2">
      <c r="B89" s="30"/>
      <c r="C89" s="23" t="s">
        <v>20</v>
      </c>
      <c r="L89" s="3" t="str">
        <f>IF(E11= "","",E11)</f>
        <v xml:space="preserve"> </v>
      </c>
      <c r="AI89" s="23" t="s">
        <v>25</v>
      </c>
      <c r="AM89" s="210" t="str">
        <f>IF(E17="","",E17)</f>
        <v>HESCON,s.r.o.</v>
      </c>
      <c r="AN89" s="211"/>
      <c r="AO89" s="211"/>
      <c r="AP89" s="211"/>
      <c r="AR89" s="30"/>
      <c r="AS89" s="212" t="s">
        <v>51</v>
      </c>
      <c r="AT89" s="213"/>
      <c r="AU89" s="54"/>
      <c r="AV89" s="54"/>
      <c r="AW89" s="54"/>
      <c r="AX89" s="54"/>
      <c r="AY89" s="54"/>
      <c r="AZ89" s="54"/>
      <c r="BA89" s="54"/>
      <c r="BB89" s="54"/>
      <c r="BC89" s="54"/>
      <c r="BD89" s="55"/>
    </row>
    <row r="90" spans="1:91" s="1" customFormat="1" ht="15.2" customHeight="1" x14ac:dyDescent="0.2">
      <c r="B90" s="30"/>
      <c r="C90" s="23" t="s">
        <v>23</v>
      </c>
      <c r="L90" s="3" t="str">
        <f>IF(E14= "Vyplň údaj","",E14)</f>
        <v/>
      </c>
      <c r="AI90" s="23" t="s">
        <v>27</v>
      </c>
      <c r="AM90" s="210" t="str">
        <f>IF(E20="","",E20)</f>
        <v xml:space="preserve"> </v>
      </c>
      <c r="AN90" s="211"/>
      <c r="AO90" s="211"/>
      <c r="AP90" s="211"/>
      <c r="AR90" s="30"/>
      <c r="AS90" s="214"/>
      <c r="AT90" s="215"/>
      <c r="BD90" s="56"/>
    </row>
    <row r="91" spans="1:91" s="1" customFormat="1" ht="10.9" customHeight="1" x14ac:dyDescent="0.2">
      <c r="B91" s="30"/>
      <c r="AR91" s="30"/>
      <c r="AS91" s="214"/>
      <c r="AT91" s="215"/>
      <c r="BD91" s="56"/>
    </row>
    <row r="92" spans="1:91" s="1" customFormat="1" ht="29.25" customHeight="1" x14ac:dyDescent="0.2">
      <c r="B92" s="30"/>
      <c r="C92" s="228" t="s">
        <v>52</v>
      </c>
      <c r="D92" s="217"/>
      <c r="E92" s="217"/>
      <c r="F92" s="217"/>
      <c r="G92" s="217"/>
      <c r="H92" s="57"/>
      <c r="I92" s="216" t="s">
        <v>53</v>
      </c>
      <c r="J92" s="217"/>
      <c r="K92" s="217"/>
      <c r="L92" s="217"/>
      <c r="M92" s="217"/>
      <c r="N92" s="217"/>
      <c r="O92" s="217"/>
      <c r="P92" s="217"/>
      <c r="Q92" s="217"/>
      <c r="R92" s="217"/>
      <c r="S92" s="217"/>
      <c r="T92" s="217"/>
      <c r="U92" s="217"/>
      <c r="V92" s="217"/>
      <c r="W92" s="217"/>
      <c r="X92" s="217"/>
      <c r="Y92" s="217"/>
      <c r="Z92" s="217"/>
      <c r="AA92" s="217"/>
      <c r="AB92" s="217"/>
      <c r="AC92" s="217"/>
      <c r="AD92" s="217"/>
      <c r="AE92" s="217"/>
      <c r="AF92" s="217"/>
      <c r="AG92" s="219" t="s">
        <v>54</v>
      </c>
      <c r="AH92" s="217"/>
      <c r="AI92" s="217"/>
      <c r="AJ92" s="217"/>
      <c r="AK92" s="217"/>
      <c r="AL92" s="217"/>
      <c r="AM92" s="217"/>
      <c r="AN92" s="216" t="s">
        <v>55</v>
      </c>
      <c r="AO92" s="217"/>
      <c r="AP92" s="218"/>
      <c r="AQ92" s="58" t="s">
        <v>56</v>
      </c>
      <c r="AR92" s="30"/>
      <c r="AS92" s="59" t="s">
        <v>57</v>
      </c>
      <c r="AT92" s="60" t="s">
        <v>58</v>
      </c>
      <c r="AU92" s="60" t="s">
        <v>59</v>
      </c>
      <c r="AV92" s="60" t="s">
        <v>60</v>
      </c>
      <c r="AW92" s="60" t="s">
        <v>61</v>
      </c>
      <c r="AX92" s="60" t="s">
        <v>62</v>
      </c>
      <c r="AY92" s="60" t="s">
        <v>63</v>
      </c>
      <c r="AZ92" s="60" t="s">
        <v>64</v>
      </c>
      <c r="BA92" s="60" t="s">
        <v>65</v>
      </c>
      <c r="BB92" s="60" t="s">
        <v>66</v>
      </c>
      <c r="BC92" s="60" t="s">
        <v>67</v>
      </c>
      <c r="BD92" s="61" t="s">
        <v>68</v>
      </c>
    </row>
    <row r="93" spans="1:91" s="1" customFormat="1" ht="10.9" customHeight="1" x14ac:dyDescent="0.2">
      <c r="B93" s="30"/>
      <c r="AR93" s="30"/>
      <c r="AS93" s="62"/>
      <c r="AT93" s="54"/>
      <c r="AU93" s="54"/>
      <c r="AV93" s="54"/>
      <c r="AW93" s="54"/>
      <c r="AX93" s="54"/>
      <c r="AY93" s="54"/>
      <c r="AZ93" s="54"/>
      <c r="BA93" s="54"/>
      <c r="BB93" s="54"/>
      <c r="BC93" s="54"/>
      <c r="BD93" s="55"/>
    </row>
    <row r="94" spans="1:91" s="5" customFormat="1" ht="32.450000000000003" customHeight="1" x14ac:dyDescent="0.2">
      <c r="B94" s="63"/>
      <c r="C94" s="64" t="s">
        <v>69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230">
        <f>ROUND(AG95,2)</f>
        <v>0</v>
      </c>
      <c r="AH94" s="230"/>
      <c r="AI94" s="230"/>
      <c r="AJ94" s="230"/>
      <c r="AK94" s="230"/>
      <c r="AL94" s="230"/>
      <c r="AM94" s="230"/>
      <c r="AN94" s="231">
        <f t="shared" ref="AN94:AN139" si="0">SUM(AG94,AT94)</f>
        <v>0</v>
      </c>
      <c r="AO94" s="231"/>
      <c r="AP94" s="231"/>
      <c r="AQ94" s="67" t="s">
        <v>1</v>
      </c>
      <c r="AR94" s="63"/>
      <c r="AS94" s="68">
        <f>ROUND(AS95,2)</f>
        <v>0</v>
      </c>
      <c r="AT94" s="69">
        <f t="shared" ref="AT94:AT139" si="1">ROUND(SUM(AV94:AW94),2)</f>
        <v>0</v>
      </c>
      <c r="AU94" s="70">
        <f>ROUND(AU95,5)</f>
        <v>0</v>
      </c>
      <c r="AV94" s="69">
        <f>ROUND(AZ94*L32,2)</f>
        <v>0</v>
      </c>
      <c r="AW94" s="69">
        <f>ROUND(BA94*L33,2)</f>
        <v>0</v>
      </c>
      <c r="AX94" s="69">
        <f>ROUND(BB94*L32,2)</f>
        <v>0</v>
      </c>
      <c r="AY94" s="69">
        <f>ROUND(BC94*L33,2)</f>
        <v>0</v>
      </c>
      <c r="AZ94" s="69">
        <f>ROUND(AZ95,2)</f>
        <v>0</v>
      </c>
      <c r="BA94" s="69">
        <f>ROUND(BA95,2)</f>
        <v>0</v>
      </c>
      <c r="BB94" s="69">
        <f>ROUND(BB95,2)</f>
        <v>0</v>
      </c>
      <c r="BC94" s="69">
        <f>ROUND(BC95,2)</f>
        <v>0</v>
      </c>
      <c r="BD94" s="71">
        <f>ROUND(BD95,2)</f>
        <v>0</v>
      </c>
      <c r="BS94" s="72" t="s">
        <v>70</v>
      </c>
      <c r="BT94" s="72" t="s">
        <v>71</v>
      </c>
      <c r="BU94" s="73" t="s">
        <v>72</v>
      </c>
      <c r="BV94" s="72" t="s">
        <v>73</v>
      </c>
      <c r="BW94" s="72" t="s">
        <v>4</v>
      </c>
      <c r="BX94" s="72" t="s">
        <v>74</v>
      </c>
      <c r="CL94" s="72" t="s">
        <v>1</v>
      </c>
    </row>
    <row r="95" spans="1:91" s="6" customFormat="1" ht="24.75" customHeight="1" x14ac:dyDescent="0.2">
      <c r="B95" s="74"/>
      <c r="C95" s="75"/>
      <c r="D95" s="229" t="s">
        <v>75</v>
      </c>
      <c r="E95" s="229"/>
      <c r="F95" s="229"/>
      <c r="G95" s="229"/>
      <c r="H95" s="229"/>
      <c r="I95" s="76"/>
      <c r="J95" s="229" t="s">
        <v>76</v>
      </c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2">
        <f>ROUND(SUM(AG96:AG139),2)</f>
        <v>0</v>
      </c>
      <c r="AH95" s="221"/>
      <c r="AI95" s="221"/>
      <c r="AJ95" s="221"/>
      <c r="AK95" s="221"/>
      <c r="AL95" s="221"/>
      <c r="AM95" s="221"/>
      <c r="AN95" s="220">
        <f>SUM(AG95,AT95)</f>
        <v>0</v>
      </c>
      <c r="AO95" s="221"/>
      <c r="AP95" s="221"/>
      <c r="AQ95" s="77" t="s">
        <v>77</v>
      </c>
      <c r="AR95" s="74"/>
      <c r="AS95" s="78">
        <f>ROUND(SUM(AS96:AS139),2)</f>
        <v>0</v>
      </c>
      <c r="AT95" s="79">
        <f t="shared" si="1"/>
        <v>0</v>
      </c>
      <c r="AU95" s="80">
        <f>ROUND(SUM(AU96:AU139),5)</f>
        <v>0</v>
      </c>
      <c r="AV95" s="79">
        <f>ROUND(AZ95*L32,2)</f>
        <v>0</v>
      </c>
      <c r="AW95" s="79">
        <f>ROUND(BA95*L33,2)</f>
        <v>0</v>
      </c>
      <c r="AX95" s="79">
        <f>ROUND(BB95*L32,2)</f>
        <v>0</v>
      </c>
      <c r="AY95" s="79">
        <f>ROUND(BC95*L33,2)</f>
        <v>0</v>
      </c>
      <c r="AZ95" s="79">
        <f>ROUND(SUM(AZ96:AZ139),2)</f>
        <v>0</v>
      </c>
      <c r="BA95" s="79">
        <f>ROUND(SUM(BA96:BA139),2)</f>
        <v>0</v>
      </c>
      <c r="BB95" s="79">
        <f>ROUND(SUM(BB96:BB139),2)</f>
        <v>0</v>
      </c>
      <c r="BC95" s="79">
        <f>ROUND(SUM(BC96:BC139),2)</f>
        <v>0</v>
      </c>
      <c r="BD95" s="81">
        <f>ROUND(SUM(BD96:BD139),2)</f>
        <v>0</v>
      </c>
      <c r="BS95" s="82" t="s">
        <v>70</v>
      </c>
      <c r="BT95" s="82" t="s">
        <v>78</v>
      </c>
      <c r="BU95" s="82" t="s">
        <v>72</v>
      </c>
      <c r="BV95" s="82" t="s">
        <v>73</v>
      </c>
      <c r="BW95" s="82" t="s">
        <v>79</v>
      </c>
      <c r="BX95" s="82" t="s">
        <v>4</v>
      </c>
      <c r="CL95" s="82" t="s">
        <v>1</v>
      </c>
      <c r="CM95" s="82" t="s">
        <v>71</v>
      </c>
    </row>
    <row r="96" spans="1:91" s="3" customFormat="1" ht="16.5" customHeight="1" x14ac:dyDescent="0.2">
      <c r="A96" s="83" t="s">
        <v>80</v>
      </c>
      <c r="B96" s="49"/>
      <c r="C96" s="9"/>
      <c r="D96" s="9"/>
      <c r="E96" s="206">
        <v>2</v>
      </c>
      <c r="F96" s="206"/>
      <c r="G96" s="206"/>
      <c r="H96" s="206"/>
      <c r="I96" s="206"/>
      <c r="J96" s="9"/>
      <c r="K96" s="206" t="s">
        <v>81</v>
      </c>
      <c r="L96" s="206"/>
      <c r="M96" s="206"/>
      <c r="N96" s="206"/>
      <c r="O96" s="206"/>
      <c r="P96" s="206"/>
      <c r="Q96" s="206"/>
      <c r="R96" s="206"/>
      <c r="S96" s="206"/>
      <c r="T96" s="206"/>
      <c r="U96" s="206"/>
      <c r="V96" s="206"/>
      <c r="W96" s="206"/>
      <c r="X96" s="206"/>
      <c r="Y96" s="206"/>
      <c r="Z96" s="206"/>
      <c r="AA96" s="206"/>
      <c r="AB96" s="206"/>
      <c r="AC96" s="206"/>
      <c r="AD96" s="206"/>
      <c r="AE96" s="206"/>
      <c r="AF96" s="206"/>
      <c r="AG96" s="223">
        <f>'002 - SO 10.1-2.etapa'!J34</f>
        <v>0</v>
      </c>
      <c r="AH96" s="224"/>
      <c r="AI96" s="224"/>
      <c r="AJ96" s="224"/>
      <c r="AK96" s="224"/>
      <c r="AL96" s="224"/>
      <c r="AM96" s="224"/>
      <c r="AN96" s="223">
        <f t="shared" si="0"/>
        <v>0</v>
      </c>
      <c r="AO96" s="224"/>
      <c r="AP96" s="224"/>
      <c r="AQ96" s="84" t="s">
        <v>82</v>
      </c>
      <c r="AR96" s="49"/>
      <c r="AS96" s="85">
        <v>0</v>
      </c>
      <c r="AT96" s="86">
        <f t="shared" si="1"/>
        <v>0</v>
      </c>
      <c r="AU96" s="87">
        <f>'002 - SO 10.1-2.etapa'!P155</f>
        <v>0</v>
      </c>
      <c r="AV96" s="86">
        <f>'002 - SO 10.1-2.etapa'!J37</f>
        <v>0</v>
      </c>
      <c r="AW96" s="86">
        <f>'002 - SO 10.1-2.etapa'!J38</f>
        <v>0</v>
      </c>
      <c r="AX96" s="86">
        <f>'002 - SO 10.1-2.etapa'!J39</f>
        <v>0</v>
      </c>
      <c r="AY96" s="86">
        <f>'002 - SO 10.1-2.etapa'!J40</f>
        <v>0</v>
      </c>
      <c r="AZ96" s="86">
        <f>'002 - SO 10.1-2.etapa'!F37</f>
        <v>0</v>
      </c>
      <c r="BA96" s="86">
        <f>'002 - SO 10.1-2.etapa'!F38</f>
        <v>0</v>
      </c>
      <c r="BB96" s="86">
        <f>'002 - SO 10.1-2.etapa'!F39</f>
        <v>0</v>
      </c>
      <c r="BC96" s="86">
        <f>'002 - SO 10.1-2.etapa'!F40</f>
        <v>0</v>
      </c>
      <c r="BD96" s="88">
        <f>'002 - SO 10.1-2.etapa'!F41</f>
        <v>0</v>
      </c>
      <c r="BT96" s="21" t="s">
        <v>83</v>
      </c>
      <c r="BV96" s="21" t="s">
        <v>73</v>
      </c>
      <c r="BW96" s="21" t="s">
        <v>84</v>
      </c>
      <c r="BX96" s="21" t="s">
        <v>79</v>
      </c>
      <c r="CL96" s="21" t="s">
        <v>1</v>
      </c>
    </row>
    <row r="97" spans="1:90" s="3" customFormat="1" ht="16.5" customHeight="1" x14ac:dyDescent="0.2">
      <c r="A97" s="83" t="s">
        <v>80</v>
      </c>
      <c r="B97" s="49"/>
      <c r="C97" s="9"/>
      <c r="D97" s="9"/>
      <c r="E97" s="206">
        <v>3</v>
      </c>
      <c r="F97" s="206"/>
      <c r="G97" s="206"/>
      <c r="H97" s="206"/>
      <c r="I97" s="206"/>
      <c r="J97" s="9"/>
      <c r="K97" s="206" t="s">
        <v>85</v>
      </c>
      <c r="L97" s="206"/>
      <c r="M97" s="206"/>
      <c r="N97" s="206"/>
      <c r="O97" s="206"/>
      <c r="P97" s="206"/>
      <c r="Q97" s="206"/>
      <c r="R97" s="206"/>
      <c r="S97" s="206"/>
      <c r="T97" s="206"/>
      <c r="U97" s="206"/>
      <c r="V97" s="206"/>
      <c r="W97" s="206"/>
      <c r="X97" s="206"/>
      <c r="Y97" s="206"/>
      <c r="Z97" s="206"/>
      <c r="AA97" s="206"/>
      <c r="AB97" s="206"/>
      <c r="AC97" s="206"/>
      <c r="AD97" s="206"/>
      <c r="AE97" s="206"/>
      <c r="AF97" s="206"/>
      <c r="AG97" s="223">
        <f>'003 - SO 10.1-3.etapa'!J34</f>
        <v>0</v>
      </c>
      <c r="AH97" s="224"/>
      <c r="AI97" s="224"/>
      <c r="AJ97" s="224"/>
      <c r="AK97" s="224"/>
      <c r="AL97" s="224"/>
      <c r="AM97" s="224"/>
      <c r="AN97" s="223">
        <f t="shared" si="0"/>
        <v>0</v>
      </c>
      <c r="AO97" s="224"/>
      <c r="AP97" s="224"/>
      <c r="AQ97" s="84" t="s">
        <v>82</v>
      </c>
      <c r="AR97" s="49"/>
      <c r="AS97" s="85">
        <v>0</v>
      </c>
      <c r="AT97" s="86">
        <f t="shared" si="1"/>
        <v>0</v>
      </c>
      <c r="AU97" s="87">
        <f>'003 - SO 10.1-3.etapa'!P153</f>
        <v>0</v>
      </c>
      <c r="AV97" s="86">
        <f>'003 - SO 10.1-3.etapa'!J37</f>
        <v>0</v>
      </c>
      <c r="AW97" s="86">
        <f>'003 - SO 10.1-3.etapa'!J38</f>
        <v>0</v>
      </c>
      <c r="AX97" s="86">
        <f>'003 - SO 10.1-3.etapa'!J39</f>
        <v>0</v>
      </c>
      <c r="AY97" s="86">
        <f>'003 - SO 10.1-3.etapa'!J40</f>
        <v>0</v>
      </c>
      <c r="AZ97" s="86">
        <f>'003 - SO 10.1-3.etapa'!F37</f>
        <v>0</v>
      </c>
      <c r="BA97" s="86">
        <f>'003 - SO 10.1-3.etapa'!F38</f>
        <v>0</v>
      </c>
      <c r="BB97" s="86">
        <f>'003 - SO 10.1-3.etapa'!F39</f>
        <v>0</v>
      </c>
      <c r="BC97" s="86">
        <f>'003 - SO 10.1-3.etapa'!F40</f>
        <v>0</v>
      </c>
      <c r="BD97" s="88">
        <f>'003 - SO 10.1-3.etapa'!F41</f>
        <v>0</v>
      </c>
      <c r="BT97" s="21" t="s">
        <v>83</v>
      </c>
      <c r="BV97" s="21" t="s">
        <v>73</v>
      </c>
      <c r="BW97" s="21" t="s">
        <v>86</v>
      </c>
      <c r="BX97" s="21" t="s">
        <v>79</v>
      </c>
      <c r="CL97" s="21" t="s">
        <v>1</v>
      </c>
    </row>
    <row r="98" spans="1:90" s="3" customFormat="1" ht="16.5" customHeight="1" x14ac:dyDescent="0.2">
      <c r="A98" s="83" t="s">
        <v>80</v>
      </c>
      <c r="B98" s="49"/>
      <c r="C98" s="9"/>
      <c r="D98" s="9"/>
      <c r="E98" s="206">
        <v>5</v>
      </c>
      <c r="F98" s="206"/>
      <c r="G98" s="206"/>
      <c r="H98" s="206"/>
      <c r="I98" s="206"/>
      <c r="J98" s="9"/>
      <c r="K98" s="206" t="s">
        <v>87</v>
      </c>
      <c r="L98" s="206"/>
      <c r="M98" s="206"/>
      <c r="N98" s="206"/>
      <c r="O98" s="206"/>
      <c r="P98" s="206"/>
      <c r="Q98" s="206"/>
      <c r="R98" s="206"/>
      <c r="S98" s="206"/>
      <c r="T98" s="206"/>
      <c r="U98" s="206"/>
      <c r="V98" s="206"/>
      <c r="W98" s="206"/>
      <c r="X98" s="206"/>
      <c r="Y98" s="206"/>
      <c r="Z98" s="206"/>
      <c r="AA98" s="206"/>
      <c r="AB98" s="206"/>
      <c r="AC98" s="206"/>
      <c r="AD98" s="206"/>
      <c r="AE98" s="206"/>
      <c r="AF98" s="206"/>
      <c r="AG98" s="223">
        <f>'005 - SO 10.1- 2.etapa ca...'!J34</f>
        <v>0</v>
      </c>
      <c r="AH98" s="224"/>
      <c r="AI98" s="224"/>
      <c r="AJ98" s="224"/>
      <c r="AK98" s="224"/>
      <c r="AL98" s="224"/>
      <c r="AM98" s="224"/>
      <c r="AN98" s="223">
        <f t="shared" si="0"/>
        <v>0</v>
      </c>
      <c r="AO98" s="224"/>
      <c r="AP98" s="224"/>
      <c r="AQ98" s="84" t="s">
        <v>82</v>
      </c>
      <c r="AR98" s="49"/>
      <c r="AS98" s="85">
        <v>0</v>
      </c>
      <c r="AT98" s="86">
        <f t="shared" si="1"/>
        <v>0</v>
      </c>
      <c r="AU98" s="87">
        <f>'005 - SO 10.1- 2.etapa ca...'!P146</f>
        <v>0</v>
      </c>
      <c r="AV98" s="86">
        <f>'005 - SO 10.1- 2.etapa ca...'!J37</f>
        <v>0</v>
      </c>
      <c r="AW98" s="86">
        <f>'005 - SO 10.1- 2.etapa ca...'!J38</f>
        <v>0</v>
      </c>
      <c r="AX98" s="86">
        <f>'005 - SO 10.1- 2.etapa ca...'!J39</f>
        <v>0</v>
      </c>
      <c r="AY98" s="86">
        <f>'005 - SO 10.1- 2.etapa ca...'!J40</f>
        <v>0</v>
      </c>
      <c r="AZ98" s="86">
        <f>'005 - SO 10.1- 2.etapa ca...'!F37</f>
        <v>0</v>
      </c>
      <c r="BA98" s="86">
        <f>'005 - SO 10.1- 2.etapa ca...'!F38</f>
        <v>0</v>
      </c>
      <c r="BB98" s="86">
        <f>'005 - SO 10.1- 2.etapa ca...'!F39</f>
        <v>0</v>
      </c>
      <c r="BC98" s="86">
        <f>'005 - SO 10.1- 2.etapa ca...'!F40</f>
        <v>0</v>
      </c>
      <c r="BD98" s="88">
        <f>'005 - SO 10.1- 2.etapa ca...'!F41</f>
        <v>0</v>
      </c>
      <c r="BT98" s="21" t="s">
        <v>83</v>
      </c>
      <c r="BV98" s="21" t="s">
        <v>73</v>
      </c>
      <c r="BW98" s="21" t="s">
        <v>88</v>
      </c>
      <c r="BX98" s="21" t="s">
        <v>79</v>
      </c>
      <c r="CL98" s="21" t="s">
        <v>1</v>
      </c>
    </row>
    <row r="99" spans="1:90" s="3" customFormat="1" ht="16.5" customHeight="1" x14ac:dyDescent="0.2">
      <c r="A99" s="83" t="s">
        <v>80</v>
      </c>
      <c r="B99" s="49"/>
      <c r="C99" s="9"/>
      <c r="D99" s="9"/>
      <c r="E99" s="206">
        <v>6</v>
      </c>
      <c r="F99" s="206"/>
      <c r="G99" s="206"/>
      <c r="H99" s="206"/>
      <c r="I99" s="206"/>
      <c r="J99" s="9"/>
      <c r="K99" s="206" t="s">
        <v>89</v>
      </c>
      <c r="L99" s="206"/>
      <c r="M99" s="206"/>
      <c r="N99" s="206"/>
      <c r="O99" s="206"/>
      <c r="P99" s="206"/>
      <c r="Q99" s="206"/>
      <c r="R99" s="206"/>
      <c r="S99" s="206"/>
      <c r="T99" s="206"/>
      <c r="U99" s="206"/>
      <c r="V99" s="206"/>
      <c r="W99" s="206"/>
      <c r="X99" s="206"/>
      <c r="Y99" s="206"/>
      <c r="Z99" s="206"/>
      <c r="AA99" s="206"/>
      <c r="AB99" s="206"/>
      <c r="AC99" s="206"/>
      <c r="AD99" s="206"/>
      <c r="AE99" s="206"/>
      <c r="AF99" s="206"/>
      <c r="AG99" s="223">
        <f>'006 - SO 10.1- 3.etapa ca...'!J34</f>
        <v>0</v>
      </c>
      <c r="AH99" s="224"/>
      <c r="AI99" s="224"/>
      <c r="AJ99" s="224"/>
      <c r="AK99" s="224"/>
      <c r="AL99" s="224"/>
      <c r="AM99" s="224"/>
      <c r="AN99" s="223">
        <f t="shared" si="0"/>
        <v>0</v>
      </c>
      <c r="AO99" s="224"/>
      <c r="AP99" s="224"/>
      <c r="AQ99" s="84" t="s">
        <v>82</v>
      </c>
      <c r="AR99" s="49"/>
      <c r="AS99" s="85">
        <v>0</v>
      </c>
      <c r="AT99" s="86">
        <f t="shared" si="1"/>
        <v>0</v>
      </c>
      <c r="AU99" s="87">
        <f>'006 - SO 10.1- 3.etapa ca...'!P145</f>
        <v>0</v>
      </c>
      <c r="AV99" s="86">
        <f>'006 - SO 10.1- 3.etapa ca...'!J37</f>
        <v>0</v>
      </c>
      <c r="AW99" s="86">
        <f>'006 - SO 10.1- 3.etapa ca...'!J38</f>
        <v>0</v>
      </c>
      <c r="AX99" s="86">
        <f>'006 - SO 10.1- 3.etapa ca...'!J39</f>
        <v>0</v>
      </c>
      <c r="AY99" s="86">
        <f>'006 - SO 10.1- 3.etapa ca...'!J40</f>
        <v>0</v>
      </c>
      <c r="AZ99" s="86">
        <f>'006 - SO 10.1- 3.etapa ca...'!F37</f>
        <v>0</v>
      </c>
      <c r="BA99" s="86">
        <f>'006 - SO 10.1- 3.etapa ca...'!F38</f>
        <v>0</v>
      </c>
      <c r="BB99" s="86">
        <f>'006 - SO 10.1- 3.etapa ca...'!F39</f>
        <v>0</v>
      </c>
      <c r="BC99" s="86">
        <f>'006 - SO 10.1- 3.etapa ca...'!F40</f>
        <v>0</v>
      </c>
      <c r="BD99" s="88">
        <f>'006 - SO 10.1- 3.etapa ca...'!F41</f>
        <v>0</v>
      </c>
      <c r="BT99" s="21" t="s">
        <v>83</v>
      </c>
      <c r="BV99" s="21" t="s">
        <v>73</v>
      </c>
      <c r="BW99" s="21" t="s">
        <v>90</v>
      </c>
      <c r="BX99" s="21" t="s">
        <v>79</v>
      </c>
      <c r="CL99" s="21" t="s">
        <v>1</v>
      </c>
    </row>
    <row r="100" spans="1:90" s="3" customFormat="1" ht="16.5" customHeight="1" x14ac:dyDescent="0.2">
      <c r="A100" s="83" t="s">
        <v>80</v>
      </c>
      <c r="B100" s="49"/>
      <c r="C100" s="9"/>
      <c r="D100" s="9"/>
      <c r="E100" s="206">
        <v>7</v>
      </c>
      <c r="F100" s="206"/>
      <c r="G100" s="206"/>
      <c r="H100" s="206"/>
      <c r="I100" s="206"/>
      <c r="J100" s="9"/>
      <c r="K100" s="206" t="s">
        <v>91</v>
      </c>
      <c r="L100" s="206"/>
      <c r="M100" s="206"/>
      <c r="N100" s="206"/>
      <c r="O100" s="206"/>
      <c r="P100" s="206"/>
      <c r="Q100" s="206"/>
      <c r="R100" s="206"/>
      <c r="S100" s="206"/>
      <c r="T100" s="206"/>
      <c r="U100" s="206"/>
      <c r="V100" s="206"/>
      <c r="W100" s="206"/>
      <c r="X100" s="206"/>
      <c r="Y100" s="206"/>
      <c r="Z100" s="206"/>
      <c r="AA100" s="206"/>
      <c r="AB100" s="206"/>
      <c r="AC100" s="206"/>
      <c r="AD100" s="206"/>
      <c r="AE100" s="206"/>
      <c r="AF100" s="206"/>
      <c r="AG100" s="223">
        <f>'7-ZTI-A1'!J34</f>
        <v>0</v>
      </c>
      <c r="AH100" s="224"/>
      <c r="AI100" s="224"/>
      <c r="AJ100" s="224"/>
      <c r="AK100" s="224"/>
      <c r="AL100" s="224"/>
      <c r="AM100" s="224"/>
      <c r="AN100" s="223">
        <f t="shared" si="0"/>
        <v>0</v>
      </c>
      <c r="AO100" s="224"/>
      <c r="AP100" s="224"/>
      <c r="AQ100" s="84" t="s">
        <v>82</v>
      </c>
      <c r="AR100" s="49"/>
      <c r="AS100" s="85">
        <v>0</v>
      </c>
      <c r="AT100" s="86">
        <f t="shared" si="1"/>
        <v>0</v>
      </c>
      <c r="AU100" s="87">
        <f>'7-ZTI-A1'!P133</f>
        <v>0</v>
      </c>
      <c r="AV100" s="86">
        <f>'7-ZTI-A1'!J37</f>
        <v>0</v>
      </c>
      <c r="AW100" s="86">
        <f>'7-ZTI-A1'!J38</f>
        <v>0</v>
      </c>
      <c r="AX100" s="86">
        <f>'7-ZTI-A1'!J39</f>
        <v>0</v>
      </c>
      <c r="AY100" s="86">
        <f>'7-ZTI-A1'!J40</f>
        <v>0</v>
      </c>
      <c r="AZ100" s="86">
        <f>'7-ZTI-A1'!F37</f>
        <v>0</v>
      </c>
      <c r="BA100" s="86">
        <f>'7-ZTI-A1'!F38</f>
        <v>0</v>
      </c>
      <c r="BB100" s="86">
        <f>'7-ZTI-A1'!F39</f>
        <v>0</v>
      </c>
      <c r="BC100" s="86">
        <f>'7-ZTI-A1'!F40</f>
        <v>0</v>
      </c>
      <c r="BD100" s="88">
        <f>'7-ZTI-A1'!F41</f>
        <v>0</v>
      </c>
      <c r="BT100" s="21" t="s">
        <v>83</v>
      </c>
      <c r="BV100" s="21" t="s">
        <v>73</v>
      </c>
      <c r="BW100" s="21" t="s">
        <v>92</v>
      </c>
      <c r="BX100" s="21" t="s">
        <v>79</v>
      </c>
      <c r="CL100" s="21" t="s">
        <v>1</v>
      </c>
    </row>
    <row r="101" spans="1:90" s="3" customFormat="1" ht="16.5" customHeight="1" x14ac:dyDescent="0.2">
      <c r="A101" s="83" t="s">
        <v>80</v>
      </c>
      <c r="B101" s="49"/>
      <c r="C101" s="9"/>
      <c r="D101" s="9"/>
      <c r="E101" s="206">
        <v>8</v>
      </c>
      <c r="F101" s="206"/>
      <c r="G101" s="206"/>
      <c r="H101" s="206"/>
      <c r="I101" s="206"/>
      <c r="J101" s="9"/>
      <c r="K101" s="206" t="s">
        <v>93</v>
      </c>
      <c r="L101" s="206"/>
      <c r="M101" s="206"/>
      <c r="N101" s="206"/>
      <c r="O101" s="206"/>
      <c r="P101" s="206"/>
      <c r="Q101" s="206"/>
      <c r="R101" s="206"/>
      <c r="S101" s="206"/>
      <c r="T101" s="206"/>
      <c r="U101" s="206"/>
      <c r="V101" s="206"/>
      <c r="W101" s="206"/>
      <c r="X101" s="206"/>
      <c r="Y101" s="206"/>
      <c r="Z101" s="206"/>
      <c r="AA101" s="206"/>
      <c r="AB101" s="206"/>
      <c r="AC101" s="206"/>
      <c r="AD101" s="206"/>
      <c r="AE101" s="206"/>
      <c r="AF101" s="206"/>
      <c r="AG101" s="223">
        <f>'8-ZTI-A2'!J34</f>
        <v>0</v>
      </c>
      <c r="AH101" s="224"/>
      <c r="AI101" s="224"/>
      <c r="AJ101" s="224"/>
      <c r="AK101" s="224"/>
      <c r="AL101" s="224"/>
      <c r="AM101" s="224"/>
      <c r="AN101" s="223">
        <f t="shared" si="0"/>
        <v>0</v>
      </c>
      <c r="AO101" s="224"/>
      <c r="AP101" s="224"/>
      <c r="AQ101" s="84" t="s">
        <v>82</v>
      </c>
      <c r="AR101" s="49"/>
      <c r="AS101" s="85">
        <v>0</v>
      </c>
      <c r="AT101" s="86">
        <f t="shared" si="1"/>
        <v>0</v>
      </c>
      <c r="AU101" s="87">
        <f>'8-ZTI-A2'!P133</f>
        <v>0</v>
      </c>
      <c r="AV101" s="86">
        <f>'8-ZTI-A2'!J37</f>
        <v>0</v>
      </c>
      <c r="AW101" s="86">
        <f>'8-ZTI-A2'!J38</f>
        <v>0</v>
      </c>
      <c r="AX101" s="86">
        <f>'8-ZTI-A2'!J39</f>
        <v>0</v>
      </c>
      <c r="AY101" s="86">
        <f>'8-ZTI-A2'!J40</f>
        <v>0</v>
      </c>
      <c r="AZ101" s="86">
        <f>'8-ZTI-A2'!F37</f>
        <v>0</v>
      </c>
      <c r="BA101" s="86">
        <f>'8-ZTI-A2'!F38</f>
        <v>0</v>
      </c>
      <c r="BB101" s="86">
        <f>'8-ZTI-A2'!F39</f>
        <v>0</v>
      </c>
      <c r="BC101" s="86">
        <f>'8-ZTI-A2'!F40</f>
        <v>0</v>
      </c>
      <c r="BD101" s="88">
        <f>'8-ZTI-A2'!F41</f>
        <v>0</v>
      </c>
      <c r="BT101" s="21" t="s">
        <v>83</v>
      </c>
      <c r="BV101" s="21" t="s">
        <v>73</v>
      </c>
      <c r="BW101" s="21" t="s">
        <v>94</v>
      </c>
      <c r="BX101" s="21" t="s">
        <v>79</v>
      </c>
      <c r="CL101" s="21" t="s">
        <v>1</v>
      </c>
    </row>
    <row r="102" spans="1:90" s="3" customFormat="1" ht="16.5" customHeight="1" x14ac:dyDescent="0.2">
      <c r="A102" s="83" t="s">
        <v>80</v>
      </c>
      <c r="B102" s="49"/>
      <c r="C102" s="9"/>
      <c r="D102" s="9"/>
      <c r="E102" s="206">
        <v>9</v>
      </c>
      <c r="F102" s="206"/>
      <c r="G102" s="206"/>
      <c r="H102" s="206"/>
      <c r="I102" s="206"/>
      <c r="J102" s="9"/>
      <c r="K102" s="206" t="s">
        <v>95</v>
      </c>
      <c r="L102" s="206"/>
      <c r="M102" s="206"/>
      <c r="N102" s="206"/>
      <c r="O102" s="206"/>
      <c r="P102" s="206"/>
      <c r="Q102" s="206"/>
      <c r="R102" s="206"/>
      <c r="S102" s="206"/>
      <c r="T102" s="206"/>
      <c r="U102" s="206"/>
      <c r="V102" s="206"/>
      <c r="W102" s="206"/>
      <c r="X102" s="206"/>
      <c r="Y102" s="206"/>
      <c r="Z102" s="206"/>
      <c r="AA102" s="206"/>
      <c r="AB102" s="206"/>
      <c r="AC102" s="206"/>
      <c r="AD102" s="206"/>
      <c r="AE102" s="206"/>
      <c r="AF102" s="206"/>
      <c r="AG102" s="223">
        <f>'9-ZTI-B1'!J34</f>
        <v>0</v>
      </c>
      <c r="AH102" s="224"/>
      <c r="AI102" s="224"/>
      <c r="AJ102" s="224"/>
      <c r="AK102" s="224"/>
      <c r="AL102" s="224"/>
      <c r="AM102" s="224"/>
      <c r="AN102" s="223">
        <f t="shared" si="0"/>
        <v>0</v>
      </c>
      <c r="AO102" s="224"/>
      <c r="AP102" s="224"/>
      <c r="AQ102" s="84" t="s">
        <v>82</v>
      </c>
      <c r="AR102" s="49"/>
      <c r="AS102" s="85">
        <v>0</v>
      </c>
      <c r="AT102" s="86">
        <f t="shared" si="1"/>
        <v>0</v>
      </c>
      <c r="AU102" s="87">
        <f>'9-ZTI-B1'!P132</f>
        <v>0</v>
      </c>
      <c r="AV102" s="86">
        <f>'9-ZTI-B1'!J37</f>
        <v>0</v>
      </c>
      <c r="AW102" s="86">
        <f>'9-ZTI-B1'!J38</f>
        <v>0</v>
      </c>
      <c r="AX102" s="86">
        <f>'9-ZTI-B1'!J39</f>
        <v>0</v>
      </c>
      <c r="AY102" s="86">
        <f>'9-ZTI-B1'!J40</f>
        <v>0</v>
      </c>
      <c r="AZ102" s="86">
        <f>'9-ZTI-B1'!F37</f>
        <v>0</v>
      </c>
      <c r="BA102" s="86">
        <f>'9-ZTI-B1'!F38</f>
        <v>0</v>
      </c>
      <c r="BB102" s="86">
        <f>'9-ZTI-B1'!F39</f>
        <v>0</v>
      </c>
      <c r="BC102" s="86">
        <f>'9-ZTI-B1'!F40</f>
        <v>0</v>
      </c>
      <c r="BD102" s="88">
        <f>'9-ZTI-B1'!F41</f>
        <v>0</v>
      </c>
      <c r="BT102" s="21" t="s">
        <v>83</v>
      </c>
      <c r="BV102" s="21" t="s">
        <v>73</v>
      </c>
      <c r="BW102" s="21" t="s">
        <v>96</v>
      </c>
      <c r="BX102" s="21" t="s">
        <v>79</v>
      </c>
      <c r="CL102" s="21" t="s">
        <v>1</v>
      </c>
    </row>
    <row r="103" spans="1:90" s="3" customFormat="1" ht="16.5" customHeight="1" x14ac:dyDescent="0.2">
      <c r="A103" s="83" t="s">
        <v>80</v>
      </c>
      <c r="B103" s="49"/>
      <c r="C103" s="9"/>
      <c r="D103" s="9"/>
      <c r="E103" s="206">
        <v>10</v>
      </c>
      <c r="F103" s="206"/>
      <c r="G103" s="206"/>
      <c r="H103" s="206"/>
      <c r="I103" s="206"/>
      <c r="J103" s="9"/>
      <c r="K103" s="206" t="s">
        <v>97</v>
      </c>
      <c r="L103" s="206"/>
      <c r="M103" s="206"/>
      <c r="N103" s="206"/>
      <c r="O103" s="206"/>
      <c r="P103" s="206"/>
      <c r="Q103" s="206"/>
      <c r="R103" s="206"/>
      <c r="S103" s="206"/>
      <c r="T103" s="206"/>
      <c r="U103" s="206"/>
      <c r="V103" s="206"/>
      <c r="W103" s="206"/>
      <c r="X103" s="206"/>
      <c r="Y103" s="206"/>
      <c r="Z103" s="206"/>
      <c r="AA103" s="206"/>
      <c r="AB103" s="206"/>
      <c r="AC103" s="206"/>
      <c r="AD103" s="206"/>
      <c r="AE103" s="206"/>
      <c r="AF103" s="206"/>
      <c r="AG103" s="223">
        <f>'10-ZTI-B2'!J34</f>
        <v>0</v>
      </c>
      <c r="AH103" s="224"/>
      <c r="AI103" s="224"/>
      <c r="AJ103" s="224"/>
      <c r="AK103" s="224"/>
      <c r="AL103" s="224"/>
      <c r="AM103" s="224"/>
      <c r="AN103" s="223">
        <f t="shared" si="0"/>
        <v>0</v>
      </c>
      <c r="AO103" s="224"/>
      <c r="AP103" s="224"/>
      <c r="AQ103" s="84" t="s">
        <v>82</v>
      </c>
      <c r="AR103" s="49"/>
      <c r="AS103" s="85">
        <v>0</v>
      </c>
      <c r="AT103" s="86">
        <f t="shared" si="1"/>
        <v>0</v>
      </c>
      <c r="AU103" s="87">
        <f>'10-ZTI-B2'!P132</f>
        <v>0</v>
      </c>
      <c r="AV103" s="86">
        <f>'10-ZTI-B2'!J37</f>
        <v>0</v>
      </c>
      <c r="AW103" s="86">
        <f>'10-ZTI-B2'!J38</f>
        <v>0</v>
      </c>
      <c r="AX103" s="86">
        <f>'10-ZTI-B2'!J39</f>
        <v>0</v>
      </c>
      <c r="AY103" s="86">
        <f>'10-ZTI-B2'!J40</f>
        <v>0</v>
      </c>
      <c r="AZ103" s="86">
        <f>'10-ZTI-B2'!F37</f>
        <v>0</v>
      </c>
      <c r="BA103" s="86">
        <f>'10-ZTI-B2'!F38</f>
        <v>0</v>
      </c>
      <c r="BB103" s="86">
        <f>'10-ZTI-B2'!F39</f>
        <v>0</v>
      </c>
      <c r="BC103" s="86">
        <f>'10-ZTI-B2'!F40</f>
        <v>0</v>
      </c>
      <c r="BD103" s="88">
        <f>'10-ZTI-B2'!F41</f>
        <v>0</v>
      </c>
      <c r="BT103" s="21" t="s">
        <v>83</v>
      </c>
      <c r="BV103" s="21" t="s">
        <v>73</v>
      </c>
      <c r="BW103" s="21" t="s">
        <v>98</v>
      </c>
      <c r="BX103" s="21" t="s">
        <v>79</v>
      </c>
      <c r="CL103" s="21" t="s">
        <v>1</v>
      </c>
    </row>
    <row r="104" spans="1:90" s="3" customFormat="1" ht="16.5" customHeight="1" x14ac:dyDescent="0.2">
      <c r="A104" s="83" t="s">
        <v>80</v>
      </c>
      <c r="B104" s="49"/>
      <c r="C104" s="9"/>
      <c r="D104" s="9"/>
      <c r="E104" s="206">
        <v>11</v>
      </c>
      <c r="F104" s="206"/>
      <c r="G104" s="206"/>
      <c r="H104" s="206"/>
      <c r="I104" s="206"/>
      <c r="J104" s="9"/>
      <c r="K104" s="206" t="s">
        <v>99</v>
      </c>
      <c r="L104" s="206"/>
      <c r="M104" s="206"/>
      <c r="N104" s="206"/>
      <c r="O104" s="206"/>
      <c r="P104" s="206"/>
      <c r="Q104" s="206"/>
      <c r="R104" s="206"/>
      <c r="S104" s="206"/>
      <c r="T104" s="206"/>
      <c r="U104" s="206"/>
      <c r="V104" s="206"/>
      <c r="W104" s="206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23">
        <f>'11-ZTI-B3'!J34</f>
        <v>0</v>
      </c>
      <c r="AH104" s="224"/>
      <c r="AI104" s="224"/>
      <c r="AJ104" s="224"/>
      <c r="AK104" s="224"/>
      <c r="AL104" s="224"/>
      <c r="AM104" s="224"/>
      <c r="AN104" s="223">
        <f t="shared" si="0"/>
        <v>0</v>
      </c>
      <c r="AO104" s="224"/>
      <c r="AP104" s="224"/>
      <c r="AQ104" s="84" t="s">
        <v>82</v>
      </c>
      <c r="AR104" s="49"/>
      <c r="AS104" s="85">
        <v>0</v>
      </c>
      <c r="AT104" s="86">
        <f t="shared" si="1"/>
        <v>0</v>
      </c>
      <c r="AU104" s="87">
        <f>'11-ZTI-B3'!P132</f>
        <v>0</v>
      </c>
      <c r="AV104" s="86">
        <f>'11-ZTI-B3'!J37</f>
        <v>0</v>
      </c>
      <c r="AW104" s="86">
        <f>'11-ZTI-B3'!J38</f>
        <v>0</v>
      </c>
      <c r="AX104" s="86">
        <f>'11-ZTI-B3'!J39</f>
        <v>0</v>
      </c>
      <c r="AY104" s="86">
        <f>'11-ZTI-B3'!J40</f>
        <v>0</v>
      </c>
      <c r="AZ104" s="86">
        <f>'11-ZTI-B3'!F37</f>
        <v>0</v>
      </c>
      <c r="BA104" s="86">
        <f>'11-ZTI-B3'!F38</f>
        <v>0</v>
      </c>
      <c r="BB104" s="86">
        <f>'11-ZTI-B3'!F39</f>
        <v>0</v>
      </c>
      <c r="BC104" s="86">
        <f>'11-ZTI-B3'!F40</f>
        <v>0</v>
      </c>
      <c r="BD104" s="88">
        <f>'11-ZTI-B3'!F41</f>
        <v>0</v>
      </c>
      <c r="BT104" s="21" t="s">
        <v>83</v>
      </c>
      <c r="BV104" s="21" t="s">
        <v>73</v>
      </c>
      <c r="BW104" s="21" t="s">
        <v>100</v>
      </c>
      <c r="BX104" s="21" t="s">
        <v>79</v>
      </c>
      <c r="CL104" s="21" t="s">
        <v>1</v>
      </c>
    </row>
    <row r="105" spans="1:90" s="3" customFormat="1" ht="16.5" customHeight="1" x14ac:dyDescent="0.2">
      <c r="A105" s="83" t="s">
        <v>80</v>
      </c>
      <c r="B105" s="49"/>
      <c r="C105" s="9"/>
      <c r="D105" s="9"/>
      <c r="E105" s="206">
        <v>12</v>
      </c>
      <c r="F105" s="206"/>
      <c r="G105" s="206"/>
      <c r="H105" s="206"/>
      <c r="I105" s="206"/>
      <c r="J105" s="9"/>
      <c r="K105" s="206" t="s">
        <v>101</v>
      </c>
      <c r="L105" s="206"/>
      <c r="M105" s="206"/>
      <c r="N105" s="206"/>
      <c r="O105" s="206"/>
      <c r="P105" s="206"/>
      <c r="Q105" s="206"/>
      <c r="R105" s="206"/>
      <c r="S105" s="206"/>
      <c r="T105" s="206"/>
      <c r="U105" s="206"/>
      <c r="V105" s="206"/>
      <c r="W105" s="206"/>
      <c r="X105" s="206"/>
      <c r="Y105" s="206"/>
      <c r="Z105" s="206"/>
      <c r="AA105" s="206"/>
      <c r="AB105" s="206"/>
      <c r="AC105" s="206"/>
      <c r="AD105" s="206"/>
      <c r="AE105" s="206"/>
      <c r="AF105" s="206"/>
      <c r="AG105" s="223">
        <f>'12-ZTI-B4'!J34</f>
        <v>0</v>
      </c>
      <c r="AH105" s="224"/>
      <c r="AI105" s="224"/>
      <c r="AJ105" s="224"/>
      <c r="AK105" s="224"/>
      <c r="AL105" s="224"/>
      <c r="AM105" s="224"/>
      <c r="AN105" s="223">
        <f t="shared" si="0"/>
        <v>0</v>
      </c>
      <c r="AO105" s="224"/>
      <c r="AP105" s="224"/>
      <c r="AQ105" s="84" t="s">
        <v>82</v>
      </c>
      <c r="AR105" s="49"/>
      <c r="AS105" s="85">
        <v>0</v>
      </c>
      <c r="AT105" s="86">
        <f t="shared" si="1"/>
        <v>0</v>
      </c>
      <c r="AU105" s="87">
        <f>'12-ZTI-B4'!P132</f>
        <v>0</v>
      </c>
      <c r="AV105" s="86">
        <f>'12-ZTI-B4'!J37</f>
        <v>0</v>
      </c>
      <c r="AW105" s="86">
        <f>'12-ZTI-B4'!J38</f>
        <v>0</v>
      </c>
      <c r="AX105" s="86">
        <f>'12-ZTI-B4'!J39</f>
        <v>0</v>
      </c>
      <c r="AY105" s="86">
        <f>'12-ZTI-B4'!J40</f>
        <v>0</v>
      </c>
      <c r="AZ105" s="86">
        <f>'12-ZTI-B4'!F37</f>
        <v>0</v>
      </c>
      <c r="BA105" s="86">
        <f>'12-ZTI-B4'!F38</f>
        <v>0</v>
      </c>
      <c r="BB105" s="86">
        <f>'12-ZTI-B4'!F39</f>
        <v>0</v>
      </c>
      <c r="BC105" s="86">
        <f>'12-ZTI-B4'!F40</f>
        <v>0</v>
      </c>
      <c r="BD105" s="88">
        <f>'12-ZTI-B4'!F41</f>
        <v>0</v>
      </c>
      <c r="BT105" s="21" t="s">
        <v>83</v>
      </c>
      <c r="BV105" s="21" t="s">
        <v>73</v>
      </c>
      <c r="BW105" s="21" t="s">
        <v>102</v>
      </c>
      <c r="BX105" s="21" t="s">
        <v>79</v>
      </c>
      <c r="CL105" s="21" t="s">
        <v>1</v>
      </c>
    </row>
    <row r="106" spans="1:90" s="3" customFormat="1" ht="16.5" customHeight="1" x14ac:dyDescent="0.2">
      <c r="A106" s="83" t="s">
        <v>80</v>
      </c>
      <c r="B106" s="49"/>
      <c r="C106" s="9"/>
      <c r="D106" s="9"/>
      <c r="E106" s="206">
        <v>13</v>
      </c>
      <c r="F106" s="206"/>
      <c r="G106" s="206"/>
      <c r="H106" s="206"/>
      <c r="I106" s="206"/>
      <c r="J106" s="9"/>
      <c r="K106" s="206" t="s">
        <v>103</v>
      </c>
      <c r="L106" s="206"/>
      <c r="M106" s="206"/>
      <c r="N106" s="206"/>
      <c r="O106" s="206"/>
      <c r="P106" s="206"/>
      <c r="Q106" s="206"/>
      <c r="R106" s="206"/>
      <c r="S106" s="206"/>
      <c r="T106" s="206"/>
      <c r="U106" s="206"/>
      <c r="V106" s="206"/>
      <c r="W106" s="206"/>
      <c r="X106" s="206"/>
      <c r="Y106" s="206"/>
      <c r="Z106" s="206"/>
      <c r="AA106" s="206"/>
      <c r="AB106" s="206"/>
      <c r="AC106" s="206"/>
      <c r="AD106" s="206"/>
      <c r="AE106" s="206"/>
      <c r="AF106" s="206"/>
      <c r="AG106" s="223">
        <f>'13-ZTI-D1'!J34</f>
        <v>0</v>
      </c>
      <c r="AH106" s="224"/>
      <c r="AI106" s="224"/>
      <c r="AJ106" s="224"/>
      <c r="AK106" s="224"/>
      <c r="AL106" s="224"/>
      <c r="AM106" s="224"/>
      <c r="AN106" s="223">
        <f t="shared" si="0"/>
        <v>0</v>
      </c>
      <c r="AO106" s="224"/>
      <c r="AP106" s="224"/>
      <c r="AQ106" s="84" t="s">
        <v>82</v>
      </c>
      <c r="AR106" s="49"/>
      <c r="AS106" s="85">
        <v>0</v>
      </c>
      <c r="AT106" s="86">
        <f t="shared" si="1"/>
        <v>0</v>
      </c>
      <c r="AU106" s="87">
        <f>'13-ZTI-D1'!P132</f>
        <v>0</v>
      </c>
      <c r="AV106" s="86">
        <f>'13-ZTI-D1'!J37</f>
        <v>0</v>
      </c>
      <c r="AW106" s="86">
        <f>'13-ZTI-D1'!J38</f>
        <v>0</v>
      </c>
      <c r="AX106" s="86">
        <f>'13-ZTI-D1'!J39</f>
        <v>0</v>
      </c>
      <c r="AY106" s="86">
        <f>'13-ZTI-D1'!J40</f>
        <v>0</v>
      </c>
      <c r="AZ106" s="86">
        <f>'13-ZTI-D1'!F37</f>
        <v>0</v>
      </c>
      <c r="BA106" s="86">
        <f>'13-ZTI-D1'!F38</f>
        <v>0</v>
      </c>
      <c r="BB106" s="86">
        <f>'13-ZTI-D1'!F39</f>
        <v>0</v>
      </c>
      <c r="BC106" s="86">
        <f>'13-ZTI-D1'!F40</f>
        <v>0</v>
      </c>
      <c r="BD106" s="88">
        <f>'13-ZTI-D1'!F41</f>
        <v>0</v>
      </c>
      <c r="BT106" s="21" t="s">
        <v>83</v>
      </c>
      <c r="BV106" s="21" t="s">
        <v>73</v>
      </c>
      <c r="BW106" s="21" t="s">
        <v>104</v>
      </c>
      <c r="BX106" s="21" t="s">
        <v>79</v>
      </c>
      <c r="CL106" s="21" t="s">
        <v>1</v>
      </c>
    </row>
    <row r="107" spans="1:90" s="3" customFormat="1" ht="16.5" customHeight="1" x14ac:dyDescent="0.2">
      <c r="A107" s="83" t="s">
        <v>80</v>
      </c>
      <c r="B107" s="49"/>
      <c r="C107" s="9"/>
      <c r="D107" s="9"/>
      <c r="E107" s="206">
        <v>14</v>
      </c>
      <c r="F107" s="206"/>
      <c r="G107" s="206"/>
      <c r="H107" s="206"/>
      <c r="I107" s="206"/>
      <c r="J107" s="9"/>
      <c r="K107" s="206" t="s">
        <v>105</v>
      </c>
      <c r="L107" s="206"/>
      <c r="M107" s="206"/>
      <c r="N107" s="206"/>
      <c r="O107" s="206"/>
      <c r="P107" s="206"/>
      <c r="Q107" s="206"/>
      <c r="R107" s="206"/>
      <c r="S107" s="206"/>
      <c r="T107" s="206"/>
      <c r="U107" s="206"/>
      <c r="V107" s="206"/>
      <c r="W107" s="206"/>
      <c r="X107" s="206"/>
      <c r="Y107" s="206"/>
      <c r="Z107" s="206"/>
      <c r="AA107" s="206"/>
      <c r="AB107" s="206"/>
      <c r="AC107" s="206"/>
      <c r="AD107" s="206"/>
      <c r="AE107" s="206"/>
      <c r="AF107" s="206"/>
      <c r="AG107" s="223">
        <f>'14-ZTI-D2'!J34</f>
        <v>0</v>
      </c>
      <c r="AH107" s="224"/>
      <c r="AI107" s="224"/>
      <c r="AJ107" s="224"/>
      <c r="AK107" s="224"/>
      <c r="AL107" s="224"/>
      <c r="AM107" s="224"/>
      <c r="AN107" s="223">
        <f t="shared" si="0"/>
        <v>0</v>
      </c>
      <c r="AO107" s="224"/>
      <c r="AP107" s="224"/>
      <c r="AQ107" s="84" t="s">
        <v>82</v>
      </c>
      <c r="AR107" s="49"/>
      <c r="AS107" s="85">
        <v>0</v>
      </c>
      <c r="AT107" s="86">
        <f t="shared" si="1"/>
        <v>0</v>
      </c>
      <c r="AU107" s="87">
        <f>'14-ZTI-D2'!P132</f>
        <v>0</v>
      </c>
      <c r="AV107" s="86">
        <f>'14-ZTI-D2'!J37</f>
        <v>0</v>
      </c>
      <c r="AW107" s="86">
        <f>'14-ZTI-D2'!J38</f>
        <v>0</v>
      </c>
      <c r="AX107" s="86">
        <f>'14-ZTI-D2'!J39</f>
        <v>0</v>
      </c>
      <c r="AY107" s="86">
        <f>'14-ZTI-D2'!J40</f>
        <v>0</v>
      </c>
      <c r="AZ107" s="86">
        <f>'14-ZTI-D2'!F37</f>
        <v>0</v>
      </c>
      <c r="BA107" s="86">
        <f>'14-ZTI-D2'!F38</f>
        <v>0</v>
      </c>
      <c r="BB107" s="86">
        <f>'14-ZTI-D2'!F39</f>
        <v>0</v>
      </c>
      <c r="BC107" s="86">
        <f>'14-ZTI-D2'!F40</f>
        <v>0</v>
      </c>
      <c r="BD107" s="88">
        <f>'14-ZTI-D2'!F41</f>
        <v>0</v>
      </c>
      <c r="BT107" s="21" t="s">
        <v>83</v>
      </c>
      <c r="BV107" s="21" t="s">
        <v>73</v>
      </c>
      <c r="BW107" s="21" t="s">
        <v>106</v>
      </c>
      <c r="BX107" s="21" t="s">
        <v>79</v>
      </c>
      <c r="CL107" s="21" t="s">
        <v>1</v>
      </c>
    </row>
    <row r="108" spans="1:90" s="3" customFormat="1" ht="16.5" customHeight="1" x14ac:dyDescent="0.2">
      <c r="A108" s="83" t="s">
        <v>80</v>
      </c>
      <c r="B108" s="49"/>
      <c r="C108" s="9"/>
      <c r="D108" s="9"/>
      <c r="E108" s="206">
        <v>15</v>
      </c>
      <c r="F108" s="206"/>
      <c r="G108" s="206"/>
      <c r="H108" s="206"/>
      <c r="I108" s="206"/>
      <c r="J108" s="9"/>
      <c r="K108" s="206" t="s">
        <v>107</v>
      </c>
      <c r="L108" s="206"/>
      <c r="M108" s="206"/>
      <c r="N108" s="206"/>
      <c r="O108" s="206"/>
      <c r="P108" s="206"/>
      <c r="Q108" s="206"/>
      <c r="R108" s="206"/>
      <c r="S108" s="206"/>
      <c r="T108" s="206"/>
      <c r="U108" s="206"/>
      <c r="V108" s="206"/>
      <c r="W108" s="206"/>
      <c r="X108" s="206"/>
      <c r="Y108" s="206"/>
      <c r="Z108" s="206"/>
      <c r="AA108" s="206"/>
      <c r="AB108" s="206"/>
      <c r="AC108" s="206"/>
      <c r="AD108" s="206"/>
      <c r="AE108" s="206"/>
      <c r="AF108" s="206"/>
      <c r="AG108" s="223">
        <f>'15-ZTI-D3'!J34</f>
        <v>0</v>
      </c>
      <c r="AH108" s="224"/>
      <c r="AI108" s="224"/>
      <c r="AJ108" s="224"/>
      <c r="AK108" s="224"/>
      <c r="AL108" s="224"/>
      <c r="AM108" s="224"/>
      <c r="AN108" s="223">
        <f t="shared" si="0"/>
        <v>0</v>
      </c>
      <c r="AO108" s="224"/>
      <c r="AP108" s="224"/>
      <c r="AQ108" s="84" t="s">
        <v>82</v>
      </c>
      <c r="AR108" s="49"/>
      <c r="AS108" s="85">
        <v>0</v>
      </c>
      <c r="AT108" s="86">
        <f t="shared" si="1"/>
        <v>0</v>
      </c>
      <c r="AU108" s="87">
        <f>'15-ZTI-D3'!P132</f>
        <v>0</v>
      </c>
      <c r="AV108" s="86">
        <f>'15-ZTI-D3'!J37</f>
        <v>0</v>
      </c>
      <c r="AW108" s="86">
        <f>'15-ZTI-D3'!J38</f>
        <v>0</v>
      </c>
      <c r="AX108" s="86">
        <f>'15-ZTI-D3'!J39</f>
        <v>0</v>
      </c>
      <c r="AY108" s="86">
        <f>'15-ZTI-D3'!J40</f>
        <v>0</v>
      </c>
      <c r="AZ108" s="86">
        <f>'15-ZTI-D3'!F37</f>
        <v>0</v>
      </c>
      <c r="BA108" s="86">
        <f>'15-ZTI-D3'!F38</f>
        <v>0</v>
      </c>
      <c r="BB108" s="86">
        <f>'15-ZTI-D3'!F39</f>
        <v>0</v>
      </c>
      <c r="BC108" s="86">
        <f>'15-ZTI-D3'!F40</f>
        <v>0</v>
      </c>
      <c r="BD108" s="88">
        <f>'15-ZTI-D3'!F41</f>
        <v>0</v>
      </c>
      <c r="BT108" s="21" t="s">
        <v>83</v>
      </c>
      <c r="BV108" s="21" t="s">
        <v>73</v>
      </c>
      <c r="BW108" s="21" t="s">
        <v>108</v>
      </c>
      <c r="BX108" s="21" t="s">
        <v>79</v>
      </c>
      <c r="CL108" s="21" t="s">
        <v>1</v>
      </c>
    </row>
    <row r="109" spans="1:90" s="3" customFormat="1" ht="16.5" customHeight="1" x14ac:dyDescent="0.2">
      <c r="A109" s="83" t="s">
        <v>80</v>
      </c>
      <c r="B109" s="49"/>
      <c r="C109" s="9"/>
      <c r="D109" s="9"/>
      <c r="E109" s="206">
        <v>16</v>
      </c>
      <c r="F109" s="206"/>
      <c r="G109" s="206"/>
      <c r="H109" s="206"/>
      <c r="I109" s="206"/>
      <c r="J109" s="9"/>
      <c r="K109" s="206" t="s">
        <v>109</v>
      </c>
      <c r="L109" s="206"/>
      <c r="M109" s="206"/>
      <c r="N109" s="206"/>
      <c r="O109" s="206"/>
      <c r="P109" s="206"/>
      <c r="Q109" s="206"/>
      <c r="R109" s="206"/>
      <c r="S109" s="206"/>
      <c r="T109" s="206"/>
      <c r="U109" s="206"/>
      <c r="V109" s="206"/>
      <c r="W109" s="206"/>
      <c r="X109" s="206"/>
      <c r="Y109" s="206"/>
      <c r="Z109" s="206"/>
      <c r="AA109" s="206"/>
      <c r="AB109" s="206"/>
      <c r="AC109" s="206"/>
      <c r="AD109" s="206"/>
      <c r="AE109" s="206"/>
      <c r="AF109" s="206"/>
      <c r="AG109" s="223">
        <f>'16-ZTI-D4'!J34</f>
        <v>0</v>
      </c>
      <c r="AH109" s="224"/>
      <c r="AI109" s="224"/>
      <c r="AJ109" s="224"/>
      <c r="AK109" s="224"/>
      <c r="AL109" s="224"/>
      <c r="AM109" s="224"/>
      <c r="AN109" s="223">
        <f t="shared" si="0"/>
        <v>0</v>
      </c>
      <c r="AO109" s="224"/>
      <c r="AP109" s="224"/>
      <c r="AQ109" s="84" t="s">
        <v>82</v>
      </c>
      <c r="AR109" s="49"/>
      <c r="AS109" s="85">
        <v>0</v>
      </c>
      <c r="AT109" s="86">
        <f t="shared" si="1"/>
        <v>0</v>
      </c>
      <c r="AU109" s="87">
        <f>'16-ZTI-D4'!P132</f>
        <v>0</v>
      </c>
      <c r="AV109" s="86">
        <f>'16-ZTI-D4'!J37</f>
        <v>0</v>
      </c>
      <c r="AW109" s="86">
        <f>'16-ZTI-D4'!J38</f>
        <v>0</v>
      </c>
      <c r="AX109" s="86">
        <f>'16-ZTI-D4'!J39</f>
        <v>0</v>
      </c>
      <c r="AY109" s="86">
        <f>'16-ZTI-D4'!J40</f>
        <v>0</v>
      </c>
      <c r="AZ109" s="86">
        <f>'16-ZTI-D4'!F37</f>
        <v>0</v>
      </c>
      <c r="BA109" s="86">
        <f>'16-ZTI-D4'!F38</f>
        <v>0</v>
      </c>
      <c r="BB109" s="86">
        <f>'16-ZTI-D4'!F39</f>
        <v>0</v>
      </c>
      <c r="BC109" s="86">
        <f>'16-ZTI-D4'!F40</f>
        <v>0</v>
      </c>
      <c r="BD109" s="88">
        <f>'16-ZTI-D4'!F41</f>
        <v>0</v>
      </c>
      <c r="BT109" s="21" t="s">
        <v>83</v>
      </c>
      <c r="BV109" s="21" t="s">
        <v>73</v>
      </c>
      <c r="BW109" s="21" t="s">
        <v>110</v>
      </c>
      <c r="BX109" s="21" t="s">
        <v>79</v>
      </c>
      <c r="CL109" s="21" t="s">
        <v>1</v>
      </c>
    </row>
    <row r="110" spans="1:90" s="3" customFormat="1" ht="16.5" customHeight="1" x14ac:dyDescent="0.2">
      <c r="A110" s="83" t="s">
        <v>80</v>
      </c>
      <c r="B110" s="49"/>
      <c r="C110" s="9"/>
      <c r="D110" s="9"/>
      <c r="E110" s="206">
        <v>17</v>
      </c>
      <c r="F110" s="206"/>
      <c r="G110" s="206"/>
      <c r="H110" s="206"/>
      <c r="I110" s="206"/>
      <c r="J110" s="9"/>
      <c r="K110" s="206" t="s">
        <v>111</v>
      </c>
      <c r="L110" s="206"/>
      <c r="M110" s="206"/>
      <c r="N110" s="206"/>
      <c r="O110" s="206"/>
      <c r="P110" s="206"/>
      <c r="Q110" s="206"/>
      <c r="R110" s="206"/>
      <c r="S110" s="206"/>
      <c r="T110" s="206"/>
      <c r="U110" s="206"/>
      <c r="V110" s="206"/>
      <c r="W110" s="206"/>
      <c r="X110" s="206"/>
      <c r="Y110" s="206"/>
      <c r="Z110" s="206"/>
      <c r="AA110" s="206"/>
      <c r="AB110" s="206"/>
      <c r="AC110" s="206"/>
      <c r="AD110" s="206"/>
      <c r="AE110" s="206"/>
      <c r="AF110" s="206"/>
      <c r="AG110" s="223">
        <f>'17 - ZTI - KONTAJNERY'!J34</f>
        <v>0</v>
      </c>
      <c r="AH110" s="224"/>
      <c r="AI110" s="224"/>
      <c r="AJ110" s="224"/>
      <c r="AK110" s="224"/>
      <c r="AL110" s="224"/>
      <c r="AM110" s="224"/>
      <c r="AN110" s="223">
        <f t="shared" si="0"/>
        <v>0</v>
      </c>
      <c r="AO110" s="224"/>
      <c r="AP110" s="224"/>
      <c r="AQ110" s="84" t="s">
        <v>82</v>
      </c>
      <c r="AR110" s="49"/>
      <c r="AS110" s="85">
        <v>0</v>
      </c>
      <c r="AT110" s="86">
        <f t="shared" si="1"/>
        <v>0</v>
      </c>
      <c r="AU110" s="87">
        <f>'17 - ZTI - KONTAJNERY'!P132</f>
        <v>0</v>
      </c>
      <c r="AV110" s="86">
        <f>'17 - ZTI - KONTAJNERY'!J37</f>
        <v>0</v>
      </c>
      <c r="AW110" s="86">
        <f>'17 - ZTI - KONTAJNERY'!J38</f>
        <v>0</v>
      </c>
      <c r="AX110" s="86">
        <f>'17 - ZTI - KONTAJNERY'!J39</f>
        <v>0</v>
      </c>
      <c r="AY110" s="86">
        <f>'17 - ZTI - KONTAJNERY'!J40</f>
        <v>0</v>
      </c>
      <c r="AZ110" s="86">
        <f>'17 - ZTI - KONTAJNERY'!F37</f>
        <v>0</v>
      </c>
      <c r="BA110" s="86">
        <f>'17 - ZTI - KONTAJNERY'!F38</f>
        <v>0</v>
      </c>
      <c r="BB110" s="86">
        <f>'17 - ZTI - KONTAJNERY'!F39</f>
        <v>0</v>
      </c>
      <c r="BC110" s="86">
        <f>'17 - ZTI - KONTAJNERY'!F40</f>
        <v>0</v>
      </c>
      <c r="BD110" s="88">
        <f>'17 - ZTI - KONTAJNERY'!F41</f>
        <v>0</v>
      </c>
      <c r="BT110" s="21" t="s">
        <v>83</v>
      </c>
      <c r="BV110" s="21" t="s">
        <v>73</v>
      </c>
      <c r="BW110" s="21" t="s">
        <v>112</v>
      </c>
      <c r="BX110" s="21" t="s">
        <v>79</v>
      </c>
      <c r="CL110" s="21" t="s">
        <v>1</v>
      </c>
    </row>
    <row r="111" spans="1:90" s="3" customFormat="1" ht="16.5" customHeight="1" x14ac:dyDescent="0.2">
      <c r="A111" s="83" t="s">
        <v>80</v>
      </c>
      <c r="B111" s="49"/>
      <c r="C111" s="9"/>
      <c r="D111" s="9"/>
      <c r="E111" s="206">
        <v>18</v>
      </c>
      <c r="F111" s="206"/>
      <c r="G111" s="206"/>
      <c r="H111" s="206"/>
      <c r="I111" s="206"/>
      <c r="J111" s="9"/>
      <c r="K111" s="206" t="s">
        <v>113</v>
      </c>
      <c r="L111" s="206"/>
      <c r="M111" s="206"/>
      <c r="N111" s="206"/>
      <c r="O111" s="206"/>
      <c r="P111" s="206"/>
      <c r="Q111" s="206"/>
      <c r="R111" s="206"/>
      <c r="S111" s="206"/>
      <c r="T111" s="206"/>
      <c r="U111" s="206"/>
      <c r="V111" s="206"/>
      <c r="W111" s="206"/>
      <c r="X111" s="206"/>
      <c r="Y111" s="206"/>
      <c r="Z111" s="206"/>
      <c r="AA111" s="206"/>
      <c r="AB111" s="206"/>
      <c r="AC111" s="206"/>
      <c r="AD111" s="206"/>
      <c r="AE111" s="206"/>
      <c r="AF111" s="206"/>
      <c r="AG111" s="223">
        <f>'18 - ZTI - LSS'!J34</f>
        <v>0</v>
      </c>
      <c r="AH111" s="224"/>
      <c r="AI111" s="224"/>
      <c r="AJ111" s="224"/>
      <c r="AK111" s="224"/>
      <c r="AL111" s="224"/>
      <c r="AM111" s="224"/>
      <c r="AN111" s="223">
        <f t="shared" si="0"/>
        <v>0</v>
      </c>
      <c r="AO111" s="224"/>
      <c r="AP111" s="224"/>
      <c r="AQ111" s="84" t="s">
        <v>82</v>
      </c>
      <c r="AR111" s="49"/>
      <c r="AS111" s="85">
        <v>0</v>
      </c>
      <c r="AT111" s="86">
        <f t="shared" si="1"/>
        <v>0</v>
      </c>
      <c r="AU111" s="87">
        <f>'18 - ZTI - LSS'!P132</f>
        <v>0</v>
      </c>
      <c r="AV111" s="86">
        <f>'18 - ZTI - LSS'!J37</f>
        <v>0</v>
      </c>
      <c r="AW111" s="86">
        <f>'18 - ZTI - LSS'!J38</f>
        <v>0</v>
      </c>
      <c r="AX111" s="86">
        <f>'18 - ZTI - LSS'!J39</f>
        <v>0</v>
      </c>
      <c r="AY111" s="86">
        <f>'18 - ZTI - LSS'!J40</f>
        <v>0</v>
      </c>
      <c r="AZ111" s="86">
        <f>'18 - ZTI - LSS'!F37</f>
        <v>0</v>
      </c>
      <c r="BA111" s="86">
        <f>'18 - ZTI - LSS'!F38</f>
        <v>0</v>
      </c>
      <c r="BB111" s="86">
        <f>'18 - ZTI - LSS'!F39</f>
        <v>0</v>
      </c>
      <c r="BC111" s="86">
        <f>'18 - ZTI - LSS'!F40</f>
        <v>0</v>
      </c>
      <c r="BD111" s="88">
        <f>'18 - ZTI - LSS'!F41</f>
        <v>0</v>
      </c>
      <c r="BT111" s="21" t="s">
        <v>83</v>
      </c>
      <c r="BV111" s="21" t="s">
        <v>73</v>
      </c>
      <c r="BW111" s="21" t="s">
        <v>114</v>
      </c>
      <c r="BX111" s="21" t="s">
        <v>79</v>
      </c>
      <c r="CL111" s="21" t="s">
        <v>1</v>
      </c>
    </row>
    <row r="112" spans="1:90" s="3" customFormat="1" ht="16.5" customHeight="1" x14ac:dyDescent="0.2">
      <c r="A112" s="83" t="s">
        <v>80</v>
      </c>
      <c r="B112" s="49"/>
      <c r="C112" s="9"/>
      <c r="D112" s="9"/>
      <c r="E112" s="206">
        <v>19</v>
      </c>
      <c r="F112" s="206"/>
      <c r="G112" s="206"/>
      <c r="H112" s="206"/>
      <c r="I112" s="206"/>
      <c r="J112" s="9"/>
      <c r="K112" s="206" t="s">
        <v>115</v>
      </c>
      <c r="L112" s="206"/>
      <c r="M112" s="206"/>
      <c r="N112" s="206"/>
      <c r="O112" s="206"/>
      <c r="P112" s="206"/>
      <c r="Q112" s="206"/>
      <c r="R112" s="206"/>
      <c r="S112" s="206"/>
      <c r="T112" s="206"/>
      <c r="U112" s="206"/>
      <c r="V112" s="206"/>
      <c r="W112" s="206"/>
      <c r="X112" s="206"/>
      <c r="Y112" s="206"/>
      <c r="Z112" s="206"/>
      <c r="AA112" s="206"/>
      <c r="AB112" s="206"/>
      <c r="AC112" s="206"/>
      <c r="AD112" s="206"/>
      <c r="AE112" s="206"/>
      <c r="AF112" s="206"/>
      <c r="AG112" s="223">
        <f>'19-Vodovod-A1'!J34</f>
        <v>0</v>
      </c>
      <c r="AH112" s="224"/>
      <c r="AI112" s="224"/>
      <c r="AJ112" s="224"/>
      <c r="AK112" s="224"/>
      <c r="AL112" s="224"/>
      <c r="AM112" s="224"/>
      <c r="AN112" s="223">
        <f t="shared" si="0"/>
        <v>0</v>
      </c>
      <c r="AO112" s="224"/>
      <c r="AP112" s="224"/>
      <c r="AQ112" s="84" t="s">
        <v>82</v>
      </c>
      <c r="AR112" s="49"/>
      <c r="AS112" s="85">
        <v>0</v>
      </c>
      <c r="AT112" s="86">
        <f t="shared" si="1"/>
        <v>0</v>
      </c>
      <c r="AU112" s="87">
        <f>'19-Vodovod-A1'!P134</f>
        <v>0</v>
      </c>
      <c r="AV112" s="86">
        <f>'19-Vodovod-A1'!J37</f>
        <v>0</v>
      </c>
      <c r="AW112" s="86">
        <f>'19-Vodovod-A1'!J38</f>
        <v>0</v>
      </c>
      <c r="AX112" s="86">
        <f>'19-Vodovod-A1'!J39</f>
        <v>0</v>
      </c>
      <c r="AY112" s="86">
        <f>'19-Vodovod-A1'!J40</f>
        <v>0</v>
      </c>
      <c r="AZ112" s="86">
        <f>'19-Vodovod-A1'!F37</f>
        <v>0</v>
      </c>
      <c r="BA112" s="86">
        <f>'19-Vodovod-A1'!F38</f>
        <v>0</v>
      </c>
      <c r="BB112" s="86">
        <f>'19-Vodovod-A1'!F39</f>
        <v>0</v>
      </c>
      <c r="BC112" s="86">
        <f>'19-Vodovod-A1'!F40</f>
        <v>0</v>
      </c>
      <c r="BD112" s="88">
        <f>'19-Vodovod-A1'!F41</f>
        <v>0</v>
      </c>
      <c r="BT112" s="21" t="s">
        <v>83</v>
      </c>
      <c r="BV112" s="21" t="s">
        <v>73</v>
      </c>
      <c r="BW112" s="21" t="s">
        <v>116</v>
      </c>
      <c r="BX112" s="21" t="s">
        <v>79</v>
      </c>
      <c r="CL112" s="21" t="s">
        <v>1</v>
      </c>
    </row>
    <row r="113" spans="1:90" s="3" customFormat="1" ht="16.5" customHeight="1" x14ac:dyDescent="0.2">
      <c r="A113" s="83" t="s">
        <v>80</v>
      </c>
      <c r="B113" s="49"/>
      <c r="C113" s="9"/>
      <c r="D113" s="9"/>
      <c r="E113" s="206">
        <v>20</v>
      </c>
      <c r="F113" s="206"/>
      <c r="G113" s="206"/>
      <c r="H113" s="206"/>
      <c r="I113" s="206"/>
      <c r="J113" s="9"/>
      <c r="K113" s="206" t="s">
        <v>117</v>
      </c>
      <c r="L113" s="206"/>
      <c r="M113" s="206"/>
      <c r="N113" s="206"/>
      <c r="O113" s="206"/>
      <c r="P113" s="206"/>
      <c r="Q113" s="206"/>
      <c r="R113" s="206"/>
      <c r="S113" s="206"/>
      <c r="T113" s="206"/>
      <c r="U113" s="206"/>
      <c r="V113" s="206"/>
      <c r="W113" s="206"/>
      <c r="X113" s="206"/>
      <c r="Y113" s="206"/>
      <c r="Z113" s="206"/>
      <c r="AA113" s="206"/>
      <c r="AB113" s="206"/>
      <c r="AC113" s="206"/>
      <c r="AD113" s="206"/>
      <c r="AE113" s="206"/>
      <c r="AF113" s="206"/>
      <c r="AG113" s="223">
        <f>'20-Vodovod-A2'!J34</f>
        <v>0</v>
      </c>
      <c r="AH113" s="224"/>
      <c r="AI113" s="224"/>
      <c r="AJ113" s="224"/>
      <c r="AK113" s="224"/>
      <c r="AL113" s="224"/>
      <c r="AM113" s="224"/>
      <c r="AN113" s="223">
        <f t="shared" si="0"/>
        <v>0</v>
      </c>
      <c r="AO113" s="224"/>
      <c r="AP113" s="224"/>
      <c r="AQ113" s="84" t="s">
        <v>82</v>
      </c>
      <c r="AR113" s="49"/>
      <c r="AS113" s="85">
        <v>0</v>
      </c>
      <c r="AT113" s="86">
        <f t="shared" si="1"/>
        <v>0</v>
      </c>
      <c r="AU113" s="87">
        <f>'20-Vodovod-A2'!P134</f>
        <v>0</v>
      </c>
      <c r="AV113" s="86">
        <f>'20-Vodovod-A2'!J37</f>
        <v>0</v>
      </c>
      <c r="AW113" s="86">
        <f>'20-Vodovod-A2'!J38</f>
        <v>0</v>
      </c>
      <c r="AX113" s="86">
        <f>'20-Vodovod-A2'!J39</f>
        <v>0</v>
      </c>
      <c r="AY113" s="86">
        <f>'20-Vodovod-A2'!J40</f>
        <v>0</v>
      </c>
      <c r="AZ113" s="86">
        <f>'20-Vodovod-A2'!F37</f>
        <v>0</v>
      </c>
      <c r="BA113" s="86">
        <f>'20-Vodovod-A2'!F38</f>
        <v>0</v>
      </c>
      <c r="BB113" s="86">
        <f>'20-Vodovod-A2'!F39</f>
        <v>0</v>
      </c>
      <c r="BC113" s="86">
        <f>'20-Vodovod-A2'!F40</f>
        <v>0</v>
      </c>
      <c r="BD113" s="88">
        <f>'20-Vodovod-A2'!F41</f>
        <v>0</v>
      </c>
      <c r="BT113" s="21" t="s">
        <v>83</v>
      </c>
      <c r="BV113" s="21" t="s">
        <v>73</v>
      </c>
      <c r="BW113" s="21" t="s">
        <v>118</v>
      </c>
      <c r="BX113" s="21" t="s">
        <v>79</v>
      </c>
      <c r="CL113" s="21" t="s">
        <v>1</v>
      </c>
    </row>
    <row r="114" spans="1:90" s="3" customFormat="1" ht="16.5" customHeight="1" x14ac:dyDescent="0.2">
      <c r="A114" s="83" t="s">
        <v>80</v>
      </c>
      <c r="B114" s="49"/>
      <c r="C114" s="9"/>
      <c r="D114" s="9"/>
      <c r="E114" s="206">
        <v>21</v>
      </c>
      <c r="F114" s="206"/>
      <c r="G114" s="206"/>
      <c r="H114" s="206"/>
      <c r="I114" s="206"/>
      <c r="J114" s="9"/>
      <c r="K114" s="206" t="s">
        <v>119</v>
      </c>
      <c r="L114" s="206"/>
      <c r="M114" s="206"/>
      <c r="N114" s="206"/>
      <c r="O114" s="206"/>
      <c r="P114" s="206"/>
      <c r="Q114" s="206"/>
      <c r="R114" s="206"/>
      <c r="S114" s="206"/>
      <c r="T114" s="206"/>
      <c r="U114" s="206"/>
      <c r="V114" s="206"/>
      <c r="W114" s="206"/>
      <c r="X114" s="206"/>
      <c r="Y114" s="206"/>
      <c r="Z114" s="206"/>
      <c r="AA114" s="206"/>
      <c r="AB114" s="206"/>
      <c r="AC114" s="206"/>
      <c r="AD114" s="206"/>
      <c r="AE114" s="206"/>
      <c r="AF114" s="206"/>
      <c r="AG114" s="223">
        <f>'21-Vodovod-B1'!J34</f>
        <v>0</v>
      </c>
      <c r="AH114" s="224"/>
      <c r="AI114" s="224"/>
      <c r="AJ114" s="224"/>
      <c r="AK114" s="224"/>
      <c r="AL114" s="224"/>
      <c r="AM114" s="224"/>
      <c r="AN114" s="223">
        <f t="shared" si="0"/>
        <v>0</v>
      </c>
      <c r="AO114" s="224"/>
      <c r="AP114" s="224"/>
      <c r="AQ114" s="84" t="s">
        <v>82</v>
      </c>
      <c r="AR114" s="49"/>
      <c r="AS114" s="85">
        <v>0</v>
      </c>
      <c r="AT114" s="86">
        <f t="shared" si="1"/>
        <v>0</v>
      </c>
      <c r="AU114" s="87">
        <f>'21-Vodovod-B1'!P133</f>
        <v>0</v>
      </c>
      <c r="AV114" s="86">
        <f>'21-Vodovod-B1'!J37</f>
        <v>0</v>
      </c>
      <c r="AW114" s="86">
        <f>'21-Vodovod-B1'!J38</f>
        <v>0</v>
      </c>
      <c r="AX114" s="86">
        <f>'21-Vodovod-B1'!J39</f>
        <v>0</v>
      </c>
      <c r="AY114" s="86">
        <f>'21-Vodovod-B1'!J40</f>
        <v>0</v>
      </c>
      <c r="AZ114" s="86">
        <f>'21-Vodovod-B1'!F37</f>
        <v>0</v>
      </c>
      <c r="BA114" s="86">
        <f>'21-Vodovod-B1'!F38</f>
        <v>0</v>
      </c>
      <c r="BB114" s="86">
        <f>'21-Vodovod-B1'!F39</f>
        <v>0</v>
      </c>
      <c r="BC114" s="86">
        <f>'21-Vodovod-B1'!F40</f>
        <v>0</v>
      </c>
      <c r="BD114" s="88">
        <f>'21-Vodovod-B1'!F41</f>
        <v>0</v>
      </c>
      <c r="BT114" s="21" t="s">
        <v>83</v>
      </c>
      <c r="BV114" s="21" t="s">
        <v>73</v>
      </c>
      <c r="BW114" s="21" t="s">
        <v>120</v>
      </c>
      <c r="BX114" s="21" t="s">
        <v>79</v>
      </c>
      <c r="CL114" s="21" t="s">
        <v>1</v>
      </c>
    </row>
    <row r="115" spans="1:90" s="3" customFormat="1" ht="16.5" customHeight="1" x14ac:dyDescent="0.2">
      <c r="A115" s="83" t="s">
        <v>80</v>
      </c>
      <c r="B115" s="49"/>
      <c r="C115" s="9"/>
      <c r="D115" s="9"/>
      <c r="E115" s="206">
        <v>22</v>
      </c>
      <c r="F115" s="206"/>
      <c r="G115" s="206"/>
      <c r="H115" s="206"/>
      <c r="I115" s="206"/>
      <c r="J115" s="9"/>
      <c r="K115" s="206" t="s">
        <v>121</v>
      </c>
      <c r="L115" s="206"/>
      <c r="M115" s="206"/>
      <c r="N115" s="206"/>
      <c r="O115" s="206"/>
      <c r="P115" s="206"/>
      <c r="Q115" s="206"/>
      <c r="R115" s="206"/>
      <c r="S115" s="206"/>
      <c r="T115" s="206"/>
      <c r="U115" s="206"/>
      <c r="V115" s="206"/>
      <c r="W115" s="206"/>
      <c r="X115" s="206"/>
      <c r="Y115" s="206"/>
      <c r="Z115" s="206"/>
      <c r="AA115" s="206"/>
      <c r="AB115" s="206"/>
      <c r="AC115" s="206"/>
      <c r="AD115" s="206"/>
      <c r="AE115" s="206"/>
      <c r="AF115" s="206"/>
      <c r="AG115" s="223">
        <f>'22-Vodovod-B2'!J34</f>
        <v>0</v>
      </c>
      <c r="AH115" s="224"/>
      <c r="AI115" s="224"/>
      <c r="AJ115" s="224"/>
      <c r="AK115" s="224"/>
      <c r="AL115" s="224"/>
      <c r="AM115" s="224"/>
      <c r="AN115" s="223">
        <f t="shared" si="0"/>
        <v>0</v>
      </c>
      <c r="AO115" s="224"/>
      <c r="AP115" s="224"/>
      <c r="AQ115" s="84" t="s">
        <v>82</v>
      </c>
      <c r="AR115" s="49"/>
      <c r="AS115" s="85">
        <v>0</v>
      </c>
      <c r="AT115" s="86">
        <f t="shared" si="1"/>
        <v>0</v>
      </c>
      <c r="AU115" s="87">
        <f>'22-Vodovod-B2'!P133</f>
        <v>0</v>
      </c>
      <c r="AV115" s="86">
        <f>'22-Vodovod-B2'!J37</f>
        <v>0</v>
      </c>
      <c r="AW115" s="86">
        <f>'22-Vodovod-B2'!J38</f>
        <v>0</v>
      </c>
      <c r="AX115" s="86">
        <f>'22-Vodovod-B2'!J39</f>
        <v>0</v>
      </c>
      <c r="AY115" s="86">
        <f>'22-Vodovod-B2'!J40</f>
        <v>0</v>
      </c>
      <c r="AZ115" s="86">
        <f>'22-Vodovod-B2'!F37</f>
        <v>0</v>
      </c>
      <c r="BA115" s="86">
        <f>'22-Vodovod-B2'!F38</f>
        <v>0</v>
      </c>
      <c r="BB115" s="86">
        <f>'22-Vodovod-B2'!F39</f>
        <v>0</v>
      </c>
      <c r="BC115" s="86">
        <f>'22-Vodovod-B2'!F40</f>
        <v>0</v>
      </c>
      <c r="BD115" s="88">
        <f>'22-Vodovod-B2'!F41</f>
        <v>0</v>
      </c>
      <c r="BT115" s="21" t="s">
        <v>83</v>
      </c>
      <c r="BV115" s="21" t="s">
        <v>73</v>
      </c>
      <c r="BW115" s="21" t="s">
        <v>122</v>
      </c>
      <c r="BX115" s="21" t="s">
        <v>79</v>
      </c>
      <c r="CL115" s="21" t="s">
        <v>1</v>
      </c>
    </row>
    <row r="116" spans="1:90" s="3" customFormat="1" ht="16.5" customHeight="1" x14ac:dyDescent="0.2">
      <c r="A116" s="83" t="s">
        <v>80</v>
      </c>
      <c r="B116" s="49"/>
      <c r="C116" s="9"/>
      <c r="D116" s="9"/>
      <c r="E116" s="206">
        <v>23</v>
      </c>
      <c r="F116" s="206"/>
      <c r="G116" s="206"/>
      <c r="H116" s="206"/>
      <c r="I116" s="206"/>
      <c r="J116" s="9"/>
      <c r="K116" s="206" t="s">
        <v>123</v>
      </c>
      <c r="L116" s="206"/>
      <c r="M116" s="206"/>
      <c r="N116" s="206"/>
      <c r="O116" s="206"/>
      <c r="P116" s="206"/>
      <c r="Q116" s="206"/>
      <c r="R116" s="206"/>
      <c r="S116" s="206"/>
      <c r="T116" s="206"/>
      <c r="U116" s="206"/>
      <c r="V116" s="206"/>
      <c r="W116" s="206"/>
      <c r="X116" s="206"/>
      <c r="Y116" s="206"/>
      <c r="Z116" s="206"/>
      <c r="AA116" s="206"/>
      <c r="AB116" s="206"/>
      <c r="AC116" s="206"/>
      <c r="AD116" s="206"/>
      <c r="AE116" s="206"/>
      <c r="AF116" s="206"/>
      <c r="AG116" s="223">
        <f>'23-Vodovod-B3'!J34</f>
        <v>0</v>
      </c>
      <c r="AH116" s="224"/>
      <c r="AI116" s="224"/>
      <c r="AJ116" s="224"/>
      <c r="AK116" s="224"/>
      <c r="AL116" s="224"/>
      <c r="AM116" s="224"/>
      <c r="AN116" s="223">
        <f t="shared" si="0"/>
        <v>0</v>
      </c>
      <c r="AO116" s="224"/>
      <c r="AP116" s="224"/>
      <c r="AQ116" s="84" t="s">
        <v>82</v>
      </c>
      <c r="AR116" s="49"/>
      <c r="AS116" s="85">
        <v>0</v>
      </c>
      <c r="AT116" s="86">
        <f t="shared" si="1"/>
        <v>0</v>
      </c>
      <c r="AU116" s="87">
        <f>'23-Vodovod-B3'!P133</f>
        <v>0</v>
      </c>
      <c r="AV116" s="86">
        <f>'23-Vodovod-B3'!J37</f>
        <v>0</v>
      </c>
      <c r="AW116" s="86">
        <f>'23-Vodovod-B3'!J38</f>
        <v>0</v>
      </c>
      <c r="AX116" s="86">
        <f>'23-Vodovod-B3'!J39</f>
        <v>0</v>
      </c>
      <c r="AY116" s="86">
        <f>'23-Vodovod-B3'!J40</f>
        <v>0</v>
      </c>
      <c r="AZ116" s="86">
        <f>'23-Vodovod-B3'!F37</f>
        <v>0</v>
      </c>
      <c r="BA116" s="86">
        <f>'23-Vodovod-B3'!F38</f>
        <v>0</v>
      </c>
      <c r="BB116" s="86">
        <f>'23-Vodovod-B3'!F39</f>
        <v>0</v>
      </c>
      <c r="BC116" s="86">
        <f>'23-Vodovod-B3'!F40</f>
        <v>0</v>
      </c>
      <c r="BD116" s="88">
        <f>'23-Vodovod-B3'!F41</f>
        <v>0</v>
      </c>
      <c r="BT116" s="21" t="s">
        <v>83</v>
      </c>
      <c r="BV116" s="21" t="s">
        <v>73</v>
      </c>
      <c r="BW116" s="21" t="s">
        <v>124</v>
      </c>
      <c r="BX116" s="21" t="s">
        <v>79</v>
      </c>
      <c r="CL116" s="21" t="s">
        <v>1</v>
      </c>
    </row>
    <row r="117" spans="1:90" s="3" customFormat="1" ht="16.5" customHeight="1" x14ac:dyDescent="0.2">
      <c r="A117" s="83" t="s">
        <v>80</v>
      </c>
      <c r="B117" s="49"/>
      <c r="C117" s="9"/>
      <c r="D117" s="9"/>
      <c r="E117" s="206">
        <v>24</v>
      </c>
      <c r="F117" s="206"/>
      <c r="G117" s="206"/>
      <c r="H117" s="206"/>
      <c r="I117" s="206"/>
      <c r="J117" s="9"/>
      <c r="K117" s="206" t="s">
        <v>125</v>
      </c>
      <c r="L117" s="206"/>
      <c r="M117" s="206"/>
      <c r="N117" s="206"/>
      <c r="O117" s="206"/>
      <c r="P117" s="206"/>
      <c r="Q117" s="206"/>
      <c r="R117" s="206"/>
      <c r="S117" s="206"/>
      <c r="T117" s="206"/>
      <c r="U117" s="206"/>
      <c r="V117" s="206"/>
      <c r="W117" s="206"/>
      <c r="X117" s="206"/>
      <c r="Y117" s="206"/>
      <c r="Z117" s="206"/>
      <c r="AA117" s="206"/>
      <c r="AB117" s="206"/>
      <c r="AC117" s="206"/>
      <c r="AD117" s="206"/>
      <c r="AE117" s="206"/>
      <c r="AF117" s="206"/>
      <c r="AG117" s="223">
        <f>'24-Vodovod-B4'!J34</f>
        <v>0</v>
      </c>
      <c r="AH117" s="224"/>
      <c r="AI117" s="224"/>
      <c r="AJ117" s="224"/>
      <c r="AK117" s="224"/>
      <c r="AL117" s="224"/>
      <c r="AM117" s="224"/>
      <c r="AN117" s="223">
        <f t="shared" si="0"/>
        <v>0</v>
      </c>
      <c r="AO117" s="224"/>
      <c r="AP117" s="224"/>
      <c r="AQ117" s="84" t="s">
        <v>82</v>
      </c>
      <c r="AR117" s="49"/>
      <c r="AS117" s="85">
        <v>0</v>
      </c>
      <c r="AT117" s="86">
        <f t="shared" si="1"/>
        <v>0</v>
      </c>
      <c r="AU117" s="87">
        <f>'24-Vodovod-B4'!P133</f>
        <v>0</v>
      </c>
      <c r="AV117" s="86">
        <f>'24-Vodovod-B4'!J37</f>
        <v>0</v>
      </c>
      <c r="AW117" s="86">
        <f>'24-Vodovod-B4'!J38</f>
        <v>0</v>
      </c>
      <c r="AX117" s="86">
        <f>'24-Vodovod-B4'!J39</f>
        <v>0</v>
      </c>
      <c r="AY117" s="86">
        <f>'24-Vodovod-B4'!J40</f>
        <v>0</v>
      </c>
      <c r="AZ117" s="86">
        <f>'24-Vodovod-B4'!F37</f>
        <v>0</v>
      </c>
      <c r="BA117" s="86">
        <f>'24-Vodovod-B4'!F38</f>
        <v>0</v>
      </c>
      <c r="BB117" s="86">
        <f>'24-Vodovod-B4'!F39</f>
        <v>0</v>
      </c>
      <c r="BC117" s="86">
        <f>'24-Vodovod-B4'!F40</f>
        <v>0</v>
      </c>
      <c r="BD117" s="88">
        <f>'24-Vodovod-B4'!F41</f>
        <v>0</v>
      </c>
      <c r="BT117" s="21" t="s">
        <v>83</v>
      </c>
      <c r="BV117" s="21" t="s">
        <v>73</v>
      </c>
      <c r="BW117" s="21" t="s">
        <v>126</v>
      </c>
      <c r="BX117" s="21" t="s">
        <v>79</v>
      </c>
      <c r="CL117" s="21" t="s">
        <v>1</v>
      </c>
    </row>
    <row r="118" spans="1:90" s="3" customFormat="1" ht="16.5" customHeight="1" x14ac:dyDescent="0.2">
      <c r="A118" s="83" t="s">
        <v>80</v>
      </c>
      <c r="B118" s="49"/>
      <c r="C118" s="9"/>
      <c r="D118" s="9"/>
      <c r="E118" s="206">
        <v>25</v>
      </c>
      <c r="F118" s="206"/>
      <c r="G118" s="206"/>
      <c r="H118" s="206"/>
      <c r="I118" s="206"/>
      <c r="J118" s="9"/>
      <c r="K118" s="206" t="s">
        <v>127</v>
      </c>
      <c r="L118" s="206"/>
      <c r="M118" s="206"/>
      <c r="N118" s="206"/>
      <c r="O118" s="206"/>
      <c r="P118" s="206"/>
      <c r="Q118" s="206"/>
      <c r="R118" s="206"/>
      <c r="S118" s="206"/>
      <c r="T118" s="206"/>
      <c r="U118" s="206"/>
      <c r="V118" s="206"/>
      <c r="W118" s="206"/>
      <c r="X118" s="206"/>
      <c r="Y118" s="206"/>
      <c r="Z118" s="206"/>
      <c r="AA118" s="206"/>
      <c r="AB118" s="206"/>
      <c r="AC118" s="206"/>
      <c r="AD118" s="206"/>
      <c r="AE118" s="206"/>
      <c r="AF118" s="206"/>
      <c r="AG118" s="223">
        <f>'25-Vodovod-D1'!J34</f>
        <v>0</v>
      </c>
      <c r="AH118" s="224"/>
      <c r="AI118" s="224"/>
      <c r="AJ118" s="224"/>
      <c r="AK118" s="224"/>
      <c r="AL118" s="224"/>
      <c r="AM118" s="224"/>
      <c r="AN118" s="223">
        <f t="shared" si="0"/>
        <v>0</v>
      </c>
      <c r="AO118" s="224"/>
      <c r="AP118" s="224"/>
      <c r="AQ118" s="84" t="s">
        <v>82</v>
      </c>
      <c r="AR118" s="49"/>
      <c r="AS118" s="85">
        <v>0</v>
      </c>
      <c r="AT118" s="86">
        <f t="shared" si="1"/>
        <v>0</v>
      </c>
      <c r="AU118" s="87">
        <f>'25-Vodovod-D1'!P133</f>
        <v>0</v>
      </c>
      <c r="AV118" s="86">
        <f>'25-Vodovod-D1'!J37</f>
        <v>0</v>
      </c>
      <c r="AW118" s="86">
        <f>'25-Vodovod-D1'!J38</f>
        <v>0</v>
      </c>
      <c r="AX118" s="86">
        <f>'25-Vodovod-D1'!J39</f>
        <v>0</v>
      </c>
      <c r="AY118" s="86">
        <f>'25-Vodovod-D1'!J40</f>
        <v>0</v>
      </c>
      <c r="AZ118" s="86">
        <f>'25-Vodovod-D1'!F37</f>
        <v>0</v>
      </c>
      <c r="BA118" s="86">
        <f>'25-Vodovod-D1'!F38</f>
        <v>0</v>
      </c>
      <c r="BB118" s="86">
        <f>'25-Vodovod-D1'!F39</f>
        <v>0</v>
      </c>
      <c r="BC118" s="86">
        <f>'25-Vodovod-D1'!F40</f>
        <v>0</v>
      </c>
      <c r="BD118" s="88">
        <f>'25-Vodovod-D1'!F41</f>
        <v>0</v>
      </c>
      <c r="BT118" s="21" t="s">
        <v>83</v>
      </c>
      <c r="BV118" s="21" t="s">
        <v>73</v>
      </c>
      <c r="BW118" s="21" t="s">
        <v>128</v>
      </c>
      <c r="BX118" s="21" t="s">
        <v>79</v>
      </c>
      <c r="CL118" s="21" t="s">
        <v>1</v>
      </c>
    </row>
    <row r="119" spans="1:90" s="3" customFormat="1" ht="16.5" customHeight="1" x14ac:dyDescent="0.2">
      <c r="A119" s="83" t="s">
        <v>80</v>
      </c>
      <c r="B119" s="49"/>
      <c r="C119" s="9"/>
      <c r="D119" s="9"/>
      <c r="E119" s="206">
        <v>26</v>
      </c>
      <c r="F119" s="206"/>
      <c r="G119" s="206"/>
      <c r="H119" s="206"/>
      <c r="I119" s="206"/>
      <c r="J119" s="9"/>
      <c r="K119" s="206" t="s">
        <v>129</v>
      </c>
      <c r="L119" s="206"/>
      <c r="M119" s="206"/>
      <c r="N119" s="206"/>
      <c r="O119" s="206"/>
      <c r="P119" s="206"/>
      <c r="Q119" s="206"/>
      <c r="R119" s="206"/>
      <c r="S119" s="206"/>
      <c r="T119" s="206"/>
      <c r="U119" s="206"/>
      <c r="V119" s="206"/>
      <c r="W119" s="206"/>
      <c r="X119" s="206"/>
      <c r="Y119" s="206"/>
      <c r="Z119" s="206"/>
      <c r="AA119" s="206"/>
      <c r="AB119" s="206"/>
      <c r="AC119" s="206"/>
      <c r="AD119" s="206"/>
      <c r="AE119" s="206"/>
      <c r="AF119" s="206"/>
      <c r="AG119" s="223">
        <f>'26-Vodovod-D2'!J34</f>
        <v>0</v>
      </c>
      <c r="AH119" s="224"/>
      <c r="AI119" s="224"/>
      <c r="AJ119" s="224"/>
      <c r="AK119" s="224"/>
      <c r="AL119" s="224"/>
      <c r="AM119" s="224"/>
      <c r="AN119" s="223">
        <f t="shared" si="0"/>
        <v>0</v>
      </c>
      <c r="AO119" s="224"/>
      <c r="AP119" s="224"/>
      <c r="AQ119" s="84" t="s">
        <v>82</v>
      </c>
      <c r="AR119" s="49"/>
      <c r="AS119" s="85">
        <v>0</v>
      </c>
      <c r="AT119" s="86">
        <f t="shared" si="1"/>
        <v>0</v>
      </c>
      <c r="AU119" s="87">
        <f>'26-Vodovod-D2'!P133</f>
        <v>0</v>
      </c>
      <c r="AV119" s="86">
        <f>'26-Vodovod-D2'!J37</f>
        <v>0</v>
      </c>
      <c r="AW119" s="86">
        <f>'26-Vodovod-D2'!J38</f>
        <v>0</v>
      </c>
      <c r="AX119" s="86">
        <f>'26-Vodovod-D2'!J39</f>
        <v>0</v>
      </c>
      <c r="AY119" s="86">
        <f>'26-Vodovod-D2'!J40</f>
        <v>0</v>
      </c>
      <c r="AZ119" s="86">
        <f>'26-Vodovod-D2'!F37</f>
        <v>0</v>
      </c>
      <c r="BA119" s="86">
        <f>'26-Vodovod-D2'!F38</f>
        <v>0</v>
      </c>
      <c r="BB119" s="86">
        <f>'26-Vodovod-D2'!F39</f>
        <v>0</v>
      </c>
      <c r="BC119" s="86">
        <f>'26-Vodovod-D2'!F40</f>
        <v>0</v>
      </c>
      <c r="BD119" s="88">
        <f>'26-Vodovod-D2'!F41</f>
        <v>0</v>
      </c>
      <c r="BT119" s="21" t="s">
        <v>83</v>
      </c>
      <c r="BV119" s="21" t="s">
        <v>73</v>
      </c>
      <c r="BW119" s="21" t="s">
        <v>130</v>
      </c>
      <c r="BX119" s="21" t="s">
        <v>79</v>
      </c>
      <c r="CL119" s="21" t="s">
        <v>1</v>
      </c>
    </row>
    <row r="120" spans="1:90" s="3" customFormat="1" ht="16.5" customHeight="1" x14ac:dyDescent="0.2">
      <c r="A120" s="83" t="s">
        <v>80</v>
      </c>
      <c r="B120" s="49"/>
      <c r="C120" s="9"/>
      <c r="D120" s="9"/>
      <c r="E120" s="206">
        <v>27</v>
      </c>
      <c r="F120" s="206"/>
      <c r="G120" s="206"/>
      <c r="H120" s="206"/>
      <c r="I120" s="206"/>
      <c r="J120" s="9"/>
      <c r="K120" s="206" t="s">
        <v>131</v>
      </c>
      <c r="L120" s="206"/>
      <c r="M120" s="206"/>
      <c r="N120" s="206"/>
      <c r="O120" s="206"/>
      <c r="P120" s="206"/>
      <c r="Q120" s="206"/>
      <c r="R120" s="206"/>
      <c r="S120" s="206"/>
      <c r="T120" s="206"/>
      <c r="U120" s="206"/>
      <c r="V120" s="206"/>
      <c r="W120" s="206"/>
      <c r="X120" s="206"/>
      <c r="Y120" s="206"/>
      <c r="Z120" s="206"/>
      <c r="AA120" s="206"/>
      <c r="AB120" s="206"/>
      <c r="AC120" s="206"/>
      <c r="AD120" s="206"/>
      <c r="AE120" s="206"/>
      <c r="AF120" s="206"/>
      <c r="AG120" s="223">
        <f>'27-Vodovod-D3'!J34</f>
        <v>0</v>
      </c>
      <c r="AH120" s="224"/>
      <c r="AI120" s="224"/>
      <c r="AJ120" s="224"/>
      <c r="AK120" s="224"/>
      <c r="AL120" s="224"/>
      <c r="AM120" s="224"/>
      <c r="AN120" s="223">
        <f t="shared" si="0"/>
        <v>0</v>
      </c>
      <c r="AO120" s="224"/>
      <c r="AP120" s="224"/>
      <c r="AQ120" s="84" t="s">
        <v>82</v>
      </c>
      <c r="AR120" s="49"/>
      <c r="AS120" s="85">
        <v>0</v>
      </c>
      <c r="AT120" s="86">
        <f t="shared" si="1"/>
        <v>0</v>
      </c>
      <c r="AU120" s="87">
        <f>'27-Vodovod-D3'!P133</f>
        <v>0</v>
      </c>
      <c r="AV120" s="86">
        <f>'27-Vodovod-D3'!J37</f>
        <v>0</v>
      </c>
      <c r="AW120" s="86">
        <f>'27-Vodovod-D3'!J38</f>
        <v>0</v>
      </c>
      <c r="AX120" s="86">
        <f>'27-Vodovod-D3'!J39</f>
        <v>0</v>
      </c>
      <c r="AY120" s="86">
        <f>'27-Vodovod-D3'!J40</f>
        <v>0</v>
      </c>
      <c r="AZ120" s="86">
        <f>'27-Vodovod-D3'!F37</f>
        <v>0</v>
      </c>
      <c r="BA120" s="86">
        <f>'27-Vodovod-D3'!F38</f>
        <v>0</v>
      </c>
      <c r="BB120" s="86">
        <f>'27-Vodovod-D3'!F39</f>
        <v>0</v>
      </c>
      <c r="BC120" s="86">
        <f>'27-Vodovod-D3'!F40</f>
        <v>0</v>
      </c>
      <c r="BD120" s="88">
        <f>'27-Vodovod-D3'!F41</f>
        <v>0</v>
      </c>
      <c r="BT120" s="21" t="s">
        <v>83</v>
      </c>
      <c r="BV120" s="21" t="s">
        <v>73</v>
      </c>
      <c r="BW120" s="21" t="s">
        <v>132</v>
      </c>
      <c r="BX120" s="21" t="s">
        <v>79</v>
      </c>
      <c r="CL120" s="21" t="s">
        <v>1</v>
      </c>
    </row>
    <row r="121" spans="1:90" s="3" customFormat="1" ht="16.5" customHeight="1" x14ac:dyDescent="0.2">
      <c r="A121" s="83" t="s">
        <v>80</v>
      </c>
      <c r="B121" s="49"/>
      <c r="C121" s="9"/>
      <c r="D121" s="9"/>
      <c r="E121" s="206">
        <v>28</v>
      </c>
      <c r="F121" s="206"/>
      <c r="G121" s="206"/>
      <c r="H121" s="206"/>
      <c r="I121" s="206"/>
      <c r="J121" s="9"/>
      <c r="K121" s="206" t="s">
        <v>133</v>
      </c>
      <c r="L121" s="206"/>
      <c r="M121" s="206"/>
      <c r="N121" s="206"/>
      <c r="O121" s="206"/>
      <c r="P121" s="206"/>
      <c r="Q121" s="206"/>
      <c r="R121" s="206"/>
      <c r="S121" s="206"/>
      <c r="T121" s="206"/>
      <c r="U121" s="206"/>
      <c r="V121" s="206"/>
      <c r="W121" s="206"/>
      <c r="X121" s="206"/>
      <c r="Y121" s="206"/>
      <c r="Z121" s="206"/>
      <c r="AA121" s="206"/>
      <c r="AB121" s="206"/>
      <c r="AC121" s="206"/>
      <c r="AD121" s="206"/>
      <c r="AE121" s="206"/>
      <c r="AF121" s="206"/>
      <c r="AG121" s="223">
        <f>'28-Vodovod-D4'!J34</f>
        <v>0</v>
      </c>
      <c r="AH121" s="224"/>
      <c r="AI121" s="224"/>
      <c r="AJ121" s="224"/>
      <c r="AK121" s="224"/>
      <c r="AL121" s="224"/>
      <c r="AM121" s="224"/>
      <c r="AN121" s="223">
        <f t="shared" si="0"/>
        <v>0</v>
      </c>
      <c r="AO121" s="224"/>
      <c r="AP121" s="224"/>
      <c r="AQ121" s="84" t="s">
        <v>82</v>
      </c>
      <c r="AR121" s="49"/>
      <c r="AS121" s="85">
        <v>0</v>
      </c>
      <c r="AT121" s="86">
        <f t="shared" si="1"/>
        <v>0</v>
      </c>
      <c r="AU121" s="87">
        <f>'28-Vodovod-D4'!P133</f>
        <v>0</v>
      </c>
      <c r="AV121" s="86">
        <f>'28-Vodovod-D4'!J37</f>
        <v>0</v>
      </c>
      <c r="AW121" s="86">
        <f>'28-Vodovod-D4'!J38</f>
        <v>0</v>
      </c>
      <c r="AX121" s="86">
        <f>'28-Vodovod-D4'!J39</f>
        <v>0</v>
      </c>
      <c r="AY121" s="86">
        <f>'28-Vodovod-D4'!J40</f>
        <v>0</v>
      </c>
      <c r="AZ121" s="86">
        <f>'28-Vodovod-D4'!F37</f>
        <v>0</v>
      </c>
      <c r="BA121" s="86">
        <f>'28-Vodovod-D4'!F38</f>
        <v>0</v>
      </c>
      <c r="BB121" s="86">
        <f>'28-Vodovod-D4'!F39</f>
        <v>0</v>
      </c>
      <c r="BC121" s="86">
        <f>'28-Vodovod-D4'!F40</f>
        <v>0</v>
      </c>
      <c r="BD121" s="88">
        <f>'28-Vodovod-D4'!F41</f>
        <v>0</v>
      </c>
      <c r="BT121" s="21" t="s">
        <v>83</v>
      </c>
      <c r="BV121" s="21" t="s">
        <v>73</v>
      </c>
      <c r="BW121" s="21" t="s">
        <v>134</v>
      </c>
      <c r="BX121" s="21" t="s">
        <v>79</v>
      </c>
      <c r="CL121" s="21" t="s">
        <v>1</v>
      </c>
    </row>
    <row r="122" spans="1:90" s="3" customFormat="1" ht="16.5" customHeight="1" x14ac:dyDescent="0.2">
      <c r="A122" s="83" t="s">
        <v>80</v>
      </c>
      <c r="B122" s="49"/>
      <c r="C122" s="9"/>
      <c r="D122" s="9"/>
      <c r="E122" s="206">
        <v>29</v>
      </c>
      <c r="F122" s="206"/>
      <c r="G122" s="206"/>
      <c r="H122" s="206"/>
      <c r="I122" s="206"/>
      <c r="J122" s="9"/>
      <c r="K122" s="206" t="s">
        <v>135</v>
      </c>
      <c r="L122" s="206"/>
      <c r="M122" s="206"/>
      <c r="N122" s="206"/>
      <c r="O122" s="206"/>
      <c r="P122" s="206"/>
      <c r="Q122" s="206"/>
      <c r="R122" s="206"/>
      <c r="S122" s="206"/>
      <c r="T122" s="206"/>
      <c r="U122" s="206"/>
      <c r="V122" s="206"/>
      <c r="W122" s="206"/>
      <c r="X122" s="206"/>
      <c r="Y122" s="206"/>
      <c r="Z122" s="206"/>
      <c r="AA122" s="206"/>
      <c r="AB122" s="206"/>
      <c r="AC122" s="206"/>
      <c r="AD122" s="206"/>
      <c r="AE122" s="206"/>
      <c r="AF122" s="206"/>
      <c r="AG122" s="223">
        <f>'29-Vod.prípojka-B1'!J34</f>
        <v>0</v>
      </c>
      <c r="AH122" s="224"/>
      <c r="AI122" s="224"/>
      <c r="AJ122" s="224"/>
      <c r="AK122" s="224"/>
      <c r="AL122" s="224"/>
      <c r="AM122" s="224"/>
      <c r="AN122" s="223">
        <f t="shared" si="0"/>
        <v>0</v>
      </c>
      <c r="AO122" s="224"/>
      <c r="AP122" s="224"/>
      <c r="AQ122" s="84" t="s">
        <v>82</v>
      </c>
      <c r="AR122" s="49"/>
      <c r="AS122" s="85">
        <v>0</v>
      </c>
      <c r="AT122" s="86">
        <f t="shared" si="1"/>
        <v>0</v>
      </c>
      <c r="AU122" s="87">
        <f>'29-Vod.prípojka-B1'!P132</f>
        <v>0</v>
      </c>
      <c r="AV122" s="86">
        <f>'29-Vod.prípojka-B1'!J37</f>
        <v>0</v>
      </c>
      <c r="AW122" s="86">
        <f>'29-Vod.prípojka-B1'!J38</f>
        <v>0</v>
      </c>
      <c r="AX122" s="86">
        <f>'29-Vod.prípojka-B1'!J39</f>
        <v>0</v>
      </c>
      <c r="AY122" s="86">
        <f>'29-Vod.prípojka-B1'!J40</f>
        <v>0</v>
      </c>
      <c r="AZ122" s="86">
        <f>'29-Vod.prípojka-B1'!F37</f>
        <v>0</v>
      </c>
      <c r="BA122" s="86">
        <f>'29-Vod.prípojka-B1'!F38</f>
        <v>0</v>
      </c>
      <c r="BB122" s="86">
        <f>'29-Vod.prípojka-B1'!F39</f>
        <v>0</v>
      </c>
      <c r="BC122" s="86">
        <f>'29-Vod.prípojka-B1'!F40</f>
        <v>0</v>
      </c>
      <c r="BD122" s="88">
        <f>'29-Vod.prípojka-B1'!F41</f>
        <v>0</v>
      </c>
      <c r="BT122" s="21" t="s">
        <v>83</v>
      </c>
      <c r="BV122" s="21" t="s">
        <v>73</v>
      </c>
      <c r="BW122" s="21" t="s">
        <v>136</v>
      </c>
      <c r="BX122" s="21" t="s">
        <v>79</v>
      </c>
      <c r="CL122" s="21" t="s">
        <v>1</v>
      </c>
    </row>
    <row r="123" spans="1:90" s="3" customFormat="1" ht="16.5" customHeight="1" x14ac:dyDescent="0.2">
      <c r="A123" s="83" t="s">
        <v>80</v>
      </c>
      <c r="B123" s="49"/>
      <c r="C123" s="9"/>
      <c r="D123" s="9"/>
      <c r="E123" s="206">
        <v>30</v>
      </c>
      <c r="F123" s="206"/>
      <c r="G123" s="206"/>
      <c r="H123" s="206"/>
      <c r="I123" s="206"/>
      <c r="J123" s="9"/>
      <c r="K123" s="206" t="s">
        <v>137</v>
      </c>
      <c r="L123" s="206"/>
      <c r="M123" s="206"/>
      <c r="N123" s="206"/>
      <c r="O123" s="206"/>
      <c r="P123" s="206"/>
      <c r="Q123" s="206"/>
      <c r="R123" s="206"/>
      <c r="S123" s="206"/>
      <c r="T123" s="206"/>
      <c r="U123" s="206"/>
      <c r="V123" s="206"/>
      <c r="W123" s="206"/>
      <c r="X123" s="206"/>
      <c r="Y123" s="206"/>
      <c r="Z123" s="206"/>
      <c r="AA123" s="206"/>
      <c r="AB123" s="206"/>
      <c r="AC123" s="206"/>
      <c r="AD123" s="206"/>
      <c r="AE123" s="206"/>
      <c r="AF123" s="206"/>
      <c r="AG123" s="223">
        <f>'30-VZT'!J34</f>
        <v>0</v>
      </c>
      <c r="AH123" s="224"/>
      <c r="AI123" s="224"/>
      <c r="AJ123" s="224"/>
      <c r="AK123" s="224"/>
      <c r="AL123" s="224"/>
      <c r="AM123" s="224"/>
      <c r="AN123" s="223">
        <f t="shared" si="0"/>
        <v>0</v>
      </c>
      <c r="AO123" s="224"/>
      <c r="AP123" s="224"/>
      <c r="AQ123" s="84" t="s">
        <v>82</v>
      </c>
      <c r="AR123" s="49"/>
      <c r="AS123" s="85">
        <v>0</v>
      </c>
      <c r="AT123" s="86">
        <f t="shared" si="1"/>
        <v>0</v>
      </c>
      <c r="AU123" s="87">
        <f>'30-VZT'!P160</f>
        <v>0</v>
      </c>
      <c r="AV123" s="86">
        <f>'30-VZT'!J37</f>
        <v>0</v>
      </c>
      <c r="AW123" s="86">
        <f>'30-VZT'!J38</f>
        <v>0</v>
      </c>
      <c r="AX123" s="86">
        <f>'30-VZT'!J39</f>
        <v>0</v>
      </c>
      <c r="AY123" s="86">
        <f>'30-VZT'!J40</f>
        <v>0</v>
      </c>
      <c r="AZ123" s="86">
        <f>'30-VZT'!F37</f>
        <v>0</v>
      </c>
      <c r="BA123" s="86">
        <f>'30-VZT'!F38</f>
        <v>0</v>
      </c>
      <c r="BB123" s="86">
        <f>'30-VZT'!F39</f>
        <v>0</v>
      </c>
      <c r="BC123" s="86">
        <f>'30-VZT'!F40</f>
        <v>0</v>
      </c>
      <c r="BD123" s="88">
        <f>'30-VZT'!F41</f>
        <v>0</v>
      </c>
      <c r="BT123" s="21" t="s">
        <v>83</v>
      </c>
      <c r="BV123" s="21" t="s">
        <v>73</v>
      </c>
      <c r="BW123" s="21" t="s">
        <v>138</v>
      </c>
      <c r="BX123" s="21" t="s">
        <v>79</v>
      </c>
      <c r="CL123" s="21" t="s">
        <v>1</v>
      </c>
    </row>
    <row r="124" spans="1:90" s="3" customFormat="1" ht="16.5" customHeight="1" x14ac:dyDescent="0.2">
      <c r="A124" s="83" t="s">
        <v>80</v>
      </c>
      <c r="B124" s="49"/>
      <c r="C124" s="9"/>
      <c r="D124" s="9"/>
      <c r="E124" s="206">
        <v>31</v>
      </c>
      <c r="F124" s="206"/>
      <c r="G124" s="206"/>
      <c r="H124" s="206"/>
      <c r="I124" s="206"/>
      <c r="J124" s="9"/>
      <c r="K124" s="206" t="s">
        <v>139</v>
      </c>
      <c r="L124" s="206"/>
      <c r="M124" s="206"/>
      <c r="N124" s="206"/>
      <c r="O124" s="206"/>
      <c r="P124" s="206"/>
      <c r="Q124" s="206"/>
      <c r="R124" s="206"/>
      <c r="S124" s="206"/>
      <c r="T124" s="206"/>
      <c r="U124" s="206"/>
      <c r="V124" s="206"/>
      <c r="W124" s="206"/>
      <c r="X124" s="206"/>
      <c r="Y124" s="206"/>
      <c r="Z124" s="206"/>
      <c r="AA124" s="206"/>
      <c r="AB124" s="206"/>
      <c r="AC124" s="206"/>
      <c r="AD124" s="206"/>
      <c r="AE124" s="206"/>
      <c r="AF124" s="206"/>
      <c r="AG124" s="223">
        <f>'31-Eli stena prenos vozy'!J34</f>
        <v>0</v>
      </c>
      <c r="AH124" s="224"/>
      <c r="AI124" s="224"/>
      <c r="AJ124" s="224"/>
      <c r="AK124" s="224"/>
      <c r="AL124" s="224"/>
      <c r="AM124" s="224"/>
      <c r="AN124" s="223">
        <f t="shared" si="0"/>
        <v>0</v>
      </c>
      <c r="AO124" s="224"/>
      <c r="AP124" s="224"/>
      <c r="AQ124" s="84" t="s">
        <v>82</v>
      </c>
      <c r="AR124" s="49"/>
      <c r="AS124" s="85">
        <v>0</v>
      </c>
      <c r="AT124" s="86">
        <f t="shared" si="1"/>
        <v>0</v>
      </c>
      <c r="AU124" s="87">
        <f>'31-Eli stena prenos vozy'!P136</f>
        <v>0</v>
      </c>
      <c r="AV124" s="86">
        <f>'31-Eli stena prenos vozy'!J37</f>
        <v>0</v>
      </c>
      <c r="AW124" s="86">
        <f>'31-Eli stena prenos vozy'!J38</f>
        <v>0</v>
      </c>
      <c r="AX124" s="86">
        <f>'31-Eli stena prenos vozy'!J39</f>
        <v>0</v>
      </c>
      <c r="AY124" s="86">
        <f>'31-Eli stena prenos vozy'!J40</f>
        <v>0</v>
      </c>
      <c r="AZ124" s="86">
        <f>'31-Eli stena prenos vozy'!F37</f>
        <v>0</v>
      </c>
      <c r="BA124" s="86">
        <f>'31-Eli stena prenos vozy'!F38</f>
        <v>0</v>
      </c>
      <c r="BB124" s="86">
        <f>'31-Eli stena prenos vozy'!F39</f>
        <v>0</v>
      </c>
      <c r="BC124" s="86">
        <f>'31-Eli stena prenos vozy'!F40</f>
        <v>0</v>
      </c>
      <c r="BD124" s="88">
        <f>'31-Eli stena prenos vozy'!F41</f>
        <v>0</v>
      </c>
      <c r="BT124" s="21" t="s">
        <v>83</v>
      </c>
      <c r="BV124" s="21" t="s">
        <v>73</v>
      </c>
      <c r="BW124" s="21" t="s">
        <v>140</v>
      </c>
      <c r="BX124" s="21" t="s">
        <v>79</v>
      </c>
      <c r="CL124" s="21" t="s">
        <v>1</v>
      </c>
    </row>
    <row r="125" spans="1:90" s="3" customFormat="1" ht="16.5" customHeight="1" x14ac:dyDescent="0.2">
      <c r="A125" s="83" t="s">
        <v>80</v>
      </c>
      <c r="B125" s="49"/>
      <c r="C125" s="9"/>
      <c r="D125" s="9"/>
      <c r="E125" s="206">
        <v>32</v>
      </c>
      <c r="F125" s="206"/>
      <c r="G125" s="206"/>
      <c r="H125" s="206"/>
      <c r="I125" s="206"/>
      <c r="J125" s="9"/>
      <c r="K125" s="206" t="s">
        <v>141</v>
      </c>
      <c r="L125" s="206"/>
      <c r="M125" s="206"/>
      <c r="N125" s="206"/>
      <c r="O125" s="206"/>
      <c r="P125" s="206"/>
      <c r="Q125" s="206"/>
      <c r="R125" s="206"/>
      <c r="S125" s="206"/>
      <c r="T125" s="206"/>
      <c r="U125" s="206"/>
      <c r="V125" s="206"/>
      <c r="W125" s="206"/>
      <c r="X125" s="206"/>
      <c r="Y125" s="206"/>
      <c r="Z125" s="206"/>
      <c r="AA125" s="206"/>
      <c r="AB125" s="206"/>
      <c r="AC125" s="206"/>
      <c r="AD125" s="206"/>
      <c r="AE125" s="206"/>
      <c r="AF125" s="206"/>
      <c r="AG125" s="223">
        <f>'32-ELI-presuny kontajnerov'!J34</f>
        <v>0</v>
      </c>
      <c r="AH125" s="224"/>
      <c r="AI125" s="224"/>
      <c r="AJ125" s="224"/>
      <c r="AK125" s="224"/>
      <c r="AL125" s="224"/>
      <c r="AM125" s="224"/>
      <c r="AN125" s="223">
        <f t="shared" si="0"/>
        <v>0</v>
      </c>
      <c r="AO125" s="224"/>
      <c r="AP125" s="224"/>
      <c r="AQ125" s="84" t="s">
        <v>82</v>
      </c>
      <c r="AR125" s="49"/>
      <c r="AS125" s="85">
        <v>0</v>
      </c>
      <c r="AT125" s="86">
        <f t="shared" si="1"/>
        <v>0</v>
      </c>
      <c r="AU125" s="87">
        <f>'32-ELI-presuny kontajnerov'!P140</f>
        <v>0</v>
      </c>
      <c r="AV125" s="86">
        <f>'32-ELI-presuny kontajnerov'!J37</f>
        <v>0</v>
      </c>
      <c r="AW125" s="86">
        <f>'32-ELI-presuny kontajnerov'!J38</f>
        <v>0</v>
      </c>
      <c r="AX125" s="86">
        <f>'32-ELI-presuny kontajnerov'!J39</f>
        <v>0</v>
      </c>
      <c r="AY125" s="86">
        <f>'32-ELI-presuny kontajnerov'!J40</f>
        <v>0</v>
      </c>
      <c r="AZ125" s="86">
        <f>'32-ELI-presuny kontajnerov'!F37</f>
        <v>0</v>
      </c>
      <c r="BA125" s="86">
        <f>'32-ELI-presuny kontajnerov'!F38</f>
        <v>0</v>
      </c>
      <c r="BB125" s="86">
        <f>'32-ELI-presuny kontajnerov'!F39</f>
        <v>0</v>
      </c>
      <c r="BC125" s="86">
        <f>'32-ELI-presuny kontajnerov'!F40</f>
        <v>0</v>
      </c>
      <c r="BD125" s="88">
        <f>'32-ELI-presuny kontajnerov'!F41</f>
        <v>0</v>
      </c>
      <c r="BT125" s="21" t="s">
        <v>83</v>
      </c>
      <c r="BV125" s="21" t="s">
        <v>73</v>
      </c>
      <c r="BW125" s="21" t="s">
        <v>142</v>
      </c>
      <c r="BX125" s="21" t="s">
        <v>79</v>
      </c>
      <c r="CL125" s="21" t="s">
        <v>1</v>
      </c>
    </row>
    <row r="126" spans="1:90" s="3" customFormat="1" ht="16.5" customHeight="1" x14ac:dyDescent="0.2">
      <c r="A126" s="83" t="s">
        <v>80</v>
      </c>
      <c r="B126" s="49"/>
      <c r="C126" s="9"/>
      <c r="D126" s="9"/>
      <c r="E126" s="206">
        <v>33</v>
      </c>
      <c r="F126" s="206"/>
      <c r="G126" s="206"/>
      <c r="H126" s="206"/>
      <c r="I126" s="206"/>
      <c r="J126" s="9"/>
      <c r="K126" s="206" t="s">
        <v>143</v>
      </c>
      <c r="L126" s="206"/>
      <c r="M126" s="206"/>
      <c r="N126" s="206"/>
      <c r="O126" s="206"/>
      <c r="P126" s="206"/>
      <c r="Q126" s="206"/>
      <c r="R126" s="206"/>
      <c r="S126" s="206"/>
      <c r="T126" s="206"/>
      <c r="U126" s="206"/>
      <c r="V126" s="206"/>
      <c r="W126" s="206"/>
      <c r="X126" s="206"/>
      <c r="Y126" s="206"/>
      <c r="Z126" s="206"/>
      <c r="AA126" s="206"/>
      <c r="AB126" s="206"/>
      <c r="AC126" s="206"/>
      <c r="AD126" s="206"/>
      <c r="AE126" s="206"/>
      <c r="AF126" s="206"/>
      <c r="AG126" s="223">
        <f>'33 - Bleskozvod'!J34</f>
        <v>0</v>
      </c>
      <c r="AH126" s="224"/>
      <c r="AI126" s="224"/>
      <c r="AJ126" s="224"/>
      <c r="AK126" s="224"/>
      <c r="AL126" s="224"/>
      <c r="AM126" s="224"/>
      <c r="AN126" s="223">
        <f t="shared" si="0"/>
        <v>0</v>
      </c>
      <c r="AO126" s="224"/>
      <c r="AP126" s="224"/>
      <c r="AQ126" s="84" t="s">
        <v>82</v>
      </c>
      <c r="AR126" s="49"/>
      <c r="AS126" s="85">
        <v>0</v>
      </c>
      <c r="AT126" s="86">
        <f t="shared" si="1"/>
        <v>0</v>
      </c>
      <c r="AU126" s="87">
        <f>'33 - Bleskozvod'!P136</f>
        <v>0</v>
      </c>
      <c r="AV126" s="86">
        <f>'33 - Bleskozvod'!J37</f>
        <v>0</v>
      </c>
      <c r="AW126" s="86">
        <f>'33 - Bleskozvod'!J38</f>
        <v>0</v>
      </c>
      <c r="AX126" s="86">
        <f>'33 - Bleskozvod'!J39</f>
        <v>0</v>
      </c>
      <c r="AY126" s="86">
        <f>'33 - Bleskozvod'!J40</f>
        <v>0</v>
      </c>
      <c r="AZ126" s="86">
        <f>'33 - Bleskozvod'!F37</f>
        <v>0</v>
      </c>
      <c r="BA126" s="86">
        <f>'33 - Bleskozvod'!F38</f>
        <v>0</v>
      </c>
      <c r="BB126" s="86">
        <f>'33 - Bleskozvod'!F39</f>
        <v>0</v>
      </c>
      <c r="BC126" s="86">
        <f>'33 - Bleskozvod'!F40</f>
        <v>0</v>
      </c>
      <c r="BD126" s="88">
        <f>'33 - Bleskozvod'!F41</f>
        <v>0</v>
      </c>
      <c r="BT126" s="21" t="s">
        <v>83</v>
      </c>
      <c r="BV126" s="21" t="s">
        <v>73</v>
      </c>
      <c r="BW126" s="21" t="s">
        <v>144</v>
      </c>
      <c r="BX126" s="21" t="s">
        <v>79</v>
      </c>
      <c r="CL126" s="21" t="s">
        <v>1</v>
      </c>
    </row>
    <row r="127" spans="1:90" s="3" customFormat="1" ht="16.5" customHeight="1" x14ac:dyDescent="0.2">
      <c r="A127" s="83" t="s">
        <v>80</v>
      </c>
      <c r="B127" s="49"/>
      <c r="C127" s="9"/>
      <c r="D127" s="9"/>
      <c r="E127" s="206">
        <v>34</v>
      </c>
      <c r="F127" s="206"/>
      <c r="G127" s="206"/>
      <c r="H127" s="206"/>
      <c r="I127" s="206"/>
      <c r="J127" s="9"/>
      <c r="K127" s="206" t="s">
        <v>145</v>
      </c>
      <c r="L127" s="206"/>
      <c r="M127" s="206"/>
      <c r="N127" s="206"/>
      <c r="O127" s="206"/>
      <c r="P127" s="206"/>
      <c r="Q127" s="206"/>
      <c r="R127" s="206"/>
      <c r="S127" s="206"/>
      <c r="T127" s="206"/>
      <c r="U127" s="206"/>
      <c r="V127" s="206"/>
      <c r="W127" s="206"/>
      <c r="X127" s="206"/>
      <c r="Y127" s="206"/>
      <c r="Z127" s="206"/>
      <c r="AA127" s="206"/>
      <c r="AB127" s="206"/>
      <c r="AC127" s="206"/>
      <c r="AD127" s="206"/>
      <c r="AE127" s="206"/>
      <c r="AF127" s="206"/>
      <c r="AG127" s="223">
        <f>'34 - Silnoprúd ihrisko'!J34</f>
        <v>0</v>
      </c>
      <c r="AH127" s="224"/>
      <c r="AI127" s="224"/>
      <c r="AJ127" s="224"/>
      <c r="AK127" s="224"/>
      <c r="AL127" s="224"/>
      <c r="AM127" s="224"/>
      <c r="AN127" s="223">
        <f t="shared" si="0"/>
        <v>0</v>
      </c>
      <c r="AO127" s="224"/>
      <c r="AP127" s="224"/>
      <c r="AQ127" s="84" t="s">
        <v>82</v>
      </c>
      <c r="AR127" s="49"/>
      <c r="AS127" s="85">
        <v>0</v>
      </c>
      <c r="AT127" s="86">
        <f t="shared" si="1"/>
        <v>0</v>
      </c>
      <c r="AU127" s="87">
        <f>'34 - Silnoprúd ihrisko'!P136</f>
        <v>0</v>
      </c>
      <c r="AV127" s="86">
        <f>'34 - Silnoprúd ihrisko'!J37</f>
        <v>0</v>
      </c>
      <c r="AW127" s="86">
        <f>'34 - Silnoprúd ihrisko'!J38</f>
        <v>0</v>
      </c>
      <c r="AX127" s="86">
        <f>'34 - Silnoprúd ihrisko'!J39</f>
        <v>0</v>
      </c>
      <c r="AY127" s="86">
        <f>'34 - Silnoprúd ihrisko'!J40</f>
        <v>0</v>
      </c>
      <c r="AZ127" s="86">
        <f>'34 - Silnoprúd ihrisko'!F37</f>
        <v>0</v>
      </c>
      <c r="BA127" s="86">
        <f>'34 - Silnoprúd ihrisko'!F38</f>
        <v>0</v>
      </c>
      <c r="BB127" s="86">
        <f>'34 - Silnoprúd ihrisko'!F39</f>
        <v>0</v>
      </c>
      <c r="BC127" s="86">
        <f>'34 - Silnoprúd ihrisko'!F40</f>
        <v>0</v>
      </c>
      <c r="BD127" s="88">
        <f>'34 - Silnoprúd ihrisko'!F41</f>
        <v>0</v>
      </c>
      <c r="BT127" s="21" t="s">
        <v>83</v>
      </c>
      <c r="BV127" s="21" t="s">
        <v>73</v>
      </c>
      <c r="BW127" s="21" t="s">
        <v>146</v>
      </c>
      <c r="BX127" s="21" t="s">
        <v>79</v>
      </c>
      <c r="CL127" s="21" t="s">
        <v>1</v>
      </c>
    </row>
    <row r="128" spans="1:90" s="3" customFormat="1" ht="16.5" customHeight="1" x14ac:dyDescent="0.2">
      <c r="A128" s="83" t="s">
        <v>80</v>
      </c>
      <c r="B128" s="49"/>
      <c r="C128" s="9"/>
      <c r="D128" s="9"/>
      <c r="E128" s="206">
        <v>35</v>
      </c>
      <c r="F128" s="206"/>
      <c r="G128" s="206"/>
      <c r="H128" s="206"/>
      <c r="I128" s="206"/>
      <c r="J128" s="9"/>
      <c r="K128" s="206" t="s">
        <v>147</v>
      </c>
      <c r="L128" s="206"/>
      <c r="M128" s="206"/>
      <c r="N128" s="206"/>
      <c r="O128" s="206"/>
      <c r="P128" s="206"/>
      <c r="Q128" s="206"/>
      <c r="R128" s="206"/>
      <c r="S128" s="206"/>
      <c r="T128" s="206"/>
      <c r="U128" s="206"/>
      <c r="V128" s="206"/>
      <c r="W128" s="206"/>
      <c r="X128" s="206"/>
      <c r="Y128" s="206"/>
      <c r="Z128" s="206"/>
      <c r="AA128" s="206"/>
      <c r="AB128" s="206"/>
      <c r="AC128" s="206"/>
      <c r="AD128" s="206"/>
      <c r="AE128" s="206"/>
      <c r="AF128" s="206"/>
      <c r="AG128" s="223">
        <f>'35 - Osvet.ihriska a tribún'!J34</f>
        <v>0</v>
      </c>
      <c r="AH128" s="224"/>
      <c r="AI128" s="224"/>
      <c r="AJ128" s="224"/>
      <c r="AK128" s="224"/>
      <c r="AL128" s="224"/>
      <c r="AM128" s="224"/>
      <c r="AN128" s="223">
        <f t="shared" si="0"/>
        <v>0</v>
      </c>
      <c r="AO128" s="224"/>
      <c r="AP128" s="224"/>
      <c r="AQ128" s="84" t="s">
        <v>82</v>
      </c>
      <c r="AR128" s="49"/>
      <c r="AS128" s="85">
        <v>0</v>
      </c>
      <c r="AT128" s="86">
        <f t="shared" si="1"/>
        <v>0</v>
      </c>
      <c r="AU128" s="87">
        <f>'35 - Osvet.ihriska a tribún'!P136</f>
        <v>0</v>
      </c>
      <c r="AV128" s="86">
        <f>'35 - Osvet.ihriska a tribún'!J37</f>
        <v>0</v>
      </c>
      <c r="AW128" s="86">
        <f>'35 - Osvet.ihriska a tribún'!J38</f>
        <v>0</v>
      </c>
      <c r="AX128" s="86">
        <f>'35 - Osvet.ihriska a tribún'!J39</f>
        <v>0</v>
      </c>
      <c r="AY128" s="86">
        <f>'35 - Osvet.ihriska a tribún'!J40</f>
        <v>0</v>
      </c>
      <c r="AZ128" s="86">
        <f>'35 - Osvet.ihriska a tribún'!F37</f>
        <v>0</v>
      </c>
      <c r="BA128" s="86">
        <f>'35 - Osvet.ihriska a tribún'!F38</f>
        <v>0</v>
      </c>
      <c r="BB128" s="86">
        <f>'35 - Osvet.ihriska a tribún'!F39</f>
        <v>0</v>
      </c>
      <c r="BC128" s="86">
        <f>'35 - Osvet.ihriska a tribún'!F40</f>
        <v>0</v>
      </c>
      <c r="BD128" s="88">
        <f>'35 - Osvet.ihriska a tribún'!F41</f>
        <v>0</v>
      </c>
      <c r="BT128" s="21" t="s">
        <v>83</v>
      </c>
      <c r="BV128" s="21" t="s">
        <v>73</v>
      </c>
      <c r="BW128" s="21" t="s">
        <v>148</v>
      </c>
      <c r="BX128" s="21" t="s">
        <v>79</v>
      </c>
      <c r="CL128" s="21" t="s">
        <v>1</v>
      </c>
    </row>
    <row r="129" spans="1:90" s="3" customFormat="1" ht="16.5" customHeight="1" x14ac:dyDescent="0.2">
      <c r="A129" s="83" t="s">
        <v>80</v>
      </c>
      <c r="B129" s="49"/>
      <c r="C129" s="9"/>
      <c r="D129" s="9"/>
      <c r="E129" s="206">
        <v>36</v>
      </c>
      <c r="F129" s="206"/>
      <c r="G129" s="206"/>
      <c r="H129" s="206"/>
      <c r="I129" s="206"/>
      <c r="J129" s="9"/>
      <c r="K129" s="206" t="s">
        <v>149</v>
      </c>
      <c r="L129" s="206"/>
      <c r="M129" s="206"/>
      <c r="N129" s="206"/>
      <c r="O129" s="206"/>
      <c r="P129" s="206"/>
      <c r="Q129" s="206"/>
      <c r="R129" s="206"/>
      <c r="S129" s="206"/>
      <c r="T129" s="206"/>
      <c r="U129" s="206"/>
      <c r="V129" s="206"/>
      <c r="W129" s="206"/>
      <c r="X129" s="206"/>
      <c r="Y129" s="206"/>
      <c r="Z129" s="206"/>
      <c r="AA129" s="206"/>
      <c r="AB129" s="206"/>
      <c r="AC129" s="206"/>
      <c r="AD129" s="206"/>
      <c r="AE129" s="206"/>
      <c r="AF129" s="206"/>
      <c r="AG129" s="223">
        <f>'36 - Silnoprúd promenáda'!J34</f>
        <v>0</v>
      </c>
      <c r="AH129" s="224"/>
      <c r="AI129" s="224"/>
      <c r="AJ129" s="224"/>
      <c r="AK129" s="224"/>
      <c r="AL129" s="224"/>
      <c r="AM129" s="224"/>
      <c r="AN129" s="223">
        <f t="shared" si="0"/>
        <v>0</v>
      </c>
      <c r="AO129" s="224"/>
      <c r="AP129" s="224"/>
      <c r="AQ129" s="84" t="s">
        <v>82</v>
      </c>
      <c r="AR129" s="49"/>
      <c r="AS129" s="85">
        <v>0</v>
      </c>
      <c r="AT129" s="86">
        <f t="shared" si="1"/>
        <v>0</v>
      </c>
      <c r="AU129" s="87">
        <f>'36 - Silnoprúd promenáda'!P137</f>
        <v>0</v>
      </c>
      <c r="AV129" s="86">
        <f>'36 - Silnoprúd promenáda'!J37</f>
        <v>0</v>
      </c>
      <c r="AW129" s="86">
        <f>'36 - Silnoprúd promenáda'!J38</f>
        <v>0</v>
      </c>
      <c r="AX129" s="86">
        <f>'36 - Silnoprúd promenáda'!J39</f>
        <v>0</v>
      </c>
      <c r="AY129" s="86">
        <f>'36 - Silnoprúd promenáda'!J40</f>
        <v>0</v>
      </c>
      <c r="AZ129" s="86">
        <f>'36 - Silnoprúd promenáda'!F37</f>
        <v>0</v>
      </c>
      <c r="BA129" s="86">
        <f>'36 - Silnoprúd promenáda'!F38</f>
        <v>0</v>
      </c>
      <c r="BB129" s="86">
        <f>'36 - Silnoprúd promenáda'!F39</f>
        <v>0</v>
      </c>
      <c r="BC129" s="86">
        <f>'36 - Silnoprúd promenáda'!F40</f>
        <v>0</v>
      </c>
      <c r="BD129" s="88">
        <f>'36 - Silnoprúd promenáda'!F41</f>
        <v>0</v>
      </c>
      <c r="BT129" s="21" t="s">
        <v>83</v>
      </c>
      <c r="BV129" s="21" t="s">
        <v>73</v>
      </c>
      <c r="BW129" s="21" t="s">
        <v>150</v>
      </c>
      <c r="BX129" s="21" t="s">
        <v>79</v>
      </c>
      <c r="CL129" s="21" t="s">
        <v>1</v>
      </c>
    </row>
    <row r="130" spans="1:90" s="3" customFormat="1" ht="16.5" customHeight="1" x14ac:dyDescent="0.2">
      <c r="A130" s="83" t="s">
        <v>80</v>
      </c>
      <c r="B130" s="49"/>
      <c r="C130" s="9"/>
      <c r="D130" s="9"/>
      <c r="E130" s="206">
        <v>37</v>
      </c>
      <c r="F130" s="206"/>
      <c r="G130" s="206"/>
      <c r="H130" s="206"/>
      <c r="I130" s="206"/>
      <c r="J130" s="9"/>
      <c r="K130" s="206" t="s">
        <v>151</v>
      </c>
      <c r="L130" s="206"/>
      <c r="M130" s="206"/>
      <c r="N130" s="206"/>
      <c r="O130" s="206"/>
      <c r="P130" s="206"/>
      <c r="Q130" s="206"/>
      <c r="R130" s="206"/>
      <c r="S130" s="206"/>
      <c r="T130" s="206"/>
      <c r="U130" s="206"/>
      <c r="V130" s="206"/>
      <c r="W130" s="206"/>
      <c r="X130" s="206"/>
      <c r="Y130" s="206"/>
      <c r="Z130" s="206"/>
      <c r="AA130" s="206"/>
      <c r="AB130" s="206"/>
      <c r="AC130" s="206"/>
      <c r="AD130" s="206"/>
      <c r="AE130" s="206"/>
      <c r="AF130" s="206"/>
      <c r="AG130" s="223">
        <f>'37 - ELI vstavkov'!J34</f>
        <v>0</v>
      </c>
      <c r="AH130" s="224"/>
      <c r="AI130" s="224"/>
      <c r="AJ130" s="224"/>
      <c r="AK130" s="224"/>
      <c r="AL130" s="224"/>
      <c r="AM130" s="224"/>
      <c r="AN130" s="223">
        <f t="shared" si="0"/>
        <v>0</v>
      </c>
      <c r="AO130" s="224"/>
      <c r="AP130" s="224"/>
      <c r="AQ130" s="84" t="s">
        <v>82</v>
      </c>
      <c r="AR130" s="49"/>
      <c r="AS130" s="85">
        <v>0</v>
      </c>
      <c r="AT130" s="86">
        <f t="shared" si="1"/>
        <v>0</v>
      </c>
      <c r="AU130" s="87">
        <f>'37 - ELI vstavkov'!P136</f>
        <v>0</v>
      </c>
      <c r="AV130" s="86">
        <f>'37 - ELI vstavkov'!J37</f>
        <v>0</v>
      </c>
      <c r="AW130" s="86">
        <f>'37 - ELI vstavkov'!J38</f>
        <v>0</v>
      </c>
      <c r="AX130" s="86">
        <f>'37 - ELI vstavkov'!J39</f>
        <v>0</v>
      </c>
      <c r="AY130" s="86">
        <f>'37 - ELI vstavkov'!J40</f>
        <v>0</v>
      </c>
      <c r="AZ130" s="86">
        <f>'37 - ELI vstavkov'!F37</f>
        <v>0</v>
      </c>
      <c r="BA130" s="86">
        <f>'37 - ELI vstavkov'!F38</f>
        <v>0</v>
      </c>
      <c r="BB130" s="86">
        <f>'37 - ELI vstavkov'!F39</f>
        <v>0</v>
      </c>
      <c r="BC130" s="86">
        <f>'37 - ELI vstavkov'!F40</f>
        <v>0</v>
      </c>
      <c r="BD130" s="88">
        <f>'37 - ELI vstavkov'!F41</f>
        <v>0</v>
      </c>
      <c r="BT130" s="21" t="s">
        <v>83</v>
      </c>
      <c r="BV130" s="21" t="s">
        <v>73</v>
      </c>
      <c r="BW130" s="21" t="s">
        <v>152</v>
      </c>
      <c r="BX130" s="21" t="s">
        <v>79</v>
      </c>
      <c r="CL130" s="21" t="s">
        <v>1</v>
      </c>
    </row>
    <row r="131" spans="1:90" s="3" customFormat="1" ht="16.5" customHeight="1" x14ac:dyDescent="0.2">
      <c r="A131" s="83" t="s">
        <v>80</v>
      </c>
      <c r="B131" s="49"/>
      <c r="C131" s="9"/>
      <c r="D131" s="9"/>
      <c r="E131" s="206">
        <v>38</v>
      </c>
      <c r="F131" s="206"/>
      <c r="G131" s="206"/>
      <c r="H131" s="206"/>
      <c r="I131" s="206"/>
      <c r="J131" s="9"/>
      <c r="K131" s="206" t="s">
        <v>153</v>
      </c>
      <c r="L131" s="206"/>
      <c r="M131" s="206"/>
      <c r="N131" s="206"/>
      <c r="O131" s="206"/>
      <c r="P131" s="206"/>
      <c r="Q131" s="206"/>
      <c r="R131" s="206"/>
      <c r="S131" s="206"/>
      <c r="T131" s="206"/>
      <c r="U131" s="206"/>
      <c r="V131" s="206"/>
      <c r="W131" s="206"/>
      <c r="X131" s="206"/>
      <c r="Y131" s="206"/>
      <c r="Z131" s="206"/>
      <c r="AA131" s="206"/>
      <c r="AB131" s="206"/>
      <c r="AC131" s="206"/>
      <c r="AD131" s="206"/>
      <c r="AE131" s="206"/>
      <c r="AF131" s="206"/>
      <c r="AG131" s="223">
        <f>'38 - Gastro B+D'!J34</f>
        <v>0</v>
      </c>
      <c r="AH131" s="224"/>
      <c r="AI131" s="224"/>
      <c r="AJ131" s="224"/>
      <c r="AK131" s="224"/>
      <c r="AL131" s="224"/>
      <c r="AM131" s="224"/>
      <c r="AN131" s="223">
        <f t="shared" si="0"/>
        <v>0</v>
      </c>
      <c r="AO131" s="224"/>
      <c r="AP131" s="224"/>
      <c r="AQ131" s="84" t="s">
        <v>82</v>
      </c>
      <c r="AR131" s="49"/>
      <c r="AS131" s="85">
        <v>0</v>
      </c>
      <c r="AT131" s="86">
        <f t="shared" si="1"/>
        <v>0</v>
      </c>
      <c r="AU131" s="87">
        <f>'38 - Gastro B+D'!P143</f>
        <v>0</v>
      </c>
      <c r="AV131" s="86">
        <f>'38 - Gastro B+D'!J37</f>
        <v>0</v>
      </c>
      <c r="AW131" s="86">
        <f>'38 - Gastro B+D'!J38</f>
        <v>0</v>
      </c>
      <c r="AX131" s="86">
        <f>'38 - Gastro B+D'!J39</f>
        <v>0</v>
      </c>
      <c r="AY131" s="86">
        <f>'38 - Gastro B+D'!J40</f>
        <v>0</v>
      </c>
      <c r="AZ131" s="86">
        <f>'38 - Gastro B+D'!F37</f>
        <v>0</v>
      </c>
      <c r="BA131" s="86">
        <f>'38 - Gastro B+D'!F38</f>
        <v>0</v>
      </c>
      <c r="BB131" s="86">
        <f>'38 - Gastro B+D'!F39</f>
        <v>0</v>
      </c>
      <c r="BC131" s="86">
        <f>'38 - Gastro B+D'!F40</f>
        <v>0</v>
      </c>
      <c r="BD131" s="88">
        <f>'38 - Gastro B+D'!F41</f>
        <v>0</v>
      </c>
      <c r="BT131" s="21" t="s">
        <v>83</v>
      </c>
      <c r="BV131" s="21" t="s">
        <v>73</v>
      </c>
      <c r="BW131" s="21" t="s">
        <v>154</v>
      </c>
      <c r="BX131" s="21" t="s">
        <v>79</v>
      </c>
      <c r="CL131" s="21" t="s">
        <v>1</v>
      </c>
    </row>
    <row r="132" spans="1:90" s="3" customFormat="1" ht="16.5" customHeight="1" x14ac:dyDescent="0.2">
      <c r="A132" s="83" t="s">
        <v>80</v>
      </c>
      <c r="B132" s="49"/>
      <c r="C132" s="9"/>
      <c r="D132" s="9"/>
      <c r="E132" s="206">
        <v>39</v>
      </c>
      <c r="F132" s="206"/>
      <c r="G132" s="206"/>
      <c r="H132" s="206"/>
      <c r="I132" s="206"/>
      <c r="J132" s="9"/>
      <c r="K132" s="206" t="s">
        <v>155</v>
      </c>
      <c r="L132" s="206"/>
      <c r="M132" s="206"/>
      <c r="N132" s="206"/>
      <c r="O132" s="206"/>
      <c r="P132" s="206"/>
      <c r="Q132" s="206"/>
      <c r="R132" s="206"/>
      <c r="S132" s="206"/>
      <c r="T132" s="206"/>
      <c r="U132" s="206"/>
      <c r="V132" s="206"/>
      <c r="W132" s="206"/>
      <c r="X132" s="206"/>
      <c r="Y132" s="206"/>
      <c r="Z132" s="206"/>
      <c r="AA132" s="206"/>
      <c r="AB132" s="206"/>
      <c r="AC132" s="206"/>
      <c r="AD132" s="206"/>
      <c r="AE132" s="206"/>
      <c r="AF132" s="206"/>
      <c r="AG132" s="223">
        <f>'39 - Núdzové osvetlenie'!J34</f>
        <v>0</v>
      </c>
      <c r="AH132" s="224"/>
      <c r="AI132" s="224"/>
      <c r="AJ132" s="224"/>
      <c r="AK132" s="224"/>
      <c r="AL132" s="224"/>
      <c r="AM132" s="224"/>
      <c r="AN132" s="223">
        <f t="shared" si="0"/>
        <v>0</v>
      </c>
      <c r="AO132" s="224"/>
      <c r="AP132" s="224"/>
      <c r="AQ132" s="84" t="s">
        <v>82</v>
      </c>
      <c r="AR132" s="49"/>
      <c r="AS132" s="85">
        <v>0</v>
      </c>
      <c r="AT132" s="86">
        <f t="shared" si="1"/>
        <v>0</v>
      </c>
      <c r="AU132" s="87">
        <f>'39 - Núdzové osvetlenie'!P136</f>
        <v>0</v>
      </c>
      <c r="AV132" s="86">
        <f>'39 - Núdzové osvetlenie'!J37</f>
        <v>0</v>
      </c>
      <c r="AW132" s="86">
        <f>'39 - Núdzové osvetlenie'!J38</f>
        <v>0</v>
      </c>
      <c r="AX132" s="86">
        <f>'39 - Núdzové osvetlenie'!J39</f>
        <v>0</v>
      </c>
      <c r="AY132" s="86">
        <f>'39 - Núdzové osvetlenie'!J40</f>
        <v>0</v>
      </c>
      <c r="AZ132" s="86">
        <f>'39 - Núdzové osvetlenie'!F37</f>
        <v>0</v>
      </c>
      <c r="BA132" s="86">
        <f>'39 - Núdzové osvetlenie'!F38</f>
        <v>0</v>
      </c>
      <c r="BB132" s="86">
        <f>'39 - Núdzové osvetlenie'!F39</f>
        <v>0</v>
      </c>
      <c r="BC132" s="86">
        <f>'39 - Núdzové osvetlenie'!F40</f>
        <v>0</v>
      </c>
      <c r="BD132" s="88">
        <f>'39 - Núdzové osvetlenie'!F41</f>
        <v>0</v>
      </c>
      <c r="BT132" s="21" t="s">
        <v>83</v>
      </c>
      <c r="BV132" s="21" t="s">
        <v>73</v>
      </c>
      <c r="BW132" s="21" t="s">
        <v>156</v>
      </c>
      <c r="BX132" s="21" t="s">
        <v>79</v>
      </c>
      <c r="CL132" s="21" t="s">
        <v>1</v>
      </c>
    </row>
    <row r="133" spans="1:90" s="3" customFormat="1" ht="16.5" customHeight="1" x14ac:dyDescent="0.2">
      <c r="A133" s="83" t="s">
        <v>80</v>
      </c>
      <c r="B133" s="49"/>
      <c r="C133" s="9"/>
      <c r="D133" s="9"/>
      <c r="E133" s="206">
        <v>40</v>
      </c>
      <c r="F133" s="206"/>
      <c r="G133" s="206"/>
      <c r="H133" s="206"/>
      <c r="I133" s="206"/>
      <c r="J133" s="9"/>
      <c r="K133" s="206" t="s">
        <v>157</v>
      </c>
      <c r="L133" s="206"/>
      <c r="M133" s="206"/>
      <c r="N133" s="206"/>
      <c r="O133" s="206"/>
      <c r="P133" s="206"/>
      <c r="Q133" s="206"/>
      <c r="R133" s="206"/>
      <c r="S133" s="206"/>
      <c r="T133" s="206"/>
      <c r="U133" s="206"/>
      <c r="V133" s="206"/>
      <c r="W133" s="206"/>
      <c r="X133" s="206"/>
      <c r="Y133" s="206"/>
      <c r="Z133" s="206"/>
      <c r="AA133" s="206"/>
      <c r="AB133" s="206"/>
      <c r="AC133" s="206"/>
      <c r="AD133" s="206"/>
      <c r="AE133" s="206"/>
      <c r="AF133" s="206"/>
      <c r="AG133" s="223">
        <f>'40-EPS'!J34</f>
        <v>0</v>
      </c>
      <c r="AH133" s="224"/>
      <c r="AI133" s="224"/>
      <c r="AJ133" s="224"/>
      <c r="AK133" s="224"/>
      <c r="AL133" s="224"/>
      <c r="AM133" s="224"/>
      <c r="AN133" s="223">
        <f t="shared" si="0"/>
        <v>0</v>
      </c>
      <c r="AO133" s="224"/>
      <c r="AP133" s="224"/>
      <c r="AQ133" s="84" t="s">
        <v>82</v>
      </c>
      <c r="AR133" s="49"/>
      <c r="AS133" s="85">
        <v>0</v>
      </c>
      <c r="AT133" s="86">
        <f t="shared" si="1"/>
        <v>0</v>
      </c>
      <c r="AU133" s="87">
        <f>'40-EPS'!P133</f>
        <v>0</v>
      </c>
      <c r="AV133" s="86">
        <f>'40-EPS'!J37</f>
        <v>0</v>
      </c>
      <c r="AW133" s="86">
        <f>'40-EPS'!J38</f>
        <v>0</v>
      </c>
      <c r="AX133" s="86">
        <f>'40-EPS'!J39</f>
        <v>0</v>
      </c>
      <c r="AY133" s="86">
        <f>'40-EPS'!J40</f>
        <v>0</v>
      </c>
      <c r="AZ133" s="86">
        <f>'40-EPS'!F37</f>
        <v>0</v>
      </c>
      <c r="BA133" s="86">
        <f>'40-EPS'!F38</f>
        <v>0</v>
      </c>
      <c r="BB133" s="86">
        <f>'40-EPS'!F39</f>
        <v>0</v>
      </c>
      <c r="BC133" s="86">
        <f>'40-EPS'!F40</f>
        <v>0</v>
      </c>
      <c r="BD133" s="88">
        <f>'40-EPS'!F41</f>
        <v>0</v>
      </c>
      <c r="BT133" s="21" t="s">
        <v>83</v>
      </c>
      <c r="BV133" s="21" t="s">
        <v>73</v>
      </c>
      <c r="BW133" s="21" t="s">
        <v>158</v>
      </c>
      <c r="BX133" s="21" t="s">
        <v>79</v>
      </c>
      <c r="CL133" s="21" t="s">
        <v>1</v>
      </c>
    </row>
    <row r="134" spans="1:90" s="3" customFormat="1" ht="23.25" customHeight="1" x14ac:dyDescent="0.2">
      <c r="A134" s="83" t="s">
        <v>80</v>
      </c>
      <c r="B134" s="49"/>
      <c r="C134" s="9"/>
      <c r="D134" s="9"/>
      <c r="E134" s="206">
        <v>41</v>
      </c>
      <c r="F134" s="206"/>
      <c r="G134" s="206"/>
      <c r="H134" s="206"/>
      <c r="I134" s="206"/>
      <c r="J134" s="9"/>
      <c r="K134" s="206" t="s">
        <v>159</v>
      </c>
      <c r="L134" s="206"/>
      <c r="M134" s="206"/>
      <c r="N134" s="206"/>
      <c r="O134" s="206"/>
      <c r="P134" s="206"/>
      <c r="Q134" s="206"/>
      <c r="R134" s="206"/>
      <c r="S134" s="206"/>
      <c r="T134" s="206"/>
      <c r="U134" s="206"/>
      <c r="V134" s="206"/>
      <c r="W134" s="206"/>
      <c r="X134" s="206"/>
      <c r="Y134" s="206"/>
      <c r="Z134" s="206"/>
      <c r="AA134" s="206"/>
      <c r="AB134" s="206"/>
      <c r="AC134" s="206"/>
      <c r="AD134" s="206"/>
      <c r="AE134" s="206"/>
      <c r="AF134" s="206"/>
      <c r="AG134" s="223">
        <f>'41-EZS'!J34</f>
        <v>0</v>
      </c>
      <c r="AH134" s="224"/>
      <c r="AI134" s="224"/>
      <c r="AJ134" s="224"/>
      <c r="AK134" s="224"/>
      <c r="AL134" s="224"/>
      <c r="AM134" s="224"/>
      <c r="AN134" s="223">
        <f t="shared" si="0"/>
        <v>0</v>
      </c>
      <c r="AO134" s="224"/>
      <c r="AP134" s="224"/>
      <c r="AQ134" s="84" t="s">
        <v>82</v>
      </c>
      <c r="AR134" s="49"/>
      <c r="AS134" s="85">
        <v>0</v>
      </c>
      <c r="AT134" s="86">
        <f t="shared" si="1"/>
        <v>0</v>
      </c>
      <c r="AU134" s="87">
        <f>'41-EZS'!P132</f>
        <v>0</v>
      </c>
      <c r="AV134" s="86">
        <f>'41-EZS'!J37</f>
        <v>0</v>
      </c>
      <c r="AW134" s="86">
        <f>'41-EZS'!J38</f>
        <v>0</v>
      </c>
      <c r="AX134" s="86">
        <f>'41-EZS'!J39</f>
        <v>0</v>
      </c>
      <c r="AY134" s="86">
        <f>'41-EZS'!J40</f>
        <v>0</v>
      </c>
      <c r="AZ134" s="86">
        <f>'41-EZS'!F37</f>
        <v>0</v>
      </c>
      <c r="BA134" s="86">
        <f>'41-EZS'!F38</f>
        <v>0</v>
      </c>
      <c r="BB134" s="86">
        <f>'41-EZS'!F39</f>
        <v>0</v>
      </c>
      <c r="BC134" s="86">
        <f>'41-EZS'!F40</f>
        <v>0</v>
      </c>
      <c r="BD134" s="88">
        <f>'41-EZS'!F41</f>
        <v>0</v>
      </c>
      <c r="BT134" s="21" t="s">
        <v>83</v>
      </c>
      <c r="BV134" s="21" t="s">
        <v>73</v>
      </c>
      <c r="BW134" s="21" t="s">
        <v>160</v>
      </c>
      <c r="BX134" s="21" t="s">
        <v>79</v>
      </c>
      <c r="CL134" s="21" t="s">
        <v>1</v>
      </c>
    </row>
    <row r="135" spans="1:90" s="3" customFormat="1" ht="16.5" customHeight="1" x14ac:dyDescent="0.2">
      <c r="A135" s="83" t="s">
        <v>80</v>
      </c>
      <c r="B135" s="49"/>
      <c r="C135" s="9"/>
      <c r="D135" s="9"/>
      <c r="E135" s="206">
        <v>42</v>
      </c>
      <c r="F135" s="206"/>
      <c r="G135" s="206"/>
      <c r="H135" s="206"/>
      <c r="I135" s="206"/>
      <c r="J135" s="9"/>
      <c r="K135" s="206" t="s">
        <v>161</v>
      </c>
      <c r="L135" s="206"/>
      <c r="M135" s="206"/>
      <c r="N135" s="206"/>
      <c r="O135" s="206"/>
      <c r="P135" s="206"/>
      <c r="Q135" s="206"/>
      <c r="R135" s="206"/>
      <c r="S135" s="206"/>
      <c r="T135" s="206"/>
      <c r="U135" s="206"/>
      <c r="V135" s="206"/>
      <c r="W135" s="206"/>
      <c r="X135" s="206"/>
      <c r="Y135" s="206"/>
      <c r="Z135" s="206"/>
      <c r="AA135" s="206"/>
      <c r="AB135" s="206"/>
      <c r="AC135" s="206"/>
      <c r="AD135" s="206"/>
      <c r="AE135" s="206"/>
      <c r="AF135" s="206"/>
      <c r="AG135" s="223">
        <f>'42-HSP'!J34</f>
        <v>0</v>
      </c>
      <c r="AH135" s="224"/>
      <c r="AI135" s="224"/>
      <c r="AJ135" s="224"/>
      <c r="AK135" s="224"/>
      <c r="AL135" s="224"/>
      <c r="AM135" s="224"/>
      <c r="AN135" s="223">
        <f t="shared" si="0"/>
        <v>0</v>
      </c>
      <c r="AO135" s="224"/>
      <c r="AP135" s="224"/>
      <c r="AQ135" s="84" t="s">
        <v>82</v>
      </c>
      <c r="AR135" s="49"/>
      <c r="AS135" s="85">
        <v>0</v>
      </c>
      <c r="AT135" s="86">
        <f t="shared" si="1"/>
        <v>0</v>
      </c>
      <c r="AU135" s="87">
        <f>'42-HSP'!P133</f>
        <v>0</v>
      </c>
      <c r="AV135" s="86">
        <f>'42-HSP'!J37</f>
        <v>0</v>
      </c>
      <c r="AW135" s="86">
        <f>'42-HSP'!J38</f>
        <v>0</v>
      </c>
      <c r="AX135" s="86">
        <f>'42-HSP'!J39</f>
        <v>0</v>
      </c>
      <c r="AY135" s="86">
        <f>'42-HSP'!J40</f>
        <v>0</v>
      </c>
      <c r="AZ135" s="86">
        <f>'42-HSP'!F37</f>
        <v>0</v>
      </c>
      <c r="BA135" s="86">
        <f>'42-HSP'!F38</f>
        <v>0</v>
      </c>
      <c r="BB135" s="86">
        <f>'42-HSP'!F39</f>
        <v>0</v>
      </c>
      <c r="BC135" s="86">
        <f>'42-HSP'!F40</f>
        <v>0</v>
      </c>
      <c r="BD135" s="88">
        <f>'42-HSP'!F41</f>
        <v>0</v>
      </c>
      <c r="BT135" s="21" t="s">
        <v>83</v>
      </c>
      <c r="BV135" s="21" t="s">
        <v>73</v>
      </c>
      <c r="BW135" s="21" t="s">
        <v>162</v>
      </c>
      <c r="BX135" s="21" t="s">
        <v>79</v>
      </c>
      <c r="CL135" s="21" t="s">
        <v>1</v>
      </c>
    </row>
    <row r="136" spans="1:90" s="3" customFormat="1" ht="16.5" customHeight="1" x14ac:dyDescent="0.2">
      <c r="A136" s="83" t="s">
        <v>80</v>
      </c>
      <c r="B136" s="49"/>
      <c r="C136" s="9"/>
      <c r="D136" s="9"/>
      <c r="E136" s="206">
        <v>43</v>
      </c>
      <c r="F136" s="206"/>
      <c r="G136" s="206"/>
      <c r="H136" s="206"/>
      <c r="I136" s="206"/>
      <c r="J136" s="9"/>
      <c r="K136" s="206" t="s">
        <v>163</v>
      </c>
      <c r="L136" s="206"/>
      <c r="M136" s="206"/>
      <c r="N136" s="206"/>
      <c r="O136" s="206"/>
      <c r="P136" s="206"/>
      <c r="Q136" s="206"/>
      <c r="R136" s="206"/>
      <c r="S136" s="206"/>
      <c r="T136" s="206"/>
      <c r="U136" s="206"/>
      <c r="V136" s="206"/>
      <c r="W136" s="206"/>
      <c r="X136" s="206"/>
      <c r="Y136" s="206"/>
      <c r="Z136" s="206"/>
      <c r="AA136" s="206"/>
      <c r="AB136" s="206"/>
      <c r="AC136" s="206"/>
      <c r="AD136" s="206"/>
      <c r="AE136" s="206"/>
      <c r="AF136" s="206"/>
      <c r="AG136" s="223">
        <f>'43-ŠK'!J34</f>
        <v>0</v>
      </c>
      <c r="AH136" s="224"/>
      <c r="AI136" s="224"/>
      <c r="AJ136" s="224"/>
      <c r="AK136" s="224"/>
      <c r="AL136" s="224"/>
      <c r="AM136" s="224"/>
      <c r="AN136" s="223">
        <f t="shared" si="0"/>
        <v>0</v>
      </c>
      <c r="AO136" s="224"/>
      <c r="AP136" s="224"/>
      <c r="AQ136" s="84" t="s">
        <v>82</v>
      </c>
      <c r="AR136" s="49"/>
      <c r="AS136" s="85">
        <v>0</v>
      </c>
      <c r="AT136" s="86">
        <f t="shared" si="1"/>
        <v>0</v>
      </c>
      <c r="AU136" s="87">
        <f>'43-ŠK'!P132</f>
        <v>0</v>
      </c>
      <c r="AV136" s="86">
        <f>'43-ŠK'!J37</f>
        <v>0</v>
      </c>
      <c r="AW136" s="86">
        <f>'43-ŠK'!J38</f>
        <v>0</v>
      </c>
      <c r="AX136" s="86">
        <f>'43-ŠK'!J39</f>
        <v>0</v>
      </c>
      <c r="AY136" s="86">
        <f>'43-ŠK'!J40</f>
        <v>0</v>
      </c>
      <c r="AZ136" s="86">
        <f>'43-ŠK'!F37</f>
        <v>0</v>
      </c>
      <c r="BA136" s="86">
        <f>'43-ŠK'!F38</f>
        <v>0</v>
      </c>
      <c r="BB136" s="86">
        <f>'43-ŠK'!F39</f>
        <v>0</v>
      </c>
      <c r="BC136" s="86">
        <f>'43-ŠK'!F40</f>
        <v>0</v>
      </c>
      <c r="BD136" s="88">
        <f>'43-ŠK'!F41</f>
        <v>0</v>
      </c>
      <c r="BT136" s="21" t="s">
        <v>83</v>
      </c>
      <c r="BV136" s="21" t="s">
        <v>73</v>
      </c>
      <c r="BW136" s="21" t="s">
        <v>164</v>
      </c>
      <c r="BX136" s="21" t="s">
        <v>79</v>
      </c>
      <c r="CL136" s="21" t="s">
        <v>1</v>
      </c>
    </row>
    <row r="137" spans="1:90" s="3" customFormat="1" ht="16.5" customHeight="1" x14ac:dyDescent="0.2">
      <c r="A137" s="83" t="s">
        <v>80</v>
      </c>
      <c r="B137" s="49"/>
      <c r="C137" s="9"/>
      <c r="D137" s="9"/>
      <c r="E137" s="206">
        <v>44</v>
      </c>
      <c r="F137" s="206"/>
      <c r="G137" s="206"/>
      <c r="H137" s="206"/>
      <c r="I137" s="206"/>
      <c r="J137" s="9"/>
      <c r="K137" s="206" t="s">
        <v>165</v>
      </c>
      <c r="L137" s="206"/>
      <c r="M137" s="206"/>
      <c r="N137" s="206"/>
      <c r="O137" s="206"/>
      <c r="P137" s="206"/>
      <c r="Q137" s="206"/>
      <c r="R137" s="206"/>
      <c r="S137" s="206"/>
      <c r="T137" s="206"/>
      <c r="U137" s="206"/>
      <c r="V137" s="206"/>
      <c r="W137" s="206"/>
      <c r="X137" s="206"/>
      <c r="Y137" s="206"/>
      <c r="Z137" s="206"/>
      <c r="AA137" s="206"/>
      <c r="AB137" s="206"/>
      <c r="AC137" s="206"/>
      <c r="AD137" s="206"/>
      <c r="AE137" s="206"/>
      <c r="AF137" s="206"/>
      <c r="AG137" s="223">
        <f>'44-TV'!J34</f>
        <v>0</v>
      </c>
      <c r="AH137" s="224"/>
      <c r="AI137" s="224"/>
      <c r="AJ137" s="224"/>
      <c r="AK137" s="224"/>
      <c r="AL137" s="224"/>
      <c r="AM137" s="224"/>
      <c r="AN137" s="223">
        <f t="shared" si="0"/>
        <v>0</v>
      </c>
      <c r="AO137" s="224"/>
      <c r="AP137" s="224"/>
      <c r="AQ137" s="84" t="s">
        <v>82</v>
      </c>
      <c r="AR137" s="49"/>
      <c r="AS137" s="85">
        <v>0</v>
      </c>
      <c r="AT137" s="86">
        <f t="shared" si="1"/>
        <v>0</v>
      </c>
      <c r="AU137" s="87">
        <f>'44-TV'!P134</f>
        <v>0</v>
      </c>
      <c r="AV137" s="86">
        <f>'44-TV'!J37</f>
        <v>0</v>
      </c>
      <c r="AW137" s="86">
        <f>'44-TV'!J38</f>
        <v>0</v>
      </c>
      <c r="AX137" s="86">
        <f>'44-TV'!J39</f>
        <v>0</v>
      </c>
      <c r="AY137" s="86">
        <f>'44-TV'!J40</f>
        <v>0</v>
      </c>
      <c r="AZ137" s="86">
        <f>'44-TV'!F37</f>
        <v>0</v>
      </c>
      <c r="BA137" s="86">
        <f>'44-TV'!F38</f>
        <v>0</v>
      </c>
      <c r="BB137" s="86">
        <f>'44-TV'!F39</f>
        <v>0</v>
      </c>
      <c r="BC137" s="86">
        <f>'44-TV'!F40</f>
        <v>0</v>
      </c>
      <c r="BD137" s="88">
        <f>'44-TV'!F41</f>
        <v>0</v>
      </c>
      <c r="BT137" s="21" t="s">
        <v>83</v>
      </c>
      <c r="BV137" s="21" t="s">
        <v>73</v>
      </c>
      <c r="BW137" s="21" t="s">
        <v>166</v>
      </c>
      <c r="BX137" s="21" t="s">
        <v>79</v>
      </c>
      <c r="CL137" s="21" t="s">
        <v>1</v>
      </c>
    </row>
    <row r="138" spans="1:90" s="3" customFormat="1" ht="16.5" customHeight="1" x14ac:dyDescent="0.2">
      <c r="A138" s="83" t="s">
        <v>80</v>
      </c>
      <c r="B138" s="49"/>
      <c r="C138" s="9"/>
      <c r="D138" s="9"/>
      <c r="E138" s="206">
        <v>45</v>
      </c>
      <c r="F138" s="206"/>
      <c r="G138" s="206"/>
      <c r="H138" s="206"/>
      <c r="I138" s="206"/>
      <c r="J138" s="9"/>
      <c r="K138" s="206" t="s">
        <v>167</v>
      </c>
      <c r="L138" s="206"/>
      <c r="M138" s="206"/>
      <c r="N138" s="206"/>
      <c r="O138" s="206"/>
      <c r="P138" s="206"/>
      <c r="Q138" s="206"/>
      <c r="R138" s="206"/>
      <c r="S138" s="206"/>
      <c r="T138" s="206"/>
      <c r="U138" s="206"/>
      <c r="V138" s="206"/>
      <c r="W138" s="206"/>
      <c r="X138" s="206"/>
      <c r="Y138" s="206"/>
      <c r="Z138" s="206"/>
      <c r="AA138" s="206"/>
      <c r="AB138" s="206"/>
      <c r="AC138" s="206"/>
      <c r="AD138" s="206"/>
      <c r="AE138" s="206"/>
      <c r="AF138" s="206"/>
      <c r="AG138" s="223">
        <f>'45-TV eli stena'!J34</f>
        <v>0</v>
      </c>
      <c r="AH138" s="224"/>
      <c r="AI138" s="224"/>
      <c r="AJ138" s="224"/>
      <c r="AK138" s="224"/>
      <c r="AL138" s="224"/>
      <c r="AM138" s="224"/>
      <c r="AN138" s="223">
        <f t="shared" si="0"/>
        <v>0</v>
      </c>
      <c r="AO138" s="224"/>
      <c r="AP138" s="224"/>
      <c r="AQ138" s="84" t="s">
        <v>82</v>
      </c>
      <c r="AR138" s="49"/>
      <c r="AS138" s="85">
        <v>0</v>
      </c>
      <c r="AT138" s="86">
        <f t="shared" si="1"/>
        <v>0</v>
      </c>
      <c r="AU138" s="87">
        <f>'45-TV eli stena'!P136</f>
        <v>0</v>
      </c>
      <c r="AV138" s="86">
        <f>'45-TV eli stena'!J37</f>
        <v>0</v>
      </c>
      <c r="AW138" s="86">
        <f>'45-TV eli stena'!J38</f>
        <v>0</v>
      </c>
      <c r="AX138" s="86">
        <f>'45-TV eli stena'!J39</f>
        <v>0</v>
      </c>
      <c r="AY138" s="86">
        <f>'45-TV eli stena'!J40</f>
        <v>0</v>
      </c>
      <c r="AZ138" s="86">
        <f>'45-TV eli stena'!F37</f>
        <v>0</v>
      </c>
      <c r="BA138" s="86">
        <f>'45-TV eli stena'!F38</f>
        <v>0</v>
      </c>
      <c r="BB138" s="86">
        <f>'45-TV eli stena'!F39</f>
        <v>0</v>
      </c>
      <c r="BC138" s="86">
        <f>'45-TV eli stena'!F40</f>
        <v>0</v>
      </c>
      <c r="BD138" s="88">
        <f>'45-TV eli stena'!F41</f>
        <v>0</v>
      </c>
      <c r="BT138" s="21" t="s">
        <v>83</v>
      </c>
      <c r="BV138" s="21" t="s">
        <v>73</v>
      </c>
      <c r="BW138" s="21" t="s">
        <v>168</v>
      </c>
      <c r="BX138" s="21" t="s">
        <v>79</v>
      </c>
      <c r="CL138" s="21" t="s">
        <v>1</v>
      </c>
    </row>
    <row r="139" spans="1:90" s="3" customFormat="1" ht="16.5" customHeight="1" x14ac:dyDescent="0.2">
      <c r="A139" s="83" t="s">
        <v>80</v>
      </c>
      <c r="B139" s="49"/>
      <c r="C139" s="9"/>
      <c r="D139" s="9"/>
      <c r="E139" s="206">
        <v>46</v>
      </c>
      <c r="F139" s="206"/>
      <c r="G139" s="206"/>
      <c r="H139" s="206"/>
      <c r="I139" s="206"/>
      <c r="J139" s="9"/>
      <c r="K139" s="206" t="s">
        <v>169</v>
      </c>
      <c r="L139" s="206"/>
      <c r="M139" s="206"/>
      <c r="N139" s="206"/>
      <c r="O139" s="206"/>
      <c r="P139" s="206"/>
      <c r="Q139" s="206"/>
      <c r="R139" s="206"/>
      <c r="S139" s="206"/>
      <c r="T139" s="206"/>
      <c r="U139" s="206"/>
      <c r="V139" s="206"/>
      <c r="W139" s="206"/>
      <c r="X139" s="206"/>
      <c r="Y139" s="206"/>
      <c r="Z139" s="206"/>
      <c r="AA139" s="206"/>
      <c r="AB139" s="206"/>
      <c r="AC139" s="206"/>
      <c r="AD139" s="206"/>
      <c r="AE139" s="206"/>
      <c r="AF139" s="206"/>
      <c r="AG139" s="223">
        <f>'46-ŠK presun kontajnerov'!J34</f>
        <v>0</v>
      </c>
      <c r="AH139" s="224"/>
      <c r="AI139" s="224"/>
      <c r="AJ139" s="224"/>
      <c r="AK139" s="224"/>
      <c r="AL139" s="224"/>
      <c r="AM139" s="224"/>
      <c r="AN139" s="223">
        <f t="shared" si="0"/>
        <v>0</v>
      </c>
      <c r="AO139" s="224"/>
      <c r="AP139" s="224"/>
      <c r="AQ139" s="84" t="s">
        <v>82</v>
      </c>
      <c r="AR139" s="49"/>
      <c r="AS139" s="89">
        <v>0</v>
      </c>
      <c r="AT139" s="90">
        <f t="shared" si="1"/>
        <v>0</v>
      </c>
      <c r="AU139" s="91">
        <f>'46-ŠK presun kontajnerov'!P130</f>
        <v>0</v>
      </c>
      <c r="AV139" s="90">
        <f>'46-ŠK presun kontajnerov'!J37</f>
        <v>0</v>
      </c>
      <c r="AW139" s="90">
        <f>'46-ŠK presun kontajnerov'!J38</f>
        <v>0</v>
      </c>
      <c r="AX139" s="90">
        <f>'46-ŠK presun kontajnerov'!J39</f>
        <v>0</v>
      </c>
      <c r="AY139" s="90">
        <f>'46-ŠK presun kontajnerov'!J40</f>
        <v>0</v>
      </c>
      <c r="AZ139" s="90">
        <f>'46-ŠK presun kontajnerov'!F37</f>
        <v>0</v>
      </c>
      <c r="BA139" s="90">
        <f>'46-ŠK presun kontajnerov'!F38</f>
        <v>0</v>
      </c>
      <c r="BB139" s="90">
        <f>'46-ŠK presun kontajnerov'!F39</f>
        <v>0</v>
      </c>
      <c r="BC139" s="90">
        <f>'46-ŠK presun kontajnerov'!F40</f>
        <v>0</v>
      </c>
      <c r="BD139" s="92">
        <f>'46-ŠK presun kontajnerov'!F41</f>
        <v>0</v>
      </c>
      <c r="BT139" s="21" t="s">
        <v>83</v>
      </c>
      <c r="BV139" s="21" t="s">
        <v>73</v>
      </c>
      <c r="BW139" s="21" t="s">
        <v>170</v>
      </c>
      <c r="BX139" s="21" t="s">
        <v>79</v>
      </c>
      <c r="CL139" s="21" t="s">
        <v>1</v>
      </c>
    </row>
    <row r="140" spans="1:90" x14ac:dyDescent="0.2">
      <c r="B140" s="16"/>
      <c r="AR140" s="16"/>
    </row>
    <row r="141" spans="1:90" s="1" customFormat="1" ht="30" customHeight="1" x14ac:dyDescent="0.2">
      <c r="B141" s="30"/>
      <c r="C141" s="64" t="s">
        <v>171</v>
      </c>
      <c r="AG141" s="231">
        <f>ROUND(SUM(AG142:AG145), 2)</f>
        <v>0</v>
      </c>
      <c r="AH141" s="231"/>
      <c r="AI141" s="231"/>
      <c r="AJ141" s="231"/>
      <c r="AK141" s="231"/>
      <c r="AL141" s="231"/>
      <c r="AM141" s="231"/>
      <c r="AN141" s="231">
        <f>ROUND(SUM(AN142:AN145), 2)</f>
        <v>0</v>
      </c>
      <c r="AO141" s="231"/>
      <c r="AP141" s="231"/>
      <c r="AQ141" s="93"/>
      <c r="AR141" s="30"/>
      <c r="AS141" s="59" t="s">
        <v>172</v>
      </c>
      <c r="AT141" s="60" t="s">
        <v>173</v>
      </c>
      <c r="AU141" s="60" t="s">
        <v>35</v>
      </c>
      <c r="AV141" s="61" t="s">
        <v>58</v>
      </c>
    </row>
    <row r="142" spans="1:90" s="1" customFormat="1" ht="19.899999999999999" customHeight="1" x14ac:dyDescent="0.2">
      <c r="B142" s="30"/>
      <c r="D142" s="208" t="s">
        <v>174</v>
      </c>
      <c r="E142" s="208"/>
      <c r="F142" s="208"/>
      <c r="G142" s="208"/>
      <c r="H142" s="208"/>
      <c r="I142" s="208"/>
      <c r="J142" s="208"/>
      <c r="K142" s="208"/>
      <c r="L142" s="208"/>
      <c r="M142" s="208"/>
      <c r="N142" s="208"/>
      <c r="O142" s="208"/>
      <c r="P142" s="208"/>
      <c r="Q142" s="208"/>
      <c r="R142" s="208"/>
      <c r="S142" s="208"/>
      <c r="T142" s="208"/>
      <c r="U142" s="208"/>
      <c r="V142" s="208"/>
      <c r="W142" s="208"/>
      <c r="X142" s="208"/>
      <c r="Y142" s="208"/>
      <c r="Z142" s="208"/>
      <c r="AA142" s="208"/>
      <c r="AB142" s="208"/>
      <c r="AG142" s="232">
        <f>ROUND(AG94 * AS142, 2)</f>
        <v>0</v>
      </c>
      <c r="AH142" s="223"/>
      <c r="AI142" s="223"/>
      <c r="AJ142" s="223"/>
      <c r="AK142" s="223"/>
      <c r="AL142" s="223"/>
      <c r="AM142" s="223"/>
      <c r="AN142" s="223">
        <f>ROUND(AG142 + AV142, 2)</f>
        <v>0</v>
      </c>
      <c r="AO142" s="223"/>
      <c r="AP142" s="223"/>
      <c r="AR142" s="30"/>
      <c r="AS142" s="95">
        <v>0</v>
      </c>
      <c r="AT142" s="96" t="s">
        <v>175</v>
      </c>
      <c r="AU142" s="96" t="s">
        <v>36</v>
      </c>
      <c r="AV142" s="88">
        <f>ROUND(IF(AU142="základná",AG142*L32,IF(AU142="znížená",AG142*L33,0)), 2)</f>
        <v>0</v>
      </c>
      <c r="BV142" s="13" t="s">
        <v>176</v>
      </c>
      <c r="BY142" s="97">
        <f>IF(AU142="základná",AV142,0)</f>
        <v>0</v>
      </c>
      <c r="BZ142" s="97">
        <f>IF(AU142="znížená",AV142,0)</f>
        <v>0</v>
      </c>
      <c r="CA142" s="97">
        <v>0</v>
      </c>
      <c r="CB142" s="97">
        <v>0</v>
      </c>
      <c r="CC142" s="97">
        <v>0</v>
      </c>
      <c r="CD142" s="97">
        <f>IF(AU142="základná",AG142,0)</f>
        <v>0</v>
      </c>
      <c r="CE142" s="97">
        <f>IF(AU142="znížená",AG142,0)</f>
        <v>0</v>
      </c>
      <c r="CF142" s="97">
        <f>IF(AU142="zákl. prenesená",AG142,0)</f>
        <v>0</v>
      </c>
      <c r="CG142" s="97">
        <f>IF(AU142="zníž. prenesená",AG142,0)</f>
        <v>0</v>
      </c>
      <c r="CH142" s="97">
        <f>IF(AU142="nulová",AG142,0)</f>
        <v>0</v>
      </c>
      <c r="CI142" s="13">
        <f>IF(AU142="základná",1,IF(AU142="znížená",2,IF(AU142="zákl. prenesená",4,IF(AU142="zníž. prenesená",5,3))))</f>
        <v>1</v>
      </c>
      <c r="CJ142" s="13">
        <f>IF(AT142="stavebná časť",1,IF(AT142="investičná časť",2,3))</f>
        <v>1</v>
      </c>
      <c r="CK142" s="13" t="str">
        <f>IF(D142="Vyplň vlastné","","x")</f>
        <v>x</v>
      </c>
    </row>
    <row r="143" spans="1:90" s="1" customFormat="1" ht="19.899999999999999" customHeight="1" x14ac:dyDescent="0.2">
      <c r="B143" s="30"/>
      <c r="D143" s="207" t="s">
        <v>177</v>
      </c>
      <c r="E143" s="208"/>
      <c r="F143" s="208"/>
      <c r="G143" s="208"/>
      <c r="H143" s="208"/>
      <c r="I143" s="208"/>
      <c r="J143" s="208"/>
      <c r="K143" s="208"/>
      <c r="L143" s="208"/>
      <c r="M143" s="208"/>
      <c r="N143" s="208"/>
      <c r="O143" s="208"/>
      <c r="P143" s="208"/>
      <c r="Q143" s="208"/>
      <c r="R143" s="208"/>
      <c r="S143" s="208"/>
      <c r="T143" s="208"/>
      <c r="U143" s="208"/>
      <c r="V143" s="208"/>
      <c r="W143" s="208"/>
      <c r="X143" s="208"/>
      <c r="Y143" s="208"/>
      <c r="Z143" s="208"/>
      <c r="AA143" s="208"/>
      <c r="AB143" s="208"/>
      <c r="AG143" s="232">
        <f>ROUND(AG94 * AS143, 2)</f>
        <v>0</v>
      </c>
      <c r="AH143" s="223"/>
      <c r="AI143" s="223"/>
      <c r="AJ143" s="223"/>
      <c r="AK143" s="223"/>
      <c r="AL143" s="223"/>
      <c r="AM143" s="223"/>
      <c r="AN143" s="223">
        <f>ROUND(AG143 + AV143, 2)</f>
        <v>0</v>
      </c>
      <c r="AO143" s="223"/>
      <c r="AP143" s="223"/>
      <c r="AR143" s="30"/>
      <c r="AS143" s="95">
        <v>0</v>
      </c>
      <c r="AT143" s="96" t="s">
        <v>175</v>
      </c>
      <c r="AU143" s="96" t="s">
        <v>36</v>
      </c>
      <c r="AV143" s="88">
        <f>ROUND(IF(AU143="základná",AG143*L32,IF(AU143="znížená",AG143*L33,0)), 2)</f>
        <v>0</v>
      </c>
      <c r="BV143" s="13" t="s">
        <v>178</v>
      </c>
      <c r="BY143" s="97">
        <f>IF(AU143="základná",AV143,0)</f>
        <v>0</v>
      </c>
      <c r="BZ143" s="97">
        <f>IF(AU143="znížená",AV143,0)</f>
        <v>0</v>
      </c>
      <c r="CA143" s="97">
        <v>0</v>
      </c>
      <c r="CB143" s="97">
        <v>0</v>
      </c>
      <c r="CC143" s="97">
        <v>0</v>
      </c>
      <c r="CD143" s="97">
        <f>IF(AU143="základná",AG143,0)</f>
        <v>0</v>
      </c>
      <c r="CE143" s="97">
        <f>IF(AU143="znížená",AG143,0)</f>
        <v>0</v>
      </c>
      <c r="CF143" s="97">
        <f>IF(AU143="zákl. prenesená",AG143,0)</f>
        <v>0</v>
      </c>
      <c r="CG143" s="97">
        <f>IF(AU143="zníž. prenesená",AG143,0)</f>
        <v>0</v>
      </c>
      <c r="CH143" s="97">
        <f>IF(AU143="nulová",AG143,0)</f>
        <v>0</v>
      </c>
      <c r="CI143" s="13">
        <f>IF(AU143="základná",1,IF(AU143="znížená",2,IF(AU143="zákl. prenesená",4,IF(AU143="zníž. prenesená",5,3))))</f>
        <v>1</v>
      </c>
      <c r="CJ143" s="13">
        <f>IF(AT143="stavebná časť",1,IF(AT143="investičná časť",2,3))</f>
        <v>1</v>
      </c>
      <c r="CK143" s="13" t="str">
        <f>IF(D143="Vyplň vlastné","","x")</f>
        <v/>
      </c>
    </row>
    <row r="144" spans="1:90" s="1" customFormat="1" ht="19.899999999999999" customHeight="1" x14ac:dyDescent="0.2">
      <c r="B144" s="30"/>
      <c r="D144" s="207" t="s">
        <v>177</v>
      </c>
      <c r="E144" s="208"/>
      <c r="F144" s="208"/>
      <c r="G144" s="208"/>
      <c r="H144" s="208"/>
      <c r="I144" s="208"/>
      <c r="J144" s="208"/>
      <c r="K144" s="208"/>
      <c r="L144" s="208"/>
      <c r="M144" s="208"/>
      <c r="N144" s="208"/>
      <c r="O144" s="208"/>
      <c r="P144" s="208"/>
      <c r="Q144" s="208"/>
      <c r="R144" s="208"/>
      <c r="S144" s="208"/>
      <c r="T144" s="208"/>
      <c r="U144" s="208"/>
      <c r="V144" s="208"/>
      <c r="W144" s="208"/>
      <c r="X144" s="208"/>
      <c r="Y144" s="208"/>
      <c r="Z144" s="208"/>
      <c r="AA144" s="208"/>
      <c r="AB144" s="208"/>
      <c r="AG144" s="232">
        <f>ROUND(AG94 * AS144, 2)</f>
        <v>0</v>
      </c>
      <c r="AH144" s="223"/>
      <c r="AI144" s="223"/>
      <c r="AJ144" s="223"/>
      <c r="AK144" s="223"/>
      <c r="AL144" s="223"/>
      <c r="AM144" s="223"/>
      <c r="AN144" s="223">
        <f>ROUND(AG144 + AV144, 2)</f>
        <v>0</v>
      </c>
      <c r="AO144" s="223"/>
      <c r="AP144" s="223"/>
      <c r="AR144" s="30"/>
      <c r="AS144" s="95">
        <v>0</v>
      </c>
      <c r="AT144" s="96" t="s">
        <v>175</v>
      </c>
      <c r="AU144" s="96" t="s">
        <v>36</v>
      </c>
      <c r="AV144" s="88">
        <f>ROUND(IF(AU144="základná",AG144*L32,IF(AU144="znížená",AG144*L33,0)), 2)</f>
        <v>0</v>
      </c>
      <c r="BV144" s="13" t="s">
        <v>178</v>
      </c>
      <c r="BY144" s="97">
        <f>IF(AU144="základná",AV144,0)</f>
        <v>0</v>
      </c>
      <c r="BZ144" s="97">
        <f>IF(AU144="znížená",AV144,0)</f>
        <v>0</v>
      </c>
      <c r="CA144" s="97">
        <v>0</v>
      </c>
      <c r="CB144" s="97">
        <v>0</v>
      </c>
      <c r="CC144" s="97">
        <v>0</v>
      </c>
      <c r="CD144" s="97">
        <f>IF(AU144="základná",AG144,0)</f>
        <v>0</v>
      </c>
      <c r="CE144" s="97">
        <f>IF(AU144="znížená",AG144,0)</f>
        <v>0</v>
      </c>
      <c r="CF144" s="97">
        <f>IF(AU144="zákl. prenesená",AG144,0)</f>
        <v>0</v>
      </c>
      <c r="CG144" s="97">
        <f>IF(AU144="zníž. prenesená",AG144,0)</f>
        <v>0</v>
      </c>
      <c r="CH144" s="97">
        <f>IF(AU144="nulová",AG144,0)</f>
        <v>0</v>
      </c>
      <c r="CI144" s="13">
        <f>IF(AU144="základná",1,IF(AU144="znížená",2,IF(AU144="zákl. prenesená",4,IF(AU144="zníž. prenesená",5,3))))</f>
        <v>1</v>
      </c>
      <c r="CJ144" s="13">
        <f>IF(AT144="stavebná časť",1,IF(AT144="investičná časť",2,3))</f>
        <v>1</v>
      </c>
      <c r="CK144" s="13" t="str">
        <f>IF(D144="Vyplň vlastné","","x")</f>
        <v/>
      </c>
    </row>
    <row r="145" spans="2:89" s="1" customFormat="1" ht="19.899999999999999" customHeight="1" x14ac:dyDescent="0.2">
      <c r="B145" s="30"/>
      <c r="D145" s="207" t="s">
        <v>177</v>
      </c>
      <c r="E145" s="208"/>
      <c r="F145" s="208"/>
      <c r="G145" s="208"/>
      <c r="H145" s="208"/>
      <c r="I145" s="208"/>
      <c r="J145" s="208"/>
      <c r="K145" s="208"/>
      <c r="L145" s="208"/>
      <c r="M145" s="208"/>
      <c r="N145" s="208"/>
      <c r="O145" s="208"/>
      <c r="P145" s="208"/>
      <c r="Q145" s="208"/>
      <c r="R145" s="208"/>
      <c r="S145" s="208"/>
      <c r="T145" s="208"/>
      <c r="U145" s="208"/>
      <c r="V145" s="208"/>
      <c r="W145" s="208"/>
      <c r="X145" s="208"/>
      <c r="Y145" s="208"/>
      <c r="Z145" s="208"/>
      <c r="AA145" s="208"/>
      <c r="AB145" s="208"/>
      <c r="AG145" s="232">
        <f>ROUND(AG94 * AS145, 2)</f>
        <v>0</v>
      </c>
      <c r="AH145" s="223"/>
      <c r="AI145" s="223"/>
      <c r="AJ145" s="223"/>
      <c r="AK145" s="223"/>
      <c r="AL145" s="223"/>
      <c r="AM145" s="223"/>
      <c r="AN145" s="223">
        <f>ROUND(AG145 + AV145, 2)</f>
        <v>0</v>
      </c>
      <c r="AO145" s="223"/>
      <c r="AP145" s="223"/>
      <c r="AR145" s="30"/>
      <c r="AS145" s="98">
        <v>0</v>
      </c>
      <c r="AT145" s="99" t="s">
        <v>175</v>
      </c>
      <c r="AU145" s="99" t="s">
        <v>36</v>
      </c>
      <c r="AV145" s="92">
        <f>ROUND(IF(AU145="základná",AG145*L32,IF(AU145="znížená",AG145*L33,0)), 2)</f>
        <v>0</v>
      </c>
      <c r="BV145" s="13" t="s">
        <v>178</v>
      </c>
      <c r="BY145" s="97">
        <f>IF(AU145="základná",AV145,0)</f>
        <v>0</v>
      </c>
      <c r="BZ145" s="97">
        <f>IF(AU145="znížená",AV145,0)</f>
        <v>0</v>
      </c>
      <c r="CA145" s="97">
        <v>0</v>
      </c>
      <c r="CB145" s="97">
        <v>0</v>
      </c>
      <c r="CC145" s="97">
        <v>0</v>
      </c>
      <c r="CD145" s="97">
        <f>IF(AU145="základná",AG145,0)</f>
        <v>0</v>
      </c>
      <c r="CE145" s="97">
        <f>IF(AU145="znížená",AG145,0)</f>
        <v>0</v>
      </c>
      <c r="CF145" s="97">
        <f>IF(AU145="zákl. prenesená",AG145,0)</f>
        <v>0</v>
      </c>
      <c r="CG145" s="97">
        <f>IF(AU145="zníž. prenesená",AG145,0)</f>
        <v>0</v>
      </c>
      <c r="CH145" s="97">
        <f>IF(AU145="nulová",AG145,0)</f>
        <v>0</v>
      </c>
      <c r="CI145" s="13">
        <f>IF(AU145="základná",1,IF(AU145="znížená",2,IF(AU145="zákl. prenesená",4,IF(AU145="zníž. prenesená",5,3))))</f>
        <v>1</v>
      </c>
      <c r="CJ145" s="13">
        <f>IF(AT145="stavebná časť",1,IF(AT145="investičná časť",2,3))</f>
        <v>1</v>
      </c>
      <c r="CK145" s="13" t="str">
        <f>IF(D145="Vyplň vlastné","","x")</f>
        <v/>
      </c>
    </row>
    <row r="146" spans="2:89" s="1" customFormat="1" ht="10.9" customHeight="1" x14ac:dyDescent="0.2">
      <c r="B146" s="30"/>
      <c r="AR146" s="30"/>
    </row>
    <row r="147" spans="2:89" s="1" customFormat="1" ht="30" customHeight="1" x14ac:dyDescent="0.2">
      <c r="B147" s="30"/>
      <c r="C147" s="100" t="s">
        <v>179</v>
      </c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1"/>
      <c r="AD147" s="101"/>
      <c r="AE147" s="101"/>
      <c r="AF147" s="101"/>
      <c r="AG147" s="225">
        <f>ROUND(AG94 + AG141, 2)</f>
        <v>0</v>
      </c>
      <c r="AH147" s="225"/>
      <c r="AI147" s="225"/>
      <c r="AJ147" s="225"/>
      <c r="AK147" s="225"/>
      <c r="AL147" s="225"/>
      <c r="AM147" s="225"/>
      <c r="AN147" s="225">
        <f>ROUND(AN94 + AN141, 2)</f>
        <v>0</v>
      </c>
      <c r="AO147" s="225"/>
      <c r="AP147" s="225"/>
      <c r="AQ147" s="101"/>
      <c r="AR147" s="30"/>
    </row>
    <row r="148" spans="2:89" s="1" customFormat="1" ht="6.95" customHeight="1" x14ac:dyDescent="0.2">
      <c r="B148" s="45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6"/>
      <c r="AP148" s="46"/>
      <c r="AQ148" s="46"/>
      <c r="AR148" s="30"/>
    </row>
  </sheetData>
  <mergeCells count="236">
    <mergeCell ref="AR2:BE2"/>
    <mergeCell ref="BE5:BE34"/>
    <mergeCell ref="K5:AJ5"/>
    <mergeCell ref="E14:AJ14"/>
    <mergeCell ref="E23:AN23"/>
    <mergeCell ref="AK26:AO26"/>
    <mergeCell ref="AK27:AO27"/>
    <mergeCell ref="AK29:AO29"/>
    <mergeCell ref="AK31:AO31"/>
    <mergeCell ref="W31:AE31"/>
    <mergeCell ref="L31:P31"/>
    <mergeCell ref="AK32:AO32"/>
    <mergeCell ref="L32:P32"/>
    <mergeCell ref="W32:AE32"/>
    <mergeCell ref="W33:AE33"/>
    <mergeCell ref="AK33:AO33"/>
    <mergeCell ref="L33:P33"/>
    <mergeCell ref="AK34:AO34"/>
    <mergeCell ref="K6:AO6"/>
    <mergeCell ref="L34:P34"/>
    <mergeCell ref="W34:AE34"/>
    <mergeCell ref="W35:AE35"/>
    <mergeCell ref="L35:P35"/>
    <mergeCell ref="AN102:AP102"/>
    <mergeCell ref="AG102:AM102"/>
    <mergeCell ref="AN103:AP103"/>
    <mergeCell ref="AG103:AM103"/>
    <mergeCell ref="AN104:AP104"/>
    <mergeCell ref="AG104:AM104"/>
    <mergeCell ref="AK35:AO35"/>
    <mergeCell ref="AK36:AO36"/>
    <mergeCell ref="W36:AE36"/>
    <mergeCell ref="L36:P36"/>
    <mergeCell ref="X38:AB38"/>
    <mergeCell ref="AN105:AP105"/>
    <mergeCell ref="AG105:AM105"/>
    <mergeCell ref="AK38:AO38"/>
    <mergeCell ref="AN106:AP106"/>
    <mergeCell ref="AG106:AM106"/>
    <mergeCell ref="AN107:AP107"/>
    <mergeCell ref="AG107:AM107"/>
    <mergeCell ref="AN108:AP108"/>
    <mergeCell ref="AG108:AM108"/>
    <mergeCell ref="AN101:AP101"/>
    <mergeCell ref="AG109:AM109"/>
    <mergeCell ref="AN109:AP109"/>
    <mergeCell ref="AN110:AP110"/>
    <mergeCell ref="AG110:AM110"/>
    <mergeCell ref="AG111:AM111"/>
    <mergeCell ref="AN111:AP111"/>
    <mergeCell ref="AG112:AM112"/>
    <mergeCell ref="AN112:AP112"/>
    <mergeCell ref="AG113:AM113"/>
    <mergeCell ref="AN113:AP113"/>
    <mergeCell ref="AN114:AP114"/>
    <mergeCell ref="AG114:AM114"/>
    <mergeCell ref="AN115:AP115"/>
    <mergeCell ref="AG115:AM115"/>
    <mergeCell ref="AG116:AM116"/>
    <mergeCell ref="AN116:AP116"/>
    <mergeCell ref="AG117:AM117"/>
    <mergeCell ref="AN117:AP117"/>
    <mergeCell ref="AN118:AP118"/>
    <mergeCell ref="AG118:AM118"/>
    <mergeCell ref="AN119:AP119"/>
    <mergeCell ref="AG119:AM119"/>
    <mergeCell ref="AN120:AP120"/>
    <mergeCell ref="AG120:AM120"/>
    <mergeCell ref="AN121:AP121"/>
    <mergeCell ref="AG121:AM121"/>
    <mergeCell ref="AN122:AP122"/>
    <mergeCell ref="AG122:AM122"/>
    <mergeCell ref="AG123:AM123"/>
    <mergeCell ref="AN123:AP123"/>
    <mergeCell ref="AN124:AP124"/>
    <mergeCell ref="AG124:AM124"/>
    <mergeCell ref="AN125:AP125"/>
    <mergeCell ref="AG125:AM125"/>
    <mergeCell ref="AN126:AP126"/>
    <mergeCell ref="AG126:AM126"/>
    <mergeCell ref="AN127:AP127"/>
    <mergeCell ref="AG127:AM127"/>
    <mergeCell ref="AN128:AP128"/>
    <mergeCell ref="AG128:AM128"/>
    <mergeCell ref="AN129:AP129"/>
    <mergeCell ref="AG129:AM129"/>
    <mergeCell ref="AG130:AM130"/>
    <mergeCell ref="AN130:AP130"/>
    <mergeCell ref="AN131:AP131"/>
    <mergeCell ref="AG131:AM131"/>
    <mergeCell ref="AG132:AM132"/>
    <mergeCell ref="AN132:AP132"/>
    <mergeCell ref="AN133:AP133"/>
    <mergeCell ref="AG133:AM133"/>
    <mergeCell ref="AG134:AM134"/>
    <mergeCell ref="AN134:AP134"/>
    <mergeCell ref="AN135:AP135"/>
    <mergeCell ref="AG135:AM135"/>
    <mergeCell ref="AN136:AP136"/>
    <mergeCell ref="AG136:AM136"/>
    <mergeCell ref="AN137:AP137"/>
    <mergeCell ref="AG137:AM137"/>
    <mergeCell ref="AN138:AP138"/>
    <mergeCell ref="AG138:AM138"/>
    <mergeCell ref="AN139:AP139"/>
    <mergeCell ref="AG139:AM139"/>
    <mergeCell ref="AG142:AM142"/>
    <mergeCell ref="AN142:AP142"/>
    <mergeCell ref="AG143:AM143"/>
    <mergeCell ref="AN143:AP143"/>
    <mergeCell ref="AG144:AM144"/>
    <mergeCell ref="AN144:AP144"/>
    <mergeCell ref="AG145:AM145"/>
    <mergeCell ref="AN145:AP145"/>
    <mergeCell ref="AG141:AM141"/>
    <mergeCell ref="AN141:AP141"/>
    <mergeCell ref="AG147:AM147"/>
    <mergeCell ref="AN147:AP147"/>
    <mergeCell ref="K102:AF102"/>
    <mergeCell ref="E102:I102"/>
    <mergeCell ref="L85:AJ85"/>
    <mergeCell ref="I92:AF92"/>
    <mergeCell ref="C92:G92"/>
    <mergeCell ref="D95:H95"/>
    <mergeCell ref="J95:AF95"/>
    <mergeCell ref="E96:I96"/>
    <mergeCell ref="K96:AF96"/>
    <mergeCell ref="K97:AF97"/>
    <mergeCell ref="E97:I97"/>
    <mergeCell ref="AG101:AM101"/>
    <mergeCell ref="AG94:AM94"/>
    <mergeCell ref="AN94:AP94"/>
    <mergeCell ref="K98:AF98"/>
    <mergeCell ref="E98:I98"/>
    <mergeCell ref="K99:AF99"/>
    <mergeCell ref="E99:I99"/>
    <mergeCell ref="E100:I100"/>
    <mergeCell ref="K100:AF100"/>
    <mergeCell ref="K101:AF101"/>
    <mergeCell ref="E101:I101"/>
    <mergeCell ref="K114:AF114"/>
    <mergeCell ref="K113:AF113"/>
    <mergeCell ref="K121:AF121"/>
    <mergeCell ref="K103:AF103"/>
    <mergeCell ref="K104:AF104"/>
    <mergeCell ref="E103:I103"/>
    <mergeCell ref="AM87:AN87"/>
    <mergeCell ref="AM89:AP89"/>
    <mergeCell ref="AS89:AT91"/>
    <mergeCell ref="AM90:AP90"/>
    <mergeCell ref="AN92:AP92"/>
    <mergeCell ref="AG92:AM92"/>
    <mergeCell ref="AN95:AP95"/>
    <mergeCell ref="AG95:AM95"/>
    <mergeCell ref="AN96:AP96"/>
    <mergeCell ref="AG96:AM96"/>
    <mergeCell ref="AG97:AM97"/>
    <mergeCell ref="AN97:AP97"/>
    <mergeCell ref="AG98:AM98"/>
    <mergeCell ref="AN98:AP98"/>
    <mergeCell ref="AN99:AP99"/>
    <mergeCell ref="AG99:AM99"/>
    <mergeCell ref="AG100:AM100"/>
    <mergeCell ref="AN100:AP100"/>
    <mergeCell ref="K133:AF133"/>
    <mergeCell ref="K134:AF134"/>
    <mergeCell ref="K135:AF135"/>
    <mergeCell ref="K136:AF136"/>
    <mergeCell ref="K105:AF105"/>
    <mergeCell ref="K126:AF126"/>
    <mergeCell ref="K107:AF107"/>
    <mergeCell ref="K125:AF125"/>
    <mergeCell ref="K106:AF106"/>
    <mergeCell ref="K124:AF124"/>
    <mergeCell ref="K128:AF128"/>
    <mergeCell ref="K123:AF123"/>
    <mergeCell ref="K127:AF127"/>
    <mergeCell ref="K122:AF122"/>
    <mergeCell ref="K111:AF111"/>
    <mergeCell ref="K112:AF112"/>
    <mergeCell ref="K120:AF120"/>
    <mergeCell ref="K108:AF108"/>
    <mergeCell ref="K119:AF119"/>
    <mergeCell ref="K109:AF109"/>
    <mergeCell ref="K117:AF117"/>
    <mergeCell ref="K110:AF110"/>
    <mergeCell ref="K116:AF116"/>
    <mergeCell ref="K115:AF115"/>
    <mergeCell ref="D145:AB145"/>
    <mergeCell ref="E116:I116"/>
    <mergeCell ref="E114:I114"/>
    <mergeCell ref="E115:I115"/>
    <mergeCell ref="E128:I128"/>
    <mergeCell ref="E117:I117"/>
    <mergeCell ref="E118:I118"/>
    <mergeCell ref="E119:I119"/>
    <mergeCell ref="E138:I138"/>
    <mergeCell ref="E139:I139"/>
    <mergeCell ref="K118:AF118"/>
    <mergeCell ref="E126:I126"/>
    <mergeCell ref="E127:I127"/>
    <mergeCell ref="E121:I121"/>
    <mergeCell ref="K137:AF137"/>
    <mergeCell ref="K138:AF138"/>
    <mergeCell ref="K139:AF139"/>
    <mergeCell ref="D142:AB142"/>
    <mergeCell ref="D143:AB143"/>
    <mergeCell ref="D144:AB144"/>
    <mergeCell ref="K129:AF129"/>
    <mergeCell ref="K130:AF130"/>
    <mergeCell ref="K131:AF131"/>
    <mergeCell ref="K132:AF132"/>
    <mergeCell ref="E104:I104"/>
    <mergeCell ref="E130:I130"/>
    <mergeCell ref="E131:I131"/>
    <mergeCell ref="E132:I132"/>
    <mergeCell ref="E133:I133"/>
    <mergeCell ref="E134:I134"/>
    <mergeCell ref="E135:I135"/>
    <mergeCell ref="E136:I136"/>
    <mergeCell ref="E137:I137"/>
    <mergeCell ref="E112:I112"/>
    <mergeCell ref="E129:I129"/>
    <mergeCell ref="E107:I107"/>
    <mergeCell ref="E106:I106"/>
    <mergeCell ref="E108:I108"/>
    <mergeCell ref="E105:I105"/>
    <mergeCell ref="E110:I110"/>
    <mergeCell ref="E109:I109"/>
    <mergeCell ref="E111:I111"/>
    <mergeCell ref="E113:I113"/>
    <mergeCell ref="E120:I120"/>
    <mergeCell ref="E122:I122"/>
    <mergeCell ref="E123:I123"/>
    <mergeCell ref="E124:I124"/>
    <mergeCell ref="E125:I125"/>
  </mergeCells>
  <dataValidations count="2">
    <dataValidation type="list" allowBlank="1" showInputMessage="1" showErrorMessage="1" error="Povolené sú hodnoty základná, znížená, nulová." sqref="AU141:AU145" xr:uid="{00000000-0002-0000-0000-000000000000}">
      <formula1>"základná, znížená, nulová"</formula1>
    </dataValidation>
    <dataValidation type="list" allowBlank="1" showInputMessage="1" showErrorMessage="1" error="Povolené sú hodnoty stavebná časť, technologická časť, investičná časť." sqref="AT141:AT145" xr:uid="{00000000-0002-0000-0000-000001000000}">
      <formula1>"stavebná časť, technologická časť, investičná časť"</formula1>
    </dataValidation>
  </dataValidations>
  <hyperlinks>
    <hyperlink ref="A96" location="'002 - SO 10.1-2.etapa'!C2" display="/" xr:uid="{00000000-0004-0000-0000-000000000000}"/>
    <hyperlink ref="A97" location="'003 - SO 10.1-3.etapa'!C2" display="/" xr:uid="{00000000-0004-0000-0000-000001000000}"/>
    <hyperlink ref="A98" location="'005 - SO 10.1- 2.etapa ca...'!C2" display="/" xr:uid="{00000000-0004-0000-0000-000002000000}"/>
    <hyperlink ref="A99" location="'006 - SO 10.1- 3.etapa ca...'!C2" display="/" xr:uid="{00000000-0004-0000-0000-000003000000}"/>
    <hyperlink ref="A100" location="'007 - ZTI - Vstavok A1'!C2" display="/" xr:uid="{00000000-0004-0000-0000-000004000000}"/>
    <hyperlink ref="A101" location="'008 - ZTI - Vstavok A2'!C2" display="/" xr:uid="{00000000-0004-0000-0000-000005000000}"/>
    <hyperlink ref="A102" location="'009 - ZTI - Vstavok B1'!C2" display="/" xr:uid="{00000000-0004-0000-0000-000006000000}"/>
    <hyperlink ref="A103" location="'010 - ZTI - Vstavok B2'!C2" display="/" xr:uid="{00000000-0004-0000-0000-000007000000}"/>
    <hyperlink ref="A104" location="'011 - ZTI - Vstavok B3'!C2" display="/" xr:uid="{00000000-0004-0000-0000-000008000000}"/>
    <hyperlink ref="A105" location="'012 - ZTI - Vstavok B4'!C2" display="/" xr:uid="{00000000-0004-0000-0000-000009000000}"/>
    <hyperlink ref="A106" location="'013 - ZTI - Vstavok D1'!C2" display="/" xr:uid="{00000000-0004-0000-0000-00000A000000}"/>
    <hyperlink ref="A107" location="'014 - ZTI - Vstavok D2'!C2" display="/" xr:uid="{00000000-0004-0000-0000-00000B000000}"/>
    <hyperlink ref="A108" location="'015 - ZTI - Vstavok D3'!C2" display="/" xr:uid="{00000000-0004-0000-0000-00000C000000}"/>
    <hyperlink ref="A109" location="'016 - ZTI - Vstavok D4'!C2" display="/" xr:uid="{00000000-0004-0000-0000-00000D000000}"/>
    <hyperlink ref="A110" location="'017 - ZTI - KONTAJNERY'!C2" display="/" xr:uid="{00000000-0004-0000-0000-00000E000000}"/>
    <hyperlink ref="A111" location="'018 - ZTI - Lapače strešn...'!C2" display="/" xr:uid="{00000000-0004-0000-0000-00000F000000}"/>
    <hyperlink ref="A112" location="'019 - Vnútorný vodovod - ...'!C2" display="/" xr:uid="{00000000-0004-0000-0000-000010000000}"/>
    <hyperlink ref="A113" location="'020 - Vnútorný vodovod - ...'!C2" display="/" xr:uid="{00000000-0004-0000-0000-000011000000}"/>
    <hyperlink ref="A114" location="'021 - Vnútorný vodovod - ...'!C2" display="/" xr:uid="{00000000-0004-0000-0000-000012000000}"/>
    <hyperlink ref="A115" location="'022 - Vnútorný vodovod - ...'!C2" display="/" xr:uid="{00000000-0004-0000-0000-000013000000}"/>
    <hyperlink ref="A116" location="'023 - Vnútorný vodovod - ...'!C2" display="/" xr:uid="{00000000-0004-0000-0000-000014000000}"/>
    <hyperlink ref="A117" location="'024 - Vnútorný vodovod - ...'!C2" display="/" xr:uid="{00000000-0004-0000-0000-000015000000}"/>
    <hyperlink ref="A118" location="'025 - Vnútorný vodovod - ...'!C2" display="/" xr:uid="{00000000-0004-0000-0000-000016000000}"/>
    <hyperlink ref="A119" location="'026 - Vnútorný vodovod - ...'!C2" display="/" xr:uid="{00000000-0004-0000-0000-000017000000}"/>
    <hyperlink ref="A120" location="'027 - Vnútorný vodovod - ...'!C2" display="/" xr:uid="{00000000-0004-0000-0000-000018000000}"/>
    <hyperlink ref="A121" location="'028 - Vnútorný vodovod - ...'!C2" display="/" xr:uid="{00000000-0004-0000-0000-000019000000}"/>
    <hyperlink ref="A122" location="'029 - Vodovodná prípojka ...'!C2" display="/" xr:uid="{00000000-0004-0000-0000-00001A000000}"/>
    <hyperlink ref="A123" location="'030 - Vzduchotechnika'!C2" display="/" xr:uid="{00000000-0004-0000-0000-00001B000000}"/>
    <hyperlink ref="A124" location="'031 - Silnoprúd vstavky B...'!C2" display="/" xr:uid="{00000000-0004-0000-0000-00001C000000}"/>
    <hyperlink ref="A125" location="'032 - Elektro - presun ko...'!C2" display="/" xr:uid="{00000000-0004-0000-0000-00001D000000}"/>
    <hyperlink ref="A126" location="'033 - Bleskozvod'!C2" display="/" xr:uid="{00000000-0004-0000-0000-00001E000000}"/>
    <hyperlink ref="A127" location="'034 - Silnoprúd ihrisko'!C2" display="/" xr:uid="{00000000-0004-0000-0000-00001F000000}"/>
    <hyperlink ref="A128" location="'035 - Osvetlenie ihriska ...'!C2" display="/" xr:uid="{00000000-0004-0000-0000-000020000000}"/>
    <hyperlink ref="A129" location="'036 - Silnoprúd promenáda'!C2" display="/" xr:uid="{00000000-0004-0000-0000-000021000000}"/>
    <hyperlink ref="A130" location="'037 - ELI vstavkov'!C2" display="/" xr:uid="{00000000-0004-0000-0000-000022000000}"/>
    <hyperlink ref="A131" location="'038 - Gastro B+D'!C2" display="/" xr:uid="{00000000-0004-0000-0000-000023000000}"/>
    <hyperlink ref="A132" location="'039 - Núdzové osvetlenie'!C2" display="/" xr:uid="{00000000-0004-0000-0000-000024000000}"/>
    <hyperlink ref="A133" location="'040 - EPS - Elektrická po...'!C2" display="/" xr:uid="{00000000-0004-0000-0000-000025000000}"/>
    <hyperlink ref="A134" location="'041 - EZS - Elektrická za...'!C2" display="/" xr:uid="{00000000-0004-0000-0000-000026000000}"/>
    <hyperlink ref="A135" location="'042 - HSP - Hlasová signa...'!C2" display="/" xr:uid="{00000000-0004-0000-0000-000027000000}"/>
    <hyperlink ref="A136" location="'043 - ŠK - Štrukturovaná ...'!C2" display="/" xr:uid="{00000000-0004-0000-0000-000028000000}"/>
    <hyperlink ref="A137" location="'044 - TV Infraštruktúra'!C2" display="/" xr:uid="{00000000-0004-0000-0000-000029000000}"/>
    <hyperlink ref="A138" location="'045 - TV infraštruktúra -...'!C2" display="/" xr:uid="{00000000-0004-0000-0000-00002A000000}"/>
    <hyperlink ref="A139" location="'046 - Štrukturovaná kabel...'!C2" display="/" xr:uid="{00000000-0004-0000-0000-00002B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82"/>
  <sheetViews>
    <sheetView showGridLines="0" topLeftCell="A133" workbookViewId="0">
      <selection activeCell="F166" sqref="F166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3" t="s">
        <v>100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4587</v>
      </c>
      <c r="L4" s="16"/>
      <c r="M4" s="103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14</v>
      </c>
      <c r="L6" s="16"/>
    </row>
    <row r="7" spans="2:46" ht="16.5" customHeight="1" x14ac:dyDescent="0.2">
      <c r="B7" s="16"/>
      <c r="E7" s="259" t="str">
        <f>'Rekapitulácia stavby'!K6</f>
        <v>KFA - Košická futbalová aréna II. a III. etapa</v>
      </c>
      <c r="F7" s="261"/>
      <c r="G7" s="261"/>
      <c r="H7" s="261"/>
      <c r="L7" s="16"/>
    </row>
    <row r="8" spans="2:46" ht="12" customHeight="1" x14ac:dyDescent="0.2">
      <c r="B8" s="16"/>
      <c r="D8" s="23" t="s">
        <v>180</v>
      </c>
      <c r="L8" s="16"/>
    </row>
    <row r="9" spans="2:46" s="1" customFormat="1" ht="16.5" customHeight="1" x14ac:dyDescent="0.2">
      <c r="B9" s="30"/>
      <c r="E9" s="259" t="s">
        <v>181</v>
      </c>
      <c r="F9" s="257"/>
      <c r="G9" s="257"/>
      <c r="H9" s="257"/>
      <c r="L9" s="30"/>
    </row>
    <row r="10" spans="2:46" s="1" customFormat="1" ht="12" customHeight="1" x14ac:dyDescent="0.2">
      <c r="B10" s="30"/>
      <c r="D10" s="23" t="s">
        <v>182</v>
      </c>
      <c r="L10" s="30"/>
    </row>
    <row r="11" spans="2:46" s="1" customFormat="1" ht="16.5" customHeight="1" x14ac:dyDescent="0.2">
      <c r="B11" s="30"/>
      <c r="E11" s="226" t="s">
        <v>2991</v>
      </c>
      <c r="F11" s="257"/>
      <c r="G11" s="257"/>
      <c r="H11" s="257"/>
      <c r="L11" s="30"/>
    </row>
    <row r="12" spans="2:46" s="1" customFormat="1" x14ac:dyDescent="0.2">
      <c r="B12" s="30"/>
      <c r="L12" s="30"/>
    </row>
    <row r="13" spans="2:46" s="1" customFormat="1" ht="12" customHeight="1" x14ac:dyDescent="0.2">
      <c r="B13" s="30"/>
      <c r="D13" s="23" t="s">
        <v>15</v>
      </c>
      <c r="F13" s="21" t="s">
        <v>1</v>
      </c>
      <c r="I13" s="23" t="s">
        <v>16</v>
      </c>
      <c r="J13" s="21" t="s">
        <v>1</v>
      </c>
      <c r="L13" s="30"/>
    </row>
    <row r="14" spans="2:46" s="1" customFormat="1" ht="12" customHeight="1" x14ac:dyDescent="0.2">
      <c r="B14" s="30"/>
      <c r="D14" s="23" t="s">
        <v>17</v>
      </c>
      <c r="F14" s="21" t="s">
        <v>18</v>
      </c>
      <c r="I14" s="23" t="s">
        <v>19</v>
      </c>
      <c r="J14" s="53" t="str">
        <f>'Rekapitulácia stavby'!AN8</f>
        <v>4.10.2022 - REV05</v>
      </c>
      <c r="L14" s="30"/>
    </row>
    <row r="15" spans="2:46" s="1" customFormat="1" ht="10.9" customHeight="1" x14ac:dyDescent="0.2">
      <c r="B15" s="30"/>
      <c r="L15" s="30"/>
    </row>
    <row r="16" spans="2:46" s="1" customFormat="1" ht="12" customHeight="1" x14ac:dyDescent="0.2">
      <c r="B16" s="30"/>
      <c r="D16" s="23" t="s">
        <v>20</v>
      </c>
      <c r="I16" s="23" t="s">
        <v>21</v>
      </c>
      <c r="J16" s="21" t="str">
        <f>IF('Rekapitulácia stavby'!AN10="","",'Rekapitulácia stavby'!AN10)</f>
        <v/>
      </c>
      <c r="L16" s="30"/>
    </row>
    <row r="17" spans="2:12" s="1" customFormat="1" ht="18" customHeight="1" x14ac:dyDescent="0.2">
      <c r="B17" s="30"/>
      <c r="E17" s="21" t="str">
        <f>IF('Rekapitulácia stavby'!E11="","",'Rekapitulácia stavby'!E11)</f>
        <v xml:space="preserve"> </v>
      </c>
      <c r="I17" s="23" t="s">
        <v>22</v>
      </c>
      <c r="J17" s="21" t="str">
        <f>IF('Rekapitulácia stavby'!AN11="","",'Rekapitulácia stavby'!AN11)</f>
        <v/>
      </c>
      <c r="L17" s="30"/>
    </row>
    <row r="18" spans="2:12" s="1" customFormat="1" ht="6.95" customHeight="1" x14ac:dyDescent="0.2">
      <c r="B18" s="30"/>
      <c r="L18" s="30"/>
    </row>
    <row r="19" spans="2:12" s="1" customFormat="1" ht="12" customHeight="1" x14ac:dyDescent="0.2">
      <c r="B19" s="30"/>
      <c r="D19" s="23" t="s">
        <v>23</v>
      </c>
      <c r="I19" s="23" t="s">
        <v>21</v>
      </c>
      <c r="J19" s="24" t="str">
        <f>'Rekapitulácia stavby'!AN13</f>
        <v>Vyplň údaj</v>
      </c>
      <c r="L19" s="30"/>
    </row>
    <row r="20" spans="2:12" s="1" customFormat="1" ht="18" customHeight="1" x14ac:dyDescent="0.2">
      <c r="B20" s="30"/>
      <c r="E20" s="258" t="str">
        <f>'Rekapitulácia stavby'!E14</f>
        <v>Vyplň údaj</v>
      </c>
      <c r="F20" s="248"/>
      <c r="G20" s="248"/>
      <c r="H20" s="248"/>
      <c r="I20" s="23" t="s">
        <v>22</v>
      </c>
      <c r="J20" s="24" t="str">
        <f>'Rekapitulácia stavby'!AN14</f>
        <v>Vyplň údaj</v>
      </c>
      <c r="L20" s="30"/>
    </row>
    <row r="21" spans="2:12" s="1" customFormat="1" ht="6.95" customHeight="1" x14ac:dyDescent="0.2">
      <c r="B21" s="30"/>
      <c r="L21" s="30"/>
    </row>
    <row r="22" spans="2:12" s="1" customFormat="1" ht="12" customHeight="1" x14ac:dyDescent="0.2">
      <c r="B22" s="30"/>
      <c r="D22" s="23" t="s">
        <v>25</v>
      </c>
      <c r="I22" s="23" t="s">
        <v>21</v>
      </c>
      <c r="J22" s="21" t="str">
        <f>IF('Rekapitulácia stavby'!AN16="","",'Rekapitulácia stavby'!AN16)</f>
        <v/>
      </c>
      <c r="L22" s="30"/>
    </row>
    <row r="23" spans="2:12" s="1" customFormat="1" ht="18" customHeight="1" x14ac:dyDescent="0.2">
      <c r="B23" s="30"/>
      <c r="E23" s="21" t="str">
        <f>IF('Rekapitulácia stavby'!E17="","",'Rekapitulácia stavby'!E17)</f>
        <v>HESCON,s.r.o.</v>
      </c>
      <c r="I23" s="23" t="s">
        <v>22</v>
      </c>
      <c r="J23" s="21" t="str">
        <f>IF('Rekapitulácia stavby'!AN17="","",'Rekapitulácia stavby'!AN17)</f>
        <v/>
      </c>
      <c r="L23" s="30"/>
    </row>
    <row r="24" spans="2:12" s="1" customFormat="1" ht="6.95" customHeight="1" x14ac:dyDescent="0.2">
      <c r="B24" s="30"/>
      <c r="L24" s="30"/>
    </row>
    <row r="25" spans="2:12" s="1" customFormat="1" ht="12" customHeight="1" x14ac:dyDescent="0.2">
      <c r="B25" s="30"/>
      <c r="D25" s="23" t="s">
        <v>27</v>
      </c>
      <c r="I25" s="23" t="s">
        <v>21</v>
      </c>
      <c r="J25" s="21" t="str">
        <f>IF('Rekapitulácia stavby'!AN19="","",'Rekapitulácia stavby'!AN19)</f>
        <v/>
      </c>
      <c r="L25" s="30"/>
    </row>
    <row r="26" spans="2:12" s="1" customFormat="1" ht="18" customHeight="1" x14ac:dyDescent="0.2">
      <c r="B26" s="30"/>
      <c r="E26" s="21" t="str">
        <f>IF('Rekapitulácia stavby'!E20="","",'Rekapitulácia stavby'!E20)</f>
        <v xml:space="preserve"> </v>
      </c>
      <c r="I26" s="23" t="s">
        <v>22</v>
      </c>
      <c r="J26" s="21" t="str">
        <f>IF('Rekapitulácia stavby'!AN20="","",'Rekapitulácia stavby'!AN20)</f>
        <v/>
      </c>
      <c r="L26" s="30"/>
    </row>
    <row r="27" spans="2:12" s="1" customFormat="1" ht="6.95" customHeight="1" x14ac:dyDescent="0.2">
      <c r="B27" s="30"/>
      <c r="L27" s="30"/>
    </row>
    <row r="28" spans="2:12" s="1" customFormat="1" ht="12" customHeight="1" x14ac:dyDescent="0.2">
      <c r="B28" s="30"/>
      <c r="D28" s="23" t="s">
        <v>28</v>
      </c>
      <c r="L28" s="30"/>
    </row>
    <row r="29" spans="2:12" s="7" customFormat="1" ht="16.5" customHeight="1" x14ac:dyDescent="0.2">
      <c r="B29" s="104"/>
      <c r="E29" s="251" t="s">
        <v>1</v>
      </c>
      <c r="F29" s="251"/>
      <c r="G29" s="251"/>
      <c r="H29" s="251"/>
      <c r="L29" s="104"/>
    </row>
    <row r="30" spans="2:12" s="1" customFormat="1" ht="6.95" customHeight="1" x14ac:dyDescent="0.2">
      <c r="B30" s="30"/>
      <c r="L30" s="30"/>
    </row>
    <row r="31" spans="2:12" s="1" customFormat="1" ht="6.95" customHeight="1" x14ac:dyDescent="0.2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5" customHeight="1" x14ac:dyDescent="0.2">
      <c r="B32" s="30"/>
      <c r="D32" s="21" t="s">
        <v>187</v>
      </c>
      <c r="J32" s="29">
        <f>J98</f>
        <v>0</v>
      </c>
      <c r="L32" s="30"/>
    </row>
    <row r="33" spans="2:12" s="1" customFormat="1" ht="14.45" customHeight="1" x14ac:dyDescent="0.2">
      <c r="B33" s="30"/>
      <c r="D33" s="28" t="s">
        <v>174</v>
      </c>
      <c r="J33" s="29">
        <f>J103</f>
        <v>0</v>
      </c>
      <c r="L33" s="30"/>
    </row>
    <row r="34" spans="2:12" s="1" customFormat="1" ht="25.35" customHeight="1" x14ac:dyDescent="0.2">
      <c r="B34" s="30"/>
      <c r="D34" s="105" t="s">
        <v>31</v>
      </c>
      <c r="J34" s="66">
        <f>ROUND(J32 + J33, 2)</f>
        <v>0</v>
      </c>
      <c r="L34" s="30"/>
    </row>
    <row r="35" spans="2:12" s="1" customFormat="1" ht="6.95" customHeight="1" x14ac:dyDescent="0.2">
      <c r="B35" s="30"/>
      <c r="D35" s="54"/>
      <c r="E35" s="54"/>
      <c r="F35" s="54"/>
      <c r="G35" s="54"/>
      <c r="H35" s="54"/>
      <c r="I35" s="54"/>
      <c r="J35" s="54"/>
      <c r="K35" s="54"/>
      <c r="L35" s="30"/>
    </row>
    <row r="36" spans="2:12" s="1" customFormat="1" ht="14.45" customHeight="1" x14ac:dyDescent="0.2">
      <c r="B36" s="30"/>
      <c r="F36" s="33" t="s">
        <v>33</v>
      </c>
      <c r="I36" s="33" t="s">
        <v>32</v>
      </c>
      <c r="J36" s="33" t="s">
        <v>34</v>
      </c>
      <c r="L36" s="30"/>
    </row>
    <row r="37" spans="2:12" s="1" customFormat="1" ht="14.45" customHeight="1" x14ac:dyDescent="0.2">
      <c r="B37" s="30"/>
      <c r="D37" s="106" t="s">
        <v>35</v>
      </c>
      <c r="E37" s="35" t="s">
        <v>36</v>
      </c>
      <c r="F37" s="107">
        <f>ROUND((SUM(BE103:BE110) + SUM(BE132:BE181)),  2)</f>
        <v>0</v>
      </c>
      <c r="G37" s="108"/>
      <c r="H37" s="108"/>
      <c r="I37" s="109">
        <v>0.2</v>
      </c>
      <c r="J37" s="107">
        <f>ROUND(((SUM(BE103:BE110) + SUM(BE132:BE181))*I37),  2)</f>
        <v>0</v>
      </c>
      <c r="L37" s="30"/>
    </row>
    <row r="38" spans="2:12" s="1" customFormat="1" ht="14.45" customHeight="1" x14ac:dyDescent="0.2">
      <c r="B38" s="30"/>
      <c r="E38" s="35" t="s">
        <v>37</v>
      </c>
      <c r="F38" s="107">
        <f>ROUND((SUM(BF103:BF110) + SUM(BF132:BF181)),  2)</f>
        <v>0</v>
      </c>
      <c r="G38" s="108"/>
      <c r="H38" s="108"/>
      <c r="I38" s="109">
        <v>0.2</v>
      </c>
      <c r="J38" s="107">
        <f>ROUND(((SUM(BF103:BF110) + SUM(BF132:BF181))*I38),  2)</f>
        <v>0</v>
      </c>
      <c r="L38" s="30"/>
    </row>
    <row r="39" spans="2:12" s="1" customFormat="1" ht="14.45" hidden="1" customHeight="1" x14ac:dyDescent="0.2">
      <c r="B39" s="30"/>
      <c r="E39" s="23" t="s">
        <v>38</v>
      </c>
      <c r="F39" s="86">
        <f>ROUND((SUM(BG103:BG110) + SUM(BG132:BG181)),  2)</f>
        <v>0</v>
      </c>
      <c r="I39" s="110">
        <v>0.2</v>
      </c>
      <c r="J39" s="86">
        <f>0</f>
        <v>0</v>
      </c>
      <c r="L39" s="30"/>
    </row>
    <row r="40" spans="2:12" s="1" customFormat="1" ht="14.45" hidden="1" customHeight="1" x14ac:dyDescent="0.2">
      <c r="B40" s="30"/>
      <c r="E40" s="23" t="s">
        <v>39</v>
      </c>
      <c r="F40" s="86">
        <f>ROUND((SUM(BH103:BH110) + SUM(BH132:BH181)),  2)</f>
        <v>0</v>
      </c>
      <c r="I40" s="110">
        <v>0.2</v>
      </c>
      <c r="J40" s="86">
        <f>0</f>
        <v>0</v>
      </c>
      <c r="L40" s="30"/>
    </row>
    <row r="41" spans="2:12" s="1" customFormat="1" ht="14.45" hidden="1" customHeight="1" x14ac:dyDescent="0.2">
      <c r="B41" s="30"/>
      <c r="E41" s="35" t="s">
        <v>40</v>
      </c>
      <c r="F41" s="107">
        <f>ROUND((SUM(BI103:BI110) + SUM(BI132:BI181)),  2)</f>
        <v>0</v>
      </c>
      <c r="G41" s="108"/>
      <c r="H41" s="108"/>
      <c r="I41" s="109">
        <v>0</v>
      </c>
      <c r="J41" s="107">
        <f>0</f>
        <v>0</v>
      </c>
      <c r="L41" s="30"/>
    </row>
    <row r="42" spans="2:12" s="1" customFormat="1" ht="6.95" customHeight="1" x14ac:dyDescent="0.2">
      <c r="B42" s="30"/>
      <c r="L42" s="30"/>
    </row>
    <row r="43" spans="2:12" s="1" customFormat="1" ht="25.35" customHeight="1" x14ac:dyDescent="0.2">
      <c r="B43" s="30"/>
      <c r="C43" s="101"/>
      <c r="D43" s="111" t="s">
        <v>41</v>
      </c>
      <c r="E43" s="57"/>
      <c r="F43" s="57"/>
      <c r="G43" s="112" t="s">
        <v>42</v>
      </c>
      <c r="H43" s="113" t="s">
        <v>43</v>
      </c>
      <c r="I43" s="57"/>
      <c r="J43" s="114">
        <f>SUM(J34:J41)</f>
        <v>0</v>
      </c>
      <c r="K43" s="115"/>
      <c r="L43" s="30"/>
    </row>
    <row r="44" spans="2:12" s="1" customFormat="1" ht="14.45" customHeight="1" x14ac:dyDescent="0.2">
      <c r="B44" s="30"/>
      <c r="L44" s="30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30"/>
      <c r="D50" s="42" t="s">
        <v>44</v>
      </c>
      <c r="E50" s="43"/>
      <c r="F50" s="43"/>
      <c r="G50" s="42" t="s">
        <v>45</v>
      </c>
      <c r="H50" s="43"/>
      <c r="I50" s="43"/>
      <c r="J50" s="43"/>
      <c r="K50" s="43"/>
      <c r="L50" s="30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30"/>
      <c r="D61" s="44" t="s">
        <v>46</v>
      </c>
      <c r="E61" s="32"/>
      <c r="F61" s="116" t="s">
        <v>47</v>
      </c>
      <c r="G61" s="44" t="s">
        <v>46</v>
      </c>
      <c r="H61" s="32"/>
      <c r="I61" s="32"/>
      <c r="J61" s="117" t="s">
        <v>47</v>
      </c>
      <c r="K61" s="32"/>
      <c r="L61" s="30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30"/>
      <c r="D65" s="42" t="s">
        <v>48</v>
      </c>
      <c r="E65" s="43"/>
      <c r="F65" s="43"/>
      <c r="G65" s="42" t="s">
        <v>49</v>
      </c>
      <c r="H65" s="43"/>
      <c r="I65" s="43"/>
      <c r="J65" s="43"/>
      <c r="K65" s="43"/>
      <c r="L65" s="30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30"/>
      <c r="D76" s="44" t="s">
        <v>46</v>
      </c>
      <c r="E76" s="32"/>
      <c r="F76" s="116" t="s">
        <v>47</v>
      </c>
      <c r="G76" s="44" t="s">
        <v>46</v>
      </c>
      <c r="H76" s="32"/>
      <c r="I76" s="32"/>
      <c r="J76" s="117" t="s">
        <v>47</v>
      </c>
      <c r="K76" s="32"/>
      <c r="L76" s="30"/>
    </row>
    <row r="77" spans="2:12" s="1" customFormat="1" ht="14.45" customHeight="1" x14ac:dyDescent="0.2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12" s="1" customFormat="1" ht="6.95" customHeight="1" x14ac:dyDescent="0.2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12" s="1" customFormat="1" ht="24.95" customHeight="1" x14ac:dyDescent="0.2">
      <c r="B82" s="30"/>
      <c r="C82" s="17" t="s">
        <v>4588</v>
      </c>
      <c r="L82" s="30"/>
    </row>
    <row r="83" spans="2:12" s="1" customFormat="1" ht="6.95" customHeight="1" x14ac:dyDescent="0.2">
      <c r="B83" s="30"/>
      <c r="L83" s="30"/>
    </row>
    <row r="84" spans="2:12" s="1" customFormat="1" ht="12" customHeight="1" x14ac:dyDescent="0.2">
      <c r="B84" s="30"/>
      <c r="C84" s="23" t="s">
        <v>14</v>
      </c>
      <c r="L84" s="30"/>
    </row>
    <row r="85" spans="2:12" s="1" customFormat="1" ht="16.5" customHeight="1" x14ac:dyDescent="0.2">
      <c r="B85" s="30"/>
      <c r="E85" s="259" t="str">
        <f>E7</f>
        <v>KFA - Košická futbalová aréna II. a III. etapa</v>
      </c>
      <c r="F85" s="261"/>
      <c r="G85" s="261"/>
      <c r="H85" s="261"/>
      <c r="L85" s="30"/>
    </row>
    <row r="86" spans="2:12" ht="12" customHeight="1" x14ac:dyDescent="0.2">
      <c r="B86" s="16"/>
      <c r="C86" s="23" t="s">
        <v>180</v>
      </c>
      <c r="L86" s="16"/>
    </row>
    <row r="87" spans="2:12" s="1" customFormat="1" ht="16.5" customHeight="1" x14ac:dyDescent="0.2">
      <c r="B87" s="30"/>
      <c r="E87" s="259" t="s">
        <v>181</v>
      </c>
      <c r="F87" s="257"/>
      <c r="G87" s="257"/>
      <c r="H87" s="257"/>
      <c r="L87" s="30"/>
    </row>
    <row r="88" spans="2:12" s="1" customFormat="1" ht="12" customHeight="1" x14ac:dyDescent="0.2">
      <c r="B88" s="30"/>
      <c r="C88" s="23" t="s">
        <v>182</v>
      </c>
      <c r="L88" s="30"/>
    </row>
    <row r="89" spans="2:12" s="1" customFormat="1" ht="16.5" customHeight="1" x14ac:dyDescent="0.2">
      <c r="B89" s="30"/>
      <c r="E89" s="226" t="str">
        <f>E11</f>
        <v>011 - ZTI - Vstavok B3</v>
      </c>
      <c r="F89" s="257"/>
      <c r="G89" s="257"/>
      <c r="H89" s="257"/>
      <c r="L89" s="30"/>
    </row>
    <row r="90" spans="2:12" s="1" customFormat="1" ht="6.95" customHeight="1" x14ac:dyDescent="0.2">
      <c r="B90" s="30"/>
      <c r="L90" s="30"/>
    </row>
    <row r="91" spans="2:12" s="1" customFormat="1" ht="12" customHeight="1" x14ac:dyDescent="0.2">
      <c r="B91" s="30"/>
      <c r="C91" s="23" t="s">
        <v>17</v>
      </c>
      <c r="F91" s="21" t="str">
        <f>F14</f>
        <v xml:space="preserve"> </v>
      </c>
      <c r="I91" s="23" t="s">
        <v>19</v>
      </c>
      <c r="J91" s="53" t="str">
        <f>IF(J14="","",J14)</f>
        <v>4.10.2022 - REV05</v>
      </c>
      <c r="L91" s="30"/>
    </row>
    <row r="92" spans="2:12" s="1" customFormat="1" ht="6.95" customHeight="1" x14ac:dyDescent="0.2">
      <c r="B92" s="30"/>
      <c r="L92" s="30"/>
    </row>
    <row r="93" spans="2:12" s="1" customFormat="1" ht="15.2" customHeight="1" x14ac:dyDescent="0.2">
      <c r="B93" s="30"/>
      <c r="C93" s="23" t="s">
        <v>20</v>
      </c>
      <c r="F93" s="21" t="str">
        <f>E17</f>
        <v xml:space="preserve"> </v>
      </c>
      <c r="I93" s="23" t="s">
        <v>25</v>
      </c>
      <c r="J93" s="26" t="str">
        <f>E23</f>
        <v>HESCON,s.r.o.</v>
      </c>
      <c r="L93" s="30"/>
    </row>
    <row r="94" spans="2:12" s="1" customFormat="1" ht="15.2" customHeight="1" x14ac:dyDescent="0.2">
      <c r="B94" s="30"/>
      <c r="C94" s="23" t="s">
        <v>23</v>
      </c>
      <c r="F94" s="21" t="str">
        <f>IF(E20="","",E20)</f>
        <v>Vyplň údaj</v>
      </c>
      <c r="I94" s="23" t="s">
        <v>27</v>
      </c>
      <c r="J94" s="26" t="str">
        <f>E26</f>
        <v xml:space="preserve"> </v>
      </c>
      <c r="L94" s="30"/>
    </row>
    <row r="95" spans="2:12" s="1" customFormat="1" ht="10.35" customHeight="1" x14ac:dyDescent="0.2">
      <c r="B95" s="30"/>
      <c r="L95" s="30"/>
    </row>
    <row r="96" spans="2:12" s="1" customFormat="1" ht="29.25" customHeight="1" x14ac:dyDescent="0.2">
      <c r="B96" s="30"/>
      <c r="C96" s="118" t="s">
        <v>188</v>
      </c>
      <c r="D96" s="101"/>
      <c r="E96" s="101"/>
      <c r="F96" s="101"/>
      <c r="G96" s="101"/>
      <c r="H96" s="101"/>
      <c r="I96" s="101"/>
      <c r="J96" s="119" t="s">
        <v>189</v>
      </c>
      <c r="K96" s="101"/>
      <c r="L96" s="30"/>
    </row>
    <row r="97" spans="2:65" s="1" customFormat="1" ht="10.35" customHeight="1" x14ac:dyDescent="0.2">
      <c r="B97" s="30"/>
      <c r="L97" s="30"/>
    </row>
    <row r="98" spans="2:65" s="1" customFormat="1" ht="22.9" customHeight="1" x14ac:dyDescent="0.2">
      <c r="B98" s="30"/>
      <c r="C98" s="120" t="s">
        <v>190</v>
      </c>
      <c r="J98" s="66">
        <f>J132</f>
        <v>0</v>
      </c>
      <c r="L98" s="30"/>
      <c r="AU98" s="13" t="s">
        <v>191</v>
      </c>
    </row>
    <row r="99" spans="2:65" s="8" customFormat="1" ht="24.95" customHeight="1" x14ac:dyDescent="0.2">
      <c r="B99" s="121"/>
      <c r="D99" s="122" t="s">
        <v>2918</v>
      </c>
      <c r="E99" s="123"/>
      <c r="F99" s="123"/>
      <c r="G99" s="123"/>
      <c r="H99" s="123"/>
      <c r="I99" s="123"/>
      <c r="J99" s="124">
        <f>J133</f>
        <v>0</v>
      </c>
      <c r="L99" s="121"/>
    </row>
    <row r="100" spans="2:65" s="8" customFormat="1" ht="24.95" customHeight="1" x14ac:dyDescent="0.2">
      <c r="B100" s="121"/>
      <c r="D100" s="122" t="s">
        <v>2923</v>
      </c>
      <c r="E100" s="123"/>
      <c r="F100" s="123"/>
      <c r="G100" s="123"/>
      <c r="H100" s="123"/>
      <c r="I100" s="123"/>
      <c r="J100" s="124">
        <f>J158</f>
        <v>0</v>
      </c>
      <c r="L100" s="121"/>
    </row>
    <row r="101" spans="2:65" s="1" customFormat="1" ht="21.75" customHeight="1" x14ac:dyDescent="0.2">
      <c r="B101" s="30"/>
      <c r="L101" s="30"/>
    </row>
    <row r="102" spans="2:65" s="1" customFormat="1" ht="6.95" customHeight="1" x14ac:dyDescent="0.2">
      <c r="B102" s="30"/>
      <c r="L102" s="30"/>
    </row>
    <row r="103" spans="2:65" s="1" customFormat="1" ht="29.25" customHeight="1" x14ac:dyDescent="0.2">
      <c r="B103" s="30"/>
      <c r="C103" s="120" t="s">
        <v>217</v>
      </c>
      <c r="J103" s="129">
        <f>ROUND(J104 + J105 + J106 + J107 + J108 + J109,2)</f>
        <v>0</v>
      </c>
      <c r="L103" s="30"/>
      <c r="N103" s="130" t="s">
        <v>35</v>
      </c>
    </row>
    <row r="104" spans="2:65" s="1" customFormat="1" ht="18" customHeight="1" x14ac:dyDescent="0.2">
      <c r="B104" s="131"/>
      <c r="C104" s="132"/>
      <c r="D104" s="207" t="s">
        <v>218</v>
      </c>
      <c r="E104" s="260"/>
      <c r="F104" s="260"/>
      <c r="G104" s="132"/>
      <c r="H104" s="132"/>
      <c r="I104" s="132"/>
      <c r="J104" s="94">
        <v>0</v>
      </c>
      <c r="K104" s="132"/>
      <c r="L104" s="131"/>
      <c r="M104" s="132"/>
      <c r="N104" s="134" t="s">
        <v>37</v>
      </c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5" t="s">
        <v>219</v>
      </c>
      <c r="AZ104" s="132"/>
      <c r="BA104" s="132"/>
      <c r="BB104" s="132"/>
      <c r="BC104" s="132"/>
      <c r="BD104" s="132"/>
      <c r="BE104" s="136">
        <f t="shared" ref="BE104:BE109" si="0">IF(N104="základná",J104,0)</f>
        <v>0</v>
      </c>
      <c r="BF104" s="136">
        <f t="shared" ref="BF104:BF109" si="1">IF(N104="znížená",J104,0)</f>
        <v>0</v>
      </c>
      <c r="BG104" s="136">
        <f t="shared" ref="BG104:BG109" si="2">IF(N104="zákl. prenesená",J104,0)</f>
        <v>0</v>
      </c>
      <c r="BH104" s="136">
        <f t="shared" ref="BH104:BH109" si="3">IF(N104="zníž. prenesená",J104,0)</f>
        <v>0</v>
      </c>
      <c r="BI104" s="136">
        <f t="shared" ref="BI104:BI109" si="4">IF(N104="nulová",J104,0)</f>
        <v>0</v>
      </c>
      <c r="BJ104" s="135" t="s">
        <v>83</v>
      </c>
      <c r="BK104" s="132"/>
      <c r="BL104" s="132"/>
      <c r="BM104" s="132"/>
    </row>
    <row r="105" spans="2:65" s="1" customFormat="1" ht="18" customHeight="1" x14ac:dyDescent="0.2">
      <c r="B105" s="131"/>
      <c r="C105" s="132"/>
      <c r="D105" s="207" t="s">
        <v>220</v>
      </c>
      <c r="E105" s="260"/>
      <c r="F105" s="260"/>
      <c r="G105" s="132"/>
      <c r="H105" s="132"/>
      <c r="I105" s="132"/>
      <c r="J105" s="94">
        <v>0</v>
      </c>
      <c r="K105" s="132"/>
      <c r="L105" s="131"/>
      <c r="M105" s="132"/>
      <c r="N105" s="134" t="s">
        <v>37</v>
      </c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5" t="s">
        <v>219</v>
      </c>
      <c r="AZ105" s="132"/>
      <c r="BA105" s="132"/>
      <c r="BB105" s="132"/>
      <c r="BC105" s="132"/>
      <c r="BD105" s="132"/>
      <c r="BE105" s="136">
        <f t="shared" si="0"/>
        <v>0</v>
      </c>
      <c r="BF105" s="136">
        <f t="shared" si="1"/>
        <v>0</v>
      </c>
      <c r="BG105" s="136">
        <f t="shared" si="2"/>
        <v>0</v>
      </c>
      <c r="BH105" s="136">
        <f t="shared" si="3"/>
        <v>0</v>
      </c>
      <c r="BI105" s="136">
        <f t="shared" si="4"/>
        <v>0</v>
      </c>
      <c r="BJ105" s="135" t="s">
        <v>83</v>
      </c>
      <c r="BK105" s="132"/>
      <c r="BL105" s="132"/>
      <c r="BM105" s="132"/>
    </row>
    <row r="106" spans="2:65" s="1" customFormat="1" ht="18" customHeight="1" x14ac:dyDescent="0.2">
      <c r="B106" s="131"/>
      <c r="C106" s="132"/>
      <c r="D106" s="207" t="s">
        <v>221</v>
      </c>
      <c r="E106" s="260"/>
      <c r="F106" s="260"/>
      <c r="G106" s="132"/>
      <c r="H106" s="132"/>
      <c r="I106" s="132"/>
      <c r="J106" s="94">
        <v>0</v>
      </c>
      <c r="K106" s="132"/>
      <c r="L106" s="131"/>
      <c r="M106" s="132"/>
      <c r="N106" s="134" t="s">
        <v>37</v>
      </c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5" t="s">
        <v>219</v>
      </c>
      <c r="AZ106" s="132"/>
      <c r="BA106" s="132"/>
      <c r="BB106" s="132"/>
      <c r="BC106" s="132"/>
      <c r="BD106" s="132"/>
      <c r="BE106" s="136">
        <f t="shared" si="0"/>
        <v>0</v>
      </c>
      <c r="BF106" s="136">
        <f t="shared" si="1"/>
        <v>0</v>
      </c>
      <c r="BG106" s="136">
        <f t="shared" si="2"/>
        <v>0</v>
      </c>
      <c r="BH106" s="136">
        <f t="shared" si="3"/>
        <v>0</v>
      </c>
      <c r="BI106" s="136">
        <f t="shared" si="4"/>
        <v>0</v>
      </c>
      <c r="BJ106" s="135" t="s">
        <v>83</v>
      </c>
      <c r="BK106" s="132"/>
      <c r="BL106" s="132"/>
      <c r="BM106" s="132"/>
    </row>
    <row r="107" spans="2:65" s="1" customFormat="1" ht="18" customHeight="1" x14ac:dyDescent="0.2">
      <c r="B107" s="131"/>
      <c r="C107" s="132"/>
      <c r="D107" s="207" t="s">
        <v>222</v>
      </c>
      <c r="E107" s="260"/>
      <c r="F107" s="260"/>
      <c r="G107" s="132"/>
      <c r="H107" s="132"/>
      <c r="I107" s="132"/>
      <c r="J107" s="94">
        <v>0</v>
      </c>
      <c r="K107" s="132"/>
      <c r="L107" s="131"/>
      <c r="M107" s="132"/>
      <c r="N107" s="134" t="s">
        <v>37</v>
      </c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5" t="s">
        <v>219</v>
      </c>
      <c r="AZ107" s="132"/>
      <c r="BA107" s="132"/>
      <c r="BB107" s="132"/>
      <c r="BC107" s="132"/>
      <c r="BD107" s="132"/>
      <c r="BE107" s="136">
        <f t="shared" si="0"/>
        <v>0</v>
      </c>
      <c r="BF107" s="136">
        <f t="shared" si="1"/>
        <v>0</v>
      </c>
      <c r="BG107" s="136">
        <f t="shared" si="2"/>
        <v>0</v>
      </c>
      <c r="BH107" s="136">
        <f t="shared" si="3"/>
        <v>0</v>
      </c>
      <c r="BI107" s="136">
        <f t="shared" si="4"/>
        <v>0</v>
      </c>
      <c r="BJ107" s="135" t="s">
        <v>83</v>
      </c>
      <c r="BK107" s="132"/>
      <c r="BL107" s="132"/>
      <c r="BM107" s="132"/>
    </row>
    <row r="108" spans="2:65" s="1" customFormat="1" ht="18" customHeight="1" x14ac:dyDescent="0.2">
      <c r="B108" s="131"/>
      <c r="C108" s="132"/>
      <c r="D108" s="207" t="s">
        <v>223</v>
      </c>
      <c r="E108" s="260"/>
      <c r="F108" s="260"/>
      <c r="G108" s="132"/>
      <c r="H108" s="132"/>
      <c r="I108" s="132"/>
      <c r="J108" s="94">
        <v>0</v>
      </c>
      <c r="K108" s="132"/>
      <c r="L108" s="131"/>
      <c r="M108" s="132"/>
      <c r="N108" s="134" t="s">
        <v>37</v>
      </c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5" t="s">
        <v>219</v>
      </c>
      <c r="AZ108" s="132"/>
      <c r="BA108" s="132"/>
      <c r="BB108" s="132"/>
      <c r="BC108" s="132"/>
      <c r="BD108" s="132"/>
      <c r="BE108" s="136">
        <f t="shared" si="0"/>
        <v>0</v>
      </c>
      <c r="BF108" s="136">
        <f t="shared" si="1"/>
        <v>0</v>
      </c>
      <c r="BG108" s="136">
        <f t="shared" si="2"/>
        <v>0</v>
      </c>
      <c r="BH108" s="136">
        <f t="shared" si="3"/>
        <v>0</v>
      </c>
      <c r="BI108" s="136">
        <f t="shared" si="4"/>
        <v>0</v>
      </c>
      <c r="BJ108" s="135" t="s">
        <v>83</v>
      </c>
      <c r="BK108" s="132"/>
      <c r="BL108" s="132"/>
      <c r="BM108" s="132"/>
    </row>
    <row r="109" spans="2:65" s="1" customFormat="1" ht="18" customHeight="1" x14ac:dyDescent="0.2">
      <c r="B109" s="131"/>
      <c r="C109" s="132"/>
      <c r="D109" s="133" t="s">
        <v>224</v>
      </c>
      <c r="E109" s="132"/>
      <c r="F109" s="132"/>
      <c r="G109" s="132"/>
      <c r="H109" s="132"/>
      <c r="I109" s="132"/>
      <c r="J109" s="94">
        <f>ROUND(J32*T109,2)</f>
        <v>0</v>
      </c>
      <c r="K109" s="132"/>
      <c r="L109" s="131"/>
      <c r="M109" s="132"/>
      <c r="N109" s="134" t="s">
        <v>37</v>
      </c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5" t="s">
        <v>225</v>
      </c>
      <c r="AZ109" s="132"/>
      <c r="BA109" s="132"/>
      <c r="BB109" s="132"/>
      <c r="BC109" s="132"/>
      <c r="BD109" s="132"/>
      <c r="BE109" s="136">
        <f t="shared" si="0"/>
        <v>0</v>
      </c>
      <c r="BF109" s="136">
        <f t="shared" si="1"/>
        <v>0</v>
      </c>
      <c r="BG109" s="136">
        <f t="shared" si="2"/>
        <v>0</v>
      </c>
      <c r="BH109" s="136">
        <f t="shared" si="3"/>
        <v>0</v>
      </c>
      <c r="BI109" s="136">
        <f t="shared" si="4"/>
        <v>0</v>
      </c>
      <c r="BJ109" s="135" t="s">
        <v>83</v>
      </c>
      <c r="BK109" s="132"/>
      <c r="BL109" s="132"/>
      <c r="BM109" s="132"/>
    </row>
    <row r="110" spans="2:65" s="1" customFormat="1" x14ac:dyDescent="0.2">
      <c r="B110" s="30"/>
      <c r="L110" s="30"/>
    </row>
    <row r="111" spans="2:65" s="1" customFormat="1" ht="29.25" customHeight="1" x14ac:dyDescent="0.2">
      <c r="B111" s="30"/>
      <c r="C111" s="100" t="s">
        <v>179</v>
      </c>
      <c r="D111" s="101"/>
      <c r="E111" s="101"/>
      <c r="F111" s="101"/>
      <c r="G111" s="101"/>
      <c r="H111" s="101"/>
      <c r="I111" s="101"/>
      <c r="J111" s="102">
        <f>ROUND(J98+J103,2)</f>
        <v>0</v>
      </c>
      <c r="K111" s="101"/>
      <c r="L111" s="30"/>
    </row>
    <row r="112" spans="2:65" s="1" customFormat="1" ht="6.95" customHeight="1" x14ac:dyDescent="0.2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30"/>
    </row>
    <row r="116" spans="2:12" s="1" customFormat="1" ht="6.95" customHeight="1" x14ac:dyDescent="0.2"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30"/>
    </row>
    <row r="117" spans="2:12" s="1" customFormat="1" ht="24.95" customHeight="1" x14ac:dyDescent="0.2">
      <c r="B117" s="30"/>
      <c r="C117" s="17" t="s">
        <v>4589</v>
      </c>
      <c r="L117" s="30"/>
    </row>
    <row r="118" spans="2:12" s="1" customFormat="1" ht="6.95" customHeight="1" x14ac:dyDescent="0.2">
      <c r="B118" s="30"/>
      <c r="L118" s="30"/>
    </row>
    <row r="119" spans="2:12" s="1" customFormat="1" ht="12" customHeight="1" x14ac:dyDescent="0.2">
      <c r="B119" s="30"/>
      <c r="C119" s="23" t="s">
        <v>14</v>
      </c>
      <c r="L119" s="30"/>
    </row>
    <row r="120" spans="2:12" s="1" customFormat="1" ht="16.5" customHeight="1" x14ac:dyDescent="0.2">
      <c r="B120" s="30"/>
      <c r="E120" s="259" t="str">
        <f>E7</f>
        <v>KFA - Košická futbalová aréna II. a III. etapa</v>
      </c>
      <c r="F120" s="261"/>
      <c r="G120" s="261"/>
      <c r="H120" s="261"/>
      <c r="L120" s="30"/>
    </row>
    <row r="121" spans="2:12" ht="12" customHeight="1" x14ac:dyDescent="0.2">
      <c r="B121" s="16"/>
      <c r="C121" s="23" t="s">
        <v>180</v>
      </c>
      <c r="L121" s="16"/>
    </row>
    <row r="122" spans="2:12" s="1" customFormat="1" ht="16.5" customHeight="1" x14ac:dyDescent="0.2">
      <c r="B122" s="30"/>
      <c r="E122" s="259" t="s">
        <v>181</v>
      </c>
      <c r="F122" s="257"/>
      <c r="G122" s="257"/>
      <c r="H122" s="257"/>
      <c r="L122" s="30"/>
    </row>
    <row r="123" spans="2:12" s="1" customFormat="1" ht="12" customHeight="1" x14ac:dyDescent="0.2">
      <c r="B123" s="30"/>
      <c r="C123" s="23" t="s">
        <v>182</v>
      </c>
      <c r="L123" s="30"/>
    </row>
    <row r="124" spans="2:12" s="1" customFormat="1" ht="16.5" customHeight="1" x14ac:dyDescent="0.2">
      <c r="B124" s="30"/>
      <c r="E124" s="226" t="str">
        <f>E11</f>
        <v>011 - ZTI - Vstavok B3</v>
      </c>
      <c r="F124" s="257"/>
      <c r="G124" s="257"/>
      <c r="H124" s="257"/>
      <c r="L124" s="30"/>
    </row>
    <row r="125" spans="2:12" s="1" customFormat="1" ht="6.95" customHeight="1" x14ac:dyDescent="0.2">
      <c r="B125" s="30"/>
      <c r="L125" s="30"/>
    </row>
    <row r="126" spans="2:12" s="1" customFormat="1" ht="12" customHeight="1" x14ac:dyDescent="0.2">
      <c r="B126" s="30"/>
      <c r="C126" s="23" t="s">
        <v>17</v>
      </c>
      <c r="F126" s="21" t="str">
        <f>F14</f>
        <v xml:space="preserve"> </v>
      </c>
      <c r="I126" s="23" t="s">
        <v>19</v>
      </c>
      <c r="J126" s="53" t="str">
        <f>IF(J14="","",J14)</f>
        <v>4.10.2022 - REV05</v>
      </c>
      <c r="L126" s="30"/>
    </row>
    <row r="127" spans="2:12" s="1" customFormat="1" ht="6.95" customHeight="1" x14ac:dyDescent="0.2">
      <c r="B127" s="30"/>
      <c r="L127" s="30"/>
    </row>
    <row r="128" spans="2:12" s="1" customFormat="1" ht="15.2" customHeight="1" x14ac:dyDescent="0.2">
      <c r="B128" s="30"/>
      <c r="C128" s="23" t="s">
        <v>20</v>
      </c>
      <c r="F128" s="21" t="str">
        <f>E17</f>
        <v xml:space="preserve"> </v>
      </c>
      <c r="I128" s="23" t="s">
        <v>25</v>
      </c>
      <c r="J128" s="26" t="str">
        <f>E23</f>
        <v>HESCON,s.r.o.</v>
      </c>
      <c r="L128" s="30"/>
    </row>
    <row r="129" spans="2:65" s="1" customFormat="1" ht="15.2" customHeight="1" x14ac:dyDescent="0.2">
      <c r="B129" s="30"/>
      <c r="C129" s="23" t="s">
        <v>23</v>
      </c>
      <c r="F129" s="21" t="str">
        <f>IF(E20="","",E20)</f>
        <v>Vyplň údaj</v>
      </c>
      <c r="I129" s="23" t="s">
        <v>27</v>
      </c>
      <c r="J129" s="26" t="str">
        <f>E26</f>
        <v xml:space="preserve"> </v>
      </c>
      <c r="L129" s="30"/>
    </row>
    <row r="130" spans="2:65" s="1" customFormat="1" ht="10.35" customHeight="1" x14ac:dyDescent="0.2">
      <c r="B130" s="30"/>
      <c r="L130" s="30"/>
    </row>
    <row r="131" spans="2:65" s="10" customFormat="1" ht="29.25" customHeight="1" x14ac:dyDescent="0.2">
      <c r="B131" s="137"/>
      <c r="C131" s="138" t="s">
        <v>226</v>
      </c>
      <c r="D131" s="139" t="s">
        <v>56</v>
      </c>
      <c r="E131" s="139" t="s">
        <v>52</v>
      </c>
      <c r="F131" s="139" t="s">
        <v>53</v>
      </c>
      <c r="G131" s="139" t="s">
        <v>227</v>
      </c>
      <c r="H131" s="139" t="s">
        <v>228</v>
      </c>
      <c r="I131" s="139" t="s">
        <v>229</v>
      </c>
      <c r="J131" s="140" t="s">
        <v>189</v>
      </c>
      <c r="K131" s="141" t="s">
        <v>230</v>
      </c>
      <c r="L131" s="137"/>
      <c r="M131" s="59" t="s">
        <v>1</v>
      </c>
      <c r="N131" s="60" t="s">
        <v>35</v>
      </c>
      <c r="O131" s="60" t="s">
        <v>231</v>
      </c>
      <c r="P131" s="60" t="s">
        <v>232</v>
      </c>
      <c r="Q131" s="60" t="s">
        <v>233</v>
      </c>
      <c r="R131" s="60" t="s">
        <v>234</v>
      </c>
      <c r="S131" s="60" t="s">
        <v>235</v>
      </c>
      <c r="T131" s="61" t="s">
        <v>236</v>
      </c>
    </row>
    <row r="132" spans="2:65" s="1" customFormat="1" ht="22.9" customHeight="1" x14ac:dyDescent="0.25">
      <c r="B132" s="30"/>
      <c r="C132" s="64" t="s">
        <v>187</v>
      </c>
      <c r="J132" s="142">
        <f>BK132</f>
        <v>0</v>
      </c>
      <c r="L132" s="30"/>
      <c r="M132" s="62"/>
      <c r="N132" s="54"/>
      <c r="O132" s="54"/>
      <c r="P132" s="143">
        <f>P133+P158</f>
        <v>0</v>
      </c>
      <c r="Q132" s="54"/>
      <c r="R132" s="143">
        <f>R133+R158</f>
        <v>0</v>
      </c>
      <c r="S132" s="54"/>
      <c r="T132" s="144">
        <f>T133+T158</f>
        <v>0</v>
      </c>
      <c r="AT132" s="13" t="s">
        <v>70</v>
      </c>
      <c r="AU132" s="13" t="s">
        <v>191</v>
      </c>
      <c r="BK132" s="145">
        <f>BK133+BK158</f>
        <v>0</v>
      </c>
    </row>
    <row r="133" spans="2:65" s="11" customFormat="1" ht="25.9" customHeight="1" x14ac:dyDescent="0.2">
      <c r="B133" s="146"/>
      <c r="D133" s="147" t="s">
        <v>70</v>
      </c>
      <c r="E133" s="148" t="s">
        <v>2920</v>
      </c>
      <c r="F133" s="148" t="s">
        <v>2844</v>
      </c>
      <c r="I133" s="149"/>
      <c r="J133" s="150">
        <f>BK133</f>
        <v>0</v>
      </c>
      <c r="L133" s="146"/>
      <c r="M133" s="151"/>
      <c r="P133" s="152">
        <f>SUM(P134:P157)</f>
        <v>0</v>
      </c>
      <c r="R133" s="152">
        <f>SUM(R134:R157)</f>
        <v>0</v>
      </c>
      <c r="T133" s="153">
        <f>SUM(T134:T157)</f>
        <v>0</v>
      </c>
      <c r="AR133" s="147" t="s">
        <v>78</v>
      </c>
      <c r="AT133" s="154" t="s">
        <v>70</v>
      </c>
      <c r="AU133" s="154" t="s">
        <v>71</v>
      </c>
      <c r="AY133" s="147" t="s">
        <v>239</v>
      </c>
      <c r="BK133" s="155">
        <f>SUM(BK134:BK157)</f>
        <v>0</v>
      </c>
    </row>
    <row r="134" spans="2:65" s="1" customFormat="1" ht="16.5" customHeight="1" x14ac:dyDescent="0.2">
      <c r="B134" s="131"/>
      <c r="C134" s="158" t="s">
        <v>78</v>
      </c>
      <c r="D134" s="158" t="s">
        <v>241</v>
      </c>
      <c r="E134" s="159" t="s">
        <v>2845</v>
      </c>
      <c r="F134" s="160" t="s">
        <v>2846</v>
      </c>
      <c r="G134" s="161" t="s">
        <v>331</v>
      </c>
      <c r="H134" s="162">
        <v>30</v>
      </c>
      <c r="I134" s="163"/>
      <c r="J134" s="164">
        <f t="shared" ref="J134:J157" si="5">ROUND(I134*H134,2)</f>
        <v>0</v>
      </c>
      <c r="K134" s="165"/>
      <c r="L134" s="30"/>
      <c r="M134" s="166" t="s">
        <v>1</v>
      </c>
      <c r="N134" s="130" t="s">
        <v>37</v>
      </c>
      <c r="P134" s="167">
        <f t="shared" ref="P134:P157" si="6">O134*H134</f>
        <v>0</v>
      </c>
      <c r="Q134" s="167">
        <v>0</v>
      </c>
      <c r="R134" s="167">
        <f t="shared" ref="R134:R157" si="7">Q134*H134</f>
        <v>0</v>
      </c>
      <c r="S134" s="167">
        <v>0</v>
      </c>
      <c r="T134" s="168">
        <f t="shared" ref="T134:T157" si="8">S134*H134</f>
        <v>0</v>
      </c>
      <c r="AR134" s="169" t="s">
        <v>245</v>
      </c>
      <c r="AT134" s="169" t="s">
        <v>241</v>
      </c>
      <c r="AU134" s="169" t="s">
        <v>78</v>
      </c>
      <c r="AY134" s="13" t="s">
        <v>239</v>
      </c>
      <c r="BE134" s="97">
        <f t="shared" ref="BE134:BE157" si="9">IF(N134="základná",J134,0)</f>
        <v>0</v>
      </c>
      <c r="BF134" s="97">
        <f t="shared" ref="BF134:BF157" si="10">IF(N134="znížená",J134,0)</f>
        <v>0</v>
      </c>
      <c r="BG134" s="97">
        <f t="shared" ref="BG134:BG157" si="11">IF(N134="zákl. prenesená",J134,0)</f>
        <v>0</v>
      </c>
      <c r="BH134" s="97">
        <f t="shared" ref="BH134:BH157" si="12">IF(N134="zníž. prenesená",J134,0)</f>
        <v>0</v>
      </c>
      <c r="BI134" s="97">
        <f t="shared" ref="BI134:BI157" si="13">IF(N134="nulová",J134,0)</f>
        <v>0</v>
      </c>
      <c r="BJ134" s="13" t="s">
        <v>83</v>
      </c>
      <c r="BK134" s="97">
        <f t="shared" ref="BK134:BK157" si="14">ROUND(I134*H134,2)</f>
        <v>0</v>
      </c>
      <c r="BL134" s="13" t="s">
        <v>245</v>
      </c>
      <c r="BM134" s="169" t="s">
        <v>83</v>
      </c>
    </row>
    <row r="135" spans="2:65" s="1" customFormat="1" ht="16.5" customHeight="1" x14ac:dyDescent="0.2">
      <c r="B135" s="131"/>
      <c r="C135" s="158" t="s">
        <v>83</v>
      </c>
      <c r="D135" s="158" t="s">
        <v>241</v>
      </c>
      <c r="E135" s="159" t="s">
        <v>2847</v>
      </c>
      <c r="F135" s="160" t="s">
        <v>2848</v>
      </c>
      <c r="G135" s="161" t="s">
        <v>331</v>
      </c>
      <c r="H135" s="162">
        <v>39</v>
      </c>
      <c r="I135" s="163"/>
      <c r="J135" s="164">
        <f t="shared" si="5"/>
        <v>0</v>
      </c>
      <c r="K135" s="165"/>
      <c r="L135" s="30"/>
      <c r="M135" s="166" t="s">
        <v>1</v>
      </c>
      <c r="N135" s="130" t="s">
        <v>37</v>
      </c>
      <c r="P135" s="167">
        <f t="shared" si="6"/>
        <v>0</v>
      </c>
      <c r="Q135" s="167">
        <v>0</v>
      </c>
      <c r="R135" s="167">
        <f t="shared" si="7"/>
        <v>0</v>
      </c>
      <c r="S135" s="167">
        <v>0</v>
      </c>
      <c r="T135" s="168">
        <f t="shared" si="8"/>
        <v>0</v>
      </c>
      <c r="AR135" s="169" t="s">
        <v>245</v>
      </c>
      <c r="AT135" s="169" t="s">
        <v>241</v>
      </c>
      <c r="AU135" s="169" t="s">
        <v>78</v>
      </c>
      <c r="AY135" s="13" t="s">
        <v>239</v>
      </c>
      <c r="BE135" s="97">
        <f t="shared" si="9"/>
        <v>0</v>
      </c>
      <c r="BF135" s="97">
        <f t="shared" si="10"/>
        <v>0</v>
      </c>
      <c r="BG135" s="97">
        <f t="shared" si="11"/>
        <v>0</v>
      </c>
      <c r="BH135" s="97">
        <f t="shared" si="12"/>
        <v>0</v>
      </c>
      <c r="BI135" s="97">
        <f t="shared" si="13"/>
        <v>0</v>
      </c>
      <c r="BJ135" s="13" t="s">
        <v>83</v>
      </c>
      <c r="BK135" s="97">
        <f t="shared" si="14"/>
        <v>0</v>
      </c>
      <c r="BL135" s="13" t="s">
        <v>245</v>
      </c>
      <c r="BM135" s="169" t="s">
        <v>245</v>
      </c>
    </row>
    <row r="136" spans="2:65" s="1" customFormat="1" ht="16.5" customHeight="1" x14ac:dyDescent="0.2">
      <c r="B136" s="131"/>
      <c r="C136" s="158" t="s">
        <v>251</v>
      </c>
      <c r="D136" s="158" t="s">
        <v>241</v>
      </c>
      <c r="E136" s="159" t="s">
        <v>2855</v>
      </c>
      <c r="F136" s="160" t="s">
        <v>2972</v>
      </c>
      <c r="G136" s="161" t="s">
        <v>331</v>
      </c>
      <c r="H136" s="162">
        <v>11</v>
      </c>
      <c r="I136" s="163"/>
      <c r="J136" s="164">
        <f t="shared" si="5"/>
        <v>0</v>
      </c>
      <c r="K136" s="165"/>
      <c r="L136" s="30"/>
      <c r="M136" s="166" t="s">
        <v>1</v>
      </c>
      <c r="N136" s="130" t="s">
        <v>37</v>
      </c>
      <c r="P136" s="167">
        <f t="shared" si="6"/>
        <v>0</v>
      </c>
      <c r="Q136" s="167">
        <v>0</v>
      </c>
      <c r="R136" s="167">
        <f t="shared" si="7"/>
        <v>0</v>
      </c>
      <c r="S136" s="167">
        <v>0</v>
      </c>
      <c r="T136" s="168">
        <f t="shared" si="8"/>
        <v>0</v>
      </c>
      <c r="AR136" s="169" t="s">
        <v>245</v>
      </c>
      <c r="AT136" s="169" t="s">
        <v>241</v>
      </c>
      <c r="AU136" s="169" t="s">
        <v>78</v>
      </c>
      <c r="AY136" s="13" t="s">
        <v>239</v>
      </c>
      <c r="BE136" s="97">
        <f t="shared" si="9"/>
        <v>0</v>
      </c>
      <c r="BF136" s="97">
        <f t="shared" si="10"/>
        <v>0</v>
      </c>
      <c r="BG136" s="97">
        <f t="shared" si="11"/>
        <v>0</v>
      </c>
      <c r="BH136" s="97">
        <f t="shared" si="12"/>
        <v>0</v>
      </c>
      <c r="BI136" s="97">
        <f t="shared" si="13"/>
        <v>0</v>
      </c>
      <c r="BJ136" s="13" t="s">
        <v>83</v>
      </c>
      <c r="BK136" s="97">
        <f t="shared" si="14"/>
        <v>0</v>
      </c>
      <c r="BL136" s="13" t="s">
        <v>245</v>
      </c>
      <c r="BM136" s="169" t="s">
        <v>262</v>
      </c>
    </row>
    <row r="137" spans="2:65" s="1" customFormat="1" ht="16.5" customHeight="1" x14ac:dyDescent="0.2">
      <c r="B137" s="131"/>
      <c r="C137" s="170" t="s">
        <v>245</v>
      </c>
      <c r="D137" s="170" t="s">
        <v>275</v>
      </c>
      <c r="E137" s="171" t="s">
        <v>2845</v>
      </c>
      <c r="F137" s="172" t="s">
        <v>2849</v>
      </c>
      <c r="G137" s="173" t="s">
        <v>331</v>
      </c>
      <c r="H137" s="174">
        <v>32</v>
      </c>
      <c r="I137" s="175"/>
      <c r="J137" s="176">
        <f t="shared" si="5"/>
        <v>0</v>
      </c>
      <c r="K137" s="177"/>
      <c r="L137" s="178"/>
      <c r="M137" s="179" t="s">
        <v>1</v>
      </c>
      <c r="N137" s="180" t="s">
        <v>37</v>
      </c>
      <c r="P137" s="167">
        <f t="shared" si="6"/>
        <v>0</v>
      </c>
      <c r="Q137" s="167">
        <v>0</v>
      </c>
      <c r="R137" s="167">
        <f t="shared" si="7"/>
        <v>0</v>
      </c>
      <c r="S137" s="167">
        <v>0</v>
      </c>
      <c r="T137" s="168">
        <f t="shared" si="8"/>
        <v>0</v>
      </c>
      <c r="AR137" s="169" t="s">
        <v>270</v>
      </c>
      <c r="AT137" s="169" t="s">
        <v>275</v>
      </c>
      <c r="AU137" s="169" t="s">
        <v>78</v>
      </c>
      <c r="AY137" s="13" t="s">
        <v>239</v>
      </c>
      <c r="BE137" s="97">
        <f t="shared" si="9"/>
        <v>0</v>
      </c>
      <c r="BF137" s="97">
        <f t="shared" si="10"/>
        <v>0</v>
      </c>
      <c r="BG137" s="97">
        <f t="shared" si="11"/>
        <v>0</v>
      </c>
      <c r="BH137" s="97">
        <f t="shared" si="12"/>
        <v>0</v>
      </c>
      <c r="BI137" s="97">
        <f t="shared" si="13"/>
        <v>0</v>
      </c>
      <c r="BJ137" s="13" t="s">
        <v>83</v>
      </c>
      <c r="BK137" s="97">
        <f t="shared" si="14"/>
        <v>0</v>
      </c>
      <c r="BL137" s="13" t="s">
        <v>245</v>
      </c>
      <c r="BM137" s="169" t="s">
        <v>270</v>
      </c>
    </row>
    <row r="138" spans="2:65" s="1" customFormat="1" ht="16.5" customHeight="1" x14ac:dyDescent="0.2">
      <c r="B138" s="131"/>
      <c r="C138" s="170" t="s">
        <v>258</v>
      </c>
      <c r="D138" s="170" t="s">
        <v>275</v>
      </c>
      <c r="E138" s="171" t="s">
        <v>2847</v>
      </c>
      <c r="F138" s="172" t="s">
        <v>2973</v>
      </c>
      <c r="G138" s="173" t="s">
        <v>331</v>
      </c>
      <c r="H138" s="174">
        <v>26</v>
      </c>
      <c r="I138" s="175"/>
      <c r="J138" s="176">
        <f t="shared" si="5"/>
        <v>0</v>
      </c>
      <c r="K138" s="177"/>
      <c r="L138" s="178"/>
      <c r="M138" s="179" t="s">
        <v>1</v>
      </c>
      <c r="N138" s="180" t="s">
        <v>37</v>
      </c>
      <c r="P138" s="167">
        <f t="shared" si="6"/>
        <v>0</v>
      </c>
      <c r="Q138" s="167">
        <v>0</v>
      </c>
      <c r="R138" s="167">
        <f t="shared" si="7"/>
        <v>0</v>
      </c>
      <c r="S138" s="167">
        <v>0</v>
      </c>
      <c r="T138" s="168">
        <f t="shared" si="8"/>
        <v>0</v>
      </c>
      <c r="AR138" s="169" t="s">
        <v>270</v>
      </c>
      <c r="AT138" s="169" t="s">
        <v>275</v>
      </c>
      <c r="AU138" s="169" t="s">
        <v>78</v>
      </c>
      <c r="AY138" s="13" t="s">
        <v>239</v>
      </c>
      <c r="BE138" s="97">
        <f t="shared" si="9"/>
        <v>0</v>
      </c>
      <c r="BF138" s="97">
        <f t="shared" si="10"/>
        <v>0</v>
      </c>
      <c r="BG138" s="97">
        <f t="shared" si="11"/>
        <v>0</v>
      </c>
      <c r="BH138" s="97">
        <f t="shared" si="12"/>
        <v>0</v>
      </c>
      <c r="BI138" s="97">
        <f t="shared" si="13"/>
        <v>0</v>
      </c>
      <c r="BJ138" s="13" t="s">
        <v>83</v>
      </c>
      <c r="BK138" s="97">
        <f t="shared" si="14"/>
        <v>0</v>
      </c>
      <c r="BL138" s="13" t="s">
        <v>245</v>
      </c>
      <c r="BM138" s="169" t="s">
        <v>280</v>
      </c>
    </row>
    <row r="139" spans="2:65" s="1" customFormat="1" ht="16.5" customHeight="1" x14ac:dyDescent="0.2">
      <c r="B139" s="131"/>
      <c r="C139" s="170" t="s">
        <v>262</v>
      </c>
      <c r="D139" s="170" t="s">
        <v>275</v>
      </c>
      <c r="E139" s="171" t="s">
        <v>2855</v>
      </c>
      <c r="F139" s="172" t="s">
        <v>2850</v>
      </c>
      <c r="G139" s="173" t="s">
        <v>331</v>
      </c>
      <c r="H139" s="174">
        <v>20</v>
      </c>
      <c r="I139" s="175"/>
      <c r="J139" s="176">
        <f t="shared" si="5"/>
        <v>0</v>
      </c>
      <c r="K139" s="177"/>
      <c r="L139" s="178"/>
      <c r="M139" s="179" t="s">
        <v>1</v>
      </c>
      <c r="N139" s="180" t="s">
        <v>37</v>
      </c>
      <c r="P139" s="167">
        <f t="shared" si="6"/>
        <v>0</v>
      </c>
      <c r="Q139" s="167">
        <v>0</v>
      </c>
      <c r="R139" s="167">
        <f t="shared" si="7"/>
        <v>0</v>
      </c>
      <c r="S139" s="167">
        <v>0</v>
      </c>
      <c r="T139" s="168">
        <f t="shared" si="8"/>
        <v>0</v>
      </c>
      <c r="AR139" s="169" t="s">
        <v>270</v>
      </c>
      <c r="AT139" s="169" t="s">
        <v>275</v>
      </c>
      <c r="AU139" s="169" t="s">
        <v>78</v>
      </c>
      <c r="AY139" s="13" t="s">
        <v>239</v>
      </c>
      <c r="BE139" s="97">
        <f t="shared" si="9"/>
        <v>0</v>
      </c>
      <c r="BF139" s="97">
        <f t="shared" si="10"/>
        <v>0</v>
      </c>
      <c r="BG139" s="97">
        <f t="shared" si="11"/>
        <v>0</v>
      </c>
      <c r="BH139" s="97">
        <f t="shared" si="12"/>
        <v>0</v>
      </c>
      <c r="BI139" s="97">
        <f t="shared" si="13"/>
        <v>0</v>
      </c>
      <c r="BJ139" s="13" t="s">
        <v>83</v>
      </c>
      <c r="BK139" s="97">
        <f t="shared" si="14"/>
        <v>0</v>
      </c>
      <c r="BL139" s="13" t="s">
        <v>245</v>
      </c>
      <c r="BM139" s="169" t="s">
        <v>289</v>
      </c>
    </row>
    <row r="140" spans="2:65" s="1" customFormat="1" ht="21.75" customHeight="1" x14ac:dyDescent="0.2">
      <c r="B140" s="131"/>
      <c r="C140" s="158" t="s">
        <v>266</v>
      </c>
      <c r="D140" s="158" t="s">
        <v>241</v>
      </c>
      <c r="E140" s="159" t="s">
        <v>2851</v>
      </c>
      <c r="F140" s="160" t="s">
        <v>2852</v>
      </c>
      <c r="G140" s="161" t="s">
        <v>331</v>
      </c>
      <c r="H140" s="162">
        <v>32</v>
      </c>
      <c r="I140" s="163"/>
      <c r="J140" s="164">
        <f t="shared" si="5"/>
        <v>0</v>
      </c>
      <c r="K140" s="165"/>
      <c r="L140" s="30"/>
      <c r="M140" s="166" t="s">
        <v>1</v>
      </c>
      <c r="N140" s="130" t="s">
        <v>37</v>
      </c>
      <c r="P140" s="167">
        <f t="shared" si="6"/>
        <v>0</v>
      </c>
      <c r="Q140" s="167">
        <v>0</v>
      </c>
      <c r="R140" s="167">
        <f t="shared" si="7"/>
        <v>0</v>
      </c>
      <c r="S140" s="167">
        <v>0</v>
      </c>
      <c r="T140" s="168">
        <f t="shared" si="8"/>
        <v>0</v>
      </c>
      <c r="AR140" s="169" t="s">
        <v>245</v>
      </c>
      <c r="AT140" s="169" t="s">
        <v>241</v>
      </c>
      <c r="AU140" s="169" t="s">
        <v>78</v>
      </c>
      <c r="AY140" s="13" t="s">
        <v>239</v>
      </c>
      <c r="BE140" s="97">
        <f t="shared" si="9"/>
        <v>0</v>
      </c>
      <c r="BF140" s="97">
        <f t="shared" si="10"/>
        <v>0</v>
      </c>
      <c r="BG140" s="97">
        <f t="shared" si="11"/>
        <v>0</v>
      </c>
      <c r="BH140" s="97">
        <f t="shared" si="12"/>
        <v>0</v>
      </c>
      <c r="BI140" s="97">
        <f t="shared" si="13"/>
        <v>0</v>
      </c>
      <c r="BJ140" s="13" t="s">
        <v>83</v>
      </c>
      <c r="BK140" s="97">
        <f t="shared" si="14"/>
        <v>0</v>
      </c>
      <c r="BL140" s="13" t="s">
        <v>245</v>
      </c>
      <c r="BM140" s="169" t="s">
        <v>297</v>
      </c>
    </row>
    <row r="141" spans="2:65" s="1" customFormat="1" ht="21.75" customHeight="1" x14ac:dyDescent="0.2">
      <c r="B141" s="131"/>
      <c r="C141" s="158" t="s">
        <v>270</v>
      </c>
      <c r="D141" s="158" t="s">
        <v>241</v>
      </c>
      <c r="E141" s="159" t="s">
        <v>2927</v>
      </c>
      <c r="F141" s="160" t="s">
        <v>2974</v>
      </c>
      <c r="G141" s="161" t="s">
        <v>331</v>
      </c>
      <c r="H141" s="162">
        <v>26</v>
      </c>
      <c r="I141" s="163"/>
      <c r="J141" s="164">
        <f t="shared" si="5"/>
        <v>0</v>
      </c>
      <c r="K141" s="165"/>
      <c r="L141" s="30"/>
      <c r="M141" s="166" t="s">
        <v>1</v>
      </c>
      <c r="N141" s="130" t="s">
        <v>37</v>
      </c>
      <c r="P141" s="167">
        <f t="shared" si="6"/>
        <v>0</v>
      </c>
      <c r="Q141" s="167">
        <v>0</v>
      </c>
      <c r="R141" s="167">
        <f t="shared" si="7"/>
        <v>0</v>
      </c>
      <c r="S141" s="167">
        <v>0</v>
      </c>
      <c r="T141" s="168">
        <f t="shared" si="8"/>
        <v>0</v>
      </c>
      <c r="AR141" s="169" t="s">
        <v>245</v>
      </c>
      <c r="AT141" s="169" t="s">
        <v>241</v>
      </c>
      <c r="AU141" s="169" t="s">
        <v>78</v>
      </c>
      <c r="AY141" s="13" t="s">
        <v>239</v>
      </c>
      <c r="BE141" s="97">
        <f t="shared" si="9"/>
        <v>0</v>
      </c>
      <c r="BF141" s="97">
        <f t="shared" si="10"/>
        <v>0</v>
      </c>
      <c r="BG141" s="97">
        <f t="shared" si="11"/>
        <v>0</v>
      </c>
      <c r="BH141" s="97">
        <f t="shared" si="12"/>
        <v>0</v>
      </c>
      <c r="BI141" s="97">
        <f t="shared" si="13"/>
        <v>0</v>
      </c>
      <c r="BJ141" s="13" t="s">
        <v>83</v>
      </c>
      <c r="BK141" s="97">
        <f t="shared" si="14"/>
        <v>0</v>
      </c>
      <c r="BL141" s="13" t="s">
        <v>245</v>
      </c>
      <c r="BM141" s="169" t="s">
        <v>305</v>
      </c>
    </row>
    <row r="142" spans="2:65" s="1" customFormat="1" ht="21.75" customHeight="1" x14ac:dyDescent="0.2">
      <c r="B142" s="131"/>
      <c r="C142" s="158" t="s">
        <v>274</v>
      </c>
      <c r="D142" s="158" t="s">
        <v>241</v>
      </c>
      <c r="E142" s="159" t="s">
        <v>2853</v>
      </c>
      <c r="F142" s="160" t="s">
        <v>2854</v>
      </c>
      <c r="G142" s="161" t="s">
        <v>331</v>
      </c>
      <c r="H142" s="162">
        <v>20</v>
      </c>
      <c r="I142" s="163"/>
      <c r="J142" s="164">
        <f t="shared" si="5"/>
        <v>0</v>
      </c>
      <c r="K142" s="165"/>
      <c r="L142" s="30"/>
      <c r="M142" s="166" t="s">
        <v>1</v>
      </c>
      <c r="N142" s="130" t="s">
        <v>37</v>
      </c>
      <c r="P142" s="167">
        <f t="shared" si="6"/>
        <v>0</v>
      </c>
      <c r="Q142" s="167">
        <v>0</v>
      </c>
      <c r="R142" s="167">
        <f t="shared" si="7"/>
        <v>0</v>
      </c>
      <c r="S142" s="167">
        <v>0</v>
      </c>
      <c r="T142" s="168">
        <f t="shared" si="8"/>
        <v>0</v>
      </c>
      <c r="AR142" s="169" t="s">
        <v>245</v>
      </c>
      <c r="AT142" s="169" t="s">
        <v>241</v>
      </c>
      <c r="AU142" s="169" t="s">
        <v>78</v>
      </c>
      <c r="AY142" s="13" t="s">
        <v>239</v>
      </c>
      <c r="BE142" s="97">
        <f t="shared" si="9"/>
        <v>0</v>
      </c>
      <c r="BF142" s="97">
        <f t="shared" si="10"/>
        <v>0</v>
      </c>
      <c r="BG142" s="97">
        <f t="shared" si="11"/>
        <v>0</v>
      </c>
      <c r="BH142" s="97">
        <f t="shared" si="12"/>
        <v>0</v>
      </c>
      <c r="BI142" s="97">
        <f t="shared" si="13"/>
        <v>0</v>
      </c>
      <c r="BJ142" s="13" t="s">
        <v>83</v>
      </c>
      <c r="BK142" s="97">
        <f t="shared" si="14"/>
        <v>0</v>
      </c>
      <c r="BL142" s="13" t="s">
        <v>245</v>
      </c>
      <c r="BM142" s="169" t="s">
        <v>313</v>
      </c>
    </row>
    <row r="143" spans="2:65" s="1" customFormat="1" ht="16.5" customHeight="1" x14ac:dyDescent="0.2">
      <c r="B143" s="131"/>
      <c r="C143" s="170" t="s">
        <v>280</v>
      </c>
      <c r="D143" s="170" t="s">
        <v>275</v>
      </c>
      <c r="E143" s="171" t="s">
        <v>2873</v>
      </c>
      <c r="F143" s="172" t="s">
        <v>2928</v>
      </c>
      <c r="G143" s="173" t="s">
        <v>353</v>
      </c>
      <c r="H143" s="174">
        <v>7</v>
      </c>
      <c r="I143" s="175"/>
      <c r="J143" s="176">
        <f t="shared" si="5"/>
        <v>0</v>
      </c>
      <c r="K143" s="177"/>
      <c r="L143" s="178"/>
      <c r="M143" s="179" t="s">
        <v>1</v>
      </c>
      <c r="N143" s="180" t="s">
        <v>37</v>
      </c>
      <c r="P143" s="167">
        <f t="shared" si="6"/>
        <v>0</v>
      </c>
      <c r="Q143" s="167">
        <v>0</v>
      </c>
      <c r="R143" s="167">
        <f t="shared" si="7"/>
        <v>0</v>
      </c>
      <c r="S143" s="167">
        <v>0</v>
      </c>
      <c r="T143" s="168">
        <f t="shared" si="8"/>
        <v>0</v>
      </c>
      <c r="AR143" s="169" t="s">
        <v>270</v>
      </c>
      <c r="AT143" s="169" t="s">
        <v>275</v>
      </c>
      <c r="AU143" s="169" t="s">
        <v>78</v>
      </c>
      <c r="AY143" s="13" t="s">
        <v>239</v>
      </c>
      <c r="BE143" s="97">
        <f t="shared" si="9"/>
        <v>0</v>
      </c>
      <c r="BF143" s="97">
        <f t="shared" si="10"/>
        <v>0</v>
      </c>
      <c r="BG143" s="97">
        <f t="shared" si="11"/>
        <v>0</v>
      </c>
      <c r="BH143" s="97">
        <f t="shared" si="12"/>
        <v>0</v>
      </c>
      <c r="BI143" s="97">
        <f t="shared" si="13"/>
        <v>0</v>
      </c>
      <c r="BJ143" s="13" t="s">
        <v>83</v>
      </c>
      <c r="BK143" s="97">
        <f t="shared" si="14"/>
        <v>0</v>
      </c>
      <c r="BL143" s="13" t="s">
        <v>245</v>
      </c>
      <c r="BM143" s="169" t="s">
        <v>7</v>
      </c>
    </row>
    <row r="144" spans="2:65" s="1" customFormat="1" ht="24.2" customHeight="1" x14ac:dyDescent="0.2">
      <c r="B144" s="131"/>
      <c r="C144" s="158" t="s">
        <v>285</v>
      </c>
      <c r="D144" s="158" t="s">
        <v>241</v>
      </c>
      <c r="E144" s="159" t="s">
        <v>2929</v>
      </c>
      <c r="F144" s="160" t="s">
        <v>2975</v>
      </c>
      <c r="G144" s="161" t="s">
        <v>353</v>
      </c>
      <c r="H144" s="162">
        <v>7</v>
      </c>
      <c r="I144" s="163"/>
      <c r="J144" s="164">
        <f t="shared" si="5"/>
        <v>0</v>
      </c>
      <c r="K144" s="165"/>
      <c r="L144" s="30"/>
      <c r="M144" s="166" t="s">
        <v>1</v>
      </c>
      <c r="N144" s="130" t="s">
        <v>37</v>
      </c>
      <c r="P144" s="167">
        <f t="shared" si="6"/>
        <v>0</v>
      </c>
      <c r="Q144" s="167">
        <v>0</v>
      </c>
      <c r="R144" s="167">
        <f t="shared" si="7"/>
        <v>0</v>
      </c>
      <c r="S144" s="167">
        <v>0</v>
      </c>
      <c r="T144" s="168">
        <f t="shared" si="8"/>
        <v>0</v>
      </c>
      <c r="AR144" s="169" t="s">
        <v>245</v>
      </c>
      <c r="AT144" s="169" t="s">
        <v>241</v>
      </c>
      <c r="AU144" s="169" t="s">
        <v>78</v>
      </c>
      <c r="AY144" s="13" t="s">
        <v>239</v>
      </c>
      <c r="BE144" s="97">
        <f t="shared" si="9"/>
        <v>0</v>
      </c>
      <c r="BF144" s="97">
        <f t="shared" si="10"/>
        <v>0</v>
      </c>
      <c r="BG144" s="97">
        <f t="shared" si="11"/>
        <v>0</v>
      </c>
      <c r="BH144" s="97">
        <f t="shared" si="12"/>
        <v>0</v>
      </c>
      <c r="BI144" s="97">
        <f t="shared" si="13"/>
        <v>0</v>
      </c>
      <c r="BJ144" s="13" t="s">
        <v>83</v>
      </c>
      <c r="BK144" s="97">
        <f t="shared" si="14"/>
        <v>0</v>
      </c>
      <c r="BL144" s="13" t="s">
        <v>245</v>
      </c>
      <c r="BM144" s="169" t="s">
        <v>328</v>
      </c>
    </row>
    <row r="145" spans="2:65" s="1" customFormat="1" ht="16.5" customHeight="1" x14ac:dyDescent="0.2">
      <c r="B145" s="131"/>
      <c r="C145" s="170" t="s">
        <v>289</v>
      </c>
      <c r="D145" s="170" t="s">
        <v>275</v>
      </c>
      <c r="E145" s="171" t="s">
        <v>2875</v>
      </c>
      <c r="F145" s="172" t="s">
        <v>2856</v>
      </c>
      <c r="G145" s="173" t="s">
        <v>353</v>
      </c>
      <c r="H145" s="174">
        <v>6</v>
      </c>
      <c r="I145" s="175"/>
      <c r="J145" s="176">
        <f t="shared" si="5"/>
        <v>0</v>
      </c>
      <c r="K145" s="177"/>
      <c r="L145" s="178"/>
      <c r="M145" s="179" t="s">
        <v>1</v>
      </c>
      <c r="N145" s="180" t="s">
        <v>37</v>
      </c>
      <c r="P145" s="167">
        <f t="shared" si="6"/>
        <v>0</v>
      </c>
      <c r="Q145" s="167">
        <v>0</v>
      </c>
      <c r="R145" s="167">
        <f t="shared" si="7"/>
        <v>0</v>
      </c>
      <c r="S145" s="167">
        <v>0</v>
      </c>
      <c r="T145" s="168">
        <f t="shared" si="8"/>
        <v>0</v>
      </c>
      <c r="AR145" s="169" t="s">
        <v>270</v>
      </c>
      <c r="AT145" s="169" t="s">
        <v>275</v>
      </c>
      <c r="AU145" s="169" t="s">
        <v>78</v>
      </c>
      <c r="AY145" s="13" t="s">
        <v>239</v>
      </c>
      <c r="BE145" s="97">
        <f t="shared" si="9"/>
        <v>0</v>
      </c>
      <c r="BF145" s="97">
        <f t="shared" si="10"/>
        <v>0</v>
      </c>
      <c r="BG145" s="97">
        <f t="shared" si="11"/>
        <v>0</v>
      </c>
      <c r="BH145" s="97">
        <f t="shared" si="12"/>
        <v>0</v>
      </c>
      <c r="BI145" s="97">
        <f t="shared" si="13"/>
        <v>0</v>
      </c>
      <c r="BJ145" s="13" t="s">
        <v>83</v>
      </c>
      <c r="BK145" s="97">
        <f t="shared" si="14"/>
        <v>0</v>
      </c>
      <c r="BL145" s="13" t="s">
        <v>245</v>
      </c>
      <c r="BM145" s="169" t="s">
        <v>338</v>
      </c>
    </row>
    <row r="146" spans="2:65" s="1" customFormat="1" ht="24.2" customHeight="1" x14ac:dyDescent="0.2">
      <c r="B146" s="131"/>
      <c r="C146" s="158" t="s">
        <v>293</v>
      </c>
      <c r="D146" s="158" t="s">
        <v>241</v>
      </c>
      <c r="E146" s="159" t="s">
        <v>2857</v>
      </c>
      <c r="F146" s="160" t="s">
        <v>2858</v>
      </c>
      <c r="G146" s="161" t="s">
        <v>353</v>
      </c>
      <c r="H146" s="162">
        <v>6</v>
      </c>
      <c r="I146" s="163"/>
      <c r="J146" s="164">
        <f t="shared" si="5"/>
        <v>0</v>
      </c>
      <c r="K146" s="165"/>
      <c r="L146" s="30"/>
      <c r="M146" s="166" t="s">
        <v>1</v>
      </c>
      <c r="N146" s="130" t="s">
        <v>37</v>
      </c>
      <c r="P146" s="167">
        <f t="shared" si="6"/>
        <v>0</v>
      </c>
      <c r="Q146" s="167">
        <v>0</v>
      </c>
      <c r="R146" s="167">
        <f t="shared" si="7"/>
        <v>0</v>
      </c>
      <c r="S146" s="167">
        <v>0</v>
      </c>
      <c r="T146" s="168">
        <f t="shared" si="8"/>
        <v>0</v>
      </c>
      <c r="AR146" s="169" t="s">
        <v>245</v>
      </c>
      <c r="AT146" s="169" t="s">
        <v>241</v>
      </c>
      <c r="AU146" s="169" t="s">
        <v>78</v>
      </c>
      <c r="AY146" s="13" t="s">
        <v>239</v>
      </c>
      <c r="BE146" s="97">
        <f t="shared" si="9"/>
        <v>0</v>
      </c>
      <c r="BF146" s="97">
        <f t="shared" si="10"/>
        <v>0</v>
      </c>
      <c r="BG146" s="97">
        <f t="shared" si="11"/>
        <v>0</v>
      </c>
      <c r="BH146" s="97">
        <f t="shared" si="12"/>
        <v>0</v>
      </c>
      <c r="BI146" s="97">
        <f t="shared" si="13"/>
        <v>0</v>
      </c>
      <c r="BJ146" s="13" t="s">
        <v>83</v>
      </c>
      <c r="BK146" s="97">
        <f t="shared" si="14"/>
        <v>0</v>
      </c>
      <c r="BL146" s="13" t="s">
        <v>245</v>
      </c>
      <c r="BM146" s="169" t="s">
        <v>346</v>
      </c>
    </row>
    <row r="147" spans="2:65" s="1" customFormat="1" ht="24.2" customHeight="1" x14ac:dyDescent="0.2">
      <c r="B147" s="131"/>
      <c r="C147" s="158" t="s">
        <v>297</v>
      </c>
      <c r="D147" s="158" t="s">
        <v>241</v>
      </c>
      <c r="E147" s="159" t="s">
        <v>2859</v>
      </c>
      <c r="F147" s="160" t="s">
        <v>2860</v>
      </c>
      <c r="G147" s="161" t="s">
        <v>353</v>
      </c>
      <c r="H147" s="162">
        <v>35</v>
      </c>
      <c r="I147" s="163"/>
      <c r="J147" s="164">
        <f t="shared" si="5"/>
        <v>0</v>
      </c>
      <c r="K147" s="165"/>
      <c r="L147" s="30"/>
      <c r="M147" s="166" t="s">
        <v>1</v>
      </c>
      <c r="N147" s="130" t="s">
        <v>37</v>
      </c>
      <c r="P147" s="167">
        <f t="shared" si="6"/>
        <v>0</v>
      </c>
      <c r="Q147" s="167">
        <v>0</v>
      </c>
      <c r="R147" s="167">
        <f t="shared" si="7"/>
        <v>0</v>
      </c>
      <c r="S147" s="167">
        <v>0</v>
      </c>
      <c r="T147" s="168">
        <f t="shared" si="8"/>
        <v>0</v>
      </c>
      <c r="AR147" s="169" t="s">
        <v>245</v>
      </c>
      <c r="AT147" s="169" t="s">
        <v>241</v>
      </c>
      <c r="AU147" s="169" t="s">
        <v>78</v>
      </c>
      <c r="AY147" s="13" t="s">
        <v>239</v>
      </c>
      <c r="BE147" s="97">
        <f t="shared" si="9"/>
        <v>0</v>
      </c>
      <c r="BF147" s="97">
        <f t="shared" si="10"/>
        <v>0</v>
      </c>
      <c r="BG147" s="97">
        <f t="shared" si="11"/>
        <v>0</v>
      </c>
      <c r="BH147" s="97">
        <f t="shared" si="12"/>
        <v>0</v>
      </c>
      <c r="BI147" s="97">
        <f t="shared" si="13"/>
        <v>0</v>
      </c>
      <c r="BJ147" s="13" t="s">
        <v>83</v>
      </c>
      <c r="BK147" s="97">
        <f t="shared" si="14"/>
        <v>0</v>
      </c>
      <c r="BL147" s="13" t="s">
        <v>245</v>
      </c>
      <c r="BM147" s="169" t="s">
        <v>355</v>
      </c>
    </row>
    <row r="148" spans="2:65" s="1" customFormat="1" ht="24.2" customHeight="1" x14ac:dyDescent="0.2">
      <c r="B148" s="131"/>
      <c r="C148" s="158" t="s">
        <v>301</v>
      </c>
      <c r="D148" s="158" t="s">
        <v>241</v>
      </c>
      <c r="E148" s="159" t="s">
        <v>2861</v>
      </c>
      <c r="F148" s="160" t="s">
        <v>2862</v>
      </c>
      <c r="G148" s="161" t="s">
        <v>353</v>
      </c>
      <c r="H148" s="162">
        <v>16</v>
      </c>
      <c r="I148" s="163"/>
      <c r="J148" s="164">
        <f t="shared" si="5"/>
        <v>0</v>
      </c>
      <c r="K148" s="165"/>
      <c r="L148" s="30"/>
      <c r="M148" s="166" t="s">
        <v>1</v>
      </c>
      <c r="N148" s="130" t="s">
        <v>37</v>
      </c>
      <c r="P148" s="167">
        <f t="shared" si="6"/>
        <v>0</v>
      </c>
      <c r="Q148" s="167">
        <v>0</v>
      </c>
      <c r="R148" s="167">
        <f t="shared" si="7"/>
        <v>0</v>
      </c>
      <c r="S148" s="167">
        <v>0</v>
      </c>
      <c r="T148" s="168">
        <f t="shared" si="8"/>
        <v>0</v>
      </c>
      <c r="AR148" s="169" t="s">
        <v>245</v>
      </c>
      <c r="AT148" s="169" t="s">
        <v>241</v>
      </c>
      <c r="AU148" s="169" t="s">
        <v>78</v>
      </c>
      <c r="AY148" s="13" t="s">
        <v>239</v>
      </c>
      <c r="BE148" s="97">
        <f t="shared" si="9"/>
        <v>0</v>
      </c>
      <c r="BF148" s="97">
        <f t="shared" si="10"/>
        <v>0</v>
      </c>
      <c r="BG148" s="97">
        <f t="shared" si="11"/>
        <v>0</v>
      </c>
      <c r="BH148" s="97">
        <f t="shared" si="12"/>
        <v>0</v>
      </c>
      <c r="BI148" s="97">
        <f t="shared" si="13"/>
        <v>0</v>
      </c>
      <c r="BJ148" s="13" t="s">
        <v>83</v>
      </c>
      <c r="BK148" s="97">
        <f t="shared" si="14"/>
        <v>0</v>
      </c>
      <c r="BL148" s="13" t="s">
        <v>245</v>
      </c>
      <c r="BM148" s="169" t="s">
        <v>363</v>
      </c>
    </row>
    <row r="149" spans="2:65" s="1" customFormat="1" ht="16.5" customHeight="1" x14ac:dyDescent="0.2">
      <c r="B149" s="131"/>
      <c r="C149" s="170" t="s">
        <v>305</v>
      </c>
      <c r="D149" s="170" t="s">
        <v>275</v>
      </c>
      <c r="E149" s="171" t="s">
        <v>2877</v>
      </c>
      <c r="F149" s="172" t="s">
        <v>2976</v>
      </c>
      <c r="G149" s="173" t="s">
        <v>353</v>
      </c>
      <c r="H149" s="174">
        <v>2</v>
      </c>
      <c r="I149" s="175"/>
      <c r="J149" s="176">
        <f t="shared" si="5"/>
        <v>0</v>
      </c>
      <c r="K149" s="177"/>
      <c r="L149" s="178"/>
      <c r="M149" s="179" t="s">
        <v>1</v>
      </c>
      <c r="N149" s="180" t="s">
        <v>37</v>
      </c>
      <c r="P149" s="167">
        <f t="shared" si="6"/>
        <v>0</v>
      </c>
      <c r="Q149" s="167">
        <v>0</v>
      </c>
      <c r="R149" s="167">
        <f t="shared" si="7"/>
        <v>0</v>
      </c>
      <c r="S149" s="167">
        <v>0</v>
      </c>
      <c r="T149" s="168">
        <f t="shared" si="8"/>
        <v>0</v>
      </c>
      <c r="AR149" s="169" t="s">
        <v>270</v>
      </c>
      <c r="AT149" s="169" t="s">
        <v>275</v>
      </c>
      <c r="AU149" s="169" t="s">
        <v>78</v>
      </c>
      <c r="AY149" s="13" t="s">
        <v>239</v>
      </c>
      <c r="BE149" s="97">
        <f t="shared" si="9"/>
        <v>0</v>
      </c>
      <c r="BF149" s="97">
        <f t="shared" si="10"/>
        <v>0</v>
      </c>
      <c r="BG149" s="97">
        <f t="shared" si="11"/>
        <v>0</v>
      </c>
      <c r="BH149" s="97">
        <f t="shared" si="12"/>
        <v>0</v>
      </c>
      <c r="BI149" s="97">
        <f t="shared" si="13"/>
        <v>0</v>
      </c>
      <c r="BJ149" s="13" t="s">
        <v>83</v>
      </c>
      <c r="BK149" s="97">
        <f t="shared" si="14"/>
        <v>0</v>
      </c>
      <c r="BL149" s="13" t="s">
        <v>245</v>
      </c>
      <c r="BM149" s="169" t="s">
        <v>371</v>
      </c>
    </row>
    <row r="150" spans="2:65" s="1" customFormat="1" ht="24.2" customHeight="1" x14ac:dyDescent="0.2">
      <c r="B150" s="131"/>
      <c r="C150" s="158" t="s">
        <v>309</v>
      </c>
      <c r="D150" s="158" t="s">
        <v>241</v>
      </c>
      <c r="E150" s="159" t="s">
        <v>2935</v>
      </c>
      <c r="F150" s="160" t="s">
        <v>2977</v>
      </c>
      <c r="G150" s="161" t="s">
        <v>353</v>
      </c>
      <c r="H150" s="162">
        <v>2</v>
      </c>
      <c r="I150" s="163"/>
      <c r="J150" s="164">
        <f t="shared" si="5"/>
        <v>0</v>
      </c>
      <c r="K150" s="165"/>
      <c r="L150" s="30"/>
      <c r="M150" s="166" t="s">
        <v>1</v>
      </c>
      <c r="N150" s="130" t="s">
        <v>37</v>
      </c>
      <c r="P150" s="167">
        <f t="shared" si="6"/>
        <v>0</v>
      </c>
      <c r="Q150" s="167">
        <v>0</v>
      </c>
      <c r="R150" s="167">
        <f t="shared" si="7"/>
        <v>0</v>
      </c>
      <c r="S150" s="167">
        <v>0</v>
      </c>
      <c r="T150" s="168">
        <f t="shared" si="8"/>
        <v>0</v>
      </c>
      <c r="AR150" s="169" t="s">
        <v>245</v>
      </c>
      <c r="AT150" s="169" t="s">
        <v>241</v>
      </c>
      <c r="AU150" s="169" t="s">
        <v>78</v>
      </c>
      <c r="AY150" s="13" t="s">
        <v>239</v>
      </c>
      <c r="BE150" s="97">
        <f t="shared" si="9"/>
        <v>0</v>
      </c>
      <c r="BF150" s="97">
        <f t="shared" si="10"/>
        <v>0</v>
      </c>
      <c r="BG150" s="97">
        <f t="shared" si="11"/>
        <v>0</v>
      </c>
      <c r="BH150" s="97">
        <f t="shared" si="12"/>
        <v>0</v>
      </c>
      <c r="BI150" s="97">
        <f t="shared" si="13"/>
        <v>0</v>
      </c>
      <c r="BJ150" s="13" t="s">
        <v>83</v>
      </c>
      <c r="BK150" s="97">
        <f t="shared" si="14"/>
        <v>0</v>
      </c>
      <c r="BL150" s="13" t="s">
        <v>245</v>
      </c>
      <c r="BM150" s="169" t="s">
        <v>379</v>
      </c>
    </row>
    <row r="151" spans="2:65" s="1" customFormat="1" ht="16.5" customHeight="1" x14ac:dyDescent="0.2">
      <c r="B151" s="131"/>
      <c r="C151" s="170" t="s">
        <v>313</v>
      </c>
      <c r="D151" s="170" t="s">
        <v>275</v>
      </c>
      <c r="E151" s="171" t="s">
        <v>2879</v>
      </c>
      <c r="F151" s="172" t="s">
        <v>2978</v>
      </c>
      <c r="G151" s="173" t="s">
        <v>353</v>
      </c>
      <c r="H151" s="174">
        <v>3</v>
      </c>
      <c r="I151" s="175"/>
      <c r="J151" s="176">
        <f t="shared" si="5"/>
        <v>0</v>
      </c>
      <c r="K151" s="177"/>
      <c r="L151" s="178"/>
      <c r="M151" s="179" t="s">
        <v>1</v>
      </c>
      <c r="N151" s="180" t="s">
        <v>37</v>
      </c>
      <c r="P151" s="167">
        <f t="shared" si="6"/>
        <v>0</v>
      </c>
      <c r="Q151" s="167">
        <v>0</v>
      </c>
      <c r="R151" s="167">
        <f t="shared" si="7"/>
        <v>0</v>
      </c>
      <c r="S151" s="167">
        <v>0</v>
      </c>
      <c r="T151" s="168">
        <f t="shared" si="8"/>
        <v>0</v>
      </c>
      <c r="AR151" s="169" t="s">
        <v>270</v>
      </c>
      <c r="AT151" s="169" t="s">
        <v>275</v>
      </c>
      <c r="AU151" s="169" t="s">
        <v>78</v>
      </c>
      <c r="AY151" s="13" t="s">
        <v>239</v>
      </c>
      <c r="BE151" s="97">
        <f t="shared" si="9"/>
        <v>0</v>
      </c>
      <c r="BF151" s="97">
        <f t="shared" si="10"/>
        <v>0</v>
      </c>
      <c r="BG151" s="97">
        <f t="shared" si="11"/>
        <v>0</v>
      </c>
      <c r="BH151" s="97">
        <f t="shared" si="12"/>
        <v>0</v>
      </c>
      <c r="BI151" s="97">
        <f t="shared" si="13"/>
        <v>0</v>
      </c>
      <c r="BJ151" s="13" t="s">
        <v>83</v>
      </c>
      <c r="BK151" s="97">
        <f t="shared" si="14"/>
        <v>0</v>
      </c>
      <c r="BL151" s="13" t="s">
        <v>245</v>
      </c>
      <c r="BM151" s="169" t="s">
        <v>387</v>
      </c>
    </row>
    <row r="152" spans="2:65" s="1" customFormat="1" ht="24.2" customHeight="1" x14ac:dyDescent="0.2">
      <c r="B152" s="131"/>
      <c r="C152" s="158" t="s">
        <v>317</v>
      </c>
      <c r="D152" s="158" t="s">
        <v>241</v>
      </c>
      <c r="E152" s="159" t="s">
        <v>2938</v>
      </c>
      <c r="F152" s="160" t="s">
        <v>2981</v>
      </c>
      <c r="G152" s="161" t="s">
        <v>353</v>
      </c>
      <c r="H152" s="162">
        <v>3</v>
      </c>
      <c r="I152" s="163"/>
      <c r="J152" s="164">
        <f t="shared" si="5"/>
        <v>0</v>
      </c>
      <c r="K152" s="165"/>
      <c r="L152" s="30"/>
      <c r="M152" s="166" t="s">
        <v>1</v>
      </c>
      <c r="N152" s="130" t="s">
        <v>37</v>
      </c>
      <c r="P152" s="167">
        <f t="shared" si="6"/>
        <v>0</v>
      </c>
      <c r="Q152" s="167">
        <v>0</v>
      </c>
      <c r="R152" s="167">
        <f t="shared" si="7"/>
        <v>0</v>
      </c>
      <c r="S152" s="167">
        <v>0</v>
      </c>
      <c r="T152" s="168">
        <f t="shared" si="8"/>
        <v>0</v>
      </c>
      <c r="AR152" s="169" t="s">
        <v>245</v>
      </c>
      <c r="AT152" s="169" t="s">
        <v>241</v>
      </c>
      <c r="AU152" s="169" t="s">
        <v>78</v>
      </c>
      <c r="AY152" s="13" t="s">
        <v>239</v>
      </c>
      <c r="BE152" s="97">
        <f t="shared" si="9"/>
        <v>0</v>
      </c>
      <c r="BF152" s="97">
        <f t="shared" si="10"/>
        <v>0</v>
      </c>
      <c r="BG152" s="97">
        <f t="shared" si="11"/>
        <v>0</v>
      </c>
      <c r="BH152" s="97">
        <f t="shared" si="12"/>
        <v>0</v>
      </c>
      <c r="BI152" s="97">
        <f t="shared" si="13"/>
        <v>0</v>
      </c>
      <c r="BJ152" s="13" t="s">
        <v>83</v>
      </c>
      <c r="BK152" s="97">
        <f t="shared" si="14"/>
        <v>0</v>
      </c>
      <c r="BL152" s="13" t="s">
        <v>245</v>
      </c>
      <c r="BM152" s="169" t="s">
        <v>395</v>
      </c>
    </row>
    <row r="153" spans="2:65" s="1" customFormat="1" ht="24.2" customHeight="1" x14ac:dyDescent="0.2">
      <c r="B153" s="131"/>
      <c r="C153" s="158" t="s">
        <v>7</v>
      </c>
      <c r="D153" s="158" t="s">
        <v>241</v>
      </c>
      <c r="E153" s="159" t="s">
        <v>2863</v>
      </c>
      <c r="F153" s="160" t="s">
        <v>2864</v>
      </c>
      <c r="G153" s="161" t="s">
        <v>331</v>
      </c>
      <c r="H153" s="162">
        <v>69</v>
      </c>
      <c r="I153" s="163"/>
      <c r="J153" s="164">
        <f t="shared" si="5"/>
        <v>0</v>
      </c>
      <c r="K153" s="165"/>
      <c r="L153" s="30"/>
      <c r="M153" s="166" t="s">
        <v>1</v>
      </c>
      <c r="N153" s="130" t="s">
        <v>37</v>
      </c>
      <c r="P153" s="167">
        <f t="shared" si="6"/>
        <v>0</v>
      </c>
      <c r="Q153" s="167">
        <v>0</v>
      </c>
      <c r="R153" s="167">
        <f t="shared" si="7"/>
        <v>0</v>
      </c>
      <c r="S153" s="167">
        <v>0</v>
      </c>
      <c r="T153" s="168">
        <f t="shared" si="8"/>
        <v>0</v>
      </c>
      <c r="AR153" s="169" t="s">
        <v>245</v>
      </c>
      <c r="AT153" s="169" t="s">
        <v>241</v>
      </c>
      <c r="AU153" s="169" t="s">
        <v>78</v>
      </c>
      <c r="AY153" s="13" t="s">
        <v>239</v>
      </c>
      <c r="BE153" s="97">
        <f t="shared" si="9"/>
        <v>0</v>
      </c>
      <c r="BF153" s="97">
        <f t="shared" si="10"/>
        <v>0</v>
      </c>
      <c r="BG153" s="97">
        <f t="shared" si="11"/>
        <v>0</v>
      </c>
      <c r="BH153" s="97">
        <f t="shared" si="12"/>
        <v>0</v>
      </c>
      <c r="BI153" s="97">
        <f t="shared" si="13"/>
        <v>0</v>
      </c>
      <c r="BJ153" s="13" t="s">
        <v>83</v>
      </c>
      <c r="BK153" s="97">
        <f t="shared" si="14"/>
        <v>0</v>
      </c>
      <c r="BL153" s="13" t="s">
        <v>245</v>
      </c>
      <c r="BM153" s="169" t="s">
        <v>403</v>
      </c>
    </row>
    <row r="154" spans="2:65" s="1" customFormat="1" ht="24.2" customHeight="1" x14ac:dyDescent="0.2">
      <c r="B154" s="131"/>
      <c r="C154" s="158" t="s">
        <v>324</v>
      </c>
      <c r="D154" s="158" t="s">
        <v>241</v>
      </c>
      <c r="E154" s="159" t="s">
        <v>2941</v>
      </c>
      <c r="F154" s="160" t="s">
        <v>2983</v>
      </c>
      <c r="G154" s="161" t="s">
        <v>331</v>
      </c>
      <c r="H154" s="162">
        <v>11</v>
      </c>
      <c r="I154" s="163"/>
      <c r="J154" s="164">
        <f t="shared" si="5"/>
        <v>0</v>
      </c>
      <c r="K154" s="165"/>
      <c r="L154" s="30"/>
      <c r="M154" s="166" t="s">
        <v>1</v>
      </c>
      <c r="N154" s="130" t="s">
        <v>37</v>
      </c>
      <c r="P154" s="167">
        <f t="shared" si="6"/>
        <v>0</v>
      </c>
      <c r="Q154" s="167">
        <v>0</v>
      </c>
      <c r="R154" s="167">
        <f t="shared" si="7"/>
        <v>0</v>
      </c>
      <c r="S154" s="167">
        <v>0</v>
      </c>
      <c r="T154" s="168">
        <f t="shared" si="8"/>
        <v>0</v>
      </c>
      <c r="AR154" s="169" t="s">
        <v>245</v>
      </c>
      <c r="AT154" s="169" t="s">
        <v>241</v>
      </c>
      <c r="AU154" s="169" t="s">
        <v>78</v>
      </c>
      <c r="AY154" s="13" t="s">
        <v>239</v>
      </c>
      <c r="BE154" s="97">
        <f t="shared" si="9"/>
        <v>0</v>
      </c>
      <c r="BF154" s="97">
        <f t="shared" si="10"/>
        <v>0</v>
      </c>
      <c r="BG154" s="97">
        <f t="shared" si="11"/>
        <v>0</v>
      </c>
      <c r="BH154" s="97">
        <f t="shared" si="12"/>
        <v>0</v>
      </c>
      <c r="BI154" s="97">
        <f t="shared" si="13"/>
        <v>0</v>
      </c>
      <c r="BJ154" s="13" t="s">
        <v>83</v>
      </c>
      <c r="BK154" s="97">
        <f t="shared" si="14"/>
        <v>0</v>
      </c>
      <c r="BL154" s="13" t="s">
        <v>245</v>
      </c>
      <c r="BM154" s="169" t="s">
        <v>411</v>
      </c>
    </row>
    <row r="155" spans="2:65" s="1" customFormat="1" ht="24.2" customHeight="1" x14ac:dyDescent="0.2">
      <c r="B155" s="131"/>
      <c r="C155" s="158" t="s">
        <v>328</v>
      </c>
      <c r="D155" s="158" t="s">
        <v>241</v>
      </c>
      <c r="E155" s="159" t="s">
        <v>2865</v>
      </c>
      <c r="F155" s="160" t="s">
        <v>2866</v>
      </c>
      <c r="G155" s="161" t="s">
        <v>331</v>
      </c>
      <c r="H155" s="162">
        <v>78</v>
      </c>
      <c r="I155" s="163"/>
      <c r="J155" s="164">
        <f t="shared" si="5"/>
        <v>0</v>
      </c>
      <c r="K155" s="165"/>
      <c r="L155" s="30"/>
      <c r="M155" s="166" t="s">
        <v>1</v>
      </c>
      <c r="N155" s="130" t="s">
        <v>37</v>
      </c>
      <c r="P155" s="167">
        <f t="shared" si="6"/>
        <v>0</v>
      </c>
      <c r="Q155" s="167">
        <v>0</v>
      </c>
      <c r="R155" s="167">
        <f t="shared" si="7"/>
        <v>0</v>
      </c>
      <c r="S155" s="167">
        <v>0</v>
      </c>
      <c r="T155" s="168">
        <f t="shared" si="8"/>
        <v>0</v>
      </c>
      <c r="AR155" s="169" t="s">
        <v>245</v>
      </c>
      <c r="AT155" s="169" t="s">
        <v>241</v>
      </c>
      <c r="AU155" s="169" t="s">
        <v>78</v>
      </c>
      <c r="AY155" s="13" t="s">
        <v>239</v>
      </c>
      <c r="BE155" s="97">
        <f t="shared" si="9"/>
        <v>0</v>
      </c>
      <c r="BF155" s="97">
        <f t="shared" si="10"/>
        <v>0</v>
      </c>
      <c r="BG155" s="97">
        <f t="shared" si="11"/>
        <v>0</v>
      </c>
      <c r="BH155" s="97">
        <f t="shared" si="12"/>
        <v>0</v>
      </c>
      <c r="BI155" s="97">
        <f t="shared" si="13"/>
        <v>0</v>
      </c>
      <c r="BJ155" s="13" t="s">
        <v>83</v>
      </c>
      <c r="BK155" s="97">
        <f t="shared" si="14"/>
        <v>0</v>
      </c>
      <c r="BL155" s="13" t="s">
        <v>245</v>
      </c>
      <c r="BM155" s="169" t="s">
        <v>419</v>
      </c>
    </row>
    <row r="156" spans="2:65" s="1" customFormat="1" ht="24.2" customHeight="1" x14ac:dyDescent="0.2">
      <c r="B156" s="131"/>
      <c r="C156" s="158" t="s">
        <v>333</v>
      </c>
      <c r="D156" s="158" t="s">
        <v>241</v>
      </c>
      <c r="E156" s="159" t="s">
        <v>2867</v>
      </c>
      <c r="F156" s="160" t="s">
        <v>2868</v>
      </c>
      <c r="G156" s="161" t="s">
        <v>1082</v>
      </c>
      <c r="H156" s="199">
        <v>1</v>
      </c>
      <c r="I156" s="163"/>
      <c r="J156" s="164">
        <f t="shared" si="5"/>
        <v>0</v>
      </c>
      <c r="K156" s="165"/>
      <c r="L156" s="30"/>
      <c r="M156" s="166" t="s">
        <v>1</v>
      </c>
      <c r="N156" s="130" t="s">
        <v>37</v>
      </c>
      <c r="P156" s="167">
        <f t="shared" si="6"/>
        <v>0</v>
      </c>
      <c r="Q156" s="167">
        <v>0</v>
      </c>
      <c r="R156" s="167">
        <f t="shared" si="7"/>
        <v>0</v>
      </c>
      <c r="S156" s="167">
        <v>0</v>
      </c>
      <c r="T156" s="168">
        <f t="shared" si="8"/>
        <v>0</v>
      </c>
      <c r="AR156" s="169" t="s">
        <v>245</v>
      </c>
      <c r="AT156" s="169" t="s">
        <v>241</v>
      </c>
      <c r="AU156" s="169" t="s">
        <v>78</v>
      </c>
      <c r="AY156" s="13" t="s">
        <v>239</v>
      </c>
      <c r="BE156" s="97">
        <f t="shared" si="9"/>
        <v>0</v>
      </c>
      <c r="BF156" s="97">
        <f t="shared" si="10"/>
        <v>0</v>
      </c>
      <c r="BG156" s="97">
        <f t="shared" si="11"/>
        <v>0</v>
      </c>
      <c r="BH156" s="97">
        <f t="shared" si="12"/>
        <v>0</v>
      </c>
      <c r="BI156" s="97">
        <f t="shared" si="13"/>
        <v>0</v>
      </c>
      <c r="BJ156" s="13" t="s">
        <v>83</v>
      </c>
      <c r="BK156" s="97">
        <f t="shared" si="14"/>
        <v>0</v>
      </c>
      <c r="BL156" s="13" t="s">
        <v>245</v>
      </c>
      <c r="BM156" s="169" t="s">
        <v>427</v>
      </c>
    </row>
    <row r="157" spans="2:65" s="1" customFormat="1" ht="24.2" customHeight="1" x14ac:dyDescent="0.2">
      <c r="B157" s="131"/>
      <c r="C157" s="158" t="s">
        <v>338</v>
      </c>
      <c r="D157" s="158" t="s">
        <v>241</v>
      </c>
      <c r="E157" s="159" t="s">
        <v>2869</v>
      </c>
      <c r="F157" s="160" t="s">
        <v>2870</v>
      </c>
      <c r="G157" s="161" t="s">
        <v>1082</v>
      </c>
      <c r="H157" s="199">
        <v>1</v>
      </c>
      <c r="I157" s="163"/>
      <c r="J157" s="164">
        <f t="shared" si="5"/>
        <v>0</v>
      </c>
      <c r="K157" s="165"/>
      <c r="L157" s="30"/>
      <c r="M157" s="166" t="s">
        <v>1</v>
      </c>
      <c r="N157" s="130" t="s">
        <v>37</v>
      </c>
      <c r="P157" s="167">
        <f t="shared" si="6"/>
        <v>0</v>
      </c>
      <c r="Q157" s="167">
        <v>0</v>
      </c>
      <c r="R157" s="167">
        <f t="shared" si="7"/>
        <v>0</v>
      </c>
      <c r="S157" s="167">
        <v>0</v>
      </c>
      <c r="T157" s="168">
        <f t="shared" si="8"/>
        <v>0</v>
      </c>
      <c r="AR157" s="169" t="s">
        <v>245</v>
      </c>
      <c r="AT157" s="169" t="s">
        <v>241</v>
      </c>
      <c r="AU157" s="169" t="s">
        <v>78</v>
      </c>
      <c r="AY157" s="13" t="s">
        <v>239</v>
      </c>
      <c r="BE157" s="97">
        <f t="shared" si="9"/>
        <v>0</v>
      </c>
      <c r="BF157" s="97">
        <f t="shared" si="10"/>
        <v>0</v>
      </c>
      <c r="BG157" s="97">
        <f t="shared" si="11"/>
        <v>0</v>
      </c>
      <c r="BH157" s="97">
        <f t="shared" si="12"/>
        <v>0</v>
      </c>
      <c r="BI157" s="97">
        <f t="shared" si="13"/>
        <v>0</v>
      </c>
      <c r="BJ157" s="13" t="s">
        <v>83</v>
      </c>
      <c r="BK157" s="97">
        <f t="shared" si="14"/>
        <v>0</v>
      </c>
      <c r="BL157" s="13" t="s">
        <v>245</v>
      </c>
      <c r="BM157" s="169" t="s">
        <v>435</v>
      </c>
    </row>
    <row r="158" spans="2:65" s="11" customFormat="1" ht="25.9" customHeight="1" x14ac:dyDescent="0.2">
      <c r="B158" s="146"/>
      <c r="D158" s="147" t="s">
        <v>70</v>
      </c>
      <c r="E158" s="148" t="s">
        <v>2945</v>
      </c>
      <c r="F158" s="148" t="s">
        <v>2872</v>
      </c>
      <c r="I158" s="149"/>
      <c r="J158" s="150">
        <f>BK158</f>
        <v>0</v>
      </c>
      <c r="L158" s="146"/>
      <c r="M158" s="151"/>
      <c r="P158" s="152">
        <f>SUM(P159:P181)</f>
        <v>0</v>
      </c>
      <c r="R158" s="152">
        <f>SUM(R159:R181)</f>
        <v>0</v>
      </c>
      <c r="T158" s="153">
        <f>SUM(T159:T181)</f>
        <v>0</v>
      </c>
      <c r="AR158" s="147" t="s">
        <v>78</v>
      </c>
      <c r="AT158" s="154" t="s">
        <v>70</v>
      </c>
      <c r="AU158" s="154" t="s">
        <v>71</v>
      </c>
      <c r="AY158" s="147" t="s">
        <v>239</v>
      </c>
      <c r="BK158" s="155">
        <f>SUM(BK159:BK181)</f>
        <v>0</v>
      </c>
    </row>
    <row r="159" spans="2:65" s="1" customFormat="1" ht="16.5" customHeight="1" x14ac:dyDescent="0.2">
      <c r="B159" s="131"/>
      <c r="C159" s="170" t="s">
        <v>342</v>
      </c>
      <c r="D159" s="170" t="s">
        <v>275</v>
      </c>
      <c r="E159" s="171" t="s">
        <v>2889</v>
      </c>
      <c r="F159" s="172" t="s">
        <v>2874</v>
      </c>
      <c r="G159" s="173" t="s">
        <v>353</v>
      </c>
      <c r="H159" s="174">
        <v>16</v>
      </c>
      <c r="I159" s="175"/>
      <c r="J159" s="176">
        <f t="shared" ref="J159:J181" si="15">ROUND(I159*H159,2)</f>
        <v>0</v>
      </c>
      <c r="K159" s="177"/>
      <c r="L159" s="178"/>
      <c r="M159" s="179" t="s">
        <v>1</v>
      </c>
      <c r="N159" s="180" t="s">
        <v>37</v>
      </c>
      <c r="P159" s="167">
        <f t="shared" ref="P159:P181" si="16">O159*H159</f>
        <v>0</v>
      </c>
      <c r="Q159" s="167">
        <v>0</v>
      </c>
      <c r="R159" s="167">
        <f t="shared" ref="R159:R181" si="17">Q159*H159</f>
        <v>0</v>
      </c>
      <c r="S159" s="167">
        <v>0</v>
      </c>
      <c r="T159" s="168">
        <f t="shared" ref="T159:T181" si="18">S159*H159</f>
        <v>0</v>
      </c>
      <c r="AR159" s="169" t="s">
        <v>270</v>
      </c>
      <c r="AT159" s="169" t="s">
        <v>275</v>
      </c>
      <c r="AU159" s="169" t="s">
        <v>78</v>
      </c>
      <c r="AY159" s="13" t="s">
        <v>239</v>
      </c>
      <c r="BE159" s="97">
        <f t="shared" ref="BE159:BE181" si="19">IF(N159="základná",J159,0)</f>
        <v>0</v>
      </c>
      <c r="BF159" s="97">
        <f t="shared" ref="BF159:BF181" si="20">IF(N159="znížená",J159,0)</f>
        <v>0</v>
      </c>
      <c r="BG159" s="97">
        <f t="shared" ref="BG159:BG181" si="21">IF(N159="zákl. prenesená",J159,0)</f>
        <v>0</v>
      </c>
      <c r="BH159" s="97">
        <f t="shared" ref="BH159:BH181" si="22">IF(N159="zníž. prenesená",J159,0)</f>
        <v>0</v>
      </c>
      <c r="BI159" s="97">
        <f t="shared" ref="BI159:BI181" si="23">IF(N159="nulová",J159,0)</f>
        <v>0</v>
      </c>
      <c r="BJ159" s="13" t="s">
        <v>83</v>
      </c>
      <c r="BK159" s="97">
        <f t="shared" ref="BK159:BK181" si="24">ROUND(I159*H159,2)</f>
        <v>0</v>
      </c>
      <c r="BL159" s="13" t="s">
        <v>245</v>
      </c>
      <c r="BM159" s="169" t="s">
        <v>443</v>
      </c>
    </row>
    <row r="160" spans="2:65" s="1" customFormat="1" ht="16.5" customHeight="1" x14ac:dyDescent="0.2">
      <c r="B160" s="131"/>
      <c r="C160" s="170" t="s">
        <v>346</v>
      </c>
      <c r="D160" s="170" t="s">
        <v>275</v>
      </c>
      <c r="E160" s="171" t="s">
        <v>2893</v>
      </c>
      <c r="F160" s="172" t="s">
        <v>2876</v>
      </c>
      <c r="G160" s="173" t="s">
        <v>353</v>
      </c>
      <c r="H160" s="174">
        <v>16</v>
      </c>
      <c r="I160" s="175"/>
      <c r="J160" s="176">
        <f t="shared" si="15"/>
        <v>0</v>
      </c>
      <c r="K160" s="177"/>
      <c r="L160" s="178"/>
      <c r="M160" s="179" t="s">
        <v>1</v>
      </c>
      <c r="N160" s="180" t="s">
        <v>37</v>
      </c>
      <c r="P160" s="167">
        <f t="shared" si="16"/>
        <v>0</v>
      </c>
      <c r="Q160" s="167">
        <v>0</v>
      </c>
      <c r="R160" s="167">
        <f t="shared" si="17"/>
        <v>0</v>
      </c>
      <c r="S160" s="167">
        <v>0</v>
      </c>
      <c r="T160" s="168">
        <f t="shared" si="18"/>
        <v>0</v>
      </c>
      <c r="AR160" s="169" t="s">
        <v>270</v>
      </c>
      <c r="AT160" s="169" t="s">
        <v>275</v>
      </c>
      <c r="AU160" s="169" t="s">
        <v>78</v>
      </c>
      <c r="AY160" s="13" t="s">
        <v>239</v>
      </c>
      <c r="BE160" s="97">
        <f t="shared" si="19"/>
        <v>0</v>
      </c>
      <c r="BF160" s="97">
        <f t="shared" si="20"/>
        <v>0</v>
      </c>
      <c r="BG160" s="97">
        <f t="shared" si="21"/>
        <v>0</v>
      </c>
      <c r="BH160" s="97">
        <f t="shared" si="22"/>
        <v>0</v>
      </c>
      <c r="BI160" s="97">
        <f t="shared" si="23"/>
        <v>0</v>
      </c>
      <c r="BJ160" s="13" t="s">
        <v>83</v>
      </c>
      <c r="BK160" s="97">
        <f t="shared" si="24"/>
        <v>0</v>
      </c>
      <c r="BL160" s="13" t="s">
        <v>245</v>
      </c>
      <c r="BM160" s="169" t="s">
        <v>451</v>
      </c>
    </row>
    <row r="161" spans="2:65" s="1" customFormat="1" ht="16.5" customHeight="1" x14ac:dyDescent="0.2">
      <c r="B161" s="131"/>
      <c r="C161" s="170" t="s">
        <v>350</v>
      </c>
      <c r="D161" s="170" t="s">
        <v>275</v>
      </c>
      <c r="E161" s="171" t="s">
        <v>2897</v>
      </c>
      <c r="F161" s="172" t="s">
        <v>2878</v>
      </c>
      <c r="G161" s="173" t="s">
        <v>353</v>
      </c>
      <c r="H161" s="174">
        <v>16</v>
      </c>
      <c r="I161" s="175"/>
      <c r="J161" s="176">
        <f t="shared" si="15"/>
        <v>0</v>
      </c>
      <c r="K161" s="177"/>
      <c r="L161" s="178"/>
      <c r="M161" s="179" t="s">
        <v>1</v>
      </c>
      <c r="N161" s="180" t="s">
        <v>37</v>
      </c>
      <c r="P161" s="167">
        <f t="shared" si="16"/>
        <v>0</v>
      </c>
      <c r="Q161" s="167">
        <v>0</v>
      </c>
      <c r="R161" s="167">
        <f t="shared" si="17"/>
        <v>0</v>
      </c>
      <c r="S161" s="167">
        <v>0</v>
      </c>
      <c r="T161" s="168">
        <f t="shared" si="18"/>
        <v>0</v>
      </c>
      <c r="AR161" s="169" t="s">
        <v>270</v>
      </c>
      <c r="AT161" s="169" t="s">
        <v>275</v>
      </c>
      <c r="AU161" s="169" t="s">
        <v>78</v>
      </c>
      <c r="AY161" s="13" t="s">
        <v>239</v>
      </c>
      <c r="BE161" s="97">
        <f t="shared" si="19"/>
        <v>0</v>
      </c>
      <c r="BF161" s="97">
        <f t="shared" si="20"/>
        <v>0</v>
      </c>
      <c r="BG161" s="97">
        <f t="shared" si="21"/>
        <v>0</v>
      </c>
      <c r="BH161" s="97">
        <f t="shared" si="22"/>
        <v>0</v>
      </c>
      <c r="BI161" s="97">
        <f t="shared" si="23"/>
        <v>0</v>
      </c>
      <c r="BJ161" s="13" t="s">
        <v>83</v>
      </c>
      <c r="BK161" s="97">
        <f t="shared" si="24"/>
        <v>0</v>
      </c>
      <c r="BL161" s="13" t="s">
        <v>245</v>
      </c>
      <c r="BM161" s="169" t="s">
        <v>459</v>
      </c>
    </row>
    <row r="162" spans="2:65" s="1" customFormat="1" ht="16.5" customHeight="1" x14ac:dyDescent="0.2">
      <c r="B162" s="131"/>
      <c r="C162" s="170" t="s">
        <v>355</v>
      </c>
      <c r="D162" s="170" t="s">
        <v>275</v>
      </c>
      <c r="E162" s="171" t="s">
        <v>2901</v>
      </c>
      <c r="F162" s="172" t="s">
        <v>2880</v>
      </c>
      <c r="G162" s="173" t="s">
        <v>353</v>
      </c>
      <c r="H162" s="174">
        <v>16</v>
      </c>
      <c r="I162" s="175"/>
      <c r="J162" s="176">
        <f t="shared" si="15"/>
        <v>0</v>
      </c>
      <c r="K162" s="177"/>
      <c r="L162" s="178"/>
      <c r="M162" s="179" t="s">
        <v>1</v>
      </c>
      <c r="N162" s="180" t="s">
        <v>37</v>
      </c>
      <c r="P162" s="167">
        <f t="shared" si="16"/>
        <v>0</v>
      </c>
      <c r="Q162" s="167">
        <v>0</v>
      </c>
      <c r="R162" s="167">
        <f t="shared" si="17"/>
        <v>0</v>
      </c>
      <c r="S162" s="167">
        <v>0</v>
      </c>
      <c r="T162" s="168">
        <f t="shared" si="18"/>
        <v>0</v>
      </c>
      <c r="AR162" s="169" t="s">
        <v>270</v>
      </c>
      <c r="AT162" s="169" t="s">
        <v>275</v>
      </c>
      <c r="AU162" s="169" t="s">
        <v>78</v>
      </c>
      <c r="AY162" s="13" t="s">
        <v>239</v>
      </c>
      <c r="BE162" s="97">
        <f t="shared" si="19"/>
        <v>0</v>
      </c>
      <c r="BF162" s="97">
        <f t="shared" si="20"/>
        <v>0</v>
      </c>
      <c r="BG162" s="97">
        <f t="shared" si="21"/>
        <v>0</v>
      </c>
      <c r="BH162" s="97">
        <f t="shared" si="22"/>
        <v>0</v>
      </c>
      <c r="BI162" s="97">
        <f t="shared" si="23"/>
        <v>0</v>
      </c>
      <c r="BJ162" s="13" t="s">
        <v>83</v>
      </c>
      <c r="BK162" s="97">
        <f t="shared" si="24"/>
        <v>0</v>
      </c>
      <c r="BL162" s="13" t="s">
        <v>245</v>
      </c>
      <c r="BM162" s="169" t="s">
        <v>467</v>
      </c>
    </row>
    <row r="163" spans="2:65" s="1" customFormat="1" ht="24.2" customHeight="1" x14ac:dyDescent="0.2">
      <c r="B163" s="131"/>
      <c r="C163" s="158" t="s">
        <v>359</v>
      </c>
      <c r="D163" s="158" t="s">
        <v>241</v>
      </c>
      <c r="E163" s="159" t="s">
        <v>2881</v>
      </c>
      <c r="F163" s="160" t="s">
        <v>2882</v>
      </c>
      <c r="G163" s="161" t="s">
        <v>353</v>
      </c>
      <c r="H163" s="162">
        <v>16</v>
      </c>
      <c r="I163" s="163"/>
      <c r="J163" s="164">
        <f t="shared" si="15"/>
        <v>0</v>
      </c>
      <c r="K163" s="165"/>
      <c r="L163" s="30"/>
      <c r="M163" s="166" t="s">
        <v>1</v>
      </c>
      <c r="N163" s="130" t="s">
        <v>37</v>
      </c>
      <c r="P163" s="167">
        <f t="shared" si="16"/>
        <v>0</v>
      </c>
      <c r="Q163" s="167">
        <v>0</v>
      </c>
      <c r="R163" s="167">
        <f t="shared" si="17"/>
        <v>0</v>
      </c>
      <c r="S163" s="167">
        <v>0</v>
      </c>
      <c r="T163" s="168">
        <f t="shared" si="18"/>
        <v>0</v>
      </c>
      <c r="AR163" s="169" t="s">
        <v>245</v>
      </c>
      <c r="AT163" s="169" t="s">
        <v>241</v>
      </c>
      <c r="AU163" s="169" t="s">
        <v>78</v>
      </c>
      <c r="AY163" s="13" t="s">
        <v>239</v>
      </c>
      <c r="BE163" s="97">
        <f t="shared" si="19"/>
        <v>0</v>
      </c>
      <c r="BF163" s="97">
        <f t="shared" si="20"/>
        <v>0</v>
      </c>
      <c r="BG163" s="97">
        <f t="shared" si="21"/>
        <v>0</v>
      </c>
      <c r="BH163" s="97">
        <f t="shared" si="22"/>
        <v>0</v>
      </c>
      <c r="BI163" s="97">
        <f t="shared" si="23"/>
        <v>0</v>
      </c>
      <c r="BJ163" s="13" t="s">
        <v>83</v>
      </c>
      <c r="BK163" s="97">
        <f t="shared" si="24"/>
        <v>0</v>
      </c>
      <c r="BL163" s="13" t="s">
        <v>245</v>
      </c>
      <c r="BM163" s="169" t="s">
        <v>475</v>
      </c>
    </row>
    <row r="164" spans="2:65" s="1" customFormat="1" ht="16.5" customHeight="1" x14ac:dyDescent="0.2">
      <c r="B164" s="131"/>
      <c r="C164" s="158" t="s">
        <v>363</v>
      </c>
      <c r="D164" s="158" t="s">
        <v>241</v>
      </c>
      <c r="E164" s="159" t="s">
        <v>2883</v>
      </c>
      <c r="F164" s="160" t="s">
        <v>2884</v>
      </c>
      <c r="G164" s="161" t="s">
        <v>353</v>
      </c>
      <c r="H164" s="162">
        <v>16</v>
      </c>
      <c r="I164" s="163"/>
      <c r="J164" s="164">
        <f t="shared" si="15"/>
        <v>0</v>
      </c>
      <c r="K164" s="165"/>
      <c r="L164" s="30"/>
      <c r="M164" s="166" t="s">
        <v>1</v>
      </c>
      <c r="N164" s="130" t="s">
        <v>37</v>
      </c>
      <c r="P164" s="167">
        <f t="shared" si="16"/>
        <v>0</v>
      </c>
      <c r="Q164" s="167">
        <v>0</v>
      </c>
      <c r="R164" s="167">
        <f t="shared" si="17"/>
        <v>0</v>
      </c>
      <c r="S164" s="167">
        <v>0</v>
      </c>
      <c r="T164" s="168">
        <f t="shared" si="18"/>
        <v>0</v>
      </c>
      <c r="AR164" s="169" t="s">
        <v>245</v>
      </c>
      <c r="AT164" s="169" t="s">
        <v>241</v>
      </c>
      <c r="AU164" s="169" t="s">
        <v>78</v>
      </c>
      <c r="AY164" s="13" t="s">
        <v>239</v>
      </c>
      <c r="BE164" s="97">
        <f t="shared" si="19"/>
        <v>0</v>
      </c>
      <c r="BF164" s="97">
        <f t="shared" si="20"/>
        <v>0</v>
      </c>
      <c r="BG164" s="97">
        <f t="shared" si="21"/>
        <v>0</v>
      </c>
      <c r="BH164" s="97">
        <f t="shared" si="22"/>
        <v>0</v>
      </c>
      <c r="BI164" s="97">
        <f t="shared" si="23"/>
        <v>0</v>
      </c>
      <c r="BJ164" s="13" t="s">
        <v>83</v>
      </c>
      <c r="BK164" s="97">
        <f t="shared" si="24"/>
        <v>0</v>
      </c>
      <c r="BL164" s="13" t="s">
        <v>245</v>
      </c>
      <c r="BM164" s="169" t="s">
        <v>483</v>
      </c>
    </row>
    <row r="165" spans="2:65" s="1" customFormat="1" ht="16.5" customHeight="1" x14ac:dyDescent="0.2">
      <c r="B165" s="131"/>
      <c r="C165" s="158" t="s">
        <v>367</v>
      </c>
      <c r="D165" s="158" t="s">
        <v>241</v>
      </c>
      <c r="E165" s="159" t="s">
        <v>2885</v>
      </c>
      <c r="F165" s="160" t="s">
        <v>2886</v>
      </c>
      <c r="G165" s="161" t="s">
        <v>353</v>
      </c>
      <c r="H165" s="162">
        <v>16</v>
      </c>
      <c r="I165" s="163"/>
      <c r="J165" s="164">
        <f t="shared" si="15"/>
        <v>0</v>
      </c>
      <c r="K165" s="165"/>
      <c r="L165" s="30"/>
      <c r="M165" s="166" t="s">
        <v>1</v>
      </c>
      <c r="N165" s="130" t="s">
        <v>37</v>
      </c>
      <c r="P165" s="167">
        <f t="shared" si="16"/>
        <v>0</v>
      </c>
      <c r="Q165" s="167">
        <v>0</v>
      </c>
      <c r="R165" s="167">
        <f t="shared" si="17"/>
        <v>0</v>
      </c>
      <c r="S165" s="167">
        <v>0</v>
      </c>
      <c r="T165" s="168">
        <f t="shared" si="18"/>
        <v>0</v>
      </c>
      <c r="AR165" s="169" t="s">
        <v>245</v>
      </c>
      <c r="AT165" s="169" t="s">
        <v>241</v>
      </c>
      <c r="AU165" s="169" t="s">
        <v>78</v>
      </c>
      <c r="AY165" s="13" t="s">
        <v>239</v>
      </c>
      <c r="BE165" s="97">
        <f t="shared" si="19"/>
        <v>0</v>
      </c>
      <c r="BF165" s="97">
        <f t="shared" si="20"/>
        <v>0</v>
      </c>
      <c r="BG165" s="97">
        <f t="shared" si="21"/>
        <v>0</v>
      </c>
      <c r="BH165" s="97">
        <f t="shared" si="22"/>
        <v>0</v>
      </c>
      <c r="BI165" s="97">
        <f t="shared" si="23"/>
        <v>0</v>
      </c>
      <c r="BJ165" s="13" t="s">
        <v>83</v>
      </c>
      <c r="BK165" s="97">
        <f t="shared" si="24"/>
        <v>0</v>
      </c>
      <c r="BL165" s="13" t="s">
        <v>245</v>
      </c>
      <c r="BM165" s="169" t="s">
        <v>491</v>
      </c>
    </row>
    <row r="166" spans="2:65" s="1" customFormat="1" ht="16.5" customHeight="1" x14ac:dyDescent="0.2">
      <c r="B166" s="131"/>
      <c r="C166" s="158" t="s">
        <v>371</v>
      </c>
      <c r="D166" s="158" t="s">
        <v>241</v>
      </c>
      <c r="E166" s="159" t="s">
        <v>2887</v>
      </c>
      <c r="F166" s="160" t="s">
        <v>2888</v>
      </c>
      <c r="G166" s="161" t="s">
        <v>353</v>
      </c>
      <c r="H166" s="162">
        <v>16</v>
      </c>
      <c r="I166" s="163"/>
      <c r="J166" s="164">
        <f t="shared" si="15"/>
        <v>0</v>
      </c>
      <c r="K166" s="165"/>
      <c r="L166" s="30"/>
      <c r="M166" s="166" t="s">
        <v>1</v>
      </c>
      <c r="N166" s="130" t="s">
        <v>37</v>
      </c>
      <c r="P166" s="167">
        <f t="shared" si="16"/>
        <v>0</v>
      </c>
      <c r="Q166" s="167">
        <v>0</v>
      </c>
      <c r="R166" s="167">
        <f t="shared" si="17"/>
        <v>0</v>
      </c>
      <c r="S166" s="167">
        <v>0</v>
      </c>
      <c r="T166" s="168">
        <f t="shared" si="18"/>
        <v>0</v>
      </c>
      <c r="AR166" s="169" t="s">
        <v>245</v>
      </c>
      <c r="AT166" s="169" t="s">
        <v>241</v>
      </c>
      <c r="AU166" s="169" t="s">
        <v>78</v>
      </c>
      <c r="AY166" s="13" t="s">
        <v>239</v>
      </c>
      <c r="BE166" s="97">
        <f t="shared" si="19"/>
        <v>0</v>
      </c>
      <c r="BF166" s="97">
        <f t="shared" si="20"/>
        <v>0</v>
      </c>
      <c r="BG166" s="97">
        <f t="shared" si="21"/>
        <v>0</v>
      </c>
      <c r="BH166" s="97">
        <f t="shared" si="22"/>
        <v>0</v>
      </c>
      <c r="BI166" s="97">
        <f t="shared" si="23"/>
        <v>0</v>
      </c>
      <c r="BJ166" s="13" t="s">
        <v>83</v>
      </c>
      <c r="BK166" s="97">
        <f t="shared" si="24"/>
        <v>0</v>
      </c>
      <c r="BL166" s="13" t="s">
        <v>245</v>
      </c>
      <c r="BM166" s="169" t="s">
        <v>499</v>
      </c>
    </row>
    <row r="167" spans="2:65" s="1" customFormat="1" ht="24.2" customHeight="1" x14ac:dyDescent="0.2">
      <c r="B167" s="131"/>
      <c r="C167" s="170" t="s">
        <v>375</v>
      </c>
      <c r="D167" s="170" t="s">
        <v>275</v>
      </c>
      <c r="E167" s="171" t="s">
        <v>2905</v>
      </c>
      <c r="F167" s="172" t="s">
        <v>2992</v>
      </c>
      <c r="G167" s="173" t="s">
        <v>353</v>
      </c>
      <c r="H167" s="174">
        <v>24</v>
      </c>
      <c r="I167" s="175"/>
      <c r="J167" s="176">
        <f t="shared" si="15"/>
        <v>0</v>
      </c>
      <c r="K167" s="177"/>
      <c r="L167" s="178"/>
      <c r="M167" s="179" t="s">
        <v>1</v>
      </c>
      <c r="N167" s="180" t="s">
        <v>37</v>
      </c>
      <c r="P167" s="167">
        <f t="shared" si="16"/>
        <v>0</v>
      </c>
      <c r="Q167" s="167">
        <v>0</v>
      </c>
      <c r="R167" s="167">
        <f t="shared" si="17"/>
        <v>0</v>
      </c>
      <c r="S167" s="167">
        <v>0</v>
      </c>
      <c r="T167" s="168">
        <f t="shared" si="18"/>
        <v>0</v>
      </c>
      <c r="AR167" s="169" t="s">
        <v>270</v>
      </c>
      <c r="AT167" s="169" t="s">
        <v>275</v>
      </c>
      <c r="AU167" s="169" t="s">
        <v>78</v>
      </c>
      <c r="AY167" s="13" t="s">
        <v>239</v>
      </c>
      <c r="BE167" s="97">
        <f t="shared" si="19"/>
        <v>0</v>
      </c>
      <c r="BF167" s="97">
        <f t="shared" si="20"/>
        <v>0</v>
      </c>
      <c r="BG167" s="97">
        <f t="shared" si="21"/>
        <v>0</v>
      </c>
      <c r="BH167" s="97">
        <f t="shared" si="22"/>
        <v>0</v>
      </c>
      <c r="BI167" s="97">
        <f t="shared" si="23"/>
        <v>0</v>
      </c>
      <c r="BJ167" s="13" t="s">
        <v>83</v>
      </c>
      <c r="BK167" s="97">
        <f t="shared" si="24"/>
        <v>0</v>
      </c>
      <c r="BL167" s="13" t="s">
        <v>245</v>
      </c>
      <c r="BM167" s="169" t="s">
        <v>507</v>
      </c>
    </row>
    <row r="168" spans="2:65" s="1" customFormat="1" ht="21.75" customHeight="1" x14ac:dyDescent="0.2">
      <c r="B168" s="131"/>
      <c r="C168" s="158" t="s">
        <v>379</v>
      </c>
      <c r="D168" s="158" t="s">
        <v>241</v>
      </c>
      <c r="E168" s="159" t="s">
        <v>2951</v>
      </c>
      <c r="F168" s="160" t="s">
        <v>2952</v>
      </c>
      <c r="G168" s="161" t="s">
        <v>353</v>
      </c>
      <c r="H168" s="162">
        <v>24</v>
      </c>
      <c r="I168" s="163"/>
      <c r="J168" s="164">
        <f t="shared" si="15"/>
        <v>0</v>
      </c>
      <c r="K168" s="165"/>
      <c r="L168" s="30"/>
      <c r="M168" s="166" t="s">
        <v>1</v>
      </c>
      <c r="N168" s="130" t="s">
        <v>37</v>
      </c>
      <c r="P168" s="167">
        <f t="shared" si="16"/>
        <v>0</v>
      </c>
      <c r="Q168" s="167">
        <v>0</v>
      </c>
      <c r="R168" s="167">
        <f t="shared" si="17"/>
        <v>0</v>
      </c>
      <c r="S168" s="167">
        <v>0</v>
      </c>
      <c r="T168" s="168">
        <f t="shared" si="18"/>
        <v>0</v>
      </c>
      <c r="AR168" s="169" t="s">
        <v>245</v>
      </c>
      <c r="AT168" s="169" t="s">
        <v>241</v>
      </c>
      <c r="AU168" s="169" t="s">
        <v>78</v>
      </c>
      <c r="AY168" s="13" t="s">
        <v>239</v>
      </c>
      <c r="BE168" s="97">
        <f t="shared" si="19"/>
        <v>0</v>
      </c>
      <c r="BF168" s="97">
        <f t="shared" si="20"/>
        <v>0</v>
      </c>
      <c r="BG168" s="97">
        <f t="shared" si="21"/>
        <v>0</v>
      </c>
      <c r="BH168" s="97">
        <f t="shared" si="22"/>
        <v>0</v>
      </c>
      <c r="BI168" s="97">
        <f t="shared" si="23"/>
        <v>0</v>
      </c>
      <c r="BJ168" s="13" t="s">
        <v>83</v>
      </c>
      <c r="BK168" s="97">
        <f t="shared" si="24"/>
        <v>0</v>
      </c>
      <c r="BL168" s="13" t="s">
        <v>245</v>
      </c>
      <c r="BM168" s="169" t="s">
        <v>515</v>
      </c>
    </row>
    <row r="169" spans="2:65" s="1" customFormat="1" ht="16.5" customHeight="1" x14ac:dyDescent="0.2">
      <c r="B169" s="131"/>
      <c r="C169" s="170" t="s">
        <v>383</v>
      </c>
      <c r="D169" s="170" t="s">
        <v>275</v>
      </c>
      <c r="E169" s="171" t="s">
        <v>2954</v>
      </c>
      <c r="F169" s="172" t="s">
        <v>2890</v>
      </c>
      <c r="G169" s="173" t="s">
        <v>353</v>
      </c>
      <c r="H169" s="174">
        <v>10</v>
      </c>
      <c r="I169" s="175"/>
      <c r="J169" s="176">
        <f t="shared" si="15"/>
        <v>0</v>
      </c>
      <c r="K169" s="177"/>
      <c r="L169" s="178"/>
      <c r="M169" s="179" t="s">
        <v>1</v>
      </c>
      <c r="N169" s="180" t="s">
        <v>37</v>
      </c>
      <c r="P169" s="167">
        <f t="shared" si="16"/>
        <v>0</v>
      </c>
      <c r="Q169" s="167">
        <v>0</v>
      </c>
      <c r="R169" s="167">
        <f t="shared" si="17"/>
        <v>0</v>
      </c>
      <c r="S169" s="167">
        <v>0</v>
      </c>
      <c r="T169" s="168">
        <f t="shared" si="18"/>
        <v>0</v>
      </c>
      <c r="AR169" s="169" t="s">
        <v>270</v>
      </c>
      <c r="AT169" s="169" t="s">
        <v>275</v>
      </c>
      <c r="AU169" s="169" t="s">
        <v>78</v>
      </c>
      <c r="AY169" s="13" t="s">
        <v>239</v>
      </c>
      <c r="BE169" s="97">
        <f t="shared" si="19"/>
        <v>0</v>
      </c>
      <c r="BF169" s="97">
        <f t="shared" si="20"/>
        <v>0</v>
      </c>
      <c r="BG169" s="97">
        <f t="shared" si="21"/>
        <v>0</v>
      </c>
      <c r="BH169" s="97">
        <f t="shared" si="22"/>
        <v>0</v>
      </c>
      <c r="BI169" s="97">
        <f t="shared" si="23"/>
        <v>0</v>
      </c>
      <c r="BJ169" s="13" t="s">
        <v>83</v>
      </c>
      <c r="BK169" s="97">
        <f t="shared" si="24"/>
        <v>0</v>
      </c>
      <c r="BL169" s="13" t="s">
        <v>245</v>
      </c>
      <c r="BM169" s="169" t="s">
        <v>523</v>
      </c>
    </row>
    <row r="170" spans="2:65" s="1" customFormat="1" ht="16.5" customHeight="1" x14ac:dyDescent="0.2">
      <c r="B170" s="131"/>
      <c r="C170" s="158" t="s">
        <v>387</v>
      </c>
      <c r="D170" s="158" t="s">
        <v>241</v>
      </c>
      <c r="E170" s="159" t="s">
        <v>2891</v>
      </c>
      <c r="F170" s="160" t="s">
        <v>2892</v>
      </c>
      <c r="G170" s="161" t="s">
        <v>353</v>
      </c>
      <c r="H170" s="162">
        <v>10</v>
      </c>
      <c r="I170" s="163"/>
      <c r="J170" s="164">
        <f t="shared" si="15"/>
        <v>0</v>
      </c>
      <c r="K170" s="165"/>
      <c r="L170" s="30"/>
      <c r="M170" s="166" t="s">
        <v>1</v>
      </c>
      <c r="N170" s="130" t="s">
        <v>37</v>
      </c>
      <c r="P170" s="167">
        <f t="shared" si="16"/>
        <v>0</v>
      </c>
      <c r="Q170" s="167">
        <v>0</v>
      </c>
      <c r="R170" s="167">
        <f t="shared" si="17"/>
        <v>0</v>
      </c>
      <c r="S170" s="167">
        <v>0</v>
      </c>
      <c r="T170" s="168">
        <f t="shared" si="18"/>
        <v>0</v>
      </c>
      <c r="AR170" s="169" t="s">
        <v>245</v>
      </c>
      <c r="AT170" s="169" t="s">
        <v>241</v>
      </c>
      <c r="AU170" s="169" t="s">
        <v>78</v>
      </c>
      <c r="AY170" s="13" t="s">
        <v>239</v>
      </c>
      <c r="BE170" s="97">
        <f t="shared" si="19"/>
        <v>0</v>
      </c>
      <c r="BF170" s="97">
        <f t="shared" si="20"/>
        <v>0</v>
      </c>
      <c r="BG170" s="97">
        <f t="shared" si="21"/>
        <v>0</v>
      </c>
      <c r="BH170" s="97">
        <f t="shared" si="22"/>
        <v>0</v>
      </c>
      <c r="BI170" s="97">
        <f t="shared" si="23"/>
        <v>0</v>
      </c>
      <c r="BJ170" s="13" t="s">
        <v>83</v>
      </c>
      <c r="BK170" s="97">
        <f t="shared" si="24"/>
        <v>0</v>
      </c>
      <c r="BL170" s="13" t="s">
        <v>245</v>
      </c>
      <c r="BM170" s="169" t="s">
        <v>530</v>
      </c>
    </row>
    <row r="171" spans="2:65" s="1" customFormat="1" ht="16.5" customHeight="1" x14ac:dyDescent="0.2">
      <c r="B171" s="131"/>
      <c r="C171" s="170" t="s">
        <v>391</v>
      </c>
      <c r="D171" s="170" t="s">
        <v>275</v>
      </c>
      <c r="E171" s="171" t="s">
        <v>2958</v>
      </c>
      <c r="F171" s="172" t="s">
        <v>2984</v>
      </c>
      <c r="G171" s="173" t="s">
        <v>353</v>
      </c>
      <c r="H171" s="174">
        <v>1</v>
      </c>
      <c r="I171" s="175"/>
      <c r="J171" s="176">
        <f t="shared" si="15"/>
        <v>0</v>
      </c>
      <c r="K171" s="177"/>
      <c r="L171" s="178"/>
      <c r="M171" s="179" t="s">
        <v>1</v>
      </c>
      <c r="N171" s="180" t="s">
        <v>37</v>
      </c>
      <c r="P171" s="167">
        <f t="shared" si="16"/>
        <v>0</v>
      </c>
      <c r="Q171" s="167">
        <v>0</v>
      </c>
      <c r="R171" s="167">
        <f t="shared" si="17"/>
        <v>0</v>
      </c>
      <c r="S171" s="167">
        <v>0</v>
      </c>
      <c r="T171" s="168">
        <f t="shared" si="18"/>
        <v>0</v>
      </c>
      <c r="AR171" s="169" t="s">
        <v>270</v>
      </c>
      <c r="AT171" s="169" t="s">
        <v>275</v>
      </c>
      <c r="AU171" s="169" t="s">
        <v>78</v>
      </c>
      <c r="AY171" s="13" t="s">
        <v>239</v>
      </c>
      <c r="BE171" s="97">
        <f t="shared" si="19"/>
        <v>0</v>
      </c>
      <c r="BF171" s="97">
        <f t="shared" si="20"/>
        <v>0</v>
      </c>
      <c r="BG171" s="97">
        <f t="shared" si="21"/>
        <v>0</v>
      </c>
      <c r="BH171" s="97">
        <f t="shared" si="22"/>
        <v>0</v>
      </c>
      <c r="BI171" s="97">
        <f t="shared" si="23"/>
        <v>0</v>
      </c>
      <c r="BJ171" s="13" t="s">
        <v>83</v>
      </c>
      <c r="BK171" s="97">
        <f t="shared" si="24"/>
        <v>0</v>
      </c>
      <c r="BL171" s="13" t="s">
        <v>245</v>
      </c>
      <c r="BM171" s="169" t="s">
        <v>537</v>
      </c>
    </row>
    <row r="172" spans="2:65" s="1" customFormat="1" ht="21.75" customHeight="1" x14ac:dyDescent="0.2">
      <c r="B172" s="131"/>
      <c r="C172" s="158" t="s">
        <v>395</v>
      </c>
      <c r="D172" s="158" t="s">
        <v>241</v>
      </c>
      <c r="E172" s="159" t="s">
        <v>2956</v>
      </c>
      <c r="F172" s="160" t="s">
        <v>2957</v>
      </c>
      <c r="G172" s="161" t="s">
        <v>353</v>
      </c>
      <c r="H172" s="162">
        <v>1</v>
      </c>
      <c r="I172" s="163"/>
      <c r="J172" s="164">
        <f t="shared" si="15"/>
        <v>0</v>
      </c>
      <c r="K172" s="165"/>
      <c r="L172" s="30"/>
      <c r="M172" s="166" t="s">
        <v>1</v>
      </c>
      <c r="N172" s="130" t="s">
        <v>37</v>
      </c>
      <c r="P172" s="167">
        <f t="shared" si="16"/>
        <v>0</v>
      </c>
      <c r="Q172" s="167">
        <v>0</v>
      </c>
      <c r="R172" s="167">
        <f t="shared" si="17"/>
        <v>0</v>
      </c>
      <c r="S172" s="167">
        <v>0</v>
      </c>
      <c r="T172" s="168">
        <f t="shared" si="18"/>
        <v>0</v>
      </c>
      <c r="AR172" s="169" t="s">
        <v>245</v>
      </c>
      <c r="AT172" s="169" t="s">
        <v>241</v>
      </c>
      <c r="AU172" s="169" t="s">
        <v>78</v>
      </c>
      <c r="AY172" s="13" t="s">
        <v>239</v>
      </c>
      <c r="BE172" s="97">
        <f t="shared" si="19"/>
        <v>0</v>
      </c>
      <c r="BF172" s="97">
        <f t="shared" si="20"/>
        <v>0</v>
      </c>
      <c r="BG172" s="97">
        <f t="shared" si="21"/>
        <v>0</v>
      </c>
      <c r="BH172" s="97">
        <f t="shared" si="22"/>
        <v>0</v>
      </c>
      <c r="BI172" s="97">
        <f t="shared" si="23"/>
        <v>0</v>
      </c>
      <c r="BJ172" s="13" t="s">
        <v>83</v>
      </c>
      <c r="BK172" s="97">
        <f t="shared" si="24"/>
        <v>0</v>
      </c>
      <c r="BL172" s="13" t="s">
        <v>245</v>
      </c>
      <c r="BM172" s="169" t="s">
        <v>544</v>
      </c>
    </row>
    <row r="173" spans="2:65" s="1" customFormat="1" ht="24.2" customHeight="1" x14ac:dyDescent="0.2">
      <c r="B173" s="131"/>
      <c r="C173" s="170" t="s">
        <v>399</v>
      </c>
      <c r="D173" s="170" t="s">
        <v>275</v>
      </c>
      <c r="E173" s="171" t="s">
        <v>2960</v>
      </c>
      <c r="F173" s="172" t="s">
        <v>2898</v>
      </c>
      <c r="G173" s="173" t="s">
        <v>353</v>
      </c>
      <c r="H173" s="174">
        <v>10</v>
      </c>
      <c r="I173" s="175"/>
      <c r="J173" s="176">
        <f t="shared" si="15"/>
        <v>0</v>
      </c>
      <c r="K173" s="177"/>
      <c r="L173" s="178"/>
      <c r="M173" s="179" t="s">
        <v>1</v>
      </c>
      <c r="N173" s="180" t="s">
        <v>37</v>
      </c>
      <c r="P173" s="167">
        <f t="shared" si="16"/>
        <v>0</v>
      </c>
      <c r="Q173" s="167">
        <v>0</v>
      </c>
      <c r="R173" s="167">
        <f t="shared" si="17"/>
        <v>0</v>
      </c>
      <c r="S173" s="167">
        <v>0</v>
      </c>
      <c r="T173" s="168">
        <f t="shared" si="18"/>
        <v>0</v>
      </c>
      <c r="AR173" s="169" t="s">
        <v>270</v>
      </c>
      <c r="AT173" s="169" t="s">
        <v>275</v>
      </c>
      <c r="AU173" s="169" t="s">
        <v>78</v>
      </c>
      <c r="AY173" s="13" t="s">
        <v>239</v>
      </c>
      <c r="BE173" s="97">
        <f t="shared" si="19"/>
        <v>0</v>
      </c>
      <c r="BF173" s="97">
        <f t="shared" si="20"/>
        <v>0</v>
      </c>
      <c r="BG173" s="97">
        <f t="shared" si="21"/>
        <v>0</v>
      </c>
      <c r="BH173" s="97">
        <f t="shared" si="22"/>
        <v>0</v>
      </c>
      <c r="BI173" s="97">
        <f t="shared" si="23"/>
        <v>0</v>
      </c>
      <c r="BJ173" s="13" t="s">
        <v>83</v>
      </c>
      <c r="BK173" s="97">
        <f t="shared" si="24"/>
        <v>0</v>
      </c>
      <c r="BL173" s="13" t="s">
        <v>245</v>
      </c>
      <c r="BM173" s="169" t="s">
        <v>552</v>
      </c>
    </row>
    <row r="174" spans="2:65" s="1" customFormat="1" ht="21.75" customHeight="1" x14ac:dyDescent="0.2">
      <c r="B174" s="131"/>
      <c r="C174" s="158" t="s">
        <v>403</v>
      </c>
      <c r="D174" s="158" t="s">
        <v>241</v>
      </c>
      <c r="E174" s="159" t="s">
        <v>2899</v>
      </c>
      <c r="F174" s="160" t="s">
        <v>2900</v>
      </c>
      <c r="G174" s="161" t="s">
        <v>353</v>
      </c>
      <c r="H174" s="162">
        <v>10</v>
      </c>
      <c r="I174" s="163"/>
      <c r="J174" s="164">
        <f t="shared" si="15"/>
        <v>0</v>
      </c>
      <c r="K174" s="165"/>
      <c r="L174" s="30"/>
      <c r="M174" s="166" t="s">
        <v>1</v>
      </c>
      <c r="N174" s="130" t="s">
        <v>37</v>
      </c>
      <c r="P174" s="167">
        <f t="shared" si="16"/>
        <v>0</v>
      </c>
      <c r="Q174" s="167">
        <v>0</v>
      </c>
      <c r="R174" s="167">
        <f t="shared" si="17"/>
        <v>0</v>
      </c>
      <c r="S174" s="167">
        <v>0</v>
      </c>
      <c r="T174" s="168">
        <f t="shared" si="18"/>
        <v>0</v>
      </c>
      <c r="AR174" s="169" t="s">
        <v>245</v>
      </c>
      <c r="AT174" s="169" t="s">
        <v>241</v>
      </c>
      <c r="AU174" s="169" t="s">
        <v>78</v>
      </c>
      <c r="AY174" s="13" t="s">
        <v>239</v>
      </c>
      <c r="BE174" s="97">
        <f t="shared" si="19"/>
        <v>0</v>
      </c>
      <c r="BF174" s="97">
        <f t="shared" si="20"/>
        <v>0</v>
      </c>
      <c r="BG174" s="97">
        <f t="shared" si="21"/>
        <v>0</v>
      </c>
      <c r="BH174" s="97">
        <f t="shared" si="22"/>
        <v>0</v>
      </c>
      <c r="BI174" s="97">
        <f t="shared" si="23"/>
        <v>0</v>
      </c>
      <c r="BJ174" s="13" t="s">
        <v>83</v>
      </c>
      <c r="BK174" s="97">
        <f t="shared" si="24"/>
        <v>0</v>
      </c>
      <c r="BL174" s="13" t="s">
        <v>245</v>
      </c>
      <c r="BM174" s="169" t="s">
        <v>560</v>
      </c>
    </row>
    <row r="175" spans="2:65" s="1" customFormat="1" ht="16.5" customHeight="1" x14ac:dyDescent="0.2">
      <c r="B175" s="131"/>
      <c r="C175" s="170" t="s">
        <v>407</v>
      </c>
      <c r="D175" s="170" t="s">
        <v>275</v>
      </c>
      <c r="E175" s="171" t="s">
        <v>2963</v>
      </c>
      <c r="F175" s="172" t="s">
        <v>2988</v>
      </c>
      <c r="G175" s="192" t="s">
        <v>353</v>
      </c>
      <c r="H175" s="174">
        <v>1</v>
      </c>
      <c r="I175" s="175"/>
      <c r="J175" s="176">
        <f t="shared" si="15"/>
        <v>0</v>
      </c>
      <c r="K175" s="177"/>
      <c r="L175" s="178"/>
      <c r="M175" s="179" t="s">
        <v>1</v>
      </c>
      <c r="N175" s="180" t="s">
        <v>37</v>
      </c>
      <c r="P175" s="167">
        <f t="shared" si="16"/>
        <v>0</v>
      </c>
      <c r="Q175" s="167">
        <v>0</v>
      </c>
      <c r="R175" s="167">
        <f t="shared" si="17"/>
        <v>0</v>
      </c>
      <c r="S175" s="167">
        <v>0</v>
      </c>
      <c r="T175" s="168">
        <f t="shared" si="18"/>
        <v>0</v>
      </c>
      <c r="AR175" s="169" t="s">
        <v>270</v>
      </c>
      <c r="AT175" s="169" t="s">
        <v>275</v>
      </c>
      <c r="AU175" s="169" t="s">
        <v>78</v>
      </c>
      <c r="AY175" s="13" t="s">
        <v>239</v>
      </c>
      <c r="BE175" s="97">
        <f t="shared" si="19"/>
        <v>0</v>
      </c>
      <c r="BF175" s="97">
        <f t="shared" si="20"/>
        <v>0</v>
      </c>
      <c r="BG175" s="97">
        <f t="shared" si="21"/>
        <v>0</v>
      </c>
      <c r="BH175" s="97">
        <f t="shared" si="22"/>
        <v>0</v>
      </c>
      <c r="BI175" s="97">
        <f t="shared" si="23"/>
        <v>0</v>
      </c>
      <c r="BJ175" s="13" t="s">
        <v>83</v>
      </c>
      <c r="BK175" s="97">
        <f t="shared" si="24"/>
        <v>0</v>
      </c>
      <c r="BL175" s="13" t="s">
        <v>245</v>
      </c>
      <c r="BM175" s="169" t="s">
        <v>568</v>
      </c>
    </row>
    <row r="176" spans="2:65" s="1" customFormat="1" ht="16.5" customHeight="1" x14ac:dyDescent="0.2">
      <c r="B176" s="131"/>
      <c r="C176" s="158" t="s">
        <v>411</v>
      </c>
      <c r="D176" s="158" t="s">
        <v>241</v>
      </c>
      <c r="E176" s="159" t="s">
        <v>2965</v>
      </c>
      <c r="F176" s="160" t="s">
        <v>2989</v>
      </c>
      <c r="G176" s="161" t="s">
        <v>353</v>
      </c>
      <c r="H176" s="162">
        <v>1</v>
      </c>
      <c r="I176" s="163"/>
      <c r="J176" s="164">
        <f t="shared" si="15"/>
        <v>0</v>
      </c>
      <c r="K176" s="165"/>
      <c r="L176" s="30"/>
      <c r="M176" s="166" t="s">
        <v>1</v>
      </c>
      <c r="N176" s="130" t="s">
        <v>37</v>
      </c>
      <c r="P176" s="167">
        <f t="shared" si="16"/>
        <v>0</v>
      </c>
      <c r="Q176" s="167">
        <v>0</v>
      </c>
      <c r="R176" s="167">
        <f t="shared" si="17"/>
        <v>0</v>
      </c>
      <c r="S176" s="167">
        <v>0</v>
      </c>
      <c r="T176" s="168">
        <f t="shared" si="18"/>
        <v>0</v>
      </c>
      <c r="AR176" s="169" t="s">
        <v>245</v>
      </c>
      <c r="AT176" s="169" t="s">
        <v>241</v>
      </c>
      <c r="AU176" s="169" t="s">
        <v>78</v>
      </c>
      <c r="AY176" s="13" t="s">
        <v>239</v>
      </c>
      <c r="BE176" s="97">
        <f t="shared" si="19"/>
        <v>0</v>
      </c>
      <c r="BF176" s="97">
        <f t="shared" si="20"/>
        <v>0</v>
      </c>
      <c r="BG176" s="97">
        <f t="shared" si="21"/>
        <v>0</v>
      </c>
      <c r="BH176" s="97">
        <f t="shared" si="22"/>
        <v>0</v>
      </c>
      <c r="BI176" s="97">
        <f t="shared" si="23"/>
        <v>0</v>
      </c>
      <c r="BJ176" s="13" t="s">
        <v>83</v>
      </c>
      <c r="BK176" s="97">
        <f t="shared" si="24"/>
        <v>0</v>
      </c>
      <c r="BL176" s="13" t="s">
        <v>245</v>
      </c>
      <c r="BM176" s="169" t="s">
        <v>576</v>
      </c>
    </row>
    <row r="177" spans="2:65" s="1" customFormat="1" ht="16.5" customHeight="1" x14ac:dyDescent="0.2">
      <c r="B177" s="131"/>
      <c r="C177" s="158" t="s">
        <v>415</v>
      </c>
      <c r="D177" s="158" t="s">
        <v>241</v>
      </c>
      <c r="E177" s="159" t="s">
        <v>2967</v>
      </c>
      <c r="F177" s="160" t="s">
        <v>2993</v>
      </c>
      <c r="G177" s="161" t="s">
        <v>353</v>
      </c>
      <c r="H177" s="162">
        <v>24</v>
      </c>
      <c r="I177" s="163"/>
      <c r="J177" s="164">
        <f t="shared" si="15"/>
        <v>0</v>
      </c>
      <c r="K177" s="165"/>
      <c r="L177" s="30"/>
      <c r="M177" s="166" t="s">
        <v>1</v>
      </c>
      <c r="N177" s="130" t="s">
        <v>37</v>
      </c>
      <c r="P177" s="167">
        <f t="shared" si="16"/>
        <v>0</v>
      </c>
      <c r="Q177" s="167">
        <v>0</v>
      </c>
      <c r="R177" s="167">
        <f t="shared" si="17"/>
        <v>0</v>
      </c>
      <c r="S177" s="167">
        <v>0</v>
      </c>
      <c r="T177" s="168">
        <f t="shared" si="18"/>
        <v>0</v>
      </c>
      <c r="AR177" s="169" t="s">
        <v>245</v>
      </c>
      <c r="AT177" s="169" t="s">
        <v>241</v>
      </c>
      <c r="AU177" s="169" t="s">
        <v>78</v>
      </c>
      <c r="AY177" s="13" t="s">
        <v>239</v>
      </c>
      <c r="BE177" s="97">
        <f t="shared" si="19"/>
        <v>0</v>
      </c>
      <c r="BF177" s="97">
        <f t="shared" si="20"/>
        <v>0</v>
      </c>
      <c r="BG177" s="97">
        <f t="shared" si="21"/>
        <v>0</v>
      </c>
      <c r="BH177" s="97">
        <f t="shared" si="22"/>
        <v>0</v>
      </c>
      <c r="BI177" s="97">
        <f t="shared" si="23"/>
        <v>0</v>
      </c>
      <c r="BJ177" s="13" t="s">
        <v>83</v>
      </c>
      <c r="BK177" s="97">
        <f t="shared" si="24"/>
        <v>0</v>
      </c>
      <c r="BL177" s="13" t="s">
        <v>245</v>
      </c>
      <c r="BM177" s="169" t="s">
        <v>584</v>
      </c>
    </row>
    <row r="178" spans="2:65" s="1" customFormat="1" ht="16.5" customHeight="1" x14ac:dyDescent="0.2">
      <c r="B178" s="131"/>
      <c r="C178" s="170" t="s">
        <v>419</v>
      </c>
      <c r="D178" s="170" t="s">
        <v>275</v>
      </c>
      <c r="E178" s="171" t="s">
        <v>2969</v>
      </c>
      <c r="F178" s="172" t="s">
        <v>2906</v>
      </c>
      <c r="G178" s="173" t="s">
        <v>353</v>
      </c>
      <c r="H178" s="174">
        <v>13</v>
      </c>
      <c r="I178" s="175"/>
      <c r="J178" s="176">
        <f t="shared" si="15"/>
        <v>0</v>
      </c>
      <c r="K178" s="177"/>
      <c r="L178" s="178"/>
      <c r="M178" s="179" t="s">
        <v>1</v>
      </c>
      <c r="N178" s="180" t="s">
        <v>37</v>
      </c>
      <c r="P178" s="167">
        <f t="shared" si="16"/>
        <v>0</v>
      </c>
      <c r="Q178" s="167">
        <v>0</v>
      </c>
      <c r="R178" s="167">
        <f t="shared" si="17"/>
        <v>0</v>
      </c>
      <c r="S178" s="167">
        <v>0</v>
      </c>
      <c r="T178" s="168">
        <f t="shared" si="18"/>
        <v>0</v>
      </c>
      <c r="AR178" s="169" t="s">
        <v>270</v>
      </c>
      <c r="AT178" s="169" t="s">
        <v>275</v>
      </c>
      <c r="AU178" s="169" t="s">
        <v>78</v>
      </c>
      <c r="AY178" s="13" t="s">
        <v>239</v>
      </c>
      <c r="BE178" s="97">
        <f t="shared" si="19"/>
        <v>0</v>
      </c>
      <c r="BF178" s="97">
        <f t="shared" si="20"/>
        <v>0</v>
      </c>
      <c r="BG178" s="97">
        <f t="shared" si="21"/>
        <v>0</v>
      </c>
      <c r="BH178" s="97">
        <f t="shared" si="22"/>
        <v>0</v>
      </c>
      <c r="BI178" s="97">
        <f t="shared" si="23"/>
        <v>0</v>
      </c>
      <c r="BJ178" s="13" t="s">
        <v>83</v>
      </c>
      <c r="BK178" s="97">
        <f t="shared" si="24"/>
        <v>0</v>
      </c>
      <c r="BL178" s="13" t="s">
        <v>245</v>
      </c>
      <c r="BM178" s="169" t="s">
        <v>592</v>
      </c>
    </row>
    <row r="179" spans="2:65" s="1" customFormat="1" ht="16.5" customHeight="1" x14ac:dyDescent="0.2">
      <c r="B179" s="131"/>
      <c r="C179" s="158" t="s">
        <v>423</v>
      </c>
      <c r="D179" s="158" t="s">
        <v>241</v>
      </c>
      <c r="E179" s="159" t="s">
        <v>2873</v>
      </c>
      <c r="F179" s="160" t="s">
        <v>2907</v>
      </c>
      <c r="G179" s="161" t="s">
        <v>353</v>
      </c>
      <c r="H179" s="162">
        <v>13</v>
      </c>
      <c r="I179" s="163"/>
      <c r="J179" s="164">
        <f t="shared" si="15"/>
        <v>0</v>
      </c>
      <c r="K179" s="165"/>
      <c r="L179" s="30"/>
      <c r="M179" s="166" t="s">
        <v>1</v>
      </c>
      <c r="N179" s="130" t="s">
        <v>37</v>
      </c>
      <c r="P179" s="167">
        <f t="shared" si="16"/>
        <v>0</v>
      </c>
      <c r="Q179" s="167">
        <v>0</v>
      </c>
      <c r="R179" s="167">
        <f t="shared" si="17"/>
        <v>0</v>
      </c>
      <c r="S179" s="167">
        <v>0</v>
      </c>
      <c r="T179" s="168">
        <f t="shared" si="18"/>
        <v>0</v>
      </c>
      <c r="AR179" s="169" t="s">
        <v>245</v>
      </c>
      <c r="AT179" s="169" t="s">
        <v>241</v>
      </c>
      <c r="AU179" s="169" t="s">
        <v>78</v>
      </c>
      <c r="AY179" s="13" t="s">
        <v>239</v>
      </c>
      <c r="BE179" s="97">
        <f t="shared" si="19"/>
        <v>0</v>
      </c>
      <c r="BF179" s="97">
        <f t="shared" si="20"/>
        <v>0</v>
      </c>
      <c r="BG179" s="97">
        <f t="shared" si="21"/>
        <v>0</v>
      </c>
      <c r="BH179" s="97">
        <f t="shared" si="22"/>
        <v>0</v>
      </c>
      <c r="BI179" s="97">
        <f t="shared" si="23"/>
        <v>0</v>
      </c>
      <c r="BJ179" s="13" t="s">
        <v>83</v>
      </c>
      <c r="BK179" s="97">
        <f t="shared" si="24"/>
        <v>0</v>
      </c>
      <c r="BL179" s="13" t="s">
        <v>245</v>
      </c>
      <c r="BM179" s="169" t="s">
        <v>600</v>
      </c>
    </row>
    <row r="180" spans="2:65" s="1" customFormat="1" ht="24.2" customHeight="1" x14ac:dyDescent="0.2">
      <c r="B180" s="131"/>
      <c r="C180" s="158" t="s">
        <v>427</v>
      </c>
      <c r="D180" s="158" t="s">
        <v>241</v>
      </c>
      <c r="E180" s="159" t="s">
        <v>2908</v>
      </c>
      <c r="F180" s="160" t="s">
        <v>2909</v>
      </c>
      <c r="G180" s="161" t="s">
        <v>1082</v>
      </c>
      <c r="H180" s="199">
        <v>0.3</v>
      </c>
      <c r="I180" s="163"/>
      <c r="J180" s="164">
        <f t="shared" si="15"/>
        <v>0</v>
      </c>
      <c r="K180" s="165"/>
      <c r="L180" s="30"/>
      <c r="M180" s="166" t="s">
        <v>1</v>
      </c>
      <c r="N180" s="130" t="s">
        <v>37</v>
      </c>
      <c r="P180" s="167">
        <f t="shared" si="16"/>
        <v>0</v>
      </c>
      <c r="Q180" s="167">
        <v>0</v>
      </c>
      <c r="R180" s="167">
        <f t="shared" si="17"/>
        <v>0</v>
      </c>
      <c r="S180" s="167">
        <v>0</v>
      </c>
      <c r="T180" s="168">
        <f t="shared" si="18"/>
        <v>0</v>
      </c>
      <c r="AR180" s="169" t="s">
        <v>245</v>
      </c>
      <c r="AT180" s="169" t="s">
        <v>241</v>
      </c>
      <c r="AU180" s="169" t="s">
        <v>78</v>
      </c>
      <c r="AY180" s="13" t="s">
        <v>239</v>
      </c>
      <c r="BE180" s="97">
        <f t="shared" si="19"/>
        <v>0</v>
      </c>
      <c r="BF180" s="97">
        <f t="shared" si="20"/>
        <v>0</v>
      </c>
      <c r="BG180" s="97">
        <f t="shared" si="21"/>
        <v>0</v>
      </c>
      <c r="BH180" s="97">
        <f t="shared" si="22"/>
        <v>0</v>
      </c>
      <c r="BI180" s="97">
        <f t="shared" si="23"/>
        <v>0</v>
      </c>
      <c r="BJ180" s="13" t="s">
        <v>83</v>
      </c>
      <c r="BK180" s="97">
        <f t="shared" si="24"/>
        <v>0</v>
      </c>
      <c r="BL180" s="13" t="s">
        <v>245</v>
      </c>
      <c r="BM180" s="169" t="s">
        <v>608</v>
      </c>
    </row>
    <row r="181" spans="2:65" s="1" customFormat="1" ht="24.2" customHeight="1" x14ac:dyDescent="0.2">
      <c r="B181" s="131"/>
      <c r="C181" s="158" t="s">
        <v>431</v>
      </c>
      <c r="D181" s="158" t="s">
        <v>241</v>
      </c>
      <c r="E181" s="159" t="s">
        <v>2910</v>
      </c>
      <c r="F181" s="160" t="s">
        <v>2870</v>
      </c>
      <c r="G181" s="161" t="s">
        <v>1082</v>
      </c>
      <c r="H181" s="199">
        <v>0.3</v>
      </c>
      <c r="I181" s="163"/>
      <c r="J181" s="164">
        <f t="shared" si="15"/>
        <v>0</v>
      </c>
      <c r="K181" s="165"/>
      <c r="L181" s="30"/>
      <c r="M181" s="182" t="s">
        <v>1</v>
      </c>
      <c r="N181" s="183" t="s">
        <v>37</v>
      </c>
      <c r="O181" s="184"/>
      <c r="P181" s="185">
        <f t="shared" si="16"/>
        <v>0</v>
      </c>
      <c r="Q181" s="185">
        <v>0</v>
      </c>
      <c r="R181" s="185">
        <f t="shared" si="17"/>
        <v>0</v>
      </c>
      <c r="S181" s="185">
        <v>0</v>
      </c>
      <c r="T181" s="186">
        <f t="shared" si="18"/>
        <v>0</v>
      </c>
      <c r="AR181" s="169" t="s">
        <v>245</v>
      </c>
      <c r="AT181" s="169" t="s">
        <v>241</v>
      </c>
      <c r="AU181" s="169" t="s">
        <v>78</v>
      </c>
      <c r="AY181" s="13" t="s">
        <v>239</v>
      </c>
      <c r="BE181" s="97">
        <f t="shared" si="19"/>
        <v>0</v>
      </c>
      <c r="BF181" s="97">
        <f t="shared" si="20"/>
        <v>0</v>
      </c>
      <c r="BG181" s="97">
        <f t="shared" si="21"/>
        <v>0</v>
      </c>
      <c r="BH181" s="97">
        <f t="shared" si="22"/>
        <v>0</v>
      </c>
      <c r="BI181" s="97">
        <f t="shared" si="23"/>
        <v>0</v>
      </c>
      <c r="BJ181" s="13" t="s">
        <v>83</v>
      </c>
      <c r="BK181" s="97">
        <f t="shared" si="24"/>
        <v>0</v>
      </c>
      <c r="BL181" s="13" t="s">
        <v>245</v>
      </c>
      <c r="BM181" s="169" t="s">
        <v>616</v>
      </c>
    </row>
    <row r="182" spans="2:65" s="1" customFormat="1" ht="6.95" customHeight="1" x14ac:dyDescent="0.2">
      <c r="B182" s="45"/>
      <c r="C182" s="46"/>
      <c r="D182" s="46"/>
      <c r="E182" s="46"/>
      <c r="F182" s="46"/>
      <c r="G182" s="46"/>
      <c r="H182" s="46"/>
      <c r="I182" s="46"/>
      <c r="J182" s="46"/>
      <c r="K182" s="46"/>
      <c r="L182" s="30"/>
    </row>
  </sheetData>
  <autoFilter ref="C131:K181" xr:uid="{00000000-0009-0000-0000-000009000000}"/>
  <mergeCells count="17">
    <mergeCell ref="L2:V2"/>
    <mergeCell ref="D106:F106"/>
    <mergeCell ref="D107:F107"/>
    <mergeCell ref="D108:F108"/>
    <mergeCell ref="E120:H120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  <mergeCell ref="E29:H29"/>
    <mergeCell ref="E124:H124"/>
    <mergeCell ref="E122:H1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194"/>
  <sheetViews>
    <sheetView showGridLines="0" topLeftCell="A156" workbookViewId="0">
      <selection activeCell="G179" sqref="G179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3" t="s">
        <v>102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4587</v>
      </c>
      <c r="L4" s="16"/>
      <c r="M4" s="103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14</v>
      </c>
      <c r="L6" s="16"/>
    </row>
    <row r="7" spans="2:46" ht="16.5" customHeight="1" x14ac:dyDescent="0.2">
      <c r="B7" s="16"/>
      <c r="E7" s="259" t="str">
        <f>'Rekapitulácia stavby'!K6</f>
        <v>KFA - Košická futbalová aréna II. a III. etapa</v>
      </c>
      <c r="F7" s="261"/>
      <c r="G7" s="261"/>
      <c r="H7" s="261"/>
      <c r="L7" s="16"/>
    </row>
    <row r="8" spans="2:46" ht="12" customHeight="1" x14ac:dyDescent="0.2">
      <c r="B8" s="16"/>
      <c r="D8" s="23" t="s">
        <v>180</v>
      </c>
      <c r="L8" s="16"/>
    </row>
    <row r="9" spans="2:46" s="1" customFormat="1" ht="16.5" customHeight="1" x14ac:dyDescent="0.2">
      <c r="B9" s="30"/>
      <c r="E9" s="259" t="s">
        <v>181</v>
      </c>
      <c r="F9" s="257"/>
      <c r="G9" s="257"/>
      <c r="H9" s="257"/>
      <c r="L9" s="30"/>
    </row>
    <row r="10" spans="2:46" s="1" customFormat="1" ht="12" customHeight="1" x14ac:dyDescent="0.2">
      <c r="B10" s="30"/>
      <c r="D10" s="23" t="s">
        <v>182</v>
      </c>
      <c r="L10" s="30"/>
    </row>
    <row r="11" spans="2:46" s="1" customFormat="1" ht="16.5" customHeight="1" x14ac:dyDescent="0.2">
      <c r="B11" s="30"/>
      <c r="E11" s="226" t="s">
        <v>2994</v>
      </c>
      <c r="F11" s="257"/>
      <c r="G11" s="257"/>
      <c r="H11" s="257"/>
      <c r="L11" s="30"/>
    </row>
    <row r="12" spans="2:46" s="1" customFormat="1" x14ac:dyDescent="0.2">
      <c r="B12" s="30"/>
      <c r="L12" s="30"/>
    </row>
    <row r="13" spans="2:46" s="1" customFormat="1" ht="12" customHeight="1" x14ac:dyDescent="0.2">
      <c r="B13" s="30"/>
      <c r="D13" s="23" t="s">
        <v>15</v>
      </c>
      <c r="F13" s="21" t="s">
        <v>1</v>
      </c>
      <c r="I13" s="23" t="s">
        <v>16</v>
      </c>
      <c r="J13" s="21" t="s">
        <v>1</v>
      </c>
      <c r="L13" s="30"/>
    </row>
    <row r="14" spans="2:46" s="1" customFormat="1" ht="12" customHeight="1" x14ac:dyDescent="0.2">
      <c r="B14" s="30"/>
      <c r="D14" s="23" t="s">
        <v>17</v>
      </c>
      <c r="F14" s="21" t="s">
        <v>18</v>
      </c>
      <c r="I14" s="23" t="s">
        <v>19</v>
      </c>
      <c r="J14" s="53" t="str">
        <f>'Rekapitulácia stavby'!AN8</f>
        <v>4.10.2022 - REV05</v>
      </c>
      <c r="L14" s="30"/>
    </row>
    <row r="15" spans="2:46" s="1" customFormat="1" ht="10.9" customHeight="1" x14ac:dyDescent="0.2">
      <c r="B15" s="30"/>
      <c r="L15" s="30"/>
    </row>
    <row r="16" spans="2:46" s="1" customFormat="1" ht="12" customHeight="1" x14ac:dyDescent="0.2">
      <c r="B16" s="30"/>
      <c r="D16" s="23" t="s">
        <v>20</v>
      </c>
      <c r="I16" s="23" t="s">
        <v>21</v>
      </c>
      <c r="J16" s="21" t="str">
        <f>IF('Rekapitulácia stavby'!AN10="","",'Rekapitulácia stavby'!AN10)</f>
        <v/>
      </c>
      <c r="L16" s="30"/>
    </row>
    <row r="17" spans="2:12" s="1" customFormat="1" ht="18" customHeight="1" x14ac:dyDescent="0.2">
      <c r="B17" s="30"/>
      <c r="E17" s="21" t="str">
        <f>IF('Rekapitulácia stavby'!E11="","",'Rekapitulácia stavby'!E11)</f>
        <v xml:space="preserve"> </v>
      </c>
      <c r="I17" s="23" t="s">
        <v>22</v>
      </c>
      <c r="J17" s="21" t="str">
        <f>IF('Rekapitulácia stavby'!AN11="","",'Rekapitulácia stavby'!AN11)</f>
        <v/>
      </c>
      <c r="L17" s="30"/>
    </row>
    <row r="18" spans="2:12" s="1" customFormat="1" ht="6.95" customHeight="1" x14ac:dyDescent="0.2">
      <c r="B18" s="30"/>
      <c r="L18" s="30"/>
    </row>
    <row r="19" spans="2:12" s="1" customFormat="1" ht="12" customHeight="1" x14ac:dyDescent="0.2">
      <c r="B19" s="30"/>
      <c r="D19" s="23" t="s">
        <v>23</v>
      </c>
      <c r="I19" s="23" t="s">
        <v>21</v>
      </c>
      <c r="J19" s="24" t="str">
        <f>'Rekapitulácia stavby'!AN13</f>
        <v>Vyplň údaj</v>
      </c>
      <c r="L19" s="30"/>
    </row>
    <row r="20" spans="2:12" s="1" customFormat="1" ht="18" customHeight="1" x14ac:dyDescent="0.2">
      <c r="B20" s="30"/>
      <c r="E20" s="258" t="str">
        <f>'Rekapitulácia stavby'!E14</f>
        <v>Vyplň údaj</v>
      </c>
      <c r="F20" s="248"/>
      <c r="G20" s="248"/>
      <c r="H20" s="248"/>
      <c r="I20" s="23" t="s">
        <v>22</v>
      </c>
      <c r="J20" s="24" t="str">
        <f>'Rekapitulácia stavby'!AN14</f>
        <v>Vyplň údaj</v>
      </c>
      <c r="L20" s="30"/>
    </row>
    <row r="21" spans="2:12" s="1" customFormat="1" ht="6.95" customHeight="1" x14ac:dyDescent="0.2">
      <c r="B21" s="30"/>
      <c r="L21" s="30"/>
    </row>
    <row r="22" spans="2:12" s="1" customFormat="1" ht="12" customHeight="1" x14ac:dyDescent="0.2">
      <c r="B22" s="30"/>
      <c r="D22" s="23" t="s">
        <v>25</v>
      </c>
      <c r="I22" s="23" t="s">
        <v>21</v>
      </c>
      <c r="J22" s="21" t="str">
        <f>IF('Rekapitulácia stavby'!AN16="","",'Rekapitulácia stavby'!AN16)</f>
        <v/>
      </c>
      <c r="L22" s="30"/>
    </row>
    <row r="23" spans="2:12" s="1" customFormat="1" ht="18" customHeight="1" x14ac:dyDescent="0.2">
      <c r="B23" s="30"/>
      <c r="E23" s="21" t="str">
        <f>IF('Rekapitulácia stavby'!E17="","",'Rekapitulácia stavby'!E17)</f>
        <v>HESCON,s.r.o.</v>
      </c>
      <c r="I23" s="23" t="s">
        <v>22</v>
      </c>
      <c r="J23" s="21" t="str">
        <f>IF('Rekapitulácia stavby'!AN17="","",'Rekapitulácia stavby'!AN17)</f>
        <v/>
      </c>
      <c r="L23" s="30"/>
    </row>
    <row r="24" spans="2:12" s="1" customFormat="1" ht="6.95" customHeight="1" x14ac:dyDescent="0.2">
      <c r="B24" s="30"/>
      <c r="L24" s="30"/>
    </row>
    <row r="25" spans="2:12" s="1" customFormat="1" ht="12" customHeight="1" x14ac:dyDescent="0.2">
      <c r="B25" s="30"/>
      <c r="D25" s="23" t="s">
        <v>27</v>
      </c>
      <c r="I25" s="23" t="s">
        <v>21</v>
      </c>
      <c r="J25" s="21" t="str">
        <f>IF('Rekapitulácia stavby'!AN19="","",'Rekapitulácia stavby'!AN19)</f>
        <v/>
      </c>
      <c r="L25" s="30"/>
    </row>
    <row r="26" spans="2:12" s="1" customFormat="1" ht="18" customHeight="1" x14ac:dyDescent="0.2">
      <c r="B26" s="30"/>
      <c r="E26" s="21" t="str">
        <f>IF('Rekapitulácia stavby'!E20="","",'Rekapitulácia stavby'!E20)</f>
        <v xml:space="preserve"> </v>
      </c>
      <c r="I26" s="23" t="s">
        <v>22</v>
      </c>
      <c r="J26" s="21" t="str">
        <f>IF('Rekapitulácia stavby'!AN20="","",'Rekapitulácia stavby'!AN20)</f>
        <v/>
      </c>
      <c r="L26" s="30"/>
    </row>
    <row r="27" spans="2:12" s="1" customFormat="1" ht="6.95" customHeight="1" x14ac:dyDescent="0.2">
      <c r="B27" s="30"/>
      <c r="L27" s="30"/>
    </row>
    <row r="28" spans="2:12" s="1" customFormat="1" ht="12" customHeight="1" x14ac:dyDescent="0.2">
      <c r="B28" s="30"/>
      <c r="D28" s="23" t="s">
        <v>28</v>
      </c>
      <c r="L28" s="30"/>
    </row>
    <row r="29" spans="2:12" s="7" customFormat="1" ht="16.5" customHeight="1" x14ac:dyDescent="0.2">
      <c r="B29" s="104"/>
      <c r="E29" s="251" t="s">
        <v>1</v>
      </c>
      <c r="F29" s="251"/>
      <c r="G29" s="251"/>
      <c r="H29" s="251"/>
      <c r="L29" s="104"/>
    </row>
    <row r="30" spans="2:12" s="1" customFormat="1" ht="6.95" customHeight="1" x14ac:dyDescent="0.2">
      <c r="B30" s="30"/>
      <c r="L30" s="30"/>
    </row>
    <row r="31" spans="2:12" s="1" customFormat="1" ht="6.95" customHeight="1" x14ac:dyDescent="0.2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5" customHeight="1" x14ac:dyDescent="0.2">
      <c r="B32" s="30"/>
      <c r="D32" s="21" t="s">
        <v>187</v>
      </c>
      <c r="J32" s="29">
        <f>J98</f>
        <v>0</v>
      </c>
      <c r="L32" s="30"/>
    </row>
    <row r="33" spans="2:12" s="1" customFormat="1" ht="14.45" customHeight="1" x14ac:dyDescent="0.2">
      <c r="B33" s="30"/>
      <c r="D33" s="28" t="s">
        <v>174</v>
      </c>
      <c r="J33" s="29">
        <f>J103</f>
        <v>0</v>
      </c>
      <c r="L33" s="30"/>
    </row>
    <row r="34" spans="2:12" s="1" customFormat="1" ht="25.35" customHeight="1" x14ac:dyDescent="0.2">
      <c r="B34" s="30"/>
      <c r="D34" s="105" t="s">
        <v>31</v>
      </c>
      <c r="J34" s="66">
        <f>ROUND(J32 + J33, 2)</f>
        <v>0</v>
      </c>
      <c r="L34" s="30"/>
    </row>
    <row r="35" spans="2:12" s="1" customFormat="1" ht="6.95" customHeight="1" x14ac:dyDescent="0.2">
      <c r="B35" s="30"/>
      <c r="D35" s="54"/>
      <c r="E35" s="54"/>
      <c r="F35" s="54"/>
      <c r="G35" s="54"/>
      <c r="H35" s="54"/>
      <c r="I35" s="54"/>
      <c r="J35" s="54"/>
      <c r="K35" s="54"/>
      <c r="L35" s="30"/>
    </row>
    <row r="36" spans="2:12" s="1" customFormat="1" ht="14.45" customHeight="1" x14ac:dyDescent="0.2">
      <c r="B36" s="30"/>
      <c r="F36" s="33" t="s">
        <v>33</v>
      </c>
      <c r="I36" s="33" t="s">
        <v>32</v>
      </c>
      <c r="J36" s="33" t="s">
        <v>34</v>
      </c>
      <c r="L36" s="30"/>
    </row>
    <row r="37" spans="2:12" s="1" customFormat="1" ht="14.45" customHeight="1" x14ac:dyDescent="0.2">
      <c r="B37" s="30"/>
      <c r="D37" s="106" t="s">
        <v>35</v>
      </c>
      <c r="E37" s="35" t="s">
        <v>36</v>
      </c>
      <c r="F37" s="107">
        <f>ROUND((SUM(BE103:BE110) + SUM(BE132:BE186)),  2)</f>
        <v>0</v>
      </c>
      <c r="G37" s="108"/>
      <c r="H37" s="108"/>
      <c r="I37" s="109">
        <v>0.2</v>
      </c>
      <c r="J37" s="107">
        <f>ROUND(((SUM(BE103:BE110) + SUM(BE132:BE186))*I37),  2)</f>
        <v>0</v>
      </c>
      <c r="L37" s="30"/>
    </row>
    <row r="38" spans="2:12" s="1" customFormat="1" ht="14.45" customHeight="1" x14ac:dyDescent="0.2">
      <c r="B38" s="30"/>
      <c r="E38" s="35" t="s">
        <v>37</v>
      </c>
      <c r="F38" s="107">
        <f>ROUND((SUM(BF103:BF110) + SUM(BF132:BF186)),  2)</f>
        <v>0</v>
      </c>
      <c r="G38" s="108"/>
      <c r="H38" s="108"/>
      <c r="I38" s="109">
        <v>0.2</v>
      </c>
      <c r="J38" s="107">
        <f>ROUND(((SUM(BF103:BF110) + SUM(BF132:BF186))*I38),  2)</f>
        <v>0</v>
      </c>
      <c r="L38" s="30"/>
    </row>
    <row r="39" spans="2:12" s="1" customFormat="1" ht="14.45" hidden="1" customHeight="1" x14ac:dyDescent="0.2">
      <c r="B39" s="30"/>
      <c r="E39" s="23" t="s">
        <v>38</v>
      </c>
      <c r="F39" s="86">
        <f>ROUND((SUM(BG103:BG110) + SUM(BG132:BG186)),  2)</f>
        <v>0</v>
      </c>
      <c r="I39" s="110">
        <v>0.2</v>
      </c>
      <c r="J39" s="86">
        <f>0</f>
        <v>0</v>
      </c>
      <c r="L39" s="30"/>
    </row>
    <row r="40" spans="2:12" s="1" customFormat="1" ht="14.45" hidden="1" customHeight="1" x14ac:dyDescent="0.2">
      <c r="B40" s="30"/>
      <c r="E40" s="23" t="s">
        <v>39</v>
      </c>
      <c r="F40" s="86">
        <f>ROUND((SUM(BH103:BH110) + SUM(BH132:BH186)),  2)</f>
        <v>0</v>
      </c>
      <c r="I40" s="110">
        <v>0.2</v>
      </c>
      <c r="J40" s="86">
        <f>0</f>
        <v>0</v>
      </c>
      <c r="L40" s="30"/>
    </row>
    <row r="41" spans="2:12" s="1" customFormat="1" ht="14.45" hidden="1" customHeight="1" x14ac:dyDescent="0.2">
      <c r="B41" s="30"/>
      <c r="E41" s="35" t="s">
        <v>40</v>
      </c>
      <c r="F41" s="107">
        <f>ROUND((SUM(BI103:BI110) + SUM(BI132:BI186)),  2)</f>
        <v>0</v>
      </c>
      <c r="G41" s="108"/>
      <c r="H41" s="108"/>
      <c r="I41" s="109">
        <v>0</v>
      </c>
      <c r="J41" s="107">
        <f>0</f>
        <v>0</v>
      </c>
      <c r="L41" s="30"/>
    </row>
    <row r="42" spans="2:12" s="1" customFormat="1" ht="6.95" customHeight="1" x14ac:dyDescent="0.2">
      <c r="B42" s="30"/>
      <c r="L42" s="30"/>
    </row>
    <row r="43" spans="2:12" s="1" customFormat="1" ht="25.35" customHeight="1" x14ac:dyDescent="0.2">
      <c r="B43" s="30"/>
      <c r="C43" s="101"/>
      <c r="D43" s="111" t="s">
        <v>41</v>
      </c>
      <c r="E43" s="57"/>
      <c r="F43" s="57"/>
      <c r="G43" s="112" t="s">
        <v>42</v>
      </c>
      <c r="H43" s="113" t="s">
        <v>43</v>
      </c>
      <c r="I43" s="57"/>
      <c r="J43" s="114">
        <f>SUM(J34:J41)</f>
        <v>0</v>
      </c>
      <c r="K43" s="115"/>
      <c r="L43" s="30"/>
    </row>
    <row r="44" spans="2:12" s="1" customFormat="1" ht="14.45" customHeight="1" x14ac:dyDescent="0.2">
      <c r="B44" s="30"/>
      <c r="L44" s="30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30"/>
      <c r="D50" s="42" t="s">
        <v>44</v>
      </c>
      <c r="E50" s="43"/>
      <c r="F50" s="43"/>
      <c r="G50" s="42" t="s">
        <v>45</v>
      </c>
      <c r="H50" s="43"/>
      <c r="I50" s="43"/>
      <c r="J50" s="43"/>
      <c r="K50" s="43"/>
      <c r="L50" s="30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30"/>
      <c r="D61" s="44" t="s">
        <v>46</v>
      </c>
      <c r="E61" s="32"/>
      <c r="F61" s="116" t="s">
        <v>47</v>
      </c>
      <c r="G61" s="44" t="s">
        <v>46</v>
      </c>
      <c r="H61" s="32"/>
      <c r="I61" s="32"/>
      <c r="J61" s="117" t="s">
        <v>47</v>
      </c>
      <c r="K61" s="32"/>
      <c r="L61" s="30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30"/>
      <c r="D65" s="42" t="s">
        <v>48</v>
      </c>
      <c r="E65" s="43"/>
      <c r="F65" s="43"/>
      <c r="G65" s="42" t="s">
        <v>49</v>
      </c>
      <c r="H65" s="43"/>
      <c r="I65" s="43"/>
      <c r="J65" s="43"/>
      <c r="K65" s="43"/>
      <c r="L65" s="30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30"/>
      <c r="D76" s="44" t="s">
        <v>46</v>
      </c>
      <c r="E76" s="32"/>
      <c r="F76" s="116" t="s">
        <v>47</v>
      </c>
      <c r="G76" s="44" t="s">
        <v>46</v>
      </c>
      <c r="H76" s="32"/>
      <c r="I76" s="32"/>
      <c r="J76" s="117" t="s">
        <v>47</v>
      </c>
      <c r="K76" s="32"/>
      <c r="L76" s="30"/>
    </row>
    <row r="77" spans="2:12" s="1" customFormat="1" ht="14.45" customHeight="1" x14ac:dyDescent="0.2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12" s="1" customFormat="1" ht="6.95" customHeight="1" x14ac:dyDescent="0.2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12" s="1" customFormat="1" ht="24.95" customHeight="1" x14ac:dyDescent="0.2">
      <c r="B82" s="30"/>
      <c r="C82" s="17" t="s">
        <v>4588</v>
      </c>
      <c r="L82" s="30"/>
    </row>
    <row r="83" spans="2:12" s="1" customFormat="1" ht="6.95" customHeight="1" x14ac:dyDescent="0.2">
      <c r="B83" s="30"/>
      <c r="L83" s="30"/>
    </row>
    <row r="84" spans="2:12" s="1" customFormat="1" ht="12" customHeight="1" x14ac:dyDescent="0.2">
      <c r="B84" s="30"/>
      <c r="C84" s="23" t="s">
        <v>14</v>
      </c>
      <c r="L84" s="30"/>
    </row>
    <row r="85" spans="2:12" s="1" customFormat="1" ht="16.5" customHeight="1" x14ac:dyDescent="0.2">
      <c r="B85" s="30"/>
      <c r="E85" s="259" t="str">
        <f>E7</f>
        <v>KFA - Košická futbalová aréna II. a III. etapa</v>
      </c>
      <c r="F85" s="261"/>
      <c r="G85" s="261"/>
      <c r="H85" s="261"/>
      <c r="L85" s="30"/>
    </row>
    <row r="86" spans="2:12" ht="12" customHeight="1" x14ac:dyDescent="0.2">
      <c r="B86" s="16"/>
      <c r="C86" s="23" t="s">
        <v>180</v>
      </c>
      <c r="L86" s="16"/>
    </row>
    <row r="87" spans="2:12" s="1" customFormat="1" ht="16.5" customHeight="1" x14ac:dyDescent="0.2">
      <c r="B87" s="30"/>
      <c r="E87" s="259" t="s">
        <v>181</v>
      </c>
      <c r="F87" s="257"/>
      <c r="G87" s="257"/>
      <c r="H87" s="257"/>
      <c r="L87" s="30"/>
    </row>
    <row r="88" spans="2:12" s="1" customFormat="1" ht="12" customHeight="1" x14ac:dyDescent="0.2">
      <c r="B88" s="30"/>
      <c r="C88" s="23" t="s">
        <v>182</v>
      </c>
      <c r="L88" s="30"/>
    </row>
    <row r="89" spans="2:12" s="1" customFormat="1" ht="16.5" customHeight="1" x14ac:dyDescent="0.2">
      <c r="B89" s="30"/>
      <c r="E89" s="226" t="str">
        <f>E11</f>
        <v>012 - ZTI - Vstavok B4</v>
      </c>
      <c r="F89" s="257"/>
      <c r="G89" s="257"/>
      <c r="H89" s="257"/>
      <c r="L89" s="30"/>
    </row>
    <row r="90" spans="2:12" s="1" customFormat="1" ht="6.95" customHeight="1" x14ac:dyDescent="0.2">
      <c r="B90" s="30"/>
      <c r="L90" s="30"/>
    </row>
    <row r="91" spans="2:12" s="1" customFormat="1" ht="12" customHeight="1" x14ac:dyDescent="0.2">
      <c r="B91" s="30"/>
      <c r="C91" s="23" t="s">
        <v>17</v>
      </c>
      <c r="F91" s="21" t="str">
        <f>F14</f>
        <v xml:space="preserve"> </v>
      </c>
      <c r="I91" s="23" t="s">
        <v>19</v>
      </c>
      <c r="J91" s="53" t="str">
        <f>IF(J14="","",J14)</f>
        <v>4.10.2022 - REV05</v>
      </c>
      <c r="L91" s="30"/>
    </row>
    <row r="92" spans="2:12" s="1" customFormat="1" ht="6.95" customHeight="1" x14ac:dyDescent="0.2">
      <c r="B92" s="30"/>
      <c r="L92" s="30"/>
    </row>
    <row r="93" spans="2:12" s="1" customFormat="1" ht="15.2" customHeight="1" x14ac:dyDescent="0.2">
      <c r="B93" s="30"/>
      <c r="C93" s="23" t="s">
        <v>20</v>
      </c>
      <c r="F93" s="21" t="str">
        <f>E17</f>
        <v xml:space="preserve"> </v>
      </c>
      <c r="I93" s="23" t="s">
        <v>25</v>
      </c>
      <c r="J93" s="26" t="str">
        <f>E23</f>
        <v>HESCON,s.r.o.</v>
      </c>
      <c r="L93" s="30"/>
    </row>
    <row r="94" spans="2:12" s="1" customFormat="1" ht="15.2" customHeight="1" x14ac:dyDescent="0.2">
      <c r="B94" s="30"/>
      <c r="C94" s="23" t="s">
        <v>23</v>
      </c>
      <c r="F94" s="21" t="str">
        <f>IF(E20="","",E20)</f>
        <v>Vyplň údaj</v>
      </c>
      <c r="I94" s="23" t="s">
        <v>27</v>
      </c>
      <c r="J94" s="26" t="str">
        <f>E26</f>
        <v xml:space="preserve"> </v>
      </c>
      <c r="L94" s="30"/>
    </row>
    <row r="95" spans="2:12" s="1" customFormat="1" ht="10.35" customHeight="1" x14ac:dyDescent="0.2">
      <c r="B95" s="30"/>
      <c r="L95" s="30"/>
    </row>
    <row r="96" spans="2:12" s="1" customFormat="1" ht="29.25" customHeight="1" x14ac:dyDescent="0.2">
      <c r="B96" s="30"/>
      <c r="C96" s="118" t="s">
        <v>188</v>
      </c>
      <c r="D96" s="101"/>
      <c r="E96" s="101"/>
      <c r="F96" s="101"/>
      <c r="G96" s="101"/>
      <c r="H96" s="101"/>
      <c r="I96" s="101"/>
      <c r="J96" s="119" t="s">
        <v>189</v>
      </c>
      <c r="K96" s="101"/>
      <c r="L96" s="30"/>
    </row>
    <row r="97" spans="2:65" s="1" customFormat="1" ht="10.35" customHeight="1" x14ac:dyDescent="0.2">
      <c r="B97" s="30"/>
      <c r="L97" s="30"/>
    </row>
    <row r="98" spans="2:65" s="1" customFormat="1" ht="22.9" customHeight="1" x14ac:dyDescent="0.2">
      <c r="B98" s="30"/>
      <c r="C98" s="120" t="s">
        <v>190</v>
      </c>
      <c r="J98" s="66">
        <f>J132</f>
        <v>0</v>
      </c>
      <c r="L98" s="30"/>
      <c r="AU98" s="13" t="s">
        <v>191</v>
      </c>
    </row>
    <row r="99" spans="2:65" s="8" customFormat="1" ht="24.95" customHeight="1" x14ac:dyDescent="0.2">
      <c r="B99" s="121"/>
      <c r="D99" s="122" t="s">
        <v>2918</v>
      </c>
      <c r="E99" s="123"/>
      <c r="F99" s="123"/>
      <c r="G99" s="123"/>
      <c r="H99" s="123"/>
      <c r="I99" s="123"/>
      <c r="J99" s="124">
        <f>J133</f>
        <v>0</v>
      </c>
      <c r="L99" s="121"/>
    </row>
    <row r="100" spans="2:65" s="8" customFormat="1" ht="24.95" customHeight="1" x14ac:dyDescent="0.2">
      <c r="B100" s="121"/>
      <c r="D100" s="122" t="s">
        <v>2923</v>
      </c>
      <c r="E100" s="123"/>
      <c r="F100" s="123"/>
      <c r="G100" s="123"/>
      <c r="H100" s="123"/>
      <c r="I100" s="123"/>
      <c r="J100" s="124">
        <f>J158</f>
        <v>0</v>
      </c>
      <c r="L100" s="121"/>
    </row>
    <row r="101" spans="2:65" s="1" customFormat="1" ht="21.75" customHeight="1" x14ac:dyDescent="0.2">
      <c r="B101" s="30"/>
      <c r="L101" s="30"/>
    </row>
    <row r="102" spans="2:65" s="1" customFormat="1" ht="6.95" customHeight="1" x14ac:dyDescent="0.2">
      <c r="B102" s="30"/>
      <c r="L102" s="30"/>
    </row>
    <row r="103" spans="2:65" s="1" customFormat="1" ht="29.25" customHeight="1" x14ac:dyDescent="0.2">
      <c r="B103" s="30"/>
      <c r="C103" s="120" t="s">
        <v>217</v>
      </c>
      <c r="J103" s="129">
        <f>ROUND(J104 + J105 + J106 + J107 + J108 + J109,2)</f>
        <v>0</v>
      </c>
      <c r="L103" s="30"/>
      <c r="N103" s="130" t="s">
        <v>35</v>
      </c>
    </row>
    <row r="104" spans="2:65" s="1" customFormat="1" ht="18" customHeight="1" x14ac:dyDescent="0.2">
      <c r="B104" s="131"/>
      <c r="C104" s="132"/>
      <c r="D104" s="207" t="s">
        <v>218</v>
      </c>
      <c r="E104" s="260"/>
      <c r="F104" s="260"/>
      <c r="G104" s="132"/>
      <c r="H104" s="132"/>
      <c r="I104" s="132"/>
      <c r="J104" s="94">
        <v>0</v>
      </c>
      <c r="K104" s="132"/>
      <c r="L104" s="131"/>
      <c r="M104" s="132"/>
      <c r="N104" s="134" t="s">
        <v>37</v>
      </c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5" t="s">
        <v>219</v>
      </c>
      <c r="AZ104" s="132"/>
      <c r="BA104" s="132"/>
      <c r="BB104" s="132"/>
      <c r="BC104" s="132"/>
      <c r="BD104" s="132"/>
      <c r="BE104" s="136">
        <f t="shared" ref="BE104:BE109" si="0">IF(N104="základná",J104,0)</f>
        <v>0</v>
      </c>
      <c r="BF104" s="136">
        <f t="shared" ref="BF104:BF109" si="1">IF(N104="znížená",J104,0)</f>
        <v>0</v>
      </c>
      <c r="BG104" s="136">
        <f t="shared" ref="BG104:BG109" si="2">IF(N104="zákl. prenesená",J104,0)</f>
        <v>0</v>
      </c>
      <c r="BH104" s="136">
        <f t="shared" ref="BH104:BH109" si="3">IF(N104="zníž. prenesená",J104,0)</f>
        <v>0</v>
      </c>
      <c r="BI104" s="136">
        <f t="shared" ref="BI104:BI109" si="4">IF(N104="nulová",J104,0)</f>
        <v>0</v>
      </c>
      <c r="BJ104" s="135" t="s">
        <v>83</v>
      </c>
      <c r="BK104" s="132"/>
      <c r="BL104" s="132"/>
      <c r="BM104" s="132"/>
    </row>
    <row r="105" spans="2:65" s="1" customFormat="1" ht="18" customHeight="1" x14ac:dyDescent="0.2">
      <c r="B105" s="131"/>
      <c r="C105" s="132"/>
      <c r="D105" s="207" t="s">
        <v>220</v>
      </c>
      <c r="E105" s="260"/>
      <c r="F105" s="260"/>
      <c r="G105" s="132"/>
      <c r="H105" s="132"/>
      <c r="I105" s="132"/>
      <c r="J105" s="94">
        <v>0</v>
      </c>
      <c r="K105" s="132"/>
      <c r="L105" s="131"/>
      <c r="M105" s="132"/>
      <c r="N105" s="134" t="s">
        <v>37</v>
      </c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5" t="s">
        <v>219</v>
      </c>
      <c r="AZ105" s="132"/>
      <c r="BA105" s="132"/>
      <c r="BB105" s="132"/>
      <c r="BC105" s="132"/>
      <c r="BD105" s="132"/>
      <c r="BE105" s="136">
        <f t="shared" si="0"/>
        <v>0</v>
      </c>
      <c r="BF105" s="136">
        <f t="shared" si="1"/>
        <v>0</v>
      </c>
      <c r="BG105" s="136">
        <f t="shared" si="2"/>
        <v>0</v>
      </c>
      <c r="BH105" s="136">
        <f t="shared" si="3"/>
        <v>0</v>
      </c>
      <c r="BI105" s="136">
        <f t="shared" si="4"/>
        <v>0</v>
      </c>
      <c r="BJ105" s="135" t="s">
        <v>83</v>
      </c>
      <c r="BK105" s="132"/>
      <c r="BL105" s="132"/>
      <c r="BM105" s="132"/>
    </row>
    <row r="106" spans="2:65" s="1" customFormat="1" ht="18" customHeight="1" x14ac:dyDescent="0.2">
      <c r="B106" s="131"/>
      <c r="C106" s="132"/>
      <c r="D106" s="207" t="s">
        <v>221</v>
      </c>
      <c r="E106" s="260"/>
      <c r="F106" s="260"/>
      <c r="G106" s="132"/>
      <c r="H106" s="132"/>
      <c r="I106" s="132"/>
      <c r="J106" s="94">
        <v>0</v>
      </c>
      <c r="K106" s="132"/>
      <c r="L106" s="131"/>
      <c r="M106" s="132"/>
      <c r="N106" s="134" t="s">
        <v>37</v>
      </c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5" t="s">
        <v>219</v>
      </c>
      <c r="AZ106" s="132"/>
      <c r="BA106" s="132"/>
      <c r="BB106" s="132"/>
      <c r="BC106" s="132"/>
      <c r="BD106" s="132"/>
      <c r="BE106" s="136">
        <f t="shared" si="0"/>
        <v>0</v>
      </c>
      <c r="BF106" s="136">
        <f t="shared" si="1"/>
        <v>0</v>
      </c>
      <c r="BG106" s="136">
        <f t="shared" si="2"/>
        <v>0</v>
      </c>
      <c r="BH106" s="136">
        <f t="shared" si="3"/>
        <v>0</v>
      </c>
      <c r="BI106" s="136">
        <f t="shared" si="4"/>
        <v>0</v>
      </c>
      <c r="BJ106" s="135" t="s">
        <v>83</v>
      </c>
      <c r="BK106" s="132"/>
      <c r="BL106" s="132"/>
      <c r="BM106" s="132"/>
    </row>
    <row r="107" spans="2:65" s="1" customFormat="1" ht="18" customHeight="1" x14ac:dyDescent="0.2">
      <c r="B107" s="131"/>
      <c r="C107" s="132"/>
      <c r="D107" s="207" t="s">
        <v>222</v>
      </c>
      <c r="E107" s="260"/>
      <c r="F107" s="260"/>
      <c r="G107" s="132"/>
      <c r="H107" s="132"/>
      <c r="I107" s="132"/>
      <c r="J107" s="94">
        <v>0</v>
      </c>
      <c r="K107" s="132"/>
      <c r="L107" s="131"/>
      <c r="M107" s="132"/>
      <c r="N107" s="134" t="s">
        <v>37</v>
      </c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5" t="s">
        <v>219</v>
      </c>
      <c r="AZ107" s="132"/>
      <c r="BA107" s="132"/>
      <c r="BB107" s="132"/>
      <c r="BC107" s="132"/>
      <c r="BD107" s="132"/>
      <c r="BE107" s="136">
        <f t="shared" si="0"/>
        <v>0</v>
      </c>
      <c r="BF107" s="136">
        <f t="shared" si="1"/>
        <v>0</v>
      </c>
      <c r="BG107" s="136">
        <f t="shared" si="2"/>
        <v>0</v>
      </c>
      <c r="BH107" s="136">
        <f t="shared" si="3"/>
        <v>0</v>
      </c>
      <c r="BI107" s="136">
        <f t="shared" si="4"/>
        <v>0</v>
      </c>
      <c r="BJ107" s="135" t="s">
        <v>83</v>
      </c>
      <c r="BK107" s="132"/>
      <c r="BL107" s="132"/>
      <c r="BM107" s="132"/>
    </row>
    <row r="108" spans="2:65" s="1" customFormat="1" ht="18" customHeight="1" x14ac:dyDescent="0.2">
      <c r="B108" s="131"/>
      <c r="C108" s="132"/>
      <c r="D108" s="207" t="s">
        <v>223</v>
      </c>
      <c r="E108" s="260"/>
      <c r="F108" s="260"/>
      <c r="G108" s="132"/>
      <c r="H108" s="132"/>
      <c r="I108" s="132"/>
      <c r="J108" s="94">
        <v>0</v>
      </c>
      <c r="K108" s="132"/>
      <c r="L108" s="131"/>
      <c r="M108" s="132"/>
      <c r="N108" s="134" t="s">
        <v>37</v>
      </c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5" t="s">
        <v>219</v>
      </c>
      <c r="AZ108" s="132"/>
      <c r="BA108" s="132"/>
      <c r="BB108" s="132"/>
      <c r="BC108" s="132"/>
      <c r="BD108" s="132"/>
      <c r="BE108" s="136">
        <f t="shared" si="0"/>
        <v>0</v>
      </c>
      <c r="BF108" s="136">
        <f t="shared" si="1"/>
        <v>0</v>
      </c>
      <c r="BG108" s="136">
        <f t="shared" si="2"/>
        <v>0</v>
      </c>
      <c r="BH108" s="136">
        <f t="shared" si="3"/>
        <v>0</v>
      </c>
      <c r="BI108" s="136">
        <f t="shared" si="4"/>
        <v>0</v>
      </c>
      <c r="BJ108" s="135" t="s">
        <v>83</v>
      </c>
      <c r="BK108" s="132"/>
      <c r="BL108" s="132"/>
      <c r="BM108" s="132"/>
    </row>
    <row r="109" spans="2:65" s="1" customFormat="1" ht="18" customHeight="1" x14ac:dyDescent="0.2">
      <c r="B109" s="131"/>
      <c r="C109" s="132"/>
      <c r="D109" s="133" t="s">
        <v>224</v>
      </c>
      <c r="E109" s="132"/>
      <c r="F109" s="132"/>
      <c r="G109" s="132"/>
      <c r="H109" s="132"/>
      <c r="I109" s="132"/>
      <c r="J109" s="94">
        <f>ROUND(J32*T109,2)</f>
        <v>0</v>
      </c>
      <c r="K109" s="132"/>
      <c r="L109" s="131"/>
      <c r="M109" s="132"/>
      <c r="N109" s="134" t="s">
        <v>37</v>
      </c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5" t="s">
        <v>225</v>
      </c>
      <c r="AZ109" s="132"/>
      <c r="BA109" s="132"/>
      <c r="BB109" s="132"/>
      <c r="BC109" s="132"/>
      <c r="BD109" s="132"/>
      <c r="BE109" s="136">
        <f t="shared" si="0"/>
        <v>0</v>
      </c>
      <c r="BF109" s="136">
        <f t="shared" si="1"/>
        <v>0</v>
      </c>
      <c r="BG109" s="136">
        <f t="shared" si="2"/>
        <v>0</v>
      </c>
      <c r="BH109" s="136">
        <f t="shared" si="3"/>
        <v>0</v>
      </c>
      <c r="BI109" s="136">
        <f t="shared" si="4"/>
        <v>0</v>
      </c>
      <c r="BJ109" s="135" t="s">
        <v>83</v>
      </c>
      <c r="BK109" s="132"/>
      <c r="BL109" s="132"/>
      <c r="BM109" s="132"/>
    </row>
    <row r="110" spans="2:65" s="1" customFormat="1" x14ac:dyDescent="0.2">
      <c r="B110" s="30"/>
      <c r="L110" s="30"/>
    </row>
    <row r="111" spans="2:65" s="1" customFormat="1" ht="29.25" customHeight="1" x14ac:dyDescent="0.2">
      <c r="B111" s="30"/>
      <c r="C111" s="100" t="s">
        <v>179</v>
      </c>
      <c r="D111" s="101"/>
      <c r="E111" s="101"/>
      <c r="F111" s="101"/>
      <c r="G111" s="101"/>
      <c r="H111" s="101"/>
      <c r="I111" s="101"/>
      <c r="J111" s="102">
        <f>ROUND(J98+J103,2)</f>
        <v>0</v>
      </c>
      <c r="K111" s="101"/>
      <c r="L111" s="30"/>
    </row>
    <row r="112" spans="2:65" s="1" customFormat="1" ht="6.95" customHeight="1" x14ac:dyDescent="0.2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30"/>
    </row>
    <row r="116" spans="2:12" s="1" customFormat="1" ht="6.95" customHeight="1" x14ac:dyDescent="0.2"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30"/>
    </row>
    <row r="117" spans="2:12" s="1" customFormat="1" ht="24.95" customHeight="1" x14ac:dyDescent="0.2">
      <c r="B117" s="30"/>
      <c r="C117" s="17" t="s">
        <v>4589</v>
      </c>
      <c r="L117" s="30"/>
    </row>
    <row r="118" spans="2:12" s="1" customFormat="1" ht="6.95" customHeight="1" x14ac:dyDescent="0.2">
      <c r="B118" s="30"/>
      <c r="L118" s="30"/>
    </row>
    <row r="119" spans="2:12" s="1" customFormat="1" ht="12" customHeight="1" x14ac:dyDescent="0.2">
      <c r="B119" s="30"/>
      <c r="C119" s="23" t="s">
        <v>14</v>
      </c>
      <c r="L119" s="30"/>
    </row>
    <row r="120" spans="2:12" s="1" customFormat="1" ht="16.5" customHeight="1" x14ac:dyDescent="0.2">
      <c r="B120" s="30"/>
      <c r="E120" s="259" t="str">
        <f>E7</f>
        <v>KFA - Košická futbalová aréna II. a III. etapa</v>
      </c>
      <c r="F120" s="261"/>
      <c r="G120" s="261"/>
      <c r="H120" s="261"/>
      <c r="L120" s="30"/>
    </row>
    <row r="121" spans="2:12" ht="12" customHeight="1" x14ac:dyDescent="0.2">
      <c r="B121" s="16"/>
      <c r="C121" s="23" t="s">
        <v>180</v>
      </c>
      <c r="L121" s="16"/>
    </row>
    <row r="122" spans="2:12" s="1" customFormat="1" ht="16.5" customHeight="1" x14ac:dyDescent="0.2">
      <c r="B122" s="30"/>
      <c r="E122" s="259" t="s">
        <v>181</v>
      </c>
      <c r="F122" s="257"/>
      <c r="G122" s="257"/>
      <c r="H122" s="257"/>
      <c r="L122" s="30"/>
    </row>
    <row r="123" spans="2:12" s="1" customFormat="1" ht="12" customHeight="1" x14ac:dyDescent="0.2">
      <c r="B123" s="30"/>
      <c r="C123" s="23" t="s">
        <v>182</v>
      </c>
      <c r="L123" s="30"/>
    </row>
    <row r="124" spans="2:12" s="1" customFormat="1" ht="16.5" customHeight="1" x14ac:dyDescent="0.2">
      <c r="B124" s="30"/>
      <c r="E124" s="226" t="str">
        <f>E11</f>
        <v>012 - ZTI - Vstavok B4</v>
      </c>
      <c r="F124" s="257"/>
      <c r="G124" s="257"/>
      <c r="H124" s="257"/>
      <c r="L124" s="30"/>
    </row>
    <row r="125" spans="2:12" s="1" customFormat="1" ht="6.95" customHeight="1" x14ac:dyDescent="0.2">
      <c r="B125" s="30"/>
      <c r="L125" s="30"/>
    </row>
    <row r="126" spans="2:12" s="1" customFormat="1" ht="12" customHeight="1" x14ac:dyDescent="0.2">
      <c r="B126" s="30"/>
      <c r="C126" s="23" t="s">
        <v>17</v>
      </c>
      <c r="F126" s="21" t="str">
        <f>F14</f>
        <v xml:space="preserve"> </v>
      </c>
      <c r="I126" s="23" t="s">
        <v>19</v>
      </c>
      <c r="J126" s="53" t="str">
        <f>IF(J14="","",J14)</f>
        <v>4.10.2022 - REV05</v>
      </c>
      <c r="L126" s="30"/>
    </row>
    <row r="127" spans="2:12" s="1" customFormat="1" ht="6.95" customHeight="1" x14ac:dyDescent="0.2">
      <c r="B127" s="30"/>
      <c r="L127" s="30"/>
    </row>
    <row r="128" spans="2:12" s="1" customFormat="1" ht="15.2" customHeight="1" x14ac:dyDescent="0.2">
      <c r="B128" s="30"/>
      <c r="C128" s="23" t="s">
        <v>20</v>
      </c>
      <c r="F128" s="21" t="str">
        <f>E17</f>
        <v xml:space="preserve"> </v>
      </c>
      <c r="I128" s="23" t="s">
        <v>25</v>
      </c>
      <c r="J128" s="26" t="str">
        <f>E23</f>
        <v>HESCON,s.r.o.</v>
      </c>
      <c r="L128" s="30"/>
    </row>
    <row r="129" spans="2:65" s="1" customFormat="1" ht="15.2" customHeight="1" x14ac:dyDescent="0.2">
      <c r="B129" s="30"/>
      <c r="C129" s="23" t="s">
        <v>23</v>
      </c>
      <c r="F129" s="21" t="str">
        <f>IF(E20="","",E20)</f>
        <v>Vyplň údaj</v>
      </c>
      <c r="I129" s="23" t="s">
        <v>27</v>
      </c>
      <c r="J129" s="26" t="str">
        <f>E26</f>
        <v xml:space="preserve"> </v>
      </c>
      <c r="L129" s="30"/>
    </row>
    <row r="130" spans="2:65" s="1" customFormat="1" ht="10.35" customHeight="1" x14ac:dyDescent="0.2">
      <c r="B130" s="30"/>
      <c r="L130" s="30"/>
    </row>
    <row r="131" spans="2:65" s="10" customFormat="1" ht="29.25" customHeight="1" x14ac:dyDescent="0.2">
      <c r="B131" s="137"/>
      <c r="C131" s="138" t="s">
        <v>226</v>
      </c>
      <c r="D131" s="139" t="s">
        <v>56</v>
      </c>
      <c r="E131" s="139" t="s">
        <v>52</v>
      </c>
      <c r="F131" s="139" t="s">
        <v>53</v>
      </c>
      <c r="G131" s="139" t="s">
        <v>227</v>
      </c>
      <c r="H131" s="139" t="s">
        <v>228</v>
      </c>
      <c r="I131" s="139" t="s">
        <v>229</v>
      </c>
      <c r="J131" s="140" t="s">
        <v>189</v>
      </c>
      <c r="K131" s="141" t="s">
        <v>230</v>
      </c>
      <c r="L131" s="137"/>
      <c r="M131" s="59" t="s">
        <v>1</v>
      </c>
      <c r="N131" s="60" t="s">
        <v>35</v>
      </c>
      <c r="O131" s="60" t="s">
        <v>231</v>
      </c>
      <c r="P131" s="60" t="s">
        <v>232</v>
      </c>
      <c r="Q131" s="60" t="s">
        <v>233</v>
      </c>
      <c r="R131" s="60" t="s">
        <v>234</v>
      </c>
      <c r="S131" s="60" t="s">
        <v>235</v>
      </c>
      <c r="T131" s="61" t="s">
        <v>236</v>
      </c>
    </row>
    <row r="132" spans="2:65" s="1" customFormat="1" ht="22.9" customHeight="1" x14ac:dyDescent="0.25">
      <c r="B132" s="30"/>
      <c r="C132" s="64" t="s">
        <v>187</v>
      </c>
      <c r="J132" s="142">
        <f>BK132</f>
        <v>0</v>
      </c>
      <c r="L132" s="30"/>
      <c r="M132" s="62"/>
      <c r="N132" s="54"/>
      <c r="O132" s="54"/>
      <c r="P132" s="143">
        <f>P133+P158</f>
        <v>0</v>
      </c>
      <c r="Q132" s="54"/>
      <c r="R132" s="143">
        <f>R133+R158</f>
        <v>0</v>
      </c>
      <c r="S132" s="54"/>
      <c r="T132" s="144">
        <f>T133+T158</f>
        <v>0</v>
      </c>
      <c r="AT132" s="13" t="s">
        <v>70</v>
      </c>
      <c r="AU132" s="13" t="s">
        <v>191</v>
      </c>
      <c r="BK132" s="145">
        <f>BK133+BK158</f>
        <v>0</v>
      </c>
    </row>
    <row r="133" spans="2:65" s="11" customFormat="1" ht="25.9" customHeight="1" x14ac:dyDescent="0.2">
      <c r="B133" s="146"/>
      <c r="D133" s="147" t="s">
        <v>70</v>
      </c>
      <c r="E133" s="148" t="s">
        <v>2920</v>
      </c>
      <c r="F133" s="148" t="s">
        <v>2844</v>
      </c>
      <c r="I133" s="149"/>
      <c r="J133" s="150">
        <f>BK133</f>
        <v>0</v>
      </c>
      <c r="L133" s="146"/>
      <c r="M133" s="151"/>
      <c r="P133" s="152">
        <f>SUM(P134:P157)</f>
        <v>0</v>
      </c>
      <c r="R133" s="152">
        <f>SUM(R134:R157)</f>
        <v>0</v>
      </c>
      <c r="T133" s="153">
        <f>SUM(T134:T157)</f>
        <v>0</v>
      </c>
      <c r="AR133" s="147" t="s">
        <v>78</v>
      </c>
      <c r="AT133" s="154" t="s">
        <v>70</v>
      </c>
      <c r="AU133" s="154" t="s">
        <v>71</v>
      </c>
      <c r="AY133" s="147" t="s">
        <v>239</v>
      </c>
      <c r="BK133" s="155">
        <f>SUM(BK134:BK157)</f>
        <v>0</v>
      </c>
    </row>
    <row r="134" spans="2:65" s="1" customFormat="1" ht="16.5" customHeight="1" x14ac:dyDescent="0.2">
      <c r="B134" s="131"/>
      <c r="C134" s="158" t="s">
        <v>78</v>
      </c>
      <c r="D134" s="158" t="s">
        <v>241</v>
      </c>
      <c r="E134" s="159" t="s">
        <v>2845</v>
      </c>
      <c r="F134" s="160" t="s">
        <v>2846</v>
      </c>
      <c r="G134" s="161" t="s">
        <v>331</v>
      </c>
      <c r="H134" s="162">
        <v>27</v>
      </c>
      <c r="I134" s="163"/>
      <c r="J134" s="164">
        <f t="shared" ref="J134:J157" si="5">ROUND(I134*H134,2)</f>
        <v>0</v>
      </c>
      <c r="K134" s="165"/>
      <c r="L134" s="30"/>
      <c r="M134" s="166" t="s">
        <v>1</v>
      </c>
      <c r="N134" s="130" t="s">
        <v>37</v>
      </c>
      <c r="P134" s="167">
        <f t="shared" ref="P134:P157" si="6">O134*H134</f>
        <v>0</v>
      </c>
      <c r="Q134" s="167">
        <v>0</v>
      </c>
      <c r="R134" s="167">
        <f t="shared" ref="R134:R157" si="7">Q134*H134</f>
        <v>0</v>
      </c>
      <c r="S134" s="167">
        <v>0</v>
      </c>
      <c r="T134" s="168">
        <f t="shared" ref="T134:T157" si="8">S134*H134</f>
        <v>0</v>
      </c>
      <c r="AR134" s="169" t="s">
        <v>245</v>
      </c>
      <c r="AT134" s="169" t="s">
        <v>241</v>
      </c>
      <c r="AU134" s="169" t="s">
        <v>78</v>
      </c>
      <c r="AY134" s="13" t="s">
        <v>239</v>
      </c>
      <c r="BE134" s="97">
        <f t="shared" ref="BE134:BE157" si="9">IF(N134="základná",J134,0)</f>
        <v>0</v>
      </c>
      <c r="BF134" s="97">
        <f t="shared" ref="BF134:BF157" si="10">IF(N134="znížená",J134,0)</f>
        <v>0</v>
      </c>
      <c r="BG134" s="97">
        <f t="shared" ref="BG134:BG157" si="11">IF(N134="zákl. prenesená",J134,0)</f>
        <v>0</v>
      </c>
      <c r="BH134" s="97">
        <f t="shared" ref="BH134:BH157" si="12">IF(N134="zníž. prenesená",J134,0)</f>
        <v>0</v>
      </c>
      <c r="BI134" s="97">
        <f t="shared" ref="BI134:BI157" si="13">IF(N134="nulová",J134,0)</f>
        <v>0</v>
      </c>
      <c r="BJ134" s="13" t="s">
        <v>83</v>
      </c>
      <c r="BK134" s="97">
        <f t="shared" ref="BK134:BK157" si="14">ROUND(I134*H134,2)</f>
        <v>0</v>
      </c>
      <c r="BL134" s="13" t="s">
        <v>245</v>
      </c>
      <c r="BM134" s="169" t="s">
        <v>83</v>
      </c>
    </row>
    <row r="135" spans="2:65" s="1" customFormat="1" ht="16.5" customHeight="1" x14ac:dyDescent="0.2">
      <c r="B135" s="131"/>
      <c r="C135" s="158" t="s">
        <v>83</v>
      </c>
      <c r="D135" s="158" t="s">
        <v>241</v>
      </c>
      <c r="E135" s="159" t="s">
        <v>2847</v>
      </c>
      <c r="F135" s="160" t="s">
        <v>2848</v>
      </c>
      <c r="G135" s="161" t="s">
        <v>331</v>
      </c>
      <c r="H135" s="162">
        <v>30</v>
      </c>
      <c r="I135" s="163"/>
      <c r="J135" s="164">
        <f t="shared" si="5"/>
        <v>0</v>
      </c>
      <c r="K135" s="165"/>
      <c r="L135" s="30"/>
      <c r="M135" s="166" t="s">
        <v>1</v>
      </c>
      <c r="N135" s="130" t="s">
        <v>37</v>
      </c>
      <c r="P135" s="167">
        <f t="shared" si="6"/>
        <v>0</v>
      </c>
      <c r="Q135" s="167">
        <v>0</v>
      </c>
      <c r="R135" s="167">
        <f t="shared" si="7"/>
        <v>0</v>
      </c>
      <c r="S135" s="167">
        <v>0</v>
      </c>
      <c r="T135" s="168">
        <f t="shared" si="8"/>
        <v>0</v>
      </c>
      <c r="AR135" s="169" t="s">
        <v>245</v>
      </c>
      <c r="AT135" s="169" t="s">
        <v>241</v>
      </c>
      <c r="AU135" s="169" t="s">
        <v>78</v>
      </c>
      <c r="AY135" s="13" t="s">
        <v>239</v>
      </c>
      <c r="BE135" s="97">
        <f t="shared" si="9"/>
        <v>0</v>
      </c>
      <c r="BF135" s="97">
        <f t="shared" si="10"/>
        <v>0</v>
      </c>
      <c r="BG135" s="97">
        <f t="shared" si="11"/>
        <v>0</v>
      </c>
      <c r="BH135" s="97">
        <f t="shared" si="12"/>
        <v>0</v>
      </c>
      <c r="BI135" s="97">
        <f t="shared" si="13"/>
        <v>0</v>
      </c>
      <c r="BJ135" s="13" t="s">
        <v>83</v>
      </c>
      <c r="BK135" s="97">
        <f t="shared" si="14"/>
        <v>0</v>
      </c>
      <c r="BL135" s="13" t="s">
        <v>245</v>
      </c>
      <c r="BM135" s="169" t="s">
        <v>245</v>
      </c>
    </row>
    <row r="136" spans="2:65" s="1" customFormat="1" ht="16.5" customHeight="1" x14ac:dyDescent="0.2">
      <c r="B136" s="131"/>
      <c r="C136" s="158" t="s">
        <v>251</v>
      </c>
      <c r="D136" s="158" t="s">
        <v>241</v>
      </c>
      <c r="E136" s="159" t="s">
        <v>2855</v>
      </c>
      <c r="F136" s="160" t="s">
        <v>2972</v>
      </c>
      <c r="G136" s="161" t="s">
        <v>331</v>
      </c>
      <c r="H136" s="162">
        <v>11</v>
      </c>
      <c r="I136" s="163"/>
      <c r="J136" s="164">
        <f t="shared" si="5"/>
        <v>0</v>
      </c>
      <c r="K136" s="165"/>
      <c r="L136" s="30"/>
      <c r="M136" s="166" t="s">
        <v>1</v>
      </c>
      <c r="N136" s="130" t="s">
        <v>37</v>
      </c>
      <c r="P136" s="167">
        <f t="shared" si="6"/>
        <v>0</v>
      </c>
      <c r="Q136" s="167">
        <v>0</v>
      </c>
      <c r="R136" s="167">
        <f t="shared" si="7"/>
        <v>0</v>
      </c>
      <c r="S136" s="167">
        <v>0</v>
      </c>
      <c r="T136" s="168">
        <f t="shared" si="8"/>
        <v>0</v>
      </c>
      <c r="AR136" s="169" t="s">
        <v>245</v>
      </c>
      <c r="AT136" s="169" t="s">
        <v>241</v>
      </c>
      <c r="AU136" s="169" t="s">
        <v>78</v>
      </c>
      <c r="AY136" s="13" t="s">
        <v>239</v>
      </c>
      <c r="BE136" s="97">
        <f t="shared" si="9"/>
        <v>0</v>
      </c>
      <c r="BF136" s="97">
        <f t="shared" si="10"/>
        <v>0</v>
      </c>
      <c r="BG136" s="97">
        <f t="shared" si="11"/>
        <v>0</v>
      </c>
      <c r="BH136" s="97">
        <f t="shared" si="12"/>
        <v>0</v>
      </c>
      <c r="BI136" s="97">
        <f t="shared" si="13"/>
        <v>0</v>
      </c>
      <c r="BJ136" s="13" t="s">
        <v>83</v>
      </c>
      <c r="BK136" s="97">
        <f t="shared" si="14"/>
        <v>0</v>
      </c>
      <c r="BL136" s="13" t="s">
        <v>245</v>
      </c>
      <c r="BM136" s="169" t="s">
        <v>262</v>
      </c>
    </row>
    <row r="137" spans="2:65" s="1" customFormat="1" ht="16.5" customHeight="1" x14ac:dyDescent="0.2">
      <c r="B137" s="131"/>
      <c r="C137" s="170" t="s">
        <v>245</v>
      </c>
      <c r="D137" s="170" t="s">
        <v>275</v>
      </c>
      <c r="E137" s="171" t="s">
        <v>2845</v>
      </c>
      <c r="F137" s="172" t="s">
        <v>2849</v>
      </c>
      <c r="G137" s="173" t="s">
        <v>331</v>
      </c>
      <c r="H137" s="174">
        <v>23</v>
      </c>
      <c r="I137" s="175"/>
      <c r="J137" s="176">
        <f t="shared" si="5"/>
        <v>0</v>
      </c>
      <c r="K137" s="177"/>
      <c r="L137" s="178"/>
      <c r="M137" s="179" t="s">
        <v>1</v>
      </c>
      <c r="N137" s="180" t="s">
        <v>37</v>
      </c>
      <c r="P137" s="167">
        <f t="shared" si="6"/>
        <v>0</v>
      </c>
      <c r="Q137" s="167">
        <v>0</v>
      </c>
      <c r="R137" s="167">
        <f t="shared" si="7"/>
        <v>0</v>
      </c>
      <c r="S137" s="167">
        <v>0</v>
      </c>
      <c r="T137" s="168">
        <f t="shared" si="8"/>
        <v>0</v>
      </c>
      <c r="AR137" s="169" t="s">
        <v>270</v>
      </c>
      <c r="AT137" s="169" t="s">
        <v>275</v>
      </c>
      <c r="AU137" s="169" t="s">
        <v>78</v>
      </c>
      <c r="AY137" s="13" t="s">
        <v>239</v>
      </c>
      <c r="BE137" s="97">
        <f t="shared" si="9"/>
        <v>0</v>
      </c>
      <c r="BF137" s="97">
        <f t="shared" si="10"/>
        <v>0</v>
      </c>
      <c r="BG137" s="97">
        <f t="shared" si="11"/>
        <v>0</v>
      </c>
      <c r="BH137" s="97">
        <f t="shared" si="12"/>
        <v>0</v>
      </c>
      <c r="BI137" s="97">
        <f t="shared" si="13"/>
        <v>0</v>
      </c>
      <c r="BJ137" s="13" t="s">
        <v>83</v>
      </c>
      <c r="BK137" s="97">
        <f t="shared" si="14"/>
        <v>0</v>
      </c>
      <c r="BL137" s="13" t="s">
        <v>245</v>
      </c>
      <c r="BM137" s="169" t="s">
        <v>270</v>
      </c>
    </row>
    <row r="138" spans="2:65" s="1" customFormat="1" ht="16.5" customHeight="1" x14ac:dyDescent="0.2">
      <c r="B138" s="131"/>
      <c r="C138" s="170" t="s">
        <v>258</v>
      </c>
      <c r="D138" s="170" t="s">
        <v>275</v>
      </c>
      <c r="E138" s="171" t="s">
        <v>2847</v>
      </c>
      <c r="F138" s="172" t="s">
        <v>2973</v>
      </c>
      <c r="G138" s="173" t="s">
        <v>331</v>
      </c>
      <c r="H138" s="174">
        <v>16</v>
      </c>
      <c r="I138" s="175"/>
      <c r="J138" s="176">
        <f t="shared" si="5"/>
        <v>0</v>
      </c>
      <c r="K138" s="177"/>
      <c r="L138" s="178"/>
      <c r="M138" s="179" t="s">
        <v>1</v>
      </c>
      <c r="N138" s="180" t="s">
        <v>37</v>
      </c>
      <c r="P138" s="167">
        <f t="shared" si="6"/>
        <v>0</v>
      </c>
      <c r="Q138" s="167">
        <v>0</v>
      </c>
      <c r="R138" s="167">
        <f t="shared" si="7"/>
        <v>0</v>
      </c>
      <c r="S138" s="167">
        <v>0</v>
      </c>
      <c r="T138" s="168">
        <f t="shared" si="8"/>
        <v>0</v>
      </c>
      <c r="AR138" s="169" t="s">
        <v>270</v>
      </c>
      <c r="AT138" s="169" t="s">
        <v>275</v>
      </c>
      <c r="AU138" s="169" t="s">
        <v>78</v>
      </c>
      <c r="AY138" s="13" t="s">
        <v>239</v>
      </c>
      <c r="BE138" s="97">
        <f t="shared" si="9"/>
        <v>0</v>
      </c>
      <c r="BF138" s="97">
        <f t="shared" si="10"/>
        <v>0</v>
      </c>
      <c r="BG138" s="97">
        <f t="shared" si="11"/>
        <v>0</v>
      </c>
      <c r="BH138" s="97">
        <f t="shared" si="12"/>
        <v>0</v>
      </c>
      <c r="BI138" s="97">
        <f t="shared" si="13"/>
        <v>0</v>
      </c>
      <c r="BJ138" s="13" t="s">
        <v>83</v>
      </c>
      <c r="BK138" s="97">
        <f t="shared" si="14"/>
        <v>0</v>
      </c>
      <c r="BL138" s="13" t="s">
        <v>245</v>
      </c>
      <c r="BM138" s="169" t="s">
        <v>280</v>
      </c>
    </row>
    <row r="139" spans="2:65" s="1" customFormat="1" ht="16.5" customHeight="1" x14ac:dyDescent="0.2">
      <c r="B139" s="131"/>
      <c r="C139" s="170" t="s">
        <v>262</v>
      </c>
      <c r="D139" s="170" t="s">
        <v>275</v>
      </c>
      <c r="E139" s="171" t="s">
        <v>2855</v>
      </c>
      <c r="F139" s="172" t="s">
        <v>2850</v>
      </c>
      <c r="G139" s="173" t="s">
        <v>331</v>
      </c>
      <c r="H139" s="174">
        <v>16</v>
      </c>
      <c r="I139" s="175"/>
      <c r="J139" s="176">
        <f t="shared" si="5"/>
        <v>0</v>
      </c>
      <c r="K139" s="177"/>
      <c r="L139" s="178"/>
      <c r="M139" s="179" t="s">
        <v>1</v>
      </c>
      <c r="N139" s="180" t="s">
        <v>37</v>
      </c>
      <c r="P139" s="167">
        <f t="shared" si="6"/>
        <v>0</v>
      </c>
      <c r="Q139" s="167">
        <v>0</v>
      </c>
      <c r="R139" s="167">
        <f t="shared" si="7"/>
        <v>0</v>
      </c>
      <c r="S139" s="167">
        <v>0</v>
      </c>
      <c r="T139" s="168">
        <f t="shared" si="8"/>
        <v>0</v>
      </c>
      <c r="AR139" s="169" t="s">
        <v>270</v>
      </c>
      <c r="AT139" s="169" t="s">
        <v>275</v>
      </c>
      <c r="AU139" s="169" t="s">
        <v>78</v>
      </c>
      <c r="AY139" s="13" t="s">
        <v>239</v>
      </c>
      <c r="BE139" s="97">
        <f t="shared" si="9"/>
        <v>0</v>
      </c>
      <c r="BF139" s="97">
        <f t="shared" si="10"/>
        <v>0</v>
      </c>
      <c r="BG139" s="97">
        <f t="shared" si="11"/>
        <v>0</v>
      </c>
      <c r="BH139" s="97">
        <f t="shared" si="12"/>
        <v>0</v>
      </c>
      <c r="BI139" s="97">
        <f t="shared" si="13"/>
        <v>0</v>
      </c>
      <c r="BJ139" s="13" t="s">
        <v>83</v>
      </c>
      <c r="BK139" s="97">
        <f t="shared" si="14"/>
        <v>0</v>
      </c>
      <c r="BL139" s="13" t="s">
        <v>245</v>
      </c>
      <c r="BM139" s="169" t="s">
        <v>289</v>
      </c>
    </row>
    <row r="140" spans="2:65" s="1" customFormat="1" ht="21.75" customHeight="1" x14ac:dyDescent="0.2">
      <c r="B140" s="131"/>
      <c r="C140" s="158" t="s">
        <v>266</v>
      </c>
      <c r="D140" s="158" t="s">
        <v>241</v>
      </c>
      <c r="E140" s="159" t="s">
        <v>2851</v>
      </c>
      <c r="F140" s="160" t="s">
        <v>2852</v>
      </c>
      <c r="G140" s="161" t="s">
        <v>331</v>
      </c>
      <c r="H140" s="162">
        <v>23</v>
      </c>
      <c r="I140" s="163"/>
      <c r="J140" s="164">
        <f t="shared" si="5"/>
        <v>0</v>
      </c>
      <c r="K140" s="165"/>
      <c r="L140" s="30"/>
      <c r="M140" s="166" t="s">
        <v>1</v>
      </c>
      <c r="N140" s="130" t="s">
        <v>37</v>
      </c>
      <c r="P140" s="167">
        <f t="shared" si="6"/>
        <v>0</v>
      </c>
      <c r="Q140" s="167">
        <v>0</v>
      </c>
      <c r="R140" s="167">
        <f t="shared" si="7"/>
        <v>0</v>
      </c>
      <c r="S140" s="167">
        <v>0</v>
      </c>
      <c r="T140" s="168">
        <f t="shared" si="8"/>
        <v>0</v>
      </c>
      <c r="AR140" s="169" t="s">
        <v>245</v>
      </c>
      <c r="AT140" s="169" t="s">
        <v>241</v>
      </c>
      <c r="AU140" s="169" t="s">
        <v>78</v>
      </c>
      <c r="AY140" s="13" t="s">
        <v>239</v>
      </c>
      <c r="BE140" s="97">
        <f t="shared" si="9"/>
        <v>0</v>
      </c>
      <c r="BF140" s="97">
        <f t="shared" si="10"/>
        <v>0</v>
      </c>
      <c r="BG140" s="97">
        <f t="shared" si="11"/>
        <v>0</v>
      </c>
      <c r="BH140" s="97">
        <f t="shared" si="12"/>
        <v>0</v>
      </c>
      <c r="BI140" s="97">
        <f t="shared" si="13"/>
        <v>0</v>
      </c>
      <c r="BJ140" s="13" t="s">
        <v>83</v>
      </c>
      <c r="BK140" s="97">
        <f t="shared" si="14"/>
        <v>0</v>
      </c>
      <c r="BL140" s="13" t="s">
        <v>245</v>
      </c>
      <c r="BM140" s="169" t="s">
        <v>297</v>
      </c>
    </row>
    <row r="141" spans="2:65" s="1" customFormat="1" ht="21.75" customHeight="1" x14ac:dyDescent="0.2">
      <c r="B141" s="131"/>
      <c r="C141" s="158" t="s">
        <v>270</v>
      </c>
      <c r="D141" s="158" t="s">
        <v>241</v>
      </c>
      <c r="E141" s="159" t="s">
        <v>2927</v>
      </c>
      <c r="F141" s="160" t="s">
        <v>2974</v>
      </c>
      <c r="G141" s="161" t="s">
        <v>331</v>
      </c>
      <c r="H141" s="162">
        <v>16</v>
      </c>
      <c r="I141" s="163"/>
      <c r="J141" s="164">
        <f t="shared" si="5"/>
        <v>0</v>
      </c>
      <c r="K141" s="165"/>
      <c r="L141" s="30"/>
      <c r="M141" s="166" t="s">
        <v>1</v>
      </c>
      <c r="N141" s="130" t="s">
        <v>37</v>
      </c>
      <c r="P141" s="167">
        <f t="shared" si="6"/>
        <v>0</v>
      </c>
      <c r="Q141" s="167">
        <v>0</v>
      </c>
      <c r="R141" s="167">
        <f t="shared" si="7"/>
        <v>0</v>
      </c>
      <c r="S141" s="167">
        <v>0</v>
      </c>
      <c r="T141" s="168">
        <f t="shared" si="8"/>
        <v>0</v>
      </c>
      <c r="AR141" s="169" t="s">
        <v>245</v>
      </c>
      <c r="AT141" s="169" t="s">
        <v>241</v>
      </c>
      <c r="AU141" s="169" t="s">
        <v>78</v>
      </c>
      <c r="AY141" s="13" t="s">
        <v>239</v>
      </c>
      <c r="BE141" s="97">
        <f t="shared" si="9"/>
        <v>0</v>
      </c>
      <c r="BF141" s="97">
        <f t="shared" si="10"/>
        <v>0</v>
      </c>
      <c r="BG141" s="97">
        <f t="shared" si="11"/>
        <v>0</v>
      </c>
      <c r="BH141" s="97">
        <f t="shared" si="12"/>
        <v>0</v>
      </c>
      <c r="BI141" s="97">
        <f t="shared" si="13"/>
        <v>0</v>
      </c>
      <c r="BJ141" s="13" t="s">
        <v>83</v>
      </c>
      <c r="BK141" s="97">
        <f t="shared" si="14"/>
        <v>0</v>
      </c>
      <c r="BL141" s="13" t="s">
        <v>245</v>
      </c>
      <c r="BM141" s="169" t="s">
        <v>305</v>
      </c>
    </row>
    <row r="142" spans="2:65" s="1" customFormat="1" ht="21.75" customHeight="1" x14ac:dyDescent="0.2">
      <c r="B142" s="131"/>
      <c r="C142" s="158" t="s">
        <v>274</v>
      </c>
      <c r="D142" s="158" t="s">
        <v>241</v>
      </c>
      <c r="E142" s="159" t="s">
        <v>2853</v>
      </c>
      <c r="F142" s="160" t="s">
        <v>2854</v>
      </c>
      <c r="G142" s="161" t="s">
        <v>331</v>
      </c>
      <c r="H142" s="162">
        <v>16</v>
      </c>
      <c r="I142" s="163"/>
      <c r="J142" s="164">
        <f t="shared" si="5"/>
        <v>0</v>
      </c>
      <c r="K142" s="165"/>
      <c r="L142" s="30"/>
      <c r="M142" s="166" t="s">
        <v>1</v>
      </c>
      <c r="N142" s="130" t="s">
        <v>37</v>
      </c>
      <c r="P142" s="167">
        <f t="shared" si="6"/>
        <v>0</v>
      </c>
      <c r="Q142" s="167">
        <v>0</v>
      </c>
      <c r="R142" s="167">
        <f t="shared" si="7"/>
        <v>0</v>
      </c>
      <c r="S142" s="167">
        <v>0</v>
      </c>
      <c r="T142" s="168">
        <f t="shared" si="8"/>
        <v>0</v>
      </c>
      <c r="AR142" s="169" t="s">
        <v>245</v>
      </c>
      <c r="AT142" s="169" t="s">
        <v>241</v>
      </c>
      <c r="AU142" s="169" t="s">
        <v>78</v>
      </c>
      <c r="AY142" s="13" t="s">
        <v>239</v>
      </c>
      <c r="BE142" s="97">
        <f t="shared" si="9"/>
        <v>0</v>
      </c>
      <c r="BF142" s="97">
        <f t="shared" si="10"/>
        <v>0</v>
      </c>
      <c r="BG142" s="97">
        <f t="shared" si="11"/>
        <v>0</v>
      </c>
      <c r="BH142" s="97">
        <f t="shared" si="12"/>
        <v>0</v>
      </c>
      <c r="BI142" s="97">
        <f t="shared" si="13"/>
        <v>0</v>
      </c>
      <c r="BJ142" s="13" t="s">
        <v>83</v>
      </c>
      <c r="BK142" s="97">
        <f t="shared" si="14"/>
        <v>0</v>
      </c>
      <c r="BL142" s="13" t="s">
        <v>245</v>
      </c>
      <c r="BM142" s="169" t="s">
        <v>313</v>
      </c>
    </row>
    <row r="143" spans="2:65" s="1" customFormat="1" ht="16.5" customHeight="1" x14ac:dyDescent="0.2">
      <c r="B143" s="131"/>
      <c r="C143" s="170" t="s">
        <v>280</v>
      </c>
      <c r="D143" s="170" t="s">
        <v>275</v>
      </c>
      <c r="E143" s="171" t="s">
        <v>2873</v>
      </c>
      <c r="F143" s="172" t="s">
        <v>2928</v>
      </c>
      <c r="G143" s="173" t="s">
        <v>353</v>
      </c>
      <c r="H143" s="174">
        <v>4</v>
      </c>
      <c r="I143" s="175"/>
      <c r="J143" s="176">
        <f t="shared" si="5"/>
        <v>0</v>
      </c>
      <c r="K143" s="177"/>
      <c r="L143" s="178"/>
      <c r="M143" s="179" t="s">
        <v>1</v>
      </c>
      <c r="N143" s="180" t="s">
        <v>37</v>
      </c>
      <c r="P143" s="167">
        <f t="shared" si="6"/>
        <v>0</v>
      </c>
      <c r="Q143" s="167">
        <v>0</v>
      </c>
      <c r="R143" s="167">
        <f t="shared" si="7"/>
        <v>0</v>
      </c>
      <c r="S143" s="167">
        <v>0</v>
      </c>
      <c r="T143" s="168">
        <f t="shared" si="8"/>
        <v>0</v>
      </c>
      <c r="AR143" s="169" t="s">
        <v>270</v>
      </c>
      <c r="AT143" s="169" t="s">
        <v>275</v>
      </c>
      <c r="AU143" s="169" t="s">
        <v>78</v>
      </c>
      <c r="AY143" s="13" t="s">
        <v>239</v>
      </c>
      <c r="BE143" s="97">
        <f t="shared" si="9"/>
        <v>0</v>
      </c>
      <c r="BF143" s="97">
        <f t="shared" si="10"/>
        <v>0</v>
      </c>
      <c r="BG143" s="97">
        <f t="shared" si="11"/>
        <v>0</v>
      </c>
      <c r="BH143" s="97">
        <f t="shared" si="12"/>
        <v>0</v>
      </c>
      <c r="BI143" s="97">
        <f t="shared" si="13"/>
        <v>0</v>
      </c>
      <c r="BJ143" s="13" t="s">
        <v>83</v>
      </c>
      <c r="BK143" s="97">
        <f t="shared" si="14"/>
        <v>0</v>
      </c>
      <c r="BL143" s="13" t="s">
        <v>245</v>
      </c>
      <c r="BM143" s="169" t="s">
        <v>7</v>
      </c>
    </row>
    <row r="144" spans="2:65" s="1" customFormat="1" ht="24.2" customHeight="1" x14ac:dyDescent="0.2">
      <c r="B144" s="131"/>
      <c r="C144" s="158" t="s">
        <v>285</v>
      </c>
      <c r="D144" s="158" t="s">
        <v>241</v>
      </c>
      <c r="E144" s="159" t="s">
        <v>2929</v>
      </c>
      <c r="F144" s="160" t="s">
        <v>2975</v>
      </c>
      <c r="G144" s="161" t="s">
        <v>353</v>
      </c>
      <c r="H144" s="162">
        <v>4</v>
      </c>
      <c r="I144" s="163"/>
      <c r="J144" s="164">
        <f t="shared" si="5"/>
        <v>0</v>
      </c>
      <c r="K144" s="165"/>
      <c r="L144" s="30"/>
      <c r="M144" s="166" t="s">
        <v>1</v>
      </c>
      <c r="N144" s="130" t="s">
        <v>37</v>
      </c>
      <c r="P144" s="167">
        <f t="shared" si="6"/>
        <v>0</v>
      </c>
      <c r="Q144" s="167">
        <v>0</v>
      </c>
      <c r="R144" s="167">
        <f t="shared" si="7"/>
        <v>0</v>
      </c>
      <c r="S144" s="167">
        <v>0</v>
      </c>
      <c r="T144" s="168">
        <f t="shared" si="8"/>
        <v>0</v>
      </c>
      <c r="AR144" s="169" t="s">
        <v>245</v>
      </c>
      <c r="AT144" s="169" t="s">
        <v>241</v>
      </c>
      <c r="AU144" s="169" t="s">
        <v>78</v>
      </c>
      <c r="AY144" s="13" t="s">
        <v>239</v>
      </c>
      <c r="BE144" s="97">
        <f t="shared" si="9"/>
        <v>0</v>
      </c>
      <c r="BF144" s="97">
        <f t="shared" si="10"/>
        <v>0</v>
      </c>
      <c r="BG144" s="97">
        <f t="shared" si="11"/>
        <v>0</v>
      </c>
      <c r="BH144" s="97">
        <f t="shared" si="12"/>
        <v>0</v>
      </c>
      <c r="BI144" s="97">
        <f t="shared" si="13"/>
        <v>0</v>
      </c>
      <c r="BJ144" s="13" t="s">
        <v>83</v>
      </c>
      <c r="BK144" s="97">
        <f t="shared" si="14"/>
        <v>0</v>
      </c>
      <c r="BL144" s="13" t="s">
        <v>245</v>
      </c>
      <c r="BM144" s="169" t="s">
        <v>328</v>
      </c>
    </row>
    <row r="145" spans="2:65" s="1" customFormat="1" ht="16.5" customHeight="1" x14ac:dyDescent="0.2">
      <c r="B145" s="131"/>
      <c r="C145" s="170" t="s">
        <v>289</v>
      </c>
      <c r="D145" s="170" t="s">
        <v>275</v>
      </c>
      <c r="E145" s="171" t="s">
        <v>2875</v>
      </c>
      <c r="F145" s="172" t="s">
        <v>2856</v>
      </c>
      <c r="G145" s="173" t="s">
        <v>353</v>
      </c>
      <c r="H145" s="174">
        <v>7</v>
      </c>
      <c r="I145" s="175"/>
      <c r="J145" s="176">
        <f t="shared" si="5"/>
        <v>0</v>
      </c>
      <c r="K145" s="177"/>
      <c r="L145" s="178"/>
      <c r="M145" s="179" t="s">
        <v>1</v>
      </c>
      <c r="N145" s="180" t="s">
        <v>37</v>
      </c>
      <c r="P145" s="167">
        <f t="shared" si="6"/>
        <v>0</v>
      </c>
      <c r="Q145" s="167">
        <v>0</v>
      </c>
      <c r="R145" s="167">
        <f t="shared" si="7"/>
        <v>0</v>
      </c>
      <c r="S145" s="167">
        <v>0</v>
      </c>
      <c r="T145" s="168">
        <f t="shared" si="8"/>
        <v>0</v>
      </c>
      <c r="AR145" s="169" t="s">
        <v>270</v>
      </c>
      <c r="AT145" s="169" t="s">
        <v>275</v>
      </c>
      <c r="AU145" s="169" t="s">
        <v>78</v>
      </c>
      <c r="AY145" s="13" t="s">
        <v>239</v>
      </c>
      <c r="BE145" s="97">
        <f t="shared" si="9"/>
        <v>0</v>
      </c>
      <c r="BF145" s="97">
        <f t="shared" si="10"/>
        <v>0</v>
      </c>
      <c r="BG145" s="97">
        <f t="shared" si="11"/>
        <v>0</v>
      </c>
      <c r="BH145" s="97">
        <f t="shared" si="12"/>
        <v>0</v>
      </c>
      <c r="BI145" s="97">
        <f t="shared" si="13"/>
        <v>0</v>
      </c>
      <c r="BJ145" s="13" t="s">
        <v>83</v>
      </c>
      <c r="BK145" s="97">
        <f t="shared" si="14"/>
        <v>0</v>
      </c>
      <c r="BL145" s="13" t="s">
        <v>245</v>
      </c>
      <c r="BM145" s="169" t="s">
        <v>338</v>
      </c>
    </row>
    <row r="146" spans="2:65" s="1" customFormat="1" ht="24.2" customHeight="1" x14ac:dyDescent="0.2">
      <c r="B146" s="131"/>
      <c r="C146" s="158" t="s">
        <v>293</v>
      </c>
      <c r="D146" s="158" t="s">
        <v>241</v>
      </c>
      <c r="E146" s="159" t="s">
        <v>2857</v>
      </c>
      <c r="F146" s="160" t="s">
        <v>2858</v>
      </c>
      <c r="G146" s="161" t="s">
        <v>353</v>
      </c>
      <c r="H146" s="162">
        <v>7</v>
      </c>
      <c r="I146" s="163"/>
      <c r="J146" s="164">
        <f t="shared" si="5"/>
        <v>0</v>
      </c>
      <c r="K146" s="165"/>
      <c r="L146" s="30"/>
      <c r="M146" s="166" t="s">
        <v>1</v>
      </c>
      <c r="N146" s="130" t="s">
        <v>37</v>
      </c>
      <c r="P146" s="167">
        <f t="shared" si="6"/>
        <v>0</v>
      </c>
      <c r="Q146" s="167">
        <v>0</v>
      </c>
      <c r="R146" s="167">
        <f t="shared" si="7"/>
        <v>0</v>
      </c>
      <c r="S146" s="167">
        <v>0</v>
      </c>
      <c r="T146" s="168">
        <f t="shared" si="8"/>
        <v>0</v>
      </c>
      <c r="AR146" s="169" t="s">
        <v>245</v>
      </c>
      <c r="AT146" s="169" t="s">
        <v>241</v>
      </c>
      <c r="AU146" s="169" t="s">
        <v>78</v>
      </c>
      <c r="AY146" s="13" t="s">
        <v>239</v>
      </c>
      <c r="BE146" s="97">
        <f t="shared" si="9"/>
        <v>0</v>
      </c>
      <c r="BF146" s="97">
        <f t="shared" si="10"/>
        <v>0</v>
      </c>
      <c r="BG146" s="97">
        <f t="shared" si="11"/>
        <v>0</v>
      </c>
      <c r="BH146" s="97">
        <f t="shared" si="12"/>
        <v>0</v>
      </c>
      <c r="BI146" s="97">
        <f t="shared" si="13"/>
        <v>0</v>
      </c>
      <c r="BJ146" s="13" t="s">
        <v>83</v>
      </c>
      <c r="BK146" s="97">
        <f t="shared" si="14"/>
        <v>0</v>
      </c>
      <c r="BL146" s="13" t="s">
        <v>245</v>
      </c>
      <c r="BM146" s="169" t="s">
        <v>346</v>
      </c>
    </row>
    <row r="147" spans="2:65" s="1" customFormat="1" ht="24.2" customHeight="1" x14ac:dyDescent="0.2">
      <c r="B147" s="131"/>
      <c r="C147" s="158" t="s">
        <v>297</v>
      </c>
      <c r="D147" s="158" t="s">
        <v>241</v>
      </c>
      <c r="E147" s="159" t="s">
        <v>2859</v>
      </c>
      <c r="F147" s="160" t="s">
        <v>2860</v>
      </c>
      <c r="G147" s="161" t="s">
        <v>353</v>
      </c>
      <c r="H147" s="162">
        <v>25</v>
      </c>
      <c r="I147" s="163"/>
      <c r="J147" s="164">
        <f t="shared" si="5"/>
        <v>0</v>
      </c>
      <c r="K147" s="165"/>
      <c r="L147" s="30"/>
      <c r="M147" s="166" t="s">
        <v>1</v>
      </c>
      <c r="N147" s="130" t="s">
        <v>37</v>
      </c>
      <c r="P147" s="167">
        <f t="shared" si="6"/>
        <v>0</v>
      </c>
      <c r="Q147" s="167">
        <v>0</v>
      </c>
      <c r="R147" s="167">
        <f t="shared" si="7"/>
        <v>0</v>
      </c>
      <c r="S147" s="167">
        <v>0</v>
      </c>
      <c r="T147" s="168">
        <f t="shared" si="8"/>
        <v>0</v>
      </c>
      <c r="AR147" s="169" t="s">
        <v>245</v>
      </c>
      <c r="AT147" s="169" t="s">
        <v>241</v>
      </c>
      <c r="AU147" s="169" t="s">
        <v>78</v>
      </c>
      <c r="AY147" s="13" t="s">
        <v>239</v>
      </c>
      <c r="BE147" s="97">
        <f t="shared" si="9"/>
        <v>0</v>
      </c>
      <c r="BF147" s="97">
        <f t="shared" si="10"/>
        <v>0</v>
      </c>
      <c r="BG147" s="97">
        <f t="shared" si="11"/>
        <v>0</v>
      </c>
      <c r="BH147" s="97">
        <f t="shared" si="12"/>
        <v>0</v>
      </c>
      <c r="BI147" s="97">
        <f t="shared" si="13"/>
        <v>0</v>
      </c>
      <c r="BJ147" s="13" t="s">
        <v>83</v>
      </c>
      <c r="BK147" s="97">
        <f t="shared" si="14"/>
        <v>0</v>
      </c>
      <c r="BL147" s="13" t="s">
        <v>245</v>
      </c>
      <c r="BM147" s="169" t="s">
        <v>355</v>
      </c>
    </row>
    <row r="148" spans="2:65" s="1" customFormat="1" ht="24.2" customHeight="1" x14ac:dyDescent="0.2">
      <c r="B148" s="131"/>
      <c r="C148" s="158" t="s">
        <v>301</v>
      </c>
      <c r="D148" s="158" t="s">
        <v>241</v>
      </c>
      <c r="E148" s="159" t="s">
        <v>2861</v>
      </c>
      <c r="F148" s="160" t="s">
        <v>2862</v>
      </c>
      <c r="G148" s="161" t="s">
        <v>353</v>
      </c>
      <c r="H148" s="162">
        <v>11</v>
      </c>
      <c r="I148" s="163"/>
      <c r="J148" s="164">
        <f t="shared" si="5"/>
        <v>0</v>
      </c>
      <c r="K148" s="165"/>
      <c r="L148" s="30"/>
      <c r="M148" s="166" t="s">
        <v>1</v>
      </c>
      <c r="N148" s="130" t="s">
        <v>37</v>
      </c>
      <c r="P148" s="167">
        <f t="shared" si="6"/>
        <v>0</v>
      </c>
      <c r="Q148" s="167">
        <v>0</v>
      </c>
      <c r="R148" s="167">
        <f t="shared" si="7"/>
        <v>0</v>
      </c>
      <c r="S148" s="167">
        <v>0</v>
      </c>
      <c r="T148" s="168">
        <f t="shared" si="8"/>
        <v>0</v>
      </c>
      <c r="AR148" s="169" t="s">
        <v>245</v>
      </c>
      <c r="AT148" s="169" t="s">
        <v>241</v>
      </c>
      <c r="AU148" s="169" t="s">
        <v>78</v>
      </c>
      <c r="AY148" s="13" t="s">
        <v>239</v>
      </c>
      <c r="BE148" s="97">
        <f t="shared" si="9"/>
        <v>0</v>
      </c>
      <c r="BF148" s="97">
        <f t="shared" si="10"/>
        <v>0</v>
      </c>
      <c r="BG148" s="97">
        <f t="shared" si="11"/>
        <v>0</v>
      </c>
      <c r="BH148" s="97">
        <f t="shared" si="12"/>
        <v>0</v>
      </c>
      <c r="BI148" s="97">
        <f t="shared" si="13"/>
        <v>0</v>
      </c>
      <c r="BJ148" s="13" t="s">
        <v>83</v>
      </c>
      <c r="BK148" s="97">
        <f t="shared" si="14"/>
        <v>0</v>
      </c>
      <c r="BL148" s="13" t="s">
        <v>245</v>
      </c>
      <c r="BM148" s="169" t="s">
        <v>363</v>
      </c>
    </row>
    <row r="149" spans="2:65" s="1" customFormat="1" ht="16.5" customHeight="1" x14ac:dyDescent="0.2">
      <c r="B149" s="131"/>
      <c r="C149" s="170" t="s">
        <v>305</v>
      </c>
      <c r="D149" s="170" t="s">
        <v>275</v>
      </c>
      <c r="E149" s="171" t="s">
        <v>2877</v>
      </c>
      <c r="F149" s="172" t="s">
        <v>2976</v>
      </c>
      <c r="G149" s="173" t="s">
        <v>353</v>
      </c>
      <c r="H149" s="174">
        <v>1</v>
      </c>
      <c r="I149" s="175"/>
      <c r="J149" s="176">
        <f t="shared" si="5"/>
        <v>0</v>
      </c>
      <c r="K149" s="177"/>
      <c r="L149" s="178"/>
      <c r="M149" s="179" t="s">
        <v>1</v>
      </c>
      <c r="N149" s="180" t="s">
        <v>37</v>
      </c>
      <c r="P149" s="167">
        <f t="shared" si="6"/>
        <v>0</v>
      </c>
      <c r="Q149" s="167">
        <v>0</v>
      </c>
      <c r="R149" s="167">
        <f t="shared" si="7"/>
        <v>0</v>
      </c>
      <c r="S149" s="167">
        <v>0</v>
      </c>
      <c r="T149" s="168">
        <f t="shared" si="8"/>
        <v>0</v>
      </c>
      <c r="AR149" s="169" t="s">
        <v>270</v>
      </c>
      <c r="AT149" s="169" t="s">
        <v>275</v>
      </c>
      <c r="AU149" s="169" t="s">
        <v>78</v>
      </c>
      <c r="AY149" s="13" t="s">
        <v>239</v>
      </c>
      <c r="BE149" s="97">
        <f t="shared" si="9"/>
        <v>0</v>
      </c>
      <c r="BF149" s="97">
        <f t="shared" si="10"/>
        <v>0</v>
      </c>
      <c r="BG149" s="97">
        <f t="shared" si="11"/>
        <v>0</v>
      </c>
      <c r="BH149" s="97">
        <f t="shared" si="12"/>
        <v>0</v>
      </c>
      <c r="BI149" s="97">
        <f t="shared" si="13"/>
        <v>0</v>
      </c>
      <c r="BJ149" s="13" t="s">
        <v>83</v>
      </c>
      <c r="BK149" s="97">
        <f t="shared" si="14"/>
        <v>0</v>
      </c>
      <c r="BL149" s="13" t="s">
        <v>245</v>
      </c>
      <c r="BM149" s="169" t="s">
        <v>371</v>
      </c>
    </row>
    <row r="150" spans="2:65" s="1" customFormat="1" ht="24.2" customHeight="1" x14ac:dyDescent="0.2">
      <c r="B150" s="131"/>
      <c r="C150" s="158" t="s">
        <v>309</v>
      </c>
      <c r="D150" s="158" t="s">
        <v>241</v>
      </c>
      <c r="E150" s="159" t="s">
        <v>2935</v>
      </c>
      <c r="F150" s="160" t="s">
        <v>2977</v>
      </c>
      <c r="G150" s="161" t="s">
        <v>353</v>
      </c>
      <c r="H150" s="162">
        <v>1</v>
      </c>
      <c r="I150" s="163"/>
      <c r="J150" s="164">
        <f t="shared" si="5"/>
        <v>0</v>
      </c>
      <c r="K150" s="165"/>
      <c r="L150" s="30"/>
      <c r="M150" s="166" t="s">
        <v>1</v>
      </c>
      <c r="N150" s="130" t="s">
        <v>37</v>
      </c>
      <c r="P150" s="167">
        <f t="shared" si="6"/>
        <v>0</v>
      </c>
      <c r="Q150" s="167">
        <v>0</v>
      </c>
      <c r="R150" s="167">
        <f t="shared" si="7"/>
        <v>0</v>
      </c>
      <c r="S150" s="167">
        <v>0</v>
      </c>
      <c r="T150" s="168">
        <f t="shared" si="8"/>
        <v>0</v>
      </c>
      <c r="AR150" s="169" t="s">
        <v>245</v>
      </c>
      <c r="AT150" s="169" t="s">
        <v>241</v>
      </c>
      <c r="AU150" s="169" t="s">
        <v>78</v>
      </c>
      <c r="AY150" s="13" t="s">
        <v>239</v>
      </c>
      <c r="BE150" s="97">
        <f t="shared" si="9"/>
        <v>0</v>
      </c>
      <c r="BF150" s="97">
        <f t="shared" si="10"/>
        <v>0</v>
      </c>
      <c r="BG150" s="97">
        <f t="shared" si="11"/>
        <v>0</v>
      </c>
      <c r="BH150" s="97">
        <f t="shared" si="12"/>
        <v>0</v>
      </c>
      <c r="BI150" s="97">
        <f t="shared" si="13"/>
        <v>0</v>
      </c>
      <c r="BJ150" s="13" t="s">
        <v>83</v>
      </c>
      <c r="BK150" s="97">
        <f t="shared" si="14"/>
        <v>0</v>
      </c>
      <c r="BL150" s="13" t="s">
        <v>245</v>
      </c>
      <c r="BM150" s="169" t="s">
        <v>379</v>
      </c>
    </row>
    <row r="151" spans="2:65" s="1" customFormat="1" ht="16.5" customHeight="1" x14ac:dyDescent="0.2">
      <c r="B151" s="131"/>
      <c r="C151" s="170" t="s">
        <v>313</v>
      </c>
      <c r="D151" s="170" t="s">
        <v>275</v>
      </c>
      <c r="E151" s="171" t="s">
        <v>2879</v>
      </c>
      <c r="F151" s="172" t="s">
        <v>2978</v>
      </c>
      <c r="G151" s="173" t="s">
        <v>353</v>
      </c>
      <c r="H151" s="174">
        <v>3</v>
      </c>
      <c r="I151" s="175"/>
      <c r="J151" s="176">
        <f t="shared" si="5"/>
        <v>0</v>
      </c>
      <c r="K151" s="177"/>
      <c r="L151" s="178"/>
      <c r="M151" s="179" t="s">
        <v>1</v>
      </c>
      <c r="N151" s="180" t="s">
        <v>37</v>
      </c>
      <c r="P151" s="167">
        <f t="shared" si="6"/>
        <v>0</v>
      </c>
      <c r="Q151" s="167">
        <v>0</v>
      </c>
      <c r="R151" s="167">
        <f t="shared" si="7"/>
        <v>0</v>
      </c>
      <c r="S151" s="167">
        <v>0</v>
      </c>
      <c r="T151" s="168">
        <f t="shared" si="8"/>
        <v>0</v>
      </c>
      <c r="AR151" s="169" t="s">
        <v>270</v>
      </c>
      <c r="AT151" s="169" t="s">
        <v>275</v>
      </c>
      <c r="AU151" s="169" t="s">
        <v>78</v>
      </c>
      <c r="AY151" s="13" t="s">
        <v>239</v>
      </c>
      <c r="BE151" s="97">
        <f t="shared" si="9"/>
        <v>0</v>
      </c>
      <c r="BF151" s="97">
        <f t="shared" si="10"/>
        <v>0</v>
      </c>
      <c r="BG151" s="97">
        <f t="shared" si="11"/>
        <v>0</v>
      </c>
      <c r="BH151" s="97">
        <f t="shared" si="12"/>
        <v>0</v>
      </c>
      <c r="BI151" s="97">
        <f t="shared" si="13"/>
        <v>0</v>
      </c>
      <c r="BJ151" s="13" t="s">
        <v>83</v>
      </c>
      <c r="BK151" s="97">
        <f t="shared" si="14"/>
        <v>0</v>
      </c>
      <c r="BL151" s="13" t="s">
        <v>245</v>
      </c>
      <c r="BM151" s="169" t="s">
        <v>387</v>
      </c>
    </row>
    <row r="152" spans="2:65" s="1" customFormat="1" ht="24.2" customHeight="1" x14ac:dyDescent="0.2">
      <c r="B152" s="131"/>
      <c r="C152" s="158" t="s">
        <v>317</v>
      </c>
      <c r="D152" s="158" t="s">
        <v>241</v>
      </c>
      <c r="E152" s="159" t="s">
        <v>2938</v>
      </c>
      <c r="F152" s="160" t="s">
        <v>2981</v>
      </c>
      <c r="G152" s="161" t="s">
        <v>353</v>
      </c>
      <c r="H152" s="162">
        <v>3</v>
      </c>
      <c r="I152" s="163"/>
      <c r="J152" s="164">
        <f t="shared" si="5"/>
        <v>0</v>
      </c>
      <c r="K152" s="165"/>
      <c r="L152" s="30"/>
      <c r="M152" s="166" t="s">
        <v>1</v>
      </c>
      <c r="N152" s="130" t="s">
        <v>37</v>
      </c>
      <c r="P152" s="167">
        <f t="shared" si="6"/>
        <v>0</v>
      </c>
      <c r="Q152" s="167">
        <v>0</v>
      </c>
      <c r="R152" s="167">
        <f t="shared" si="7"/>
        <v>0</v>
      </c>
      <c r="S152" s="167">
        <v>0</v>
      </c>
      <c r="T152" s="168">
        <f t="shared" si="8"/>
        <v>0</v>
      </c>
      <c r="AR152" s="169" t="s">
        <v>245</v>
      </c>
      <c r="AT152" s="169" t="s">
        <v>241</v>
      </c>
      <c r="AU152" s="169" t="s">
        <v>78</v>
      </c>
      <c r="AY152" s="13" t="s">
        <v>239</v>
      </c>
      <c r="BE152" s="97">
        <f t="shared" si="9"/>
        <v>0</v>
      </c>
      <c r="BF152" s="97">
        <f t="shared" si="10"/>
        <v>0</v>
      </c>
      <c r="BG152" s="97">
        <f t="shared" si="11"/>
        <v>0</v>
      </c>
      <c r="BH152" s="97">
        <f t="shared" si="12"/>
        <v>0</v>
      </c>
      <c r="BI152" s="97">
        <f t="shared" si="13"/>
        <v>0</v>
      </c>
      <c r="BJ152" s="13" t="s">
        <v>83</v>
      </c>
      <c r="BK152" s="97">
        <f t="shared" si="14"/>
        <v>0</v>
      </c>
      <c r="BL152" s="13" t="s">
        <v>245</v>
      </c>
      <c r="BM152" s="169" t="s">
        <v>395</v>
      </c>
    </row>
    <row r="153" spans="2:65" s="1" customFormat="1" ht="24.2" customHeight="1" x14ac:dyDescent="0.2">
      <c r="B153" s="131"/>
      <c r="C153" s="158" t="s">
        <v>7</v>
      </c>
      <c r="D153" s="158" t="s">
        <v>241</v>
      </c>
      <c r="E153" s="159" t="s">
        <v>2863</v>
      </c>
      <c r="F153" s="160" t="s">
        <v>2864</v>
      </c>
      <c r="G153" s="161" t="s">
        <v>331</v>
      </c>
      <c r="H153" s="162">
        <v>57</v>
      </c>
      <c r="I153" s="163"/>
      <c r="J153" s="164">
        <f t="shared" si="5"/>
        <v>0</v>
      </c>
      <c r="K153" s="165"/>
      <c r="L153" s="30"/>
      <c r="M153" s="166" t="s">
        <v>1</v>
      </c>
      <c r="N153" s="130" t="s">
        <v>37</v>
      </c>
      <c r="P153" s="167">
        <f t="shared" si="6"/>
        <v>0</v>
      </c>
      <c r="Q153" s="167">
        <v>0</v>
      </c>
      <c r="R153" s="167">
        <f t="shared" si="7"/>
        <v>0</v>
      </c>
      <c r="S153" s="167">
        <v>0</v>
      </c>
      <c r="T153" s="168">
        <f t="shared" si="8"/>
        <v>0</v>
      </c>
      <c r="AR153" s="169" t="s">
        <v>245</v>
      </c>
      <c r="AT153" s="169" t="s">
        <v>241</v>
      </c>
      <c r="AU153" s="169" t="s">
        <v>78</v>
      </c>
      <c r="AY153" s="13" t="s">
        <v>239</v>
      </c>
      <c r="BE153" s="97">
        <f t="shared" si="9"/>
        <v>0</v>
      </c>
      <c r="BF153" s="97">
        <f t="shared" si="10"/>
        <v>0</v>
      </c>
      <c r="BG153" s="97">
        <f t="shared" si="11"/>
        <v>0</v>
      </c>
      <c r="BH153" s="97">
        <f t="shared" si="12"/>
        <v>0</v>
      </c>
      <c r="BI153" s="97">
        <f t="shared" si="13"/>
        <v>0</v>
      </c>
      <c r="BJ153" s="13" t="s">
        <v>83</v>
      </c>
      <c r="BK153" s="97">
        <f t="shared" si="14"/>
        <v>0</v>
      </c>
      <c r="BL153" s="13" t="s">
        <v>245</v>
      </c>
      <c r="BM153" s="169" t="s">
        <v>403</v>
      </c>
    </row>
    <row r="154" spans="2:65" s="1" customFormat="1" ht="24.2" customHeight="1" x14ac:dyDescent="0.2">
      <c r="B154" s="131"/>
      <c r="C154" s="158" t="s">
        <v>324</v>
      </c>
      <c r="D154" s="158" t="s">
        <v>241</v>
      </c>
      <c r="E154" s="159" t="s">
        <v>2941</v>
      </c>
      <c r="F154" s="160" t="s">
        <v>2983</v>
      </c>
      <c r="G154" s="161" t="s">
        <v>331</v>
      </c>
      <c r="H154" s="162">
        <v>11</v>
      </c>
      <c r="I154" s="163"/>
      <c r="J154" s="164">
        <f t="shared" si="5"/>
        <v>0</v>
      </c>
      <c r="K154" s="165"/>
      <c r="L154" s="30"/>
      <c r="M154" s="166" t="s">
        <v>1</v>
      </c>
      <c r="N154" s="130" t="s">
        <v>37</v>
      </c>
      <c r="P154" s="167">
        <f t="shared" si="6"/>
        <v>0</v>
      </c>
      <c r="Q154" s="167">
        <v>0</v>
      </c>
      <c r="R154" s="167">
        <f t="shared" si="7"/>
        <v>0</v>
      </c>
      <c r="S154" s="167">
        <v>0</v>
      </c>
      <c r="T154" s="168">
        <f t="shared" si="8"/>
        <v>0</v>
      </c>
      <c r="AR154" s="169" t="s">
        <v>245</v>
      </c>
      <c r="AT154" s="169" t="s">
        <v>241</v>
      </c>
      <c r="AU154" s="169" t="s">
        <v>78</v>
      </c>
      <c r="AY154" s="13" t="s">
        <v>239</v>
      </c>
      <c r="BE154" s="97">
        <f t="shared" si="9"/>
        <v>0</v>
      </c>
      <c r="BF154" s="97">
        <f t="shared" si="10"/>
        <v>0</v>
      </c>
      <c r="BG154" s="97">
        <f t="shared" si="11"/>
        <v>0</v>
      </c>
      <c r="BH154" s="97">
        <f t="shared" si="12"/>
        <v>0</v>
      </c>
      <c r="BI154" s="97">
        <f t="shared" si="13"/>
        <v>0</v>
      </c>
      <c r="BJ154" s="13" t="s">
        <v>83</v>
      </c>
      <c r="BK154" s="97">
        <f t="shared" si="14"/>
        <v>0</v>
      </c>
      <c r="BL154" s="13" t="s">
        <v>245</v>
      </c>
      <c r="BM154" s="169" t="s">
        <v>411</v>
      </c>
    </row>
    <row r="155" spans="2:65" s="1" customFormat="1" ht="24.2" customHeight="1" x14ac:dyDescent="0.2">
      <c r="B155" s="131"/>
      <c r="C155" s="158" t="s">
        <v>328</v>
      </c>
      <c r="D155" s="158" t="s">
        <v>241</v>
      </c>
      <c r="E155" s="159" t="s">
        <v>2865</v>
      </c>
      <c r="F155" s="160" t="s">
        <v>2866</v>
      </c>
      <c r="G155" s="161" t="s">
        <v>331</v>
      </c>
      <c r="H155" s="162">
        <v>55</v>
      </c>
      <c r="I155" s="163"/>
      <c r="J155" s="164">
        <f t="shared" si="5"/>
        <v>0</v>
      </c>
      <c r="K155" s="165"/>
      <c r="L155" s="30"/>
      <c r="M155" s="166" t="s">
        <v>1</v>
      </c>
      <c r="N155" s="130" t="s">
        <v>37</v>
      </c>
      <c r="P155" s="167">
        <f t="shared" si="6"/>
        <v>0</v>
      </c>
      <c r="Q155" s="167">
        <v>0</v>
      </c>
      <c r="R155" s="167">
        <f t="shared" si="7"/>
        <v>0</v>
      </c>
      <c r="S155" s="167">
        <v>0</v>
      </c>
      <c r="T155" s="168">
        <f t="shared" si="8"/>
        <v>0</v>
      </c>
      <c r="AR155" s="169" t="s">
        <v>245</v>
      </c>
      <c r="AT155" s="169" t="s">
        <v>241</v>
      </c>
      <c r="AU155" s="169" t="s">
        <v>78</v>
      </c>
      <c r="AY155" s="13" t="s">
        <v>239</v>
      </c>
      <c r="BE155" s="97">
        <f t="shared" si="9"/>
        <v>0</v>
      </c>
      <c r="BF155" s="97">
        <f t="shared" si="10"/>
        <v>0</v>
      </c>
      <c r="BG155" s="97">
        <f t="shared" si="11"/>
        <v>0</v>
      </c>
      <c r="BH155" s="97">
        <f t="shared" si="12"/>
        <v>0</v>
      </c>
      <c r="BI155" s="97">
        <f t="shared" si="13"/>
        <v>0</v>
      </c>
      <c r="BJ155" s="13" t="s">
        <v>83</v>
      </c>
      <c r="BK155" s="97">
        <f t="shared" si="14"/>
        <v>0</v>
      </c>
      <c r="BL155" s="13" t="s">
        <v>245</v>
      </c>
      <c r="BM155" s="169" t="s">
        <v>419</v>
      </c>
    </row>
    <row r="156" spans="2:65" s="1" customFormat="1" ht="24.2" customHeight="1" x14ac:dyDescent="0.2">
      <c r="B156" s="131"/>
      <c r="C156" s="158" t="s">
        <v>333</v>
      </c>
      <c r="D156" s="158" t="s">
        <v>241</v>
      </c>
      <c r="E156" s="159" t="s">
        <v>2867</v>
      </c>
      <c r="F156" s="160" t="s">
        <v>2868</v>
      </c>
      <c r="G156" s="161" t="s">
        <v>1082</v>
      </c>
      <c r="H156" s="199">
        <v>1</v>
      </c>
      <c r="I156" s="163"/>
      <c r="J156" s="164">
        <f t="shared" si="5"/>
        <v>0</v>
      </c>
      <c r="K156" s="165"/>
      <c r="L156" s="30"/>
      <c r="M156" s="166" t="s">
        <v>1</v>
      </c>
      <c r="N156" s="130" t="s">
        <v>37</v>
      </c>
      <c r="P156" s="167">
        <f t="shared" si="6"/>
        <v>0</v>
      </c>
      <c r="Q156" s="167">
        <v>0</v>
      </c>
      <c r="R156" s="167">
        <f t="shared" si="7"/>
        <v>0</v>
      </c>
      <c r="S156" s="167">
        <v>0</v>
      </c>
      <c r="T156" s="168">
        <f t="shared" si="8"/>
        <v>0</v>
      </c>
      <c r="AR156" s="169" t="s">
        <v>245</v>
      </c>
      <c r="AT156" s="169" t="s">
        <v>241</v>
      </c>
      <c r="AU156" s="169" t="s">
        <v>78</v>
      </c>
      <c r="AY156" s="13" t="s">
        <v>239</v>
      </c>
      <c r="BE156" s="97">
        <f t="shared" si="9"/>
        <v>0</v>
      </c>
      <c r="BF156" s="97">
        <f t="shared" si="10"/>
        <v>0</v>
      </c>
      <c r="BG156" s="97">
        <f t="shared" si="11"/>
        <v>0</v>
      </c>
      <c r="BH156" s="97">
        <f t="shared" si="12"/>
        <v>0</v>
      </c>
      <c r="BI156" s="97">
        <f t="shared" si="13"/>
        <v>0</v>
      </c>
      <c r="BJ156" s="13" t="s">
        <v>83</v>
      </c>
      <c r="BK156" s="97">
        <f t="shared" si="14"/>
        <v>0</v>
      </c>
      <c r="BL156" s="13" t="s">
        <v>245</v>
      </c>
      <c r="BM156" s="169" t="s">
        <v>427</v>
      </c>
    </row>
    <row r="157" spans="2:65" s="1" customFormat="1" ht="24.2" customHeight="1" x14ac:dyDescent="0.2">
      <c r="B157" s="131"/>
      <c r="C157" s="158" t="s">
        <v>338</v>
      </c>
      <c r="D157" s="158" t="s">
        <v>241</v>
      </c>
      <c r="E157" s="159" t="s">
        <v>2869</v>
      </c>
      <c r="F157" s="160" t="s">
        <v>2870</v>
      </c>
      <c r="G157" s="161" t="s">
        <v>1082</v>
      </c>
      <c r="H157" s="199">
        <v>1</v>
      </c>
      <c r="I157" s="163"/>
      <c r="J157" s="164">
        <f t="shared" si="5"/>
        <v>0</v>
      </c>
      <c r="K157" s="165"/>
      <c r="L157" s="30"/>
      <c r="M157" s="166" t="s">
        <v>1</v>
      </c>
      <c r="N157" s="130" t="s">
        <v>37</v>
      </c>
      <c r="P157" s="167">
        <f t="shared" si="6"/>
        <v>0</v>
      </c>
      <c r="Q157" s="167">
        <v>0</v>
      </c>
      <c r="R157" s="167">
        <f t="shared" si="7"/>
        <v>0</v>
      </c>
      <c r="S157" s="167">
        <v>0</v>
      </c>
      <c r="T157" s="168">
        <f t="shared" si="8"/>
        <v>0</v>
      </c>
      <c r="AR157" s="169" t="s">
        <v>245</v>
      </c>
      <c r="AT157" s="169" t="s">
        <v>241</v>
      </c>
      <c r="AU157" s="169" t="s">
        <v>78</v>
      </c>
      <c r="AY157" s="13" t="s">
        <v>239</v>
      </c>
      <c r="BE157" s="97">
        <f t="shared" si="9"/>
        <v>0</v>
      </c>
      <c r="BF157" s="97">
        <f t="shared" si="10"/>
        <v>0</v>
      </c>
      <c r="BG157" s="97">
        <f t="shared" si="11"/>
        <v>0</v>
      </c>
      <c r="BH157" s="97">
        <f t="shared" si="12"/>
        <v>0</v>
      </c>
      <c r="BI157" s="97">
        <f t="shared" si="13"/>
        <v>0</v>
      </c>
      <c r="BJ157" s="13" t="s">
        <v>83</v>
      </c>
      <c r="BK157" s="97">
        <f t="shared" si="14"/>
        <v>0</v>
      </c>
      <c r="BL157" s="13" t="s">
        <v>245</v>
      </c>
      <c r="BM157" s="169" t="s">
        <v>435</v>
      </c>
    </row>
    <row r="158" spans="2:65" s="11" customFormat="1" ht="25.9" customHeight="1" x14ac:dyDescent="0.2">
      <c r="B158" s="146"/>
      <c r="D158" s="147" t="s">
        <v>70</v>
      </c>
      <c r="E158" s="148" t="s">
        <v>2945</v>
      </c>
      <c r="F158" s="148" t="s">
        <v>2872</v>
      </c>
      <c r="I158" s="149"/>
      <c r="J158" s="150">
        <f>BK158</f>
        <v>0</v>
      </c>
      <c r="L158" s="146"/>
      <c r="M158" s="151"/>
      <c r="P158" s="152">
        <f>SUM(P159:P186)</f>
        <v>0</v>
      </c>
      <c r="R158" s="152">
        <f>SUM(R159:R186)</f>
        <v>0</v>
      </c>
      <c r="T158" s="153">
        <f>SUM(T159:T186)</f>
        <v>0</v>
      </c>
      <c r="AR158" s="147" t="s">
        <v>78</v>
      </c>
      <c r="AT158" s="154" t="s">
        <v>70</v>
      </c>
      <c r="AU158" s="154" t="s">
        <v>71</v>
      </c>
      <c r="AY158" s="147" t="s">
        <v>239</v>
      </c>
      <c r="BK158" s="155">
        <f>SUM(BK159:BK186)</f>
        <v>0</v>
      </c>
    </row>
    <row r="159" spans="2:65" s="1" customFormat="1" ht="16.5" customHeight="1" x14ac:dyDescent="0.2">
      <c r="B159" s="131"/>
      <c r="C159" s="170" t="s">
        <v>342</v>
      </c>
      <c r="D159" s="170" t="s">
        <v>275</v>
      </c>
      <c r="E159" s="171" t="s">
        <v>2889</v>
      </c>
      <c r="F159" s="172" t="s">
        <v>2874</v>
      </c>
      <c r="G159" s="173" t="s">
        <v>353</v>
      </c>
      <c r="H159" s="174">
        <v>11</v>
      </c>
      <c r="I159" s="175"/>
      <c r="J159" s="176">
        <f t="shared" ref="J159:J186" si="15">ROUND(I159*H159,2)</f>
        <v>0</v>
      </c>
      <c r="K159" s="177"/>
      <c r="L159" s="178"/>
      <c r="M159" s="179" t="s">
        <v>1</v>
      </c>
      <c r="N159" s="180" t="s">
        <v>37</v>
      </c>
      <c r="P159" s="167">
        <f t="shared" ref="P159:P186" si="16">O159*H159</f>
        <v>0</v>
      </c>
      <c r="Q159" s="167">
        <v>0</v>
      </c>
      <c r="R159" s="167">
        <f t="shared" ref="R159:R186" si="17">Q159*H159</f>
        <v>0</v>
      </c>
      <c r="S159" s="167">
        <v>0</v>
      </c>
      <c r="T159" s="168">
        <f t="shared" ref="T159:T186" si="18">S159*H159</f>
        <v>0</v>
      </c>
      <c r="AR159" s="169" t="s">
        <v>270</v>
      </c>
      <c r="AT159" s="169" t="s">
        <v>275</v>
      </c>
      <c r="AU159" s="169" t="s">
        <v>78</v>
      </c>
      <c r="AY159" s="13" t="s">
        <v>239</v>
      </c>
      <c r="BE159" s="97">
        <f t="shared" ref="BE159:BE186" si="19">IF(N159="základná",J159,0)</f>
        <v>0</v>
      </c>
      <c r="BF159" s="97">
        <f t="shared" ref="BF159:BF186" si="20">IF(N159="znížená",J159,0)</f>
        <v>0</v>
      </c>
      <c r="BG159" s="97">
        <f t="shared" ref="BG159:BG186" si="21">IF(N159="zákl. prenesená",J159,0)</f>
        <v>0</v>
      </c>
      <c r="BH159" s="97">
        <f t="shared" ref="BH159:BH186" si="22">IF(N159="zníž. prenesená",J159,0)</f>
        <v>0</v>
      </c>
      <c r="BI159" s="97">
        <f t="shared" ref="BI159:BI186" si="23">IF(N159="nulová",J159,0)</f>
        <v>0</v>
      </c>
      <c r="BJ159" s="13" t="s">
        <v>83</v>
      </c>
      <c r="BK159" s="97">
        <f t="shared" ref="BK159:BK186" si="24">ROUND(I159*H159,2)</f>
        <v>0</v>
      </c>
      <c r="BL159" s="13" t="s">
        <v>245</v>
      </c>
      <c r="BM159" s="169" t="s">
        <v>443</v>
      </c>
    </row>
    <row r="160" spans="2:65" s="1" customFormat="1" ht="16.5" customHeight="1" x14ac:dyDescent="0.2">
      <c r="B160" s="131"/>
      <c r="C160" s="170" t="s">
        <v>346</v>
      </c>
      <c r="D160" s="170" t="s">
        <v>275</v>
      </c>
      <c r="E160" s="171" t="s">
        <v>2893</v>
      </c>
      <c r="F160" s="172" t="s">
        <v>2876</v>
      </c>
      <c r="G160" s="173" t="s">
        <v>353</v>
      </c>
      <c r="H160" s="174">
        <v>11</v>
      </c>
      <c r="I160" s="175"/>
      <c r="J160" s="176">
        <f t="shared" si="15"/>
        <v>0</v>
      </c>
      <c r="K160" s="177"/>
      <c r="L160" s="178"/>
      <c r="M160" s="179" t="s">
        <v>1</v>
      </c>
      <c r="N160" s="180" t="s">
        <v>37</v>
      </c>
      <c r="P160" s="167">
        <f t="shared" si="16"/>
        <v>0</v>
      </c>
      <c r="Q160" s="167">
        <v>0</v>
      </c>
      <c r="R160" s="167">
        <f t="shared" si="17"/>
        <v>0</v>
      </c>
      <c r="S160" s="167">
        <v>0</v>
      </c>
      <c r="T160" s="168">
        <f t="shared" si="18"/>
        <v>0</v>
      </c>
      <c r="AR160" s="169" t="s">
        <v>270</v>
      </c>
      <c r="AT160" s="169" t="s">
        <v>275</v>
      </c>
      <c r="AU160" s="169" t="s">
        <v>78</v>
      </c>
      <c r="AY160" s="13" t="s">
        <v>239</v>
      </c>
      <c r="BE160" s="97">
        <f t="shared" si="19"/>
        <v>0</v>
      </c>
      <c r="BF160" s="97">
        <f t="shared" si="20"/>
        <v>0</v>
      </c>
      <c r="BG160" s="97">
        <f t="shared" si="21"/>
        <v>0</v>
      </c>
      <c r="BH160" s="97">
        <f t="shared" si="22"/>
        <v>0</v>
      </c>
      <c r="BI160" s="97">
        <f t="shared" si="23"/>
        <v>0</v>
      </c>
      <c r="BJ160" s="13" t="s">
        <v>83</v>
      </c>
      <c r="BK160" s="97">
        <f t="shared" si="24"/>
        <v>0</v>
      </c>
      <c r="BL160" s="13" t="s">
        <v>245</v>
      </c>
      <c r="BM160" s="169" t="s">
        <v>451</v>
      </c>
    </row>
    <row r="161" spans="2:65" s="1" customFormat="1" ht="16.5" customHeight="1" x14ac:dyDescent="0.2">
      <c r="B161" s="131"/>
      <c r="C161" s="170" t="s">
        <v>350</v>
      </c>
      <c r="D161" s="170" t="s">
        <v>275</v>
      </c>
      <c r="E161" s="171" t="s">
        <v>2897</v>
      </c>
      <c r="F161" s="172" t="s">
        <v>2878</v>
      </c>
      <c r="G161" s="173" t="s">
        <v>353</v>
      </c>
      <c r="H161" s="174">
        <v>11</v>
      </c>
      <c r="I161" s="175"/>
      <c r="J161" s="176">
        <f t="shared" si="15"/>
        <v>0</v>
      </c>
      <c r="K161" s="177"/>
      <c r="L161" s="178"/>
      <c r="M161" s="179" t="s">
        <v>1</v>
      </c>
      <c r="N161" s="180" t="s">
        <v>37</v>
      </c>
      <c r="P161" s="167">
        <f t="shared" si="16"/>
        <v>0</v>
      </c>
      <c r="Q161" s="167">
        <v>0</v>
      </c>
      <c r="R161" s="167">
        <f t="shared" si="17"/>
        <v>0</v>
      </c>
      <c r="S161" s="167">
        <v>0</v>
      </c>
      <c r="T161" s="168">
        <f t="shared" si="18"/>
        <v>0</v>
      </c>
      <c r="AR161" s="169" t="s">
        <v>270</v>
      </c>
      <c r="AT161" s="169" t="s">
        <v>275</v>
      </c>
      <c r="AU161" s="169" t="s">
        <v>78</v>
      </c>
      <c r="AY161" s="13" t="s">
        <v>239</v>
      </c>
      <c r="BE161" s="97">
        <f t="shared" si="19"/>
        <v>0</v>
      </c>
      <c r="BF161" s="97">
        <f t="shared" si="20"/>
        <v>0</v>
      </c>
      <c r="BG161" s="97">
        <f t="shared" si="21"/>
        <v>0</v>
      </c>
      <c r="BH161" s="97">
        <f t="shared" si="22"/>
        <v>0</v>
      </c>
      <c r="BI161" s="97">
        <f t="shared" si="23"/>
        <v>0</v>
      </c>
      <c r="BJ161" s="13" t="s">
        <v>83</v>
      </c>
      <c r="BK161" s="97">
        <f t="shared" si="24"/>
        <v>0</v>
      </c>
      <c r="BL161" s="13" t="s">
        <v>245</v>
      </c>
      <c r="BM161" s="169" t="s">
        <v>459</v>
      </c>
    </row>
    <row r="162" spans="2:65" s="1" customFormat="1" ht="16.5" customHeight="1" x14ac:dyDescent="0.2">
      <c r="B162" s="131"/>
      <c r="C162" s="170" t="s">
        <v>355</v>
      </c>
      <c r="D162" s="170" t="s">
        <v>275</v>
      </c>
      <c r="E162" s="171" t="s">
        <v>2901</v>
      </c>
      <c r="F162" s="172" t="s">
        <v>2880</v>
      </c>
      <c r="G162" s="173" t="s">
        <v>353</v>
      </c>
      <c r="H162" s="174">
        <v>11</v>
      </c>
      <c r="I162" s="175"/>
      <c r="J162" s="176">
        <f t="shared" si="15"/>
        <v>0</v>
      </c>
      <c r="K162" s="177"/>
      <c r="L162" s="178"/>
      <c r="M162" s="179" t="s">
        <v>1</v>
      </c>
      <c r="N162" s="180" t="s">
        <v>37</v>
      </c>
      <c r="P162" s="167">
        <f t="shared" si="16"/>
        <v>0</v>
      </c>
      <c r="Q162" s="167">
        <v>0</v>
      </c>
      <c r="R162" s="167">
        <f t="shared" si="17"/>
        <v>0</v>
      </c>
      <c r="S162" s="167">
        <v>0</v>
      </c>
      <c r="T162" s="168">
        <f t="shared" si="18"/>
        <v>0</v>
      </c>
      <c r="AR162" s="169" t="s">
        <v>270</v>
      </c>
      <c r="AT162" s="169" t="s">
        <v>275</v>
      </c>
      <c r="AU162" s="169" t="s">
        <v>78</v>
      </c>
      <c r="AY162" s="13" t="s">
        <v>239</v>
      </c>
      <c r="BE162" s="97">
        <f t="shared" si="19"/>
        <v>0</v>
      </c>
      <c r="BF162" s="97">
        <f t="shared" si="20"/>
        <v>0</v>
      </c>
      <c r="BG162" s="97">
        <f t="shared" si="21"/>
        <v>0</v>
      </c>
      <c r="BH162" s="97">
        <f t="shared" si="22"/>
        <v>0</v>
      </c>
      <c r="BI162" s="97">
        <f t="shared" si="23"/>
        <v>0</v>
      </c>
      <c r="BJ162" s="13" t="s">
        <v>83</v>
      </c>
      <c r="BK162" s="97">
        <f t="shared" si="24"/>
        <v>0</v>
      </c>
      <c r="BL162" s="13" t="s">
        <v>245</v>
      </c>
      <c r="BM162" s="169" t="s">
        <v>467</v>
      </c>
    </row>
    <row r="163" spans="2:65" s="1" customFormat="1" ht="24.2" customHeight="1" x14ac:dyDescent="0.2">
      <c r="B163" s="131"/>
      <c r="C163" s="158" t="s">
        <v>359</v>
      </c>
      <c r="D163" s="158" t="s">
        <v>241</v>
      </c>
      <c r="E163" s="159" t="s">
        <v>2881</v>
      </c>
      <c r="F163" s="160" t="s">
        <v>2882</v>
      </c>
      <c r="G163" s="161" t="s">
        <v>353</v>
      </c>
      <c r="H163" s="162">
        <v>11</v>
      </c>
      <c r="I163" s="163"/>
      <c r="J163" s="164">
        <f t="shared" si="15"/>
        <v>0</v>
      </c>
      <c r="K163" s="165"/>
      <c r="L163" s="30"/>
      <c r="M163" s="166" t="s">
        <v>1</v>
      </c>
      <c r="N163" s="130" t="s">
        <v>37</v>
      </c>
      <c r="P163" s="167">
        <f t="shared" si="16"/>
        <v>0</v>
      </c>
      <c r="Q163" s="167">
        <v>0</v>
      </c>
      <c r="R163" s="167">
        <f t="shared" si="17"/>
        <v>0</v>
      </c>
      <c r="S163" s="167">
        <v>0</v>
      </c>
      <c r="T163" s="168">
        <f t="shared" si="18"/>
        <v>0</v>
      </c>
      <c r="AR163" s="169" t="s">
        <v>245</v>
      </c>
      <c r="AT163" s="169" t="s">
        <v>241</v>
      </c>
      <c r="AU163" s="169" t="s">
        <v>78</v>
      </c>
      <c r="AY163" s="13" t="s">
        <v>239</v>
      </c>
      <c r="BE163" s="97">
        <f t="shared" si="19"/>
        <v>0</v>
      </c>
      <c r="BF163" s="97">
        <f t="shared" si="20"/>
        <v>0</v>
      </c>
      <c r="BG163" s="97">
        <f t="shared" si="21"/>
        <v>0</v>
      </c>
      <c r="BH163" s="97">
        <f t="shared" si="22"/>
        <v>0</v>
      </c>
      <c r="BI163" s="97">
        <f t="shared" si="23"/>
        <v>0</v>
      </c>
      <c r="BJ163" s="13" t="s">
        <v>83</v>
      </c>
      <c r="BK163" s="97">
        <f t="shared" si="24"/>
        <v>0</v>
      </c>
      <c r="BL163" s="13" t="s">
        <v>245</v>
      </c>
      <c r="BM163" s="169" t="s">
        <v>475</v>
      </c>
    </row>
    <row r="164" spans="2:65" s="1" customFormat="1" ht="16.5" customHeight="1" x14ac:dyDescent="0.2">
      <c r="B164" s="131"/>
      <c r="C164" s="158" t="s">
        <v>363</v>
      </c>
      <c r="D164" s="158" t="s">
        <v>241</v>
      </c>
      <c r="E164" s="159" t="s">
        <v>2883</v>
      </c>
      <c r="F164" s="160" t="s">
        <v>2884</v>
      </c>
      <c r="G164" s="161" t="s">
        <v>353</v>
      </c>
      <c r="H164" s="162">
        <v>11</v>
      </c>
      <c r="I164" s="163"/>
      <c r="J164" s="164">
        <f t="shared" si="15"/>
        <v>0</v>
      </c>
      <c r="K164" s="165"/>
      <c r="L164" s="30"/>
      <c r="M164" s="166" t="s">
        <v>1</v>
      </c>
      <c r="N164" s="130" t="s">
        <v>37</v>
      </c>
      <c r="P164" s="167">
        <f t="shared" si="16"/>
        <v>0</v>
      </c>
      <c r="Q164" s="167">
        <v>0</v>
      </c>
      <c r="R164" s="167">
        <f t="shared" si="17"/>
        <v>0</v>
      </c>
      <c r="S164" s="167">
        <v>0</v>
      </c>
      <c r="T164" s="168">
        <f t="shared" si="18"/>
        <v>0</v>
      </c>
      <c r="AR164" s="169" t="s">
        <v>245</v>
      </c>
      <c r="AT164" s="169" t="s">
        <v>241</v>
      </c>
      <c r="AU164" s="169" t="s">
        <v>78</v>
      </c>
      <c r="AY164" s="13" t="s">
        <v>239</v>
      </c>
      <c r="BE164" s="97">
        <f t="shared" si="19"/>
        <v>0</v>
      </c>
      <c r="BF164" s="97">
        <f t="shared" si="20"/>
        <v>0</v>
      </c>
      <c r="BG164" s="97">
        <f t="shared" si="21"/>
        <v>0</v>
      </c>
      <c r="BH164" s="97">
        <f t="shared" si="22"/>
        <v>0</v>
      </c>
      <c r="BI164" s="97">
        <f t="shared" si="23"/>
        <v>0</v>
      </c>
      <c r="BJ164" s="13" t="s">
        <v>83</v>
      </c>
      <c r="BK164" s="97">
        <f t="shared" si="24"/>
        <v>0</v>
      </c>
      <c r="BL164" s="13" t="s">
        <v>245</v>
      </c>
      <c r="BM164" s="169" t="s">
        <v>483</v>
      </c>
    </row>
    <row r="165" spans="2:65" s="1" customFormat="1" ht="16.5" customHeight="1" x14ac:dyDescent="0.2">
      <c r="B165" s="131"/>
      <c r="C165" s="158" t="s">
        <v>367</v>
      </c>
      <c r="D165" s="158" t="s">
        <v>241</v>
      </c>
      <c r="E165" s="159" t="s">
        <v>2885</v>
      </c>
      <c r="F165" s="160" t="s">
        <v>2886</v>
      </c>
      <c r="G165" s="161" t="s">
        <v>353</v>
      </c>
      <c r="H165" s="162">
        <v>11</v>
      </c>
      <c r="I165" s="163"/>
      <c r="J165" s="164">
        <f t="shared" si="15"/>
        <v>0</v>
      </c>
      <c r="K165" s="165"/>
      <c r="L165" s="30"/>
      <c r="M165" s="166" t="s">
        <v>1</v>
      </c>
      <c r="N165" s="130" t="s">
        <v>37</v>
      </c>
      <c r="P165" s="167">
        <f t="shared" si="16"/>
        <v>0</v>
      </c>
      <c r="Q165" s="167">
        <v>0</v>
      </c>
      <c r="R165" s="167">
        <f t="shared" si="17"/>
        <v>0</v>
      </c>
      <c r="S165" s="167">
        <v>0</v>
      </c>
      <c r="T165" s="168">
        <f t="shared" si="18"/>
        <v>0</v>
      </c>
      <c r="AR165" s="169" t="s">
        <v>245</v>
      </c>
      <c r="AT165" s="169" t="s">
        <v>241</v>
      </c>
      <c r="AU165" s="169" t="s">
        <v>78</v>
      </c>
      <c r="AY165" s="13" t="s">
        <v>239</v>
      </c>
      <c r="BE165" s="97">
        <f t="shared" si="19"/>
        <v>0</v>
      </c>
      <c r="BF165" s="97">
        <f t="shared" si="20"/>
        <v>0</v>
      </c>
      <c r="BG165" s="97">
        <f t="shared" si="21"/>
        <v>0</v>
      </c>
      <c r="BH165" s="97">
        <f t="shared" si="22"/>
        <v>0</v>
      </c>
      <c r="BI165" s="97">
        <f t="shared" si="23"/>
        <v>0</v>
      </c>
      <c r="BJ165" s="13" t="s">
        <v>83</v>
      </c>
      <c r="BK165" s="97">
        <f t="shared" si="24"/>
        <v>0</v>
      </c>
      <c r="BL165" s="13" t="s">
        <v>245</v>
      </c>
      <c r="BM165" s="169" t="s">
        <v>491</v>
      </c>
    </row>
    <row r="166" spans="2:65" s="1" customFormat="1" ht="16.5" customHeight="1" x14ac:dyDescent="0.2">
      <c r="B166" s="131"/>
      <c r="C166" s="158" t="s">
        <v>371</v>
      </c>
      <c r="D166" s="158" t="s">
        <v>241</v>
      </c>
      <c r="E166" s="159" t="s">
        <v>2887</v>
      </c>
      <c r="F166" s="160" t="s">
        <v>2888</v>
      </c>
      <c r="G166" s="161" t="s">
        <v>353</v>
      </c>
      <c r="H166" s="162">
        <v>11</v>
      </c>
      <c r="I166" s="163"/>
      <c r="J166" s="164">
        <f t="shared" si="15"/>
        <v>0</v>
      </c>
      <c r="K166" s="165"/>
      <c r="L166" s="30"/>
      <c r="M166" s="166" t="s">
        <v>1</v>
      </c>
      <c r="N166" s="130" t="s">
        <v>37</v>
      </c>
      <c r="P166" s="167">
        <f t="shared" si="16"/>
        <v>0</v>
      </c>
      <c r="Q166" s="167">
        <v>0</v>
      </c>
      <c r="R166" s="167">
        <f t="shared" si="17"/>
        <v>0</v>
      </c>
      <c r="S166" s="167">
        <v>0</v>
      </c>
      <c r="T166" s="168">
        <f t="shared" si="18"/>
        <v>0</v>
      </c>
      <c r="AR166" s="169" t="s">
        <v>245</v>
      </c>
      <c r="AT166" s="169" t="s">
        <v>241</v>
      </c>
      <c r="AU166" s="169" t="s">
        <v>78</v>
      </c>
      <c r="AY166" s="13" t="s">
        <v>239</v>
      </c>
      <c r="BE166" s="97">
        <f t="shared" si="19"/>
        <v>0</v>
      </c>
      <c r="BF166" s="97">
        <f t="shared" si="20"/>
        <v>0</v>
      </c>
      <c r="BG166" s="97">
        <f t="shared" si="21"/>
        <v>0</v>
      </c>
      <c r="BH166" s="97">
        <f t="shared" si="22"/>
        <v>0</v>
      </c>
      <c r="BI166" s="97">
        <f t="shared" si="23"/>
        <v>0</v>
      </c>
      <c r="BJ166" s="13" t="s">
        <v>83</v>
      </c>
      <c r="BK166" s="97">
        <f t="shared" si="24"/>
        <v>0</v>
      </c>
      <c r="BL166" s="13" t="s">
        <v>245</v>
      </c>
      <c r="BM166" s="169" t="s">
        <v>499</v>
      </c>
    </row>
    <row r="167" spans="2:65" s="1" customFormat="1" ht="24.2" customHeight="1" x14ac:dyDescent="0.2">
      <c r="B167" s="131"/>
      <c r="C167" s="170" t="s">
        <v>375</v>
      </c>
      <c r="D167" s="170" t="s">
        <v>275</v>
      </c>
      <c r="E167" s="171" t="s">
        <v>2905</v>
      </c>
      <c r="F167" s="172" t="s">
        <v>2992</v>
      </c>
      <c r="G167" s="173" t="s">
        <v>353</v>
      </c>
      <c r="H167" s="174">
        <v>12</v>
      </c>
      <c r="I167" s="175"/>
      <c r="J167" s="176">
        <f t="shared" si="15"/>
        <v>0</v>
      </c>
      <c r="K167" s="177"/>
      <c r="L167" s="178"/>
      <c r="M167" s="179" t="s">
        <v>1</v>
      </c>
      <c r="N167" s="180" t="s">
        <v>37</v>
      </c>
      <c r="P167" s="167">
        <f t="shared" si="16"/>
        <v>0</v>
      </c>
      <c r="Q167" s="167">
        <v>0</v>
      </c>
      <c r="R167" s="167">
        <f t="shared" si="17"/>
        <v>0</v>
      </c>
      <c r="S167" s="167">
        <v>0</v>
      </c>
      <c r="T167" s="168">
        <f t="shared" si="18"/>
        <v>0</v>
      </c>
      <c r="AR167" s="169" t="s">
        <v>270</v>
      </c>
      <c r="AT167" s="169" t="s">
        <v>275</v>
      </c>
      <c r="AU167" s="169" t="s">
        <v>78</v>
      </c>
      <c r="AY167" s="13" t="s">
        <v>239</v>
      </c>
      <c r="BE167" s="97">
        <f t="shared" si="19"/>
        <v>0</v>
      </c>
      <c r="BF167" s="97">
        <f t="shared" si="20"/>
        <v>0</v>
      </c>
      <c r="BG167" s="97">
        <f t="shared" si="21"/>
        <v>0</v>
      </c>
      <c r="BH167" s="97">
        <f t="shared" si="22"/>
        <v>0</v>
      </c>
      <c r="BI167" s="97">
        <f t="shared" si="23"/>
        <v>0</v>
      </c>
      <c r="BJ167" s="13" t="s">
        <v>83</v>
      </c>
      <c r="BK167" s="97">
        <f t="shared" si="24"/>
        <v>0</v>
      </c>
      <c r="BL167" s="13" t="s">
        <v>245</v>
      </c>
      <c r="BM167" s="169" t="s">
        <v>507</v>
      </c>
    </row>
    <row r="168" spans="2:65" s="1" customFormat="1" ht="21.75" customHeight="1" x14ac:dyDescent="0.2">
      <c r="B168" s="131"/>
      <c r="C168" s="158" t="s">
        <v>379</v>
      </c>
      <c r="D168" s="158" t="s">
        <v>241</v>
      </c>
      <c r="E168" s="159" t="s">
        <v>2951</v>
      </c>
      <c r="F168" s="160" t="s">
        <v>2952</v>
      </c>
      <c r="G168" s="161" t="s">
        <v>353</v>
      </c>
      <c r="H168" s="162">
        <v>12</v>
      </c>
      <c r="I168" s="163"/>
      <c r="J168" s="164">
        <f t="shared" si="15"/>
        <v>0</v>
      </c>
      <c r="K168" s="165"/>
      <c r="L168" s="30"/>
      <c r="M168" s="166" t="s">
        <v>1</v>
      </c>
      <c r="N168" s="130" t="s">
        <v>37</v>
      </c>
      <c r="P168" s="167">
        <f t="shared" si="16"/>
        <v>0</v>
      </c>
      <c r="Q168" s="167">
        <v>0</v>
      </c>
      <c r="R168" s="167">
        <f t="shared" si="17"/>
        <v>0</v>
      </c>
      <c r="S168" s="167">
        <v>0</v>
      </c>
      <c r="T168" s="168">
        <f t="shared" si="18"/>
        <v>0</v>
      </c>
      <c r="AR168" s="169" t="s">
        <v>245</v>
      </c>
      <c r="AT168" s="169" t="s">
        <v>241</v>
      </c>
      <c r="AU168" s="169" t="s">
        <v>78</v>
      </c>
      <c r="AY168" s="13" t="s">
        <v>239</v>
      </c>
      <c r="BE168" s="97">
        <f t="shared" si="19"/>
        <v>0</v>
      </c>
      <c r="BF168" s="97">
        <f t="shared" si="20"/>
        <v>0</v>
      </c>
      <c r="BG168" s="97">
        <f t="shared" si="21"/>
        <v>0</v>
      </c>
      <c r="BH168" s="97">
        <f t="shared" si="22"/>
        <v>0</v>
      </c>
      <c r="BI168" s="97">
        <f t="shared" si="23"/>
        <v>0</v>
      </c>
      <c r="BJ168" s="13" t="s">
        <v>83</v>
      </c>
      <c r="BK168" s="97">
        <f t="shared" si="24"/>
        <v>0</v>
      </c>
      <c r="BL168" s="13" t="s">
        <v>245</v>
      </c>
      <c r="BM168" s="169" t="s">
        <v>515</v>
      </c>
    </row>
    <row r="169" spans="2:65" s="1" customFormat="1" ht="16.5" customHeight="1" x14ac:dyDescent="0.2">
      <c r="B169" s="131"/>
      <c r="C169" s="170" t="s">
        <v>383</v>
      </c>
      <c r="D169" s="170" t="s">
        <v>275</v>
      </c>
      <c r="E169" s="171" t="s">
        <v>2954</v>
      </c>
      <c r="F169" s="172" t="s">
        <v>2890</v>
      </c>
      <c r="G169" s="173" t="s">
        <v>353</v>
      </c>
      <c r="H169" s="174">
        <v>9</v>
      </c>
      <c r="I169" s="175"/>
      <c r="J169" s="176">
        <f t="shared" si="15"/>
        <v>0</v>
      </c>
      <c r="K169" s="177"/>
      <c r="L169" s="178"/>
      <c r="M169" s="179" t="s">
        <v>1</v>
      </c>
      <c r="N169" s="180" t="s">
        <v>37</v>
      </c>
      <c r="P169" s="167">
        <f t="shared" si="16"/>
        <v>0</v>
      </c>
      <c r="Q169" s="167">
        <v>0</v>
      </c>
      <c r="R169" s="167">
        <f t="shared" si="17"/>
        <v>0</v>
      </c>
      <c r="S169" s="167">
        <v>0</v>
      </c>
      <c r="T169" s="168">
        <f t="shared" si="18"/>
        <v>0</v>
      </c>
      <c r="AR169" s="169" t="s">
        <v>270</v>
      </c>
      <c r="AT169" s="169" t="s">
        <v>275</v>
      </c>
      <c r="AU169" s="169" t="s">
        <v>78</v>
      </c>
      <c r="AY169" s="13" t="s">
        <v>239</v>
      </c>
      <c r="BE169" s="97">
        <f t="shared" si="19"/>
        <v>0</v>
      </c>
      <c r="BF169" s="97">
        <f t="shared" si="20"/>
        <v>0</v>
      </c>
      <c r="BG169" s="97">
        <f t="shared" si="21"/>
        <v>0</v>
      </c>
      <c r="BH169" s="97">
        <f t="shared" si="22"/>
        <v>0</v>
      </c>
      <c r="BI169" s="97">
        <f t="shared" si="23"/>
        <v>0</v>
      </c>
      <c r="BJ169" s="13" t="s">
        <v>83</v>
      </c>
      <c r="BK169" s="97">
        <f t="shared" si="24"/>
        <v>0</v>
      </c>
      <c r="BL169" s="13" t="s">
        <v>245</v>
      </c>
      <c r="BM169" s="169" t="s">
        <v>523</v>
      </c>
    </row>
    <row r="170" spans="2:65" s="1" customFormat="1" ht="16.5" customHeight="1" x14ac:dyDescent="0.2">
      <c r="B170" s="131"/>
      <c r="C170" s="158" t="s">
        <v>387</v>
      </c>
      <c r="D170" s="158" t="s">
        <v>241</v>
      </c>
      <c r="E170" s="159" t="s">
        <v>2891</v>
      </c>
      <c r="F170" s="160" t="s">
        <v>2892</v>
      </c>
      <c r="G170" s="161" t="s">
        <v>353</v>
      </c>
      <c r="H170" s="162">
        <v>9</v>
      </c>
      <c r="I170" s="163"/>
      <c r="J170" s="164">
        <f t="shared" si="15"/>
        <v>0</v>
      </c>
      <c r="K170" s="165"/>
      <c r="L170" s="30"/>
      <c r="M170" s="166" t="s">
        <v>1</v>
      </c>
      <c r="N170" s="130" t="s">
        <v>37</v>
      </c>
      <c r="P170" s="167">
        <f t="shared" si="16"/>
        <v>0</v>
      </c>
      <c r="Q170" s="167">
        <v>0</v>
      </c>
      <c r="R170" s="167">
        <f t="shared" si="17"/>
        <v>0</v>
      </c>
      <c r="S170" s="167">
        <v>0</v>
      </c>
      <c r="T170" s="168">
        <f t="shared" si="18"/>
        <v>0</v>
      </c>
      <c r="AR170" s="169" t="s">
        <v>245</v>
      </c>
      <c r="AT170" s="169" t="s">
        <v>241</v>
      </c>
      <c r="AU170" s="169" t="s">
        <v>78</v>
      </c>
      <c r="AY170" s="13" t="s">
        <v>239</v>
      </c>
      <c r="BE170" s="97">
        <f t="shared" si="19"/>
        <v>0</v>
      </c>
      <c r="BF170" s="97">
        <f t="shared" si="20"/>
        <v>0</v>
      </c>
      <c r="BG170" s="97">
        <f t="shared" si="21"/>
        <v>0</v>
      </c>
      <c r="BH170" s="97">
        <f t="shared" si="22"/>
        <v>0</v>
      </c>
      <c r="BI170" s="97">
        <f t="shared" si="23"/>
        <v>0</v>
      </c>
      <c r="BJ170" s="13" t="s">
        <v>83</v>
      </c>
      <c r="BK170" s="97">
        <f t="shared" si="24"/>
        <v>0</v>
      </c>
      <c r="BL170" s="13" t="s">
        <v>245</v>
      </c>
      <c r="BM170" s="169" t="s">
        <v>530</v>
      </c>
    </row>
    <row r="171" spans="2:65" s="1" customFormat="1" ht="16.5" customHeight="1" x14ac:dyDescent="0.2">
      <c r="B171" s="131"/>
      <c r="C171" s="170" t="s">
        <v>391</v>
      </c>
      <c r="D171" s="170" t="s">
        <v>275</v>
      </c>
      <c r="E171" s="171" t="s">
        <v>2958</v>
      </c>
      <c r="F171" s="172" t="s">
        <v>2984</v>
      </c>
      <c r="G171" s="173" t="s">
        <v>353</v>
      </c>
      <c r="H171" s="174">
        <v>2</v>
      </c>
      <c r="I171" s="175"/>
      <c r="J171" s="176">
        <f t="shared" si="15"/>
        <v>0</v>
      </c>
      <c r="K171" s="177"/>
      <c r="L171" s="178"/>
      <c r="M171" s="179" t="s">
        <v>1</v>
      </c>
      <c r="N171" s="180" t="s">
        <v>37</v>
      </c>
      <c r="P171" s="167">
        <f t="shared" si="16"/>
        <v>0</v>
      </c>
      <c r="Q171" s="167">
        <v>0</v>
      </c>
      <c r="R171" s="167">
        <f t="shared" si="17"/>
        <v>0</v>
      </c>
      <c r="S171" s="167">
        <v>0</v>
      </c>
      <c r="T171" s="168">
        <f t="shared" si="18"/>
        <v>0</v>
      </c>
      <c r="AR171" s="169" t="s">
        <v>270</v>
      </c>
      <c r="AT171" s="169" t="s">
        <v>275</v>
      </c>
      <c r="AU171" s="169" t="s">
        <v>78</v>
      </c>
      <c r="AY171" s="13" t="s">
        <v>239</v>
      </c>
      <c r="BE171" s="97">
        <f t="shared" si="19"/>
        <v>0</v>
      </c>
      <c r="BF171" s="97">
        <f t="shared" si="20"/>
        <v>0</v>
      </c>
      <c r="BG171" s="97">
        <f t="shared" si="21"/>
        <v>0</v>
      </c>
      <c r="BH171" s="97">
        <f t="shared" si="22"/>
        <v>0</v>
      </c>
      <c r="BI171" s="97">
        <f t="shared" si="23"/>
        <v>0</v>
      </c>
      <c r="BJ171" s="13" t="s">
        <v>83</v>
      </c>
      <c r="BK171" s="97">
        <f t="shared" si="24"/>
        <v>0</v>
      </c>
      <c r="BL171" s="13" t="s">
        <v>245</v>
      </c>
      <c r="BM171" s="169" t="s">
        <v>537</v>
      </c>
    </row>
    <row r="172" spans="2:65" s="1" customFormat="1" ht="21.75" customHeight="1" x14ac:dyDescent="0.2">
      <c r="B172" s="131"/>
      <c r="C172" s="158" t="s">
        <v>395</v>
      </c>
      <c r="D172" s="158" t="s">
        <v>241</v>
      </c>
      <c r="E172" s="159" t="s">
        <v>2956</v>
      </c>
      <c r="F172" s="160" t="s">
        <v>2957</v>
      </c>
      <c r="G172" s="161" t="s">
        <v>353</v>
      </c>
      <c r="H172" s="162">
        <v>2</v>
      </c>
      <c r="I172" s="163"/>
      <c r="J172" s="164">
        <f t="shared" si="15"/>
        <v>0</v>
      </c>
      <c r="K172" s="165"/>
      <c r="L172" s="30"/>
      <c r="M172" s="166" t="s">
        <v>1</v>
      </c>
      <c r="N172" s="130" t="s">
        <v>37</v>
      </c>
      <c r="P172" s="167">
        <f t="shared" si="16"/>
        <v>0</v>
      </c>
      <c r="Q172" s="167">
        <v>0</v>
      </c>
      <c r="R172" s="167">
        <f t="shared" si="17"/>
        <v>0</v>
      </c>
      <c r="S172" s="167">
        <v>0</v>
      </c>
      <c r="T172" s="168">
        <f t="shared" si="18"/>
        <v>0</v>
      </c>
      <c r="AR172" s="169" t="s">
        <v>245</v>
      </c>
      <c r="AT172" s="169" t="s">
        <v>241</v>
      </c>
      <c r="AU172" s="169" t="s">
        <v>78</v>
      </c>
      <c r="AY172" s="13" t="s">
        <v>239</v>
      </c>
      <c r="BE172" s="97">
        <f t="shared" si="19"/>
        <v>0</v>
      </c>
      <c r="BF172" s="97">
        <f t="shared" si="20"/>
        <v>0</v>
      </c>
      <c r="BG172" s="97">
        <f t="shared" si="21"/>
        <v>0</v>
      </c>
      <c r="BH172" s="97">
        <f t="shared" si="22"/>
        <v>0</v>
      </c>
      <c r="BI172" s="97">
        <f t="shared" si="23"/>
        <v>0</v>
      </c>
      <c r="BJ172" s="13" t="s">
        <v>83</v>
      </c>
      <c r="BK172" s="97">
        <f t="shared" si="24"/>
        <v>0</v>
      </c>
      <c r="BL172" s="13" t="s">
        <v>245</v>
      </c>
      <c r="BM172" s="169" t="s">
        <v>544</v>
      </c>
    </row>
    <row r="173" spans="2:65" s="1" customFormat="1" ht="16.5" customHeight="1" x14ac:dyDescent="0.2">
      <c r="B173" s="131"/>
      <c r="C173" s="170" t="s">
        <v>399</v>
      </c>
      <c r="D173" s="170" t="s">
        <v>275</v>
      </c>
      <c r="E173" s="171" t="s">
        <v>2960</v>
      </c>
      <c r="F173" s="172" t="s">
        <v>2995</v>
      </c>
      <c r="G173" s="173" t="s">
        <v>353</v>
      </c>
      <c r="H173" s="174">
        <v>1</v>
      </c>
      <c r="I173" s="175"/>
      <c r="J173" s="176">
        <f t="shared" si="15"/>
        <v>0</v>
      </c>
      <c r="K173" s="177"/>
      <c r="L173" s="178"/>
      <c r="M173" s="179" t="s">
        <v>1</v>
      </c>
      <c r="N173" s="180" t="s">
        <v>37</v>
      </c>
      <c r="P173" s="167">
        <f t="shared" si="16"/>
        <v>0</v>
      </c>
      <c r="Q173" s="167">
        <v>0</v>
      </c>
      <c r="R173" s="167">
        <f t="shared" si="17"/>
        <v>0</v>
      </c>
      <c r="S173" s="167">
        <v>0</v>
      </c>
      <c r="T173" s="168">
        <f t="shared" si="18"/>
        <v>0</v>
      </c>
      <c r="AR173" s="169" t="s">
        <v>270</v>
      </c>
      <c r="AT173" s="169" t="s">
        <v>275</v>
      </c>
      <c r="AU173" s="169" t="s">
        <v>78</v>
      </c>
      <c r="AY173" s="13" t="s">
        <v>239</v>
      </c>
      <c r="BE173" s="97">
        <f t="shared" si="19"/>
        <v>0</v>
      </c>
      <c r="BF173" s="97">
        <f t="shared" si="20"/>
        <v>0</v>
      </c>
      <c r="BG173" s="97">
        <f t="shared" si="21"/>
        <v>0</v>
      </c>
      <c r="BH173" s="97">
        <f t="shared" si="22"/>
        <v>0</v>
      </c>
      <c r="BI173" s="97">
        <f t="shared" si="23"/>
        <v>0</v>
      </c>
      <c r="BJ173" s="13" t="s">
        <v>83</v>
      </c>
      <c r="BK173" s="97">
        <f t="shared" si="24"/>
        <v>0</v>
      </c>
      <c r="BL173" s="13" t="s">
        <v>245</v>
      </c>
      <c r="BM173" s="169" t="s">
        <v>552</v>
      </c>
    </row>
    <row r="174" spans="2:65" s="1" customFormat="1" ht="21.75" customHeight="1" x14ac:dyDescent="0.2">
      <c r="B174" s="131"/>
      <c r="C174" s="158" t="s">
        <v>403</v>
      </c>
      <c r="D174" s="158" t="s">
        <v>241</v>
      </c>
      <c r="E174" s="159" t="s">
        <v>2895</v>
      </c>
      <c r="F174" s="160" t="s">
        <v>2896</v>
      </c>
      <c r="G174" s="161" t="s">
        <v>353</v>
      </c>
      <c r="H174" s="162">
        <v>1</v>
      </c>
      <c r="I174" s="163"/>
      <c r="J174" s="164">
        <f t="shared" si="15"/>
        <v>0</v>
      </c>
      <c r="K174" s="165"/>
      <c r="L174" s="30"/>
      <c r="M174" s="166" t="s">
        <v>1</v>
      </c>
      <c r="N174" s="130" t="s">
        <v>37</v>
      </c>
      <c r="P174" s="167">
        <f t="shared" si="16"/>
        <v>0</v>
      </c>
      <c r="Q174" s="167">
        <v>0</v>
      </c>
      <c r="R174" s="167">
        <f t="shared" si="17"/>
        <v>0</v>
      </c>
      <c r="S174" s="167">
        <v>0</v>
      </c>
      <c r="T174" s="168">
        <f t="shared" si="18"/>
        <v>0</v>
      </c>
      <c r="AR174" s="169" t="s">
        <v>245</v>
      </c>
      <c r="AT174" s="169" t="s">
        <v>241</v>
      </c>
      <c r="AU174" s="169" t="s">
        <v>78</v>
      </c>
      <c r="AY174" s="13" t="s">
        <v>239</v>
      </c>
      <c r="BE174" s="97">
        <f t="shared" si="19"/>
        <v>0</v>
      </c>
      <c r="BF174" s="97">
        <f t="shared" si="20"/>
        <v>0</v>
      </c>
      <c r="BG174" s="97">
        <f t="shared" si="21"/>
        <v>0</v>
      </c>
      <c r="BH174" s="97">
        <f t="shared" si="22"/>
        <v>0</v>
      </c>
      <c r="BI174" s="97">
        <f t="shared" si="23"/>
        <v>0</v>
      </c>
      <c r="BJ174" s="13" t="s">
        <v>83</v>
      </c>
      <c r="BK174" s="97">
        <f t="shared" si="24"/>
        <v>0</v>
      </c>
      <c r="BL174" s="13" t="s">
        <v>245</v>
      </c>
      <c r="BM174" s="169" t="s">
        <v>560</v>
      </c>
    </row>
    <row r="175" spans="2:65" s="1" customFormat="1" ht="24.2" customHeight="1" x14ac:dyDescent="0.2">
      <c r="B175" s="131"/>
      <c r="C175" s="170" t="s">
        <v>407</v>
      </c>
      <c r="D175" s="170" t="s">
        <v>275</v>
      </c>
      <c r="E175" s="171" t="s">
        <v>2963</v>
      </c>
      <c r="F175" s="172" t="s">
        <v>2986</v>
      </c>
      <c r="G175" s="173" t="s">
        <v>353</v>
      </c>
      <c r="H175" s="174">
        <v>10</v>
      </c>
      <c r="I175" s="175"/>
      <c r="J175" s="176">
        <f t="shared" si="15"/>
        <v>0</v>
      </c>
      <c r="K175" s="177"/>
      <c r="L175" s="178"/>
      <c r="M175" s="179" t="s">
        <v>1</v>
      </c>
      <c r="N175" s="180" t="s">
        <v>37</v>
      </c>
      <c r="P175" s="167">
        <f t="shared" si="16"/>
        <v>0</v>
      </c>
      <c r="Q175" s="167">
        <v>0</v>
      </c>
      <c r="R175" s="167">
        <f t="shared" si="17"/>
        <v>0</v>
      </c>
      <c r="S175" s="167">
        <v>0</v>
      </c>
      <c r="T175" s="168">
        <f t="shared" si="18"/>
        <v>0</v>
      </c>
      <c r="AR175" s="169" t="s">
        <v>270</v>
      </c>
      <c r="AT175" s="169" t="s">
        <v>275</v>
      </c>
      <c r="AU175" s="169" t="s">
        <v>78</v>
      </c>
      <c r="AY175" s="13" t="s">
        <v>239</v>
      </c>
      <c r="BE175" s="97">
        <f t="shared" si="19"/>
        <v>0</v>
      </c>
      <c r="BF175" s="97">
        <f t="shared" si="20"/>
        <v>0</v>
      </c>
      <c r="BG175" s="97">
        <f t="shared" si="21"/>
        <v>0</v>
      </c>
      <c r="BH175" s="97">
        <f t="shared" si="22"/>
        <v>0</v>
      </c>
      <c r="BI175" s="97">
        <f t="shared" si="23"/>
        <v>0</v>
      </c>
      <c r="BJ175" s="13" t="s">
        <v>83</v>
      </c>
      <c r="BK175" s="97">
        <f t="shared" si="24"/>
        <v>0</v>
      </c>
      <c r="BL175" s="13" t="s">
        <v>245</v>
      </c>
      <c r="BM175" s="169" t="s">
        <v>568</v>
      </c>
    </row>
    <row r="176" spans="2:65" s="1" customFormat="1" ht="21.75" customHeight="1" x14ac:dyDescent="0.2">
      <c r="B176" s="131"/>
      <c r="C176" s="158" t="s">
        <v>411</v>
      </c>
      <c r="D176" s="158" t="s">
        <v>241</v>
      </c>
      <c r="E176" s="159" t="s">
        <v>2899</v>
      </c>
      <c r="F176" s="160" t="s">
        <v>2900</v>
      </c>
      <c r="G176" s="161" t="s">
        <v>353</v>
      </c>
      <c r="H176" s="162">
        <v>10</v>
      </c>
      <c r="I176" s="163"/>
      <c r="J176" s="164">
        <f t="shared" si="15"/>
        <v>0</v>
      </c>
      <c r="K176" s="165"/>
      <c r="L176" s="30"/>
      <c r="M176" s="166" t="s">
        <v>1</v>
      </c>
      <c r="N176" s="130" t="s">
        <v>37</v>
      </c>
      <c r="P176" s="167">
        <f t="shared" si="16"/>
        <v>0</v>
      </c>
      <c r="Q176" s="167">
        <v>0</v>
      </c>
      <c r="R176" s="167">
        <f t="shared" si="17"/>
        <v>0</v>
      </c>
      <c r="S176" s="167">
        <v>0</v>
      </c>
      <c r="T176" s="168">
        <f t="shared" si="18"/>
        <v>0</v>
      </c>
      <c r="AR176" s="169" t="s">
        <v>245</v>
      </c>
      <c r="AT176" s="169" t="s">
        <v>241</v>
      </c>
      <c r="AU176" s="169" t="s">
        <v>78</v>
      </c>
      <c r="AY176" s="13" t="s">
        <v>239</v>
      </c>
      <c r="BE176" s="97">
        <f t="shared" si="19"/>
        <v>0</v>
      </c>
      <c r="BF176" s="97">
        <f t="shared" si="20"/>
        <v>0</v>
      </c>
      <c r="BG176" s="97">
        <f t="shared" si="21"/>
        <v>0</v>
      </c>
      <c r="BH176" s="97">
        <f t="shared" si="22"/>
        <v>0</v>
      </c>
      <c r="BI176" s="97">
        <f t="shared" si="23"/>
        <v>0</v>
      </c>
      <c r="BJ176" s="13" t="s">
        <v>83</v>
      </c>
      <c r="BK176" s="97">
        <f t="shared" si="24"/>
        <v>0</v>
      </c>
      <c r="BL176" s="13" t="s">
        <v>245</v>
      </c>
      <c r="BM176" s="169" t="s">
        <v>576</v>
      </c>
    </row>
    <row r="177" spans="2:65" s="1" customFormat="1" ht="24.2" customHeight="1" x14ac:dyDescent="0.2">
      <c r="B177" s="131"/>
      <c r="C177" s="170" t="s">
        <v>415</v>
      </c>
      <c r="D177" s="170" t="s">
        <v>275</v>
      </c>
      <c r="E177" s="171" t="s">
        <v>2969</v>
      </c>
      <c r="F177" s="172" t="s">
        <v>2996</v>
      </c>
      <c r="G177" s="173" t="s">
        <v>353</v>
      </c>
      <c r="H177" s="174">
        <v>1</v>
      </c>
      <c r="I177" s="175"/>
      <c r="J177" s="176">
        <f t="shared" si="15"/>
        <v>0</v>
      </c>
      <c r="K177" s="177"/>
      <c r="L177" s="178"/>
      <c r="M177" s="179" t="s">
        <v>1</v>
      </c>
      <c r="N177" s="180" t="s">
        <v>37</v>
      </c>
      <c r="P177" s="167">
        <f t="shared" si="16"/>
        <v>0</v>
      </c>
      <c r="Q177" s="167">
        <v>0</v>
      </c>
      <c r="R177" s="167">
        <f t="shared" si="17"/>
        <v>0</v>
      </c>
      <c r="S177" s="167">
        <v>0</v>
      </c>
      <c r="T177" s="168">
        <f t="shared" si="18"/>
        <v>0</v>
      </c>
      <c r="AR177" s="169" t="s">
        <v>270</v>
      </c>
      <c r="AT177" s="169" t="s">
        <v>275</v>
      </c>
      <c r="AU177" s="169" t="s">
        <v>78</v>
      </c>
      <c r="AY177" s="13" t="s">
        <v>239</v>
      </c>
      <c r="BE177" s="97">
        <f t="shared" si="19"/>
        <v>0</v>
      </c>
      <c r="BF177" s="97">
        <f t="shared" si="20"/>
        <v>0</v>
      </c>
      <c r="BG177" s="97">
        <f t="shared" si="21"/>
        <v>0</v>
      </c>
      <c r="BH177" s="97">
        <f t="shared" si="22"/>
        <v>0</v>
      </c>
      <c r="BI177" s="97">
        <f t="shared" si="23"/>
        <v>0</v>
      </c>
      <c r="BJ177" s="13" t="s">
        <v>83</v>
      </c>
      <c r="BK177" s="97">
        <f t="shared" si="24"/>
        <v>0</v>
      </c>
      <c r="BL177" s="13" t="s">
        <v>245</v>
      </c>
      <c r="BM177" s="169" t="s">
        <v>584</v>
      </c>
    </row>
    <row r="178" spans="2:65" s="1" customFormat="1" ht="24.2" customHeight="1" x14ac:dyDescent="0.2">
      <c r="B178" s="131"/>
      <c r="C178" s="158" t="s">
        <v>419</v>
      </c>
      <c r="D178" s="158" t="s">
        <v>241</v>
      </c>
      <c r="E178" s="159" t="s">
        <v>2903</v>
      </c>
      <c r="F178" s="160" t="s">
        <v>2904</v>
      </c>
      <c r="G178" s="161" t="s">
        <v>353</v>
      </c>
      <c r="H178" s="162">
        <v>1</v>
      </c>
      <c r="I178" s="163"/>
      <c r="J178" s="164">
        <f t="shared" si="15"/>
        <v>0</v>
      </c>
      <c r="K178" s="165"/>
      <c r="L178" s="30"/>
      <c r="M178" s="166" t="s">
        <v>1</v>
      </c>
      <c r="N178" s="130" t="s">
        <v>37</v>
      </c>
      <c r="P178" s="167">
        <f t="shared" si="16"/>
        <v>0</v>
      </c>
      <c r="Q178" s="167">
        <v>0</v>
      </c>
      <c r="R178" s="167">
        <f t="shared" si="17"/>
        <v>0</v>
      </c>
      <c r="S178" s="167">
        <v>0</v>
      </c>
      <c r="T178" s="168">
        <f t="shared" si="18"/>
        <v>0</v>
      </c>
      <c r="AR178" s="169" t="s">
        <v>245</v>
      </c>
      <c r="AT178" s="169" t="s">
        <v>241</v>
      </c>
      <c r="AU178" s="169" t="s">
        <v>78</v>
      </c>
      <c r="AY178" s="13" t="s">
        <v>239</v>
      </c>
      <c r="BE178" s="97">
        <f t="shared" si="19"/>
        <v>0</v>
      </c>
      <c r="BF178" s="97">
        <f t="shared" si="20"/>
        <v>0</v>
      </c>
      <c r="BG178" s="97">
        <f t="shared" si="21"/>
        <v>0</v>
      </c>
      <c r="BH178" s="97">
        <f t="shared" si="22"/>
        <v>0</v>
      </c>
      <c r="BI178" s="97">
        <f t="shared" si="23"/>
        <v>0</v>
      </c>
      <c r="BJ178" s="13" t="s">
        <v>83</v>
      </c>
      <c r="BK178" s="97">
        <f t="shared" si="24"/>
        <v>0</v>
      </c>
      <c r="BL178" s="13" t="s">
        <v>245</v>
      </c>
      <c r="BM178" s="169" t="s">
        <v>592</v>
      </c>
    </row>
    <row r="179" spans="2:65" s="1" customFormat="1" ht="16.5" customHeight="1" x14ac:dyDescent="0.2">
      <c r="B179" s="131"/>
      <c r="C179" s="170" t="s">
        <v>423</v>
      </c>
      <c r="D179" s="170" t="s">
        <v>275</v>
      </c>
      <c r="E179" s="171" t="s">
        <v>2990</v>
      </c>
      <c r="F179" s="172" t="s">
        <v>2988</v>
      </c>
      <c r="G179" s="192" t="s">
        <v>353</v>
      </c>
      <c r="H179" s="174">
        <v>2</v>
      </c>
      <c r="I179" s="175"/>
      <c r="J179" s="176">
        <f t="shared" si="15"/>
        <v>0</v>
      </c>
      <c r="K179" s="177"/>
      <c r="L179" s="178"/>
      <c r="M179" s="179" t="s">
        <v>1</v>
      </c>
      <c r="N179" s="180" t="s">
        <v>37</v>
      </c>
      <c r="P179" s="167">
        <f t="shared" si="16"/>
        <v>0</v>
      </c>
      <c r="Q179" s="167">
        <v>0</v>
      </c>
      <c r="R179" s="167">
        <f t="shared" si="17"/>
        <v>0</v>
      </c>
      <c r="S179" s="167">
        <v>0</v>
      </c>
      <c r="T179" s="168">
        <f t="shared" si="18"/>
        <v>0</v>
      </c>
      <c r="AR179" s="169" t="s">
        <v>270</v>
      </c>
      <c r="AT179" s="169" t="s">
        <v>275</v>
      </c>
      <c r="AU179" s="169" t="s">
        <v>78</v>
      </c>
      <c r="AY179" s="13" t="s">
        <v>239</v>
      </c>
      <c r="BE179" s="97">
        <f t="shared" si="19"/>
        <v>0</v>
      </c>
      <c r="BF179" s="97">
        <f t="shared" si="20"/>
        <v>0</v>
      </c>
      <c r="BG179" s="97">
        <f t="shared" si="21"/>
        <v>0</v>
      </c>
      <c r="BH179" s="97">
        <f t="shared" si="22"/>
        <v>0</v>
      </c>
      <c r="BI179" s="97">
        <f t="shared" si="23"/>
        <v>0</v>
      </c>
      <c r="BJ179" s="13" t="s">
        <v>83</v>
      </c>
      <c r="BK179" s="97">
        <f t="shared" si="24"/>
        <v>0</v>
      </c>
      <c r="BL179" s="13" t="s">
        <v>245</v>
      </c>
      <c r="BM179" s="169" t="s">
        <v>600</v>
      </c>
    </row>
    <row r="180" spans="2:65" s="1" customFormat="1" ht="16.5" customHeight="1" x14ac:dyDescent="0.2">
      <c r="B180" s="131"/>
      <c r="C180" s="158" t="s">
        <v>427</v>
      </c>
      <c r="D180" s="158" t="s">
        <v>241</v>
      </c>
      <c r="E180" s="159" t="s">
        <v>2965</v>
      </c>
      <c r="F180" s="160" t="s">
        <v>2989</v>
      </c>
      <c r="G180" s="161" t="s">
        <v>353</v>
      </c>
      <c r="H180" s="162">
        <v>2</v>
      </c>
      <c r="I180" s="163"/>
      <c r="J180" s="164">
        <f t="shared" si="15"/>
        <v>0</v>
      </c>
      <c r="K180" s="165"/>
      <c r="L180" s="30"/>
      <c r="M180" s="166" t="s">
        <v>1</v>
      </c>
      <c r="N180" s="130" t="s">
        <v>37</v>
      </c>
      <c r="P180" s="167">
        <f t="shared" si="16"/>
        <v>0</v>
      </c>
      <c r="Q180" s="167">
        <v>0</v>
      </c>
      <c r="R180" s="167">
        <f t="shared" si="17"/>
        <v>0</v>
      </c>
      <c r="S180" s="167">
        <v>0</v>
      </c>
      <c r="T180" s="168">
        <f t="shared" si="18"/>
        <v>0</v>
      </c>
      <c r="AR180" s="169" t="s">
        <v>245</v>
      </c>
      <c r="AT180" s="169" t="s">
        <v>241</v>
      </c>
      <c r="AU180" s="169" t="s">
        <v>78</v>
      </c>
      <c r="AY180" s="13" t="s">
        <v>239</v>
      </c>
      <c r="BE180" s="97">
        <f t="shared" si="19"/>
        <v>0</v>
      </c>
      <c r="BF180" s="97">
        <f t="shared" si="20"/>
        <v>0</v>
      </c>
      <c r="BG180" s="97">
        <f t="shared" si="21"/>
        <v>0</v>
      </c>
      <c r="BH180" s="97">
        <f t="shared" si="22"/>
        <v>0</v>
      </c>
      <c r="BI180" s="97">
        <f t="shared" si="23"/>
        <v>0</v>
      </c>
      <c r="BJ180" s="13" t="s">
        <v>83</v>
      </c>
      <c r="BK180" s="97">
        <f t="shared" si="24"/>
        <v>0</v>
      </c>
      <c r="BL180" s="13" t="s">
        <v>245</v>
      </c>
      <c r="BM180" s="169" t="s">
        <v>608</v>
      </c>
    </row>
    <row r="181" spans="2:65" s="1" customFormat="1" ht="16.5" customHeight="1" x14ac:dyDescent="0.2">
      <c r="B181" s="131"/>
      <c r="C181" s="158" t="s">
        <v>431</v>
      </c>
      <c r="D181" s="158" t="s">
        <v>241</v>
      </c>
      <c r="E181" s="159" t="s">
        <v>2967</v>
      </c>
      <c r="F181" s="160" t="s">
        <v>2993</v>
      </c>
      <c r="G181" s="161" t="s">
        <v>353</v>
      </c>
      <c r="H181" s="162">
        <v>12</v>
      </c>
      <c r="I181" s="163"/>
      <c r="J181" s="164">
        <f t="shared" si="15"/>
        <v>0</v>
      </c>
      <c r="K181" s="165"/>
      <c r="L181" s="30"/>
      <c r="M181" s="166" t="s">
        <v>1</v>
      </c>
      <c r="N181" s="130" t="s">
        <v>37</v>
      </c>
      <c r="P181" s="167">
        <f t="shared" si="16"/>
        <v>0</v>
      </c>
      <c r="Q181" s="167">
        <v>0</v>
      </c>
      <c r="R181" s="167">
        <f t="shared" si="17"/>
        <v>0</v>
      </c>
      <c r="S181" s="167">
        <v>0</v>
      </c>
      <c r="T181" s="168">
        <f t="shared" si="18"/>
        <v>0</v>
      </c>
      <c r="AR181" s="169" t="s">
        <v>245</v>
      </c>
      <c r="AT181" s="169" t="s">
        <v>241</v>
      </c>
      <c r="AU181" s="169" t="s">
        <v>78</v>
      </c>
      <c r="AY181" s="13" t="s">
        <v>239</v>
      </c>
      <c r="BE181" s="97">
        <f t="shared" si="19"/>
        <v>0</v>
      </c>
      <c r="BF181" s="97">
        <f t="shared" si="20"/>
        <v>0</v>
      </c>
      <c r="BG181" s="97">
        <f t="shared" si="21"/>
        <v>0</v>
      </c>
      <c r="BH181" s="97">
        <f t="shared" si="22"/>
        <v>0</v>
      </c>
      <c r="BI181" s="97">
        <f t="shared" si="23"/>
        <v>0</v>
      </c>
      <c r="BJ181" s="13" t="s">
        <v>83</v>
      </c>
      <c r="BK181" s="97">
        <f t="shared" si="24"/>
        <v>0</v>
      </c>
      <c r="BL181" s="13" t="s">
        <v>245</v>
      </c>
      <c r="BM181" s="169" t="s">
        <v>616</v>
      </c>
    </row>
    <row r="182" spans="2:65" s="1" customFormat="1" ht="16.5" customHeight="1" x14ac:dyDescent="0.2">
      <c r="B182" s="131"/>
      <c r="C182" s="170" t="s">
        <v>435</v>
      </c>
      <c r="D182" s="170" t="s">
        <v>275</v>
      </c>
      <c r="E182" s="171" t="s">
        <v>2997</v>
      </c>
      <c r="F182" s="172" t="s">
        <v>2906</v>
      </c>
      <c r="G182" s="173" t="s">
        <v>353</v>
      </c>
      <c r="H182" s="174">
        <v>10</v>
      </c>
      <c r="I182" s="175"/>
      <c r="J182" s="176">
        <f t="shared" si="15"/>
        <v>0</v>
      </c>
      <c r="K182" s="177"/>
      <c r="L182" s="178"/>
      <c r="M182" s="179" t="s">
        <v>1</v>
      </c>
      <c r="N182" s="180" t="s">
        <v>37</v>
      </c>
      <c r="P182" s="167">
        <f t="shared" si="16"/>
        <v>0</v>
      </c>
      <c r="Q182" s="167">
        <v>0</v>
      </c>
      <c r="R182" s="167">
        <f t="shared" si="17"/>
        <v>0</v>
      </c>
      <c r="S182" s="167">
        <v>0</v>
      </c>
      <c r="T182" s="168">
        <f t="shared" si="18"/>
        <v>0</v>
      </c>
      <c r="AR182" s="169" t="s">
        <v>270</v>
      </c>
      <c r="AT182" s="169" t="s">
        <v>275</v>
      </c>
      <c r="AU182" s="169" t="s">
        <v>78</v>
      </c>
      <c r="AY182" s="13" t="s">
        <v>239</v>
      </c>
      <c r="BE182" s="97">
        <f t="shared" si="19"/>
        <v>0</v>
      </c>
      <c r="BF182" s="97">
        <f t="shared" si="20"/>
        <v>0</v>
      </c>
      <c r="BG182" s="97">
        <f t="shared" si="21"/>
        <v>0</v>
      </c>
      <c r="BH182" s="97">
        <f t="shared" si="22"/>
        <v>0</v>
      </c>
      <c r="BI182" s="97">
        <f t="shared" si="23"/>
        <v>0</v>
      </c>
      <c r="BJ182" s="13" t="s">
        <v>83</v>
      </c>
      <c r="BK182" s="97">
        <f t="shared" si="24"/>
        <v>0</v>
      </c>
      <c r="BL182" s="13" t="s">
        <v>245</v>
      </c>
      <c r="BM182" s="169" t="s">
        <v>624</v>
      </c>
    </row>
    <row r="183" spans="2:65" s="1" customFormat="1" ht="16.5" customHeight="1" x14ac:dyDescent="0.2">
      <c r="B183" s="131"/>
      <c r="C183" s="170" t="s">
        <v>439</v>
      </c>
      <c r="D183" s="170" t="s">
        <v>275</v>
      </c>
      <c r="E183" s="171" t="s">
        <v>2998</v>
      </c>
      <c r="F183" s="172" t="s">
        <v>2999</v>
      </c>
      <c r="G183" s="173" t="s">
        <v>353</v>
      </c>
      <c r="H183" s="174">
        <v>1</v>
      </c>
      <c r="I183" s="175"/>
      <c r="J183" s="176">
        <f t="shared" si="15"/>
        <v>0</v>
      </c>
      <c r="K183" s="177"/>
      <c r="L183" s="178"/>
      <c r="M183" s="179" t="s">
        <v>1</v>
      </c>
      <c r="N183" s="180" t="s">
        <v>37</v>
      </c>
      <c r="P183" s="167">
        <f t="shared" si="16"/>
        <v>0</v>
      </c>
      <c r="Q183" s="167">
        <v>0</v>
      </c>
      <c r="R183" s="167">
        <f t="shared" si="17"/>
        <v>0</v>
      </c>
      <c r="S183" s="167">
        <v>0</v>
      </c>
      <c r="T183" s="168">
        <f t="shared" si="18"/>
        <v>0</v>
      </c>
      <c r="AR183" s="169" t="s">
        <v>270</v>
      </c>
      <c r="AT183" s="169" t="s">
        <v>275</v>
      </c>
      <c r="AU183" s="169" t="s">
        <v>78</v>
      </c>
      <c r="AY183" s="13" t="s">
        <v>239</v>
      </c>
      <c r="BE183" s="97">
        <f t="shared" si="19"/>
        <v>0</v>
      </c>
      <c r="BF183" s="97">
        <f t="shared" si="20"/>
        <v>0</v>
      </c>
      <c r="BG183" s="97">
        <f t="shared" si="21"/>
        <v>0</v>
      </c>
      <c r="BH183" s="97">
        <f t="shared" si="22"/>
        <v>0</v>
      </c>
      <c r="BI183" s="97">
        <f t="shared" si="23"/>
        <v>0</v>
      </c>
      <c r="BJ183" s="13" t="s">
        <v>83</v>
      </c>
      <c r="BK183" s="97">
        <f t="shared" si="24"/>
        <v>0</v>
      </c>
      <c r="BL183" s="13" t="s">
        <v>245</v>
      </c>
      <c r="BM183" s="169" t="s">
        <v>632</v>
      </c>
    </row>
    <row r="184" spans="2:65" s="1" customFormat="1" ht="16.5" customHeight="1" x14ac:dyDescent="0.2">
      <c r="B184" s="131"/>
      <c r="C184" s="158" t="s">
        <v>443</v>
      </c>
      <c r="D184" s="158" t="s">
        <v>241</v>
      </c>
      <c r="E184" s="159" t="s">
        <v>2873</v>
      </c>
      <c r="F184" s="160" t="s">
        <v>2907</v>
      </c>
      <c r="G184" s="161" t="s">
        <v>353</v>
      </c>
      <c r="H184" s="162">
        <v>11</v>
      </c>
      <c r="I184" s="163"/>
      <c r="J184" s="164">
        <f t="shared" si="15"/>
        <v>0</v>
      </c>
      <c r="K184" s="165"/>
      <c r="L184" s="30"/>
      <c r="M184" s="166" t="s">
        <v>1</v>
      </c>
      <c r="N184" s="130" t="s">
        <v>37</v>
      </c>
      <c r="P184" s="167">
        <f t="shared" si="16"/>
        <v>0</v>
      </c>
      <c r="Q184" s="167">
        <v>0</v>
      </c>
      <c r="R184" s="167">
        <f t="shared" si="17"/>
        <v>0</v>
      </c>
      <c r="S184" s="167">
        <v>0</v>
      </c>
      <c r="T184" s="168">
        <f t="shared" si="18"/>
        <v>0</v>
      </c>
      <c r="AR184" s="169" t="s">
        <v>245</v>
      </c>
      <c r="AT184" s="169" t="s">
        <v>241</v>
      </c>
      <c r="AU184" s="169" t="s">
        <v>78</v>
      </c>
      <c r="AY184" s="13" t="s">
        <v>239</v>
      </c>
      <c r="BE184" s="97">
        <f t="shared" si="19"/>
        <v>0</v>
      </c>
      <c r="BF184" s="97">
        <f t="shared" si="20"/>
        <v>0</v>
      </c>
      <c r="BG184" s="97">
        <f t="shared" si="21"/>
        <v>0</v>
      </c>
      <c r="BH184" s="97">
        <f t="shared" si="22"/>
        <v>0</v>
      </c>
      <c r="BI184" s="97">
        <f t="shared" si="23"/>
        <v>0</v>
      </c>
      <c r="BJ184" s="13" t="s">
        <v>83</v>
      </c>
      <c r="BK184" s="97">
        <f t="shared" si="24"/>
        <v>0</v>
      </c>
      <c r="BL184" s="13" t="s">
        <v>245</v>
      </c>
      <c r="BM184" s="169" t="s">
        <v>640</v>
      </c>
    </row>
    <row r="185" spans="2:65" s="1" customFormat="1" ht="24.2" customHeight="1" x14ac:dyDescent="0.2">
      <c r="B185" s="131"/>
      <c r="C185" s="158" t="s">
        <v>447</v>
      </c>
      <c r="D185" s="158" t="s">
        <v>241</v>
      </c>
      <c r="E185" s="159" t="s">
        <v>2908</v>
      </c>
      <c r="F185" s="160" t="s">
        <v>2909</v>
      </c>
      <c r="G185" s="161" t="s">
        <v>1082</v>
      </c>
      <c r="H185" s="199">
        <v>0.3</v>
      </c>
      <c r="I185" s="163"/>
      <c r="J185" s="164">
        <f t="shared" si="15"/>
        <v>0</v>
      </c>
      <c r="K185" s="165"/>
      <c r="L185" s="30"/>
      <c r="M185" s="166" t="s">
        <v>1</v>
      </c>
      <c r="N185" s="130" t="s">
        <v>37</v>
      </c>
      <c r="P185" s="167">
        <f t="shared" si="16"/>
        <v>0</v>
      </c>
      <c r="Q185" s="167">
        <v>0</v>
      </c>
      <c r="R185" s="167">
        <f t="shared" si="17"/>
        <v>0</v>
      </c>
      <c r="S185" s="167">
        <v>0</v>
      </c>
      <c r="T185" s="168">
        <f t="shared" si="18"/>
        <v>0</v>
      </c>
      <c r="AR185" s="169" t="s">
        <v>245</v>
      </c>
      <c r="AT185" s="169" t="s">
        <v>241</v>
      </c>
      <c r="AU185" s="169" t="s">
        <v>78</v>
      </c>
      <c r="AY185" s="13" t="s">
        <v>239</v>
      </c>
      <c r="BE185" s="97">
        <f t="shared" si="19"/>
        <v>0</v>
      </c>
      <c r="BF185" s="97">
        <f t="shared" si="20"/>
        <v>0</v>
      </c>
      <c r="BG185" s="97">
        <f t="shared" si="21"/>
        <v>0</v>
      </c>
      <c r="BH185" s="97">
        <f t="shared" si="22"/>
        <v>0</v>
      </c>
      <c r="BI185" s="97">
        <f t="shared" si="23"/>
        <v>0</v>
      </c>
      <c r="BJ185" s="13" t="s">
        <v>83</v>
      </c>
      <c r="BK185" s="97">
        <f t="shared" si="24"/>
        <v>0</v>
      </c>
      <c r="BL185" s="13" t="s">
        <v>245</v>
      </c>
      <c r="BM185" s="169" t="s">
        <v>648</v>
      </c>
    </row>
    <row r="186" spans="2:65" s="1" customFormat="1" ht="24.2" customHeight="1" x14ac:dyDescent="0.2">
      <c r="B186" s="131"/>
      <c r="C186" s="158" t="s">
        <v>451</v>
      </c>
      <c r="D186" s="158" t="s">
        <v>241</v>
      </c>
      <c r="E186" s="159" t="s">
        <v>2910</v>
      </c>
      <c r="F186" s="160" t="s">
        <v>2870</v>
      </c>
      <c r="G186" s="161" t="s">
        <v>1082</v>
      </c>
      <c r="H186" s="199">
        <v>0.3</v>
      </c>
      <c r="I186" s="163"/>
      <c r="J186" s="164">
        <f t="shared" si="15"/>
        <v>0</v>
      </c>
      <c r="K186" s="165"/>
      <c r="L186" s="30"/>
      <c r="M186" s="182" t="s">
        <v>1</v>
      </c>
      <c r="N186" s="183" t="s">
        <v>37</v>
      </c>
      <c r="O186" s="184"/>
      <c r="P186" s="185">
        <f t="shared" si="16"/>
        <v>0</v>
      </c>
      <c r="Q186" s="185">
        <v>0</v>
      </c>
      <c r="R186" s="185">
        <f t="shared" si="17"/>
        <v>0</v>
      </c>
      <c r="S186" s="185">
        <v>0</v>
      </c>
      <c r="T186" s="186">
        <f t="shared" si="18"/>
        <v>0</v>
      </c>
      <c r="AR186" s="169" t="s">
        <v>245</v>
      </c>
      <c r="AT186" s="169" t="s">
        <v>241</v>
      </c>
      <c r="AU186" s="169" t="s">
        <v>78</v>
      </c>
      <c r="AY186" s="13" t="s">
        <v>239</v>
      </c>
      <c r="BE186" s="97">
        <f t="shared" si="19"/>
        <v>0</v>
      </c>
      <c r="BF186" s="97">
        <f t="shared" si="20"/>
        <v>0</v>
      </c>
      <c r="BG186" s="97">
        <f t="shared" si="21"/>
        <v>0</v>
      </c>
      <c r="BH186" s="97">
        <f t="shared" si="22"/>
        <v>0</v>
      </c>
      <c r="BI186" s="97">
        <f t="shared" si="23"/>
        <v>0</v>
      </c>
      <c r="BJ186" s="13" t="s">
        <v>83</v>
      </c>
      <c r="BK186" s="97">
        <f t="shared" si="24"/>
        <v>0</v>
      </c>
      <c r="BL186" s="13" t="s">
        <v>245</v>
      </c>
      <c r="BM186" s="169" t="s">
        <v>656</v>
      </c>
    </row>
    <row r="187" spans="2:65" s="1" customFormat="1" ht="6.95" customHeight="1" x14ac:dyDescent="0.2">
      <c r="B187" s="45"/>
      <c r="C187" s="46"/>
      <c r="D187" s="46"/>
      <c r="E187" s="46"/>
      <c r="F187" s="46"/>
      <c r="G187" s="46"/>
      <c r="H187" s="46"/>
      <c r="I187" s="46"/>
      <c r="J187" s="46"/>
      <c r="K187" s="46"/>
      <c r="L187" s="30"/>
    </row>
    <row r="189" spans="2:65" ht="16.5" x14ac:dyDescent="0.2">
      <c r="C189" s="187" t="s">
        <v>4576</v>
      </c>
    </row>
    <row r="190" spans="2:65" x14ac:dyDescent="0.2">
      <c r="C190" t="s">
        <v>4582</v>
      </c>
    </row>
    <row r="192" spans="2:65" x14ac:dyDescent="0.2">
      <c r="C192" t="s">
        <v>4583</v>
      </c>
    </row>
    <row r="194" spans="3:3" x14ac:dyDescent="0.2">
      <c r="C194" t="s">
        <v>4584</v>
      </c>
    </row>
  </sheetData>
  <autoFilter ref="C131:K186" xr:uid="{00000000-0009-0000-0000-00000A000000}"/>
  <mergeCells count="17">
    <mergeCell ref="L2:V2"/>
    <mergeCell ref="D106:F106"/>
    <mergeCell ref="D107:F107"/>
    <mergeCell ref="D108:F108"/>
    <mergeCell ref="E120:H120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  <mergeCell ref="E29:H29"/>
    <mergeCell ref="E124:H124"/>
    <mergeCell ref="E122:H1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194"/>
  <sheetViews>
    <sheetView showGridLines="0" topLeftCell="A171" workbookViewId="0">
      <selection activeCell="F182" sqref="F182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3" t="s">
        <v>104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4587</v>
      </c>
      <c r="L4" s="16"/>
      <c r="M4" s="103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14</v>
      </c>
      <c r="L6" s="16"/>
    </row>
    <row r="7" spans="2:46" ht="16.5" customHeight="1" x14ac:dyDescent="0.2">
      <c r="B7" s="16"/>
      <c r="E7" s="259" t="str">
        <f>'Rekapitulácia stavby'!K6</f>
        <v>KFA - Košická futbalová aréna II. a III. etapa</v>
      </c>
      <c r="F7" s="261"/>
      <c r="G7" s="261"/>
      <c r="H7" s="261"/>
      <c r="L7" s="16"/>
    </row>
    <row r="8" spans="2:46" ht="12" customHeight="1" x14ac:dyDescent="0.2">
      <c r="B8" s="16"/>
      <c r="D8" s="23" t="s">
        <v>180</v>
      </c>
      <c r="L8" s="16"/>
    </row>
    <row r="9" spans="2:46" s="1" customFormat="1" ht="16.5" customHeight="1" x14ac:dyDescent="0.2">
      <c r="B9" s="30"/>
      <c r="E9" s="259" t="s">
        <v>181</v>
      </c>
      <c r="F9" s="257"/>
      <c r="G9" s="257"/>
      <c r="H9" s="257"/>
      <c r="L9" s="30"/>
    </row>
    <row r="10" spans="2:46" s="1" customFormat="1" ht="12" customHeight="1" x14ac:dyDescent="0.2">
      <c r="B10" s="30"/>
      <c r="D10" s="23" t="s">
        <v>182</v>
      </c>
      <c r="L10" s="30"/>
    </row>
    <row r="11" spans="2:46" s="1" customFormat="1" ht="16.5" customHeight="1" x14ac:dyDescent="0.2">
      <c r="B11" s="30"/>
      <c r="E11" s="226" t="s">
        <v>3000</v>
      </c>
      <c r="F11" s="257"/>
      <c r="G11" s="257"/>
      <c r="H11" s="257"/>
      <c r="L11" s="30"/>
    </row>
    <row r="12" spans="2:46" s="1" customFormat="1" x14ac:dyDescent="0.2">
      <c r="B12" s="30"/>
      <c r="L12" s="30"/>
    </row>
    <row r="13" spans="2:46" s="1" customFormat="1" ht="12" customHeight="1" x14ac:dyDescent="0.2">
      <c r="B13" s="30"/>
      <c r="D13" s="23" t="s">
        <v>15</v>
      </c>
      <c r="F13" s="21" t="s">
        <v>1</v>
      </c>
      <c r="I13" s="23" t="s">
        <v>16</v>
      </c>
      <c r="J13" s="21" t="s">
        <v>1</v>
      </c>
      <c r="L13" s="30"/>
    </row>
    <row r="14" spans="2:46" s="1" customFormat="1" ht="12" customHeight="1" x14ac:dyDescent="0.2">
      <c r="B14" s="30"/>
      <c r="D14" s="23" t="s">
        <v>17</v>
      </c>
      <c r="F14" s="21" t="s">
        <v>18</v>
      </c>
      <c r="I14" s="23" t="s">
        <v>19</v>
      </c>
      <c r="J14" s="53" t="str">
        <f>'Rekapitulácia stavby'!AN8</f>
        <v>4.10.2022 - REV05</v>
      </c>
      <c r="L14" s="30"/>
    </row>
    <row r="15" spans="2:46" s="1" customFormat="1" ht="10.9" customHeight="1" x14ac:dyDescent="0.2">
      <c r="B15" s="30"/>
      <c r="L15" s="30"/>
    </row>
    <row r="16" spans="2:46" s="1" customFormat="1" ht="12" customHeight="1" x14ac:dyDescent="0.2">
      <c r="B16" s="30"/>
      <c r="D16" s="23" t="s">
        <v>20</v>
      </c>
      <c r="I16" s="23" t="s">
        <v>21</v>
      </c>
      <c r="J16" s="21" t="str">
        <f>IF('Rekapitulácia stavby'!AN10="","",'Rekapitulácia stavby'!AN10)</f>
        <v/>
      </c>
      <c r="L16" s="30"/>
    </row>
    <row r="17" spans="2:12" s="1" customFormat="1" ht="18" customHeight="1" x14ac:dyDescent="0.2">
      <c r="B17" s="30"/>
      <c r="E17" s="21" t="str">
        <f>IF('Rekapitulácia stavby'!E11="","",'Rekapitulácia stavby'!E11)</f>
        <v xml:space="preserve"> </v>
      </c>
      <c r="I17" s="23" t="s">
        <v>22</v>
      </c>
      <c r="J17" s="21" t="str">
        <f>IF('Rekapitulácia stavby'!AN11="","",'Rekapitulácia stavby'!AN11)</f>
        <v/>
      </c>
      <c r="L17" s="30"/>
    </row>
    <row r="18" spans="2:12" s="1" customFormat="1" ht="6.95" customHeight="1" x14ac:dyDescent="0.2">
      <c r="B18" s="30"/>
      <c r="L18" s="30"/>
    </row>
    <row r="19" spans="2:12" s="1" customFormat="1" ht="12" customHeight="1" x14ac:dyDescent="0.2">
      <c r="B19" s="30"/>
      <c r="D19" s="23" t="s">
        <v>23</v>
      </c>
      <c r="I19" s="23" t="s">
        <v>21</v>
      </c>
      <c r="J19" s="24" t="str">
        <f>'Rekapitulácia stavby'!AN13</f>
        <v>Vyplň údaj</v>
      </c>
      <c r="L19" s="30"/>
    </row>
    <row r="20" spans="2:12" s="1" customFormat="1" ht="18" customHeight="1" x14ac:dyDescent="0.2">
      <c r="B20" s="30"/>
      <c r="E20" s="258" t="str">
        <f>'Rekapitulácia stavby'!E14</f>
        <v>Vyplň údaj</v>
      </c>
      <c r="F20" s="248"/>
      <c r="G20" s="248"/>
      <c r="H20" s="248"/>
      <c r="I20" s="23" t="s">
        <v>22</v>
      </c>
      <c r="J20" s="24" t="str">
        <f>'Rekapitulácia stavby'!AN14</f>
        <v>Vyplň údaj</v>
      </c>
      <c r="L20" s="30"/>
    </row>
    <row r="21" spans="2:12" s="1" customFormat="1" ht="6.95" customHeight="1" x14ac:dyDescent="0.2">
      <c r="B21" s="30"/>
      <c r="L21" s="30"/>
    </row>
    <row r="22" spans="2:12" s="1" customFormat="1" ht="12" customHeight="1" x14ac:dyDescent="0.2">
      <c r="B22" s="30"/>
      <c r="D22" s="23" t="s">
        <v>25</v>
      </c>
      <c r="I22" s="23" t="s">
        <v>21</v>
      </c>
      <c r="J22" s="21" t="str">
        <f>IF('Rekapitulácia stavby'!AN16="","",'Rekapitulácia stavby'!AN16)</f>
        <v/>
      </c>
      <c r="L22" s="30"/>
    </row>
    <row r="23" spans="2:12" s="1" customFormat="1" ht="18" customHeight="1" x14ac:dyDescent="0.2">
      <c r="B23" s="30"/>
      <c r="E23" s="21" t="str">
        <f>IF('Rekapitulácia stavby'!E17="","",'Rekapitulácia stavby'!E17)</f>
        <v>HESCON,s.r.o.</v>
      </c>
      <c r="I23" s="23" t="s">
        <v>22</v>
      </c>
      <c r="J23" s="21" t="str">
        <f>IF('Rekapitulácia stavby'!AN17="","",'Rekapitulácia stavby'!AN17)</f>
        <v/>
      </c>
      <c r="L23" s="30"/>
    </row>
    <row r="24" spans="2:12" s="1" customFormat="1" ht="6.95" customHeight="1" x14ac:dyDescent="0.2">
      <c r="B24" s="30"/>
      <c r="L24" s="30"/>
    </row>
    <row r="25" spans="2:12" s="1" customFormat="1" ht="12" customHeight="1" x14ac:dyDescent="0.2">
      <c r="B25" s="30"/>
      <c r="D25" s="23" t="s">
        <v>27</v>
      </c>
      <c r="I25" s="23" t="s">
        <v>21</v>
      </c>
      <c r="J25" s="21" t="str">
        <f>IF('Rekapitulácia stavby'!AN19="","",'Rekapitulácia stavby'!AN19)</f>
        <v/>
      </c>
      <c r="L25" s="30"/>
    </row>
    <row r="26" spans="2:12" s="1" customFormat="1" ht="18" customHeight="1" x14ac:dyDescent="0.2">
      <c r="B26" s="30"/>
      <c r="E26" s="21" t="str">
        <f>IF('Rekapitulácia stavby'!E20="","",'Rekapitulácia stavby'!E20)</f>
        <v xml:space="preserve"> </v>
      </c>
      <c r="I26" s="23" t="s">
        <v>22</v>
      </c>
      <c r="J26" s="21" t="str">
        <f>IF('Rekapitulácia stavby'!AN20="","",'Rekapitulácia stavby'!AN20)</f>
        <v/>
      </c>
      <c r="L26" s="30"/>
    </row>
    <row r="27" spans="2:12" s="1" customFormat="1" ht="6.95" customHeight="1" x14ac:dyDescent="0.2">
      <c r="B27" s="30"/>
      <c r="L27" s="30"/>
    </row>
    <row r="28" spans="2:12" s="1" customFormat="1" ht="12" customHeight="1" x14ac:dyDescent="0.2">
      <c r="B28" s="30"/>
      <c r="D28" s="23" t="s">
        <v>28</v>
      </c>
      <c r="L28" s="30"/>
    </row>
    <row r="29" spans="2:12" s="7" customFormat="1" ht="16.5" customHeight="1" x14ac:dyDescent="0.2">
      <c r="B29" s="104"/>
      <c r="E29" s="251" t="s">
        <v>1</v>
      </c>
      <c r="F29" s="251"/>
      <c r="G29" s="251"/>
      <c r="H29" s="251"/>
      <c r="L29" s="104"/>
    </row>
    <row r="30" spans="2:12" s="1" customFormat="1" ht="6.95" customHeight="1" x14ac:dyDescent="0.2">
      <c r="B30" s="30"/>
      <c r="L30" s="30"/>
    </row>
    <row r="31" spans="2:12" s="1" customFormat="1" ht="6.95" customHeight="1" x14ac:dyDescent="0.2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5" customHeight="1" x14ac:dyDescent="0.2">
      <c r="B32" s="30"/>
      <c r="D32" s="21" t="s">
        <v>187</v>
      </c>
      <c r="J32" s="29">
        <f>J98</f>
        <v>0</v>
      </c>
      <c r="L32" s="30"/>
    </row>
    <row r="33" spans="2:12" s="1" customFormat="1" ht="14.45" customHeight="1" x14ac:dyDescent="0.2">
      <c r="B33" s="30"/>
      <c r="D33" s="28" t="s">
        <v>174</v>
      </c>
      <c r="J33" s="29">
        <f>J103</f>
        <v>0</v>
      </c>
      <c r="L33" s="30"/>
    </row>
    <row r="34" spans="2:12" s="1" customFormat="1" ht="25.35" customHeight="1" x14ac:dyDescent="0.2">
      <c r="B34" s="30"/>
      <c r="D34" s="105" t="s">
        <v>31</v>
      </c>
      <c r="J34" s="66">
        <f>ROUND(J32 + J33, 2)</f>
        <v>0</v>
      </c>
      <c r="L34" s="30"/>
    </row>
    <row r="35" spans="2:12" s="1" customFormat="1" ht="6.95" customHeight="1" x14ac:dyDescent="0.2">
      <c r="B35" s="30"/>
      <c r="D35" s="54"/>
      <c r="E35" s="54"/>
      <c r="F35" s="54"/>
      <c r="G35" s="54"/>
      <c r="H35" s="54"/>
      <c r="I35" s="54"/>
      <c r="J35" s="54"/>
      <c r="K35" s="54"/>
      <c r="L35" s="30"/>
    </row>
    <row r="36" spans="2:12" s="1" customFormat="1" ht="14.45" customHeight="1" x14ac:dyDescent="0.2">
      <c r="B36" s="30"/>
      <c r="F36" s="33" t="s">
        <v>33</v>
      </c>
      <c r="I36" s="33" t="s">
        <v>32</v>
      </c>
      <c r="J36" s="33" t="s">
        <v>34</v>
      </c>
      <c r="L36" s="30"/>
    </row>
    <row r="37" spans="2:12" s="1" customFormat="1" ht="14.45" customHeight="1" x14ac:dyDescent="0.2">
      <c r="B37" s="30"/>
      <c r="D37" s="106" t="s">
        <v>35</v>
      </c>
      <c r="E37" s="35" t="s">
        <v>36</v>
      </c>
      <c r="F37" s="107">
        <f>ROUND((SUM(BE103:BE110) + SUM(BE132:BE193)),  2)</f>
        <v>0</v>
      </c>
      <c r="G37" s="108"/>
      <c r="H37" s="108"/>
      <c r="I37" s="109">
        <v>0.2</v>
      </c>
      <c r="J37" s="107">
        <f>ROUND(((SUM(BE103:BE110) + SUM(BE132:BE193))*I37),  2)</f>
        <v>0</v>
      </c>
      <c r="L37" s="30"/>
    </row>
    <row r="38" spans="2:12" s="1" customFormat="1" ht="14.45" customHeight="1" x14ac:dyDescent="0.2">
      <c r="B38" s="30"/>
      <c r="E38" s="35" t="s">
        <v>37</v>
      </c>
      <c r="F38" s="107">
        <f>ROUND((SUM(BF103:BF110) + SUM(BF132:BF193)),  2)</f>
        <v>0</v>
      </c>
      <c r="G38" s="108"/>
      <c r="H38" s="108"/>
      <c r="I38" s="109">
        <v>0.2</v>
      </c>
      <c r="J38" s="107">
        <f>ROUND(((SUM(BF103:BF110) + SUM(BF132:BF193))*I38),  2)</f>
        <v>0</v>
      </c>
      <c r="L38" s="30"/>
    </row>
    <row r="39" spans="2:12" s="1" customFormat="1" ht="14.45" hidden="1" customHeight="1" x14ac:dyDescent="0.2">
      <c r="B39" s="30"/>
      <c r="E39" s="23" t="s">
        <v>38</v>
      </c>
      <c r="F39" s="86">
        <f>ROUND((SUM(BG103:BG110) + SUM(BG132:BG193)),  2)</f>
        <v>0</v>
      </c>
      <c r="I39" s="110">
        <v>0.2</v>
      </c>
      <c r="J39" s="86">
        <f>0</f>
        <v>0</v>
      </c>
      <c r="L39" s="30"/>
    </row>
    <row r="40" spans="2:12" s="1" customFormat="1" ht="14.45" hidden="1" customHeight="1" x14ac:dyDescent="0.2">
      <c r="B40" s="30"/>
      <c r="E40" s="23" t="s">
        <v>39</v>
      </c>
      <c r="F40" s="86">
        <f>ROUND((SUM(BH103:BH110) + SUM(BH132:BH193)),  2)</f>
        <v>0</v>
      </c>
      <c r="I40" s="110">
        <v>0.2</v>
      </c>
      <c r="J40" s="86">
        <f>0</f>
        <v>0</v>
      </c>
      <c r="L40" s="30"/>
    </row>
    <row r="41" spans="2:12" s="1" customFormat="1" ht="14.45" hidden="1" customHeight="1" x14ac:dyDescent="0.2">
      <c r="B41" s="30"/>
      <c r="E41" s="35" t="s">
        <v>40</v>
      </c>
      <c r="F41" s="107">
        <f>ROUND((SUM(BI103:BI110) + SUM(BI132:BI193)),  2)</f>
        <v>0</v>
      </c>
      <c r="G41" s="108"/>
      <c r="H41" s="108"/>
      <c r="I41" s="109">
        <v>0</v>
      </c>
      <c r="J41" s="107">
        <f>0</f>
        <v>0</v>
      </c>
      <c r="L41" s="30"/>
    </row>
    <row r="42" spans="2:12" s="1" customFormat="1" ht="6.95" customHeight="1" x14ac:dyDescent="0.2">
      <c r="B42" s="30"/>
      <c r="L42" s="30"/>
    </row>
    <row r="43" spans="2:12" s="1" customFormat="1" ht="25.35" customHeight="1" x14ac:dyDescent="0.2">
      <c r="B43" s="30"/>
      <c r="C43" s="101"/>
      <c r="D43" s="111" t="s">
        <v>41</v>
      </c>
      <c r="E43" s="57"/>
      <c r="F43" s="57"/>
      <c r="G43" s="112" t="s">
        <v>42</v>
      </c>
      <c r="H43" s="113" t="s">
        <v>43</v>
      </c>
      <c r="I43" s="57"/>
      <c r="J43" s="114">
        <f>SUM(J34:J41)</f>
        <v>0</v>
      </c>
      <c r="K43" s="115"/>
      <c r="L43" s="30"/>
    </row>
    <row r="44" spans="2:12" s="1" customFormat="1" ht="14.45" customHeight="1" x14ac:dyDescent="0.2">
      <c r="B44" s="30"/>
      <c r="L44" s="30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30"/>
      <c r="D50" s="42" t="s">
        <v>44</v>
      </c>
      <c r="E50" s="43"/>
      <c r="F50" s="43"/>
      <c r="G50" s="42" t="s">
        <v>45</v>
      </c>
      <c r="H50" s="43"/>
      <c r="I50" s="43"/>
      <c r="J50" s="43"/>
      <c r="K50" s="43"/>
      <c r="L50" s="30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30"/>
      <c r="D61" s="44" t="s">
        <v>46</v>
      </c>
      <c r="E61" s="32"/>
      <c r="F61" s="116" t="s">
        <v>47</v>
      </c>
      <c r="G61" s="44" t="s">
        <v>46</v>
      </c>
      <c r="H61" s="32"/>
      <c r="I61" s="32"/>
      <c r="J61" s="117" t="s">
        <v>47</v>
      </c>
      <c r="K61" s="32"/>
      <c r="L61" s="30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30"/>
      <c r="D65" s="42" t="s">
        <v>48</v>
      </c>
      <c r="E65" s="43"/>
      <c r="F65" s="43"/>
      <c r="G65" s="42" t="s">
        <v>49</v>
      </c>
      <c r="H65" s="43"/>
      <c r="I65" s="43"/>
      <c r="J65" s="43"/>
      <c r="K65" s="43"/>
      <c r="L65" s="30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30"/>
      <c r="D76" s="44" t="s">
        <v>46</v>
      </c>
      <c r="E76" s="32"/>
      <c r="F76" s="116" t="s">
        <v>47</v>
      </c>
      <c r="G76" s="44" t="s">
        <v>46</v>
      </c>
      <c r="H76" s="32"/>
      <c r="I76" s="32"/>
      <c r="J76" s="117" t="s">
        <v>47</v>
      </c>
      <c r="K76" s="32"/>
      <c r="L76" s="30"/>
    </row>
    <row r="77" spans="2:12" s="1" customFormat="1" ht="14.45" customHeight="1" x14ac:dyDescent="0.2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12" s="1" customFormat="1" ht="6.95" customHeight="1" x14ac:dyDescent="0.2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12" s="1" customFormat="1" ht="24.95" customHeight="1" x14ac:dyDescent="0.2">
      <c r="B82" s="30"/>
      <c r="C82" s="17" t="s">
        <v>4588</v>
      </c>
      <c r="L82" s="30"/>
    </row>
    <row r="83" spans="2:12" s="1" customFormat="1" ht="6.95" customHeight="1" x14ac:dyDescent="0.2">
      <c r="B83" s="30"/>
      <c r="L83" s="30"/>
    </row>
    <row r="84" spans="2:12" s="1" customFormat="1" ht="12" customHeight="1" x14ac:dyDescent="0.2">
      <c r="B84" s="30"/>
      <c r="C84" s="23" t="s">
        <v>14</v>
      </c>
      <c r="L84" s="30"/>
    </row>
    <row r="85" spans="2:12" s="1" customFormat="1" ht="16.5" customHeight="1" x14ac:dyDescent="0.2">
      <c r="B85" s="30"/>
      <c r="E85" s="259" t="str">
        <f>E7</f>
        <v>KFA - Košická futbalová aréna II. a III. etapa</v>
      </c>
      <c r="F85" s="261"/>
      <c r="G85" s="261"/>
      <c r="H85" s="261"/>
      <c r="L85" s="30"/>
    </row>
    <row r="86" spans="2:12" ht="12" customHeight="1" x14ac:dyDescent="0.2">
      <c r="B86" s="16"/>
      <c r="C86" s="23" t="s">
        <v>180</v>
      </c>
      <c r="L86" s="16"/>
    </row>
    <row r="87" spans="2:12" s="1" customFormat="1" ht="16.5" customHeight="1" x14ac:dyDescent="0.2">
      <c r="B87" s="30"/>
      <c r="E87" s="259" t="s">
        <v>181</v>
      </c>
      <c r="F87" s="257"/>
      <c r="G87" s="257"/>
      <c r="H87" s="257"/>
      <c r="L87" s="30"/>
    </row>
    <row r="88" spans="2:12" s="1" customFormat="1" ht="12" customHeight="1" x14ac:dyDescent="0.2">
      <c r="B88" s="30"/>
      <c r="C88" s="23" t="s">
        <v>182</v>
      </c>
      <c r="L88" s="30"/>
    </row>
    <row r="89" spans="2:12" s="1" customFormat="1" ht="16.5" customHeight="1" x14ac:dyDescent="0.2">
      <c r="B89" s="30"/>
      <c r="E89" s="226" t="str">
        <f>E11</f>
        <v>013 - ZTI - Vstavok D1</v>
      </c>
      <c r="F89" s="257"/>
      <c r="G89" s="257"/>
      <c r="H89" s="257"/>
      <c r="L89" s="30"/>
    </row>
    <row r="90" spans="2:12" s="1" customFormat="1" ht="6.95" customHeight="1" x14ac:dyDescent="0.2">
      <c r="B90" s="30"/>
      <c r="L90" s="30"/>
    </row>
    <row r="91" spans="2:12" s="1" customFormat="1" ht="12" customHeight="1" x14ac:dyDescent="0.2">
      <c r="B91" s="30"/>
      <c r="C91" s="23" t="s">
        <v>17</v>
      </c>
      <c r="F91" s="21" t="str">
        <f>F14</f>
        <v xml:space="preserve"> </v>
      </c>
      <c r="I91" s="23" t="s">
        <v>19</v>
      </c>
      <c r="J91" s="53" t="str">
        <f>IF(J14="","",J14)</f>
        <v>4.10.2022 - REV05</v>
      </c>
      <c r="L91" s="30"/>
    </row>
    <row r="92" spans="2:12" s="1" customFormat="1" ht="6.95" customHeight="1" x14ac:dyDescent="0.2">
      <c r="B92" s="30"/>
      <c r="L92" s="30"/>
    </row>
    <row r="93" spans="2:12" s="1" customFormat="1" ht="15.2" customHeight="1" x14ac:dyDescent="0.2">
      <c r="B93" s="30"/>
      <c r="C93" s="23" t="s">
        <v>20</v>
      </c>
      <c r="F93" s="21" t="str">
        <f>E17</f>
        <v xml:space="preserve"> </v>
      </c>
      <c r="I93" s="23" t="s">
        <v>25</v>
      </c>
      <c r="J93" s="26" t="str">
        <f>E23</f>
        <v>HESCON,s.r.o.</v>
      </c>
      <c r="L93" s="30"/>
    </row>
    <row r="94" spans="2:12" s="1" customFormat="1" ht="15.2" customHeight="1" x14ac:dyDescent="0.2">
      <c r="B94" s="30"/>
      <c r="C94" s="23" t="s">
        <v>23</v>
      </c>
      <c r="F94" s="21" t="str">
        <f>IF(E20="","",E20)</f>
        <v>Vyplň údaj</v>
      </c>
      <c r="I94" s="23" t="s">
        <v>27</v>
      </c>
      <c r="J94" s="26" t="str">
        <f>E26</f>
        <v xml:space="preserve"> </v>
      </c>
      <c r="L94" s="30"/>
    </row>
    <row r="95" spans="2:12" s="1" customFormat="1" ht="10.35" customHeight="1" x14ac:dyDescent="0.2">
      <c r="B95" s="30"/>
      <c r="L95" s="30"/>
    </row>
    <row r="96" spans="2:12" s="1" customFormat="1" ht="29.25" customHeight="1" x14ac:dyDescent="0.2">
      <c r="B96" s="30"/>
      <c r="C96" s="118" t="s">
        <v>188</v>
      </c>
      <c r="D96" s="101"/>
      <c r="E96" s="101"/>
      <c r="F96" s="101"/>
      <c r="G96" s="101"/>
      <c r="H96" s="101"/>
      <c r="I96" s="101"/>
      <c r="J96" s="119" t="s">
        <v>189</v>
      </c>
      <c r="K96" s="101"/>
      <c r="L96" s="30"/>
    </row>
    <row r="97" spans="2:65" s="1" customFormat="1" ht="10.35" customHeight="1" x14ac:dyDescent="0.2">
      <c r="B97" s="30"/>
      <c r="L97" s="30"/>
    </row>
    <row r="98" spans="2:65" s="1" customFormat="1" ht="22.9" customHeight="1" x14ac:dyDescent="0.2">
      <c r="B98" s="30"/>
      <c r="C98" s="120" t="s">
        <v>190</v>
      </c>
      <c r="J98" s="66">
        <f>J132</f>
        <v>0</v>
      </c>
      <c r="L98" s="30"/>
      <c r="AU98" s="13" t="s">
        <v>191</v>
      </c>
    </row>
    <row r="99" spans="2:65" s="8" customFormat="1" ht="24.95" customHeight="1" x14ac:dyDescent="0.2">
      <c r="B99" s="121"/>
      <c r="D99" s="122" t="s">
        <v>2918</v>
      </c>
      <c r="E99" s="123"/>
      <c r="F99" s="123"/>
      <c r="G99" s="123"/>
      <c r="H99" s="123"/>
      <c r="I99" s="123"/>
      <c r="J99" s="124">
        <f>J133</f>
        <v>0</v>
      </c>
      <c r="L99" s="121"/>
    </row>
    <row r="100" spans="2:65" s="8" customFormat="1" ht="24.95" customHeight="1" x14ac:dyDescent="0.2">
      <c r="B100" s="121"/>
      <c r="D100" s="122" t="s">
        <v>2923</v>
      </c>
      <c r="E100" s="123"/>
      <c r="F100" s="123"/>
      <c r="G100" s="123"/>
      <c r="H100" s="123"/>
      <c r="I100" s="123"/>
      <c r="J100" s="124">
        <f>J158</f>
        <v>0</v>
      </c>
      <c r="L100" s="121"/>
    </row>
    <row r="101" spans="2:65" s="1" customFormat="1" ht="21.75" customHeight="1" x14ac:dyDescent="0.2">
      <c r="B101" s="30"/>
      <c r="L101" s="30"/>
    </row>
    <row r="102" spans="2:65" s="1" customFormat="1" ht="6.95" customHeight="1" x14ac:dyDescent="0.2">
      <c r="B102" s="30"/>
      <c r="L102" s="30"/>
    </row>
    <row r="103" spans="2:65" s="1" customFormat="1" ht="29.25" customHeight="1" x14ac:dyDescent="0.2">
      <c r="B103" s="30"/>
      <c r="C103" s="120" t="s">
        <v>217</v>
      </c>
      <c r="J103" s="129">
        <f>ROUND(J104 + J105 + J106 + J107 + J108 + J109,2)</f>
        <v>0</v>
      </c>
      <c r="L103" s="30"/>
      <c r="N103" s="130" t="s">
        <v>35</v>
      </c>
    </row>
    <row r="104" spans="2:65" s="1" customFormat="1" ht="18" customHeight="1" x14ac:dyDescent="0.2">
      <c r="B104" s="131"/>
      <c r="C104" s="132"/>
      <c r="D104" s="207" t="s">
        <v>218</v>
      </c>
      <c r="E104" s="260"/>
      <c r="F104" s="260"/>
      <c r="G104" s="132"/>
      <c r="H104" s="132"/>
      <c r="I104" s="132"/>
      <c r="J104" s="94">
        <v>0</v>
      </c>
      <c r="K104" s="132"/>
      <c r="L104" s="131"/>
      <c r="M104" s="132"/>
      <c r="N104" s="134" t="s">
        <v>37</v>
      </c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5" t="s">
        <v>219</v>
      </c>
      <c r="AZ104" s="132"/>
      <c r="BA104" s="132"/>
      <c r="BB104" s="132"/>
      <c r="BC104" s="132"/>
      <c r="BD104" s="132"/>
      <c r="BE104" s="136">
        <f t="shared" ref="BE104:BE109" si="0">IF(N104="základná",J104,0)</f>
        <v>0</v>
      </c>
      <c r="BF104" s="136">
        <f t="shared" ref="BF104:BF109" si="1">IF(N104="znížená",J104,0)</f>
        <v>0</v>
      </c>
      <c r="BG104" s="136">
        <f t="shared" ref="BG104:BG109" si="2">IF(N104="zákl. prenesená",J104,0)</f>
        <v>0</v>
      </c>
      <c r="BH104" s="136">
        <f t="shared" ref="BH104:BH109" si="3">IF(N104="zníž. prenesená",J104,0)</f>
        <v>0</v>
      </c>
      <c r="BI104" s="136">
        <f t="shared" ref="BI104:BI109" si="4">IF(N104="nulová",J104,0)</f>
        <v>0</v>
      </c>
      <c r="BJ104" s="135" t="s">
        <v>83</v>
      </c>
      <c r="BK104" s="132"/>
      <c r="BL104" s="132"/>
      <c r="BM104" s="132"/>
    </row>
    <row r="105" spans="2:65" s="1" customFormat="1" ht="18" customHeight="1" x14ac:dyDescent="0.2">
      <c r="B105" s="131"/>
      <c r="C105" s="132"/>
      <c r="D105" s="207" t="s">
        <v>220</v>
      </c>
      <c r="E105" s="260"/>
      <c r="F105" s="260"/>
      <c r="G105" s="132"/>
      <c r="H105" s="132"/>
      <c r="I105" s="132"/>
      <c r="J105" s="94">
        <v>0</v>
      </c>
      <c r="K105" s="132"/>
      <c r="L105" s="131"/>
      <c r="M105" s="132"/>
      <c r="N105" s="134" t="s">
        <v>37</v>
      </c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5" t="s">
        <v>219</v>
      </c>
      <c r="AZ105" s="132"/>
      <c r="BA105" s="132"/>
      <c r="BB105" s="132"/>
      <c r="BC105" s="132"/>
      <c r="BD105" s="132"/>
      <c r="BE105" s="136">
        <f t="shared" si="0"/>
        <v>0</v>
      </c>
      <c r="BF105" s="136">
        <f t="shared" si="1"/>
        <v>0</v>
      </c>
      <c r="BG105" s="136">
        <f t="shared" si="2"/>
        <v>0</v>
      </c>
      <c r="BH105" s="136">
        <f t="shared" si="3"/>
        <v>0</v>
      </c>
      <c r="BI105" s="136">
        <f t="shared" si="4"/>
        <v>0</v>
      </c>
      <c r="BJ105" s="135" t="s">
        <v>83</v>
      </c>
      <c r="BK105" s="132"/>
      <c r="BL105" s="132"/>
      <c r="BM105" s="132"/>
    </row>
    <row r="106" spans="2:65" s="1" customFormat="1" ht="18" customHeight="1" x14ac:dyDescent="0.2">
      <c r="B106" s="131"/>
      <c r="C106" s="132"/>
      <c r="D106" s="207" t="s">
        <v>221</v>
      </c>
      <c r="E106" s="260"/>
      <c r="F106" s="260"/>
      <c r="G106" s="132"/>
      <c r="H106" s="132"/>
      <c r="I106" s="132"/>
      <c r="J106" s="94">
        <v>0</v>
      </c>
      <c r="K106" s="132"/>
      <c r="L106" s="131"/>
      <c r="M106" s="132"/>
      <c r="N106" s="134" t="s">
        <v>37</v>
      </c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5" t="s">
        <v>219</v>
      </c>
      <c r="AZ106" s="132"/>
      <c r="BA106" s="132"/>
      <c r="BB106" s="132"/>
      <c r="BC106" s="132"/>
      <c r="BD106" s="132"/>
      <c r="BE106" s="136">
        <f t="shared" si="0"/>
        <v>0</v>
      </c>
      <c r="BF106" s="136">
        <f t="shared" si="1"/>
        <v>0</v>
      </c>
      <c r="BG106" s="136">
        <f t="shared" si="2"/>
        <v>0</v>
      </c>
      <c r="BH106" s="136">
        <f t="shared" si="3"/>
        <v>0</v>
      </c>
      <c r="BI106" s="136">
        <f t="shared" si="4"/>
        <v>0</v>
      </c>
      <c r="BJ106" s="135" t="s">
        <v>83</v>
      </c>
      <c r="BK106" s="132"/>
      <c r="BL106" s="132"/>
      <c r="BM106" s="132"/>
    </row>
    <row r="107" spans="2:65" s="1" customFormat="1" ht="18" customHeight="1" x14ac:dyDescent="0.2">
      <c r="B107" s="131"/>
      <c r="C107" s="132"/>
      <c r="D107" s="207" t="s">
        <v>222</v>
      </c>
      <c r="E107" s="260"/>
      <c r="F107" s="260"/>
      <c r="G107" s="132"/>
      <c r="H107" s="132"/>
      <c r="I107" s="132"/>
      <c r="J107" s="94">
        <v>0</v>
      </c>
      <c r="K107" s="132"/>
      <c r="L107" s="131"/>
      <c r="M107" s="132"/>
      <c r="N107" s="134" t="s">
        <v>37</v>
      </c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5" t="s">
        <v>219</v>
      </c>
      <c r="AZ107" s="132"/>
      <c r="BA107" s="132"/>
      <c r="BB107" s="132"/>
      <c r="BC107" s="132"/>
      <c r="BD107" s="132"/>
      <c r="BE107" s="136">
        <f t="shared" si="0"/>
        <v>0</v>
      </c>
      <c r="BF107" s="136">
        <f t="shared" si="1"/>
        <v>0</v>
      </c>
      <c r="BG107" s="136">
        <f t="shared" si="2"/>
        <v>0</v>
      </c>
      <c r="BH107" s="136">
        <f t="shared" si="3"/>
        <v>0</v>
      </c>
      <c r="BI107" s="136">
        <f t="shared" si="4"/>
        <v>0</v>
      </c>
      <c r="BJ107" s="135" t="s">
        <v>83</v>
      </c>
      <c r="BK107" s="132"/>
      <c r="BL107" s="132"/>
      <c r="BM107" s="132"/>
    </row>
    <row r="108" spans="2:65" s="1" customFormat="1" ht="18" customHeight="1" x14ac:dyDescent="0.2">
      <c r="B108" s="131"/>
      <c r="C108" s="132"/>
      <c r="D108" s="207" t="s">
        <v>223</v>
      </c>
      <c r="E108" s="260"/>
      <c r="F108" s="260"/>
      <c r="G108" s="132"/>
      <c r="H108" s="132"/>
      <c r="I108" s="132"/>
      <c r="J108" s="94">
        <v>0</v>
      </c>
      <c r="K108" s="132"/>
      <c r="L108" s="131"/>
      <c r="M108" s="132"/>
      <c r="N108" s="134" t="s">
        <v>37</v>
      </c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5" t="s">
        <v>219</v>
      </c>
      <c r="AZ108" s="132"/>
      <c r="BA108" s="132"/>
      <c r="BB108" s="132"/>
      <c r="BC108" s="132"/>
      <c r="BD108" s="132"/>
      <c r="BE108" s="136">
        <f t="shared" si="0"/>
        <v>0</v>
      </c>
      <c r="BF108" s="136">
        <f t="shared" si="1"/>
        <v>0</v>
      </c>
      <c r="BG108" s="136">
        <f t="shared" si="2"/>
        <v>0</v>
      </c>
      <c r="BH108" s="136">
        <f t="shared" si="3"/>
        <v>0</v>
      </c>
      <c r="BI108" s="136">
        <f t="shared" si="4"/>
        <v>0</v>
      </c>
      <c r="BJ108" s="135" t="s">
        <v>83</v>
      </c>
      <c r="BK108" s="132"/>
      <c r="BL108" s="132"/>
      <c r="BM108" s="132"/>
    </row>
    <row r="109" spans="2:65" s="1" customFormat="1" ht="18" customHeight="1" x14ac:dyDescent="0.2">
      <c r="B109" s="131"/>
      <c r="C109" s="132"/>
      <c r="D109" s="133" t="s">
        <v>224</v>
      </c>
      <c r="E109" s="132"/>
      <c r="F109" s="132"/>
      <c r="G109" s="132"/>
      <c r="H109" s="132"/>
      <c r="I109" s="132"/>
      <c r="J109" s="94">
        <f>ROUND(J32*T109,2)</f>
        <v>0</v>
      </c>
      <c r="K109" s="132"/>
      <c r="L109" s="131"/>
      <c r="M109" s="132"/>
      <c r="N109" s="134" t="s">
        <v>37</v>
      </c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5" t="s">
        <v>225</v>
      </c>
      <c r="AZ109" s="132"/>
      <c r="BA109" s="132"/>
      <c r="BB109" s="132"/>
      <c r="BC109" s="132"/>
      <c r="BD109" s="132"/>
      <c r="BE109" s="136">
        <f t="shared" si="0"/>
        <v>0</v>
      </c>
      <c r="BF109" s="136">
        <f t="shared" si="1"/>
        <v>0</v>
      </c>
      <c r="BG109" s="136">
        <f t="shared" si="2"/>
        <v>0</v>
      </c>
      <c r="BH109" s="136">
        <f t="shared" si="3"/>
        <v>0</v>
      </c>
      <c r="BI109" s="136">
        <f t="shared" si="4"/>
        <v>0</v>
      </c>
      <c r="BJ109" s="135" t="s">
        <v>83</v>
      </c>
      <c r="BK109" s="132"/>
      <c r="BL109" s="132"/>
      <c r="BM109" s="132"/>
    </row>
    <row r="110" spans="2:65" s="1" customFormat="1" x14ac:dyDescent="0.2">
      <c r="B110" s="30"/>
      <c r="L110" s="30"/>
    </row>
    <row r="111" spans="2:65" s="1" customFormat="1" ht="29.25" customHeight="1" x14ac:dyDescent="0.2">
      <c r="B111" s="30"/>
      <c r="C111" s="100" t="s">
        <v>179</v>
      </c>
      <c r="D111" s="101"/>
      <c r="E111" s="101"/>
      <c r="F111" s="101"/>
      <c r="G111" s="101"/>
      <c r="H111" s="101"/>
      <c r="I111" s="101"/>
      <c r="J111" s="102">
        <f>ROUND(J98+J103,2)</f>
        <v>0</v>
      </c>
      <c r="K111" s="101"/>
      <c r="L111" s="30"/>
    </row>
    <row r="112" spans="2:65" s="1" customFormat="1" ht="6.95" customHeight="1" x14ac:dyDescent="0.2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30"/>
    </row>
    <row r="116" spans="2:12" s="1" customFormat="1" ht="6.95" customHeight="1" x14ac:dyDescent="0.2"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30"/>
    </row>
    <row r="117" spans="2:12" s="1" customFormat="1" ht="24.95" customHeight="1" x14ac:dyDescent="0.2">
      <c r="B117" s="30"/>
      <c r="C117" s="17" t="s">
        <v>4589</v>
      </c>
      <c r="L117" s="30"/>
    </row>
    <row r="118" spans="2:12" s="1" customFormat="1" ht="6.95" customHeight="1" x14ac:dyDescent="0.2">
      <c r="B118" s="30"/>
      <c r="L118" s="30"/>
    </row>
    <row r="119" spans="2:12" s="1" customFormat="1" ht="12" customHeight="1" x14ac:dyDescent="0.2">
      <c r="B119" s="30"/>
      <c r="C119" s="23" t="s">
        <v>14</v>
      </c>
      <c r="L119" s="30"/>
    </row>
    <row r="120" spans="2:12" s="1" customFormat="1" ht="16.5" customHeight="1" x14ac:dyDescent="0.2">
      <c r="B120" s="30"/>
      <c r="E120" s="259" t="str">
        <f>E7</f>
        <v>KFA - Košická futbalová aréna II. a III. etapa</v>
      </c>
      <c r="F120" s="261"/>
      <c r="G120" s="261"/>
      <c r="H120" s="261"/>
      <c r="L120" s="30"/>
    </row>
    <row r="121" spans="2:12" ht="12" customHeight="1" x14ac:dyDescent="0.2">
      <c r="B121" s="16"/>
      <c r="C121" s="23" t="s">
        <v>180</v>
      </c>
      <c r="L121" s="16"/>
    </row>
    <row r="122" spans="2:12" s="1" customFormat="1" ht="16.5" customHeight="1" x14ac:dyDescent="0.2">
      <c r="B122" s="30"/>
      <c r="E122" s="259" t="s">
        <v>181</v>
      </c>
      <c r="F122" s="257"/>
      <c r="G122" s="257"/>
      <c r="H122" s="257"/>
      <c r="L122" s="30"/>
    </row>
    <row r="123" spans="2:12" s="1" customFormat="1" ht="12" customHeight="1" x14ac:dyDescent="0.2">
      <c r="B123" s="30"/>
      <c r="C123" s="23" t="s">
        <v>182</v>
      </c>
      <c r="L123" s="30"/>
    </row>
    <row r="124" spans="2:12" s="1" customFormat="1" ht="16.5" customHeight="1" x14ac:dyDescent="0.2">
      <c r="B124" s="30"/>
      <c r="E124" s="226" t="str">
        <f>E11</f>
        <v>013 - ZTI - Vstavok D1</v>
      </c>
      <c r="F124" s="257"/>
      <c r="G124" s="257"/>
      <c r="H124" s="257"/>
      <c r="L124" s="30"/>
    </row>
    <row r="125" spans="2:12" s="1" customFormat="1" ht="6.95" customHeight="1" x14ac:dyDescent="0.2">
      <c r="B125" s="30"/>
      <c r="L125" s="30"/>
    </row>
    <row r="126" spans="2:12" s="1" customFormat="1" ht="12" customHeight="1" x14ac:dyDescent="0.2">
      <c r="B126" s="30"/>
      <c r="C126" s="23" t="s">
        <v>17</v>
      </c>
      <c r="F126" s="21" t="str">
        <f>F14</f>
        <v xml:space="preserve"> </v>
      </c>
      <c r="I126" s="23" t="s">
        <v>19</v>
      </c>
      <c r="J126" s="53" t="str">
        <f>IF(J14="","",J14)</f>
        <v>4.10.2022 - REV05</v>
      </c>
      <c r="L126" s="30"/>
    </row>
    <row r="127" spans="2:12" s="1" customFormat="1" ht="6.95" customHeight="1" x14ac:dyDescent="0.2">
      <c r="B127" s="30"/>
      <c r="L127" s="30"/>
    </row>
    <row r="128" spans="2:12" s="1" customFormat="1" ht="15.2" customHeight="1" x14ac:dyDescent="0.2">
      <c r="B128" s="30"/>
      <c r="C128" s="23" t="s">
        <v>20</v>
      </c>
      <c r="F128" s="21" t="str">
        <f>E17</f>
        <v xml:space="preserve"> </v>
      </c>
      <c r="I128" s="23" t="s">
        <v>25</v>
      </c>
      <c r="J128" s="26" t="str">
        <f>E23</f>
        <v>HESCON,s.r.o.</v>
      </c>
      <c r="L128" s="30"/>
    </row>
    <row r="129" spans="2:65" s="1" customFormat="1" ht="15.2" customHeight="1" x14ac:dyDescent="0.2">
      <c r="B129" s="30"/>
      <c r="C129" s="23" t="s">
        <v>23</v>
      </c>
      <c r="F129" s="21" t="str">
        <f>IF(E20="","",E20)</f>
        <v>Vyplň údaj</v>
      </c>
      <c r="I129" s="23" t="s">
        <v>27</v>
      </c>
      <c r="J129" s="26" t="str">
        <f>E26</f>
        <v xml:space="preserve"> </v>
      </c>
      <c r="L129" s="30"/>
    </row>
    <row r="130" spans="2:65" s="1" customFormat="1" ht="10.35" customHeight="1" x14ac:dyDescent="0.2">
      <c r="B130" s="30"/>
      <c r="L130" s="30"/>
    </row>
    <row r="131" spans="2:65" s="10" customFormat="1" ht="29.25" customHeight="1" x14ac:dyDescent="0.2">
      <c r="B131" s="137"/>
      <c r="C131" s="138" t="s">
        <v>226</v>
      </c>
      <c r="D131" s="139" t="s">
        <v>56</v>
      </c>
      <c r="E131" s="139" t="s">
        <v>52</v>
      </c>
      <c r="F131" s="139" t="s">
        <v>53</v>
      </c>
      <c r="G131" s="139" t="s">
        <v>227</v>
      </c>
      <c r="H131" s="139" t="s">
        <v>228</v>
      </c>
      <c r="I131" s="139" t="s">
        <v>229</v>
      </c>
      <c r="J131" s="140" t="s">
        <v>189</v>
      </c>
      <c r="K131" s="141" t="s">
        <v>230</v>
      </c>
      <c r="L131" s="137"/>
      <c r="M131" s="59" t="s">
        <v>1</v>
      </c>
      <c r="N131" s="60" t="s">
        <v>35</v>
      </c>
      <c r="O131" s="60" t="s">
        <v>231</v>
      </c>
      <c r="P131" s="60" t="s">
        <v>232</v>
      </c>
      <c r="Q131" s="60" t="s">
        <v>233</v>
      </c>
      <c r="R131" s="60" t="s">
        <v>234</v>
      </c>
      <c r="S131" s="60" t="s">
        <v>235</v>
      </c>
      <c r="T131" s="61" t="s">
        <v>236</v>
      </c>
    </row>
    <row r="132" spans="2:65" s="1" customFormat="1" ht="22.9" customHeight="1" x14ac:dyDescent="0.25">
      <c r="B132" s="30"/>
      <c r="C132" s="64" t="s">
        <v>187</v>
      </c>
      <c r="J132" s="142">
        <f>BK132</f>
        <v>0</v>
      </c>
      <c r="L132" s="30"/>
      <c r="M132" s="62"/>
      <c r="N132" s="54"/>
      <c r="O132" s="54"/>
      <c r="P132" s="143">
        <f>P133+P158</f>
        <v>0</v>
      </c>
      <c r="Q132" s="54"/>
      <c r="R132" s="143">
        <f>R133+R158</f>
        <v>0</v>
      </c>
      <c r="S132" s="54"/>
      <c r="T132" s="144">
        <f>T133+T158</f>
        <v>0</v>
      </c>
      <c r="AT132" s="13" t="s">
        <v>70</v>
      </c>
      <c r="AU132" s="13" t="s">
        <v>191</v>
      </c>
      <c r="BK132" s="145">
        <f>BK133+BK158</f>
        <v>0</v>
      </c>
    </row>
    <row r="133" spans="2:65" s="11" customFormat="1" ht="25.9" customHeight="1" x14ac:dyDescent="0.2">
      <c r="B133" s="146"/>
      <c r="D133" s="147" t="s">
        <v>70</v>
      </c>
      <c r="E133" s="148" t="s">
        <v>2920</v>
      </c>
      <c r="F133" s="148" t="s">
        <v>2844</v>
      </c>
      <c r="I133" s="149"/>
      <c r="J133" s="150">
        <f>BK133</f>
        <v>0</v>
      </c>
      <c r="L133" s="146"/>
      <c r="M133" s="151"/>
      <c r="P133" s="152">
        <f>SUM(P134:P157)</f>
        <v>0</v>
      </c>
      <c r="R133" s="152">
        <f>SUM(R134:R157)</f>
        <v>0</v>
      </c>
      <c r="T133" s="153">
        <f>SUM(T134:T157)</f>
        <v>0</v>
      </c>
      <c r="AR133" s="147" t="s">
        <v>78</v>
      </c>
      <c r="AT133" s="154" t="s">
        <v>70</v>
      </c>
      <c r="AU133" s="154" t="s">
        <v>71</v>
      </c>
      <c r="AY133" s="147" t="s">
        <v>239</v>
      </c>
      <c r="BK133" s="155">
        <f>SUM(BK134:BK157)</f>
        <v>0</v>
      </c>
    </row>
    <row r="134" spans="2:65" s="1" customFormat="1" ht="16.5" customHeight="1" x14ac:dyDescent="0.2">
      <c r="B134" s="131"/>
      <c r="C134" s="158" t="s">
        <v>78</v>
      </c>
      <c r="D134" s="158" t="s">
        <v>241</v>
      </c>
      <c r="E134" s="159" t="s">
        <v>2845</v>
      </c>
      <c r="F134" s="160" t="s">
        <v>2846</v>
      </c>
      <c r="G134" s="161" t="s">
        <v>331</v>
      </c>
      <c r="H134" s="162">
        <v>32</v>
      </c>
      <c r="I134" s="163"/>
      <c r="J134" s="164">
        <f t="shared" ref="J134:J157" si="5">ROUND(I134*H134,2)</f>
        <v>0</v>
      </c>
      <c r="K134" s="165"/>
      <c r="L134" s="30"/>
      <c r="M134" s="166" t="s">
        <v>1</v>
      </c>
      <c r="N134" s="130" t="s">
        <v>37</v>
      </c>
      <c r="P134" s="167">
        <f t="shared" ref="P134:P157" si="6">O134*H134</f>
        <v>0</v>
      </c>
      <c r="Q134" s="167">
        <v>0</v>
      </c>
      <c r="R134" s="167">
        <f t="shared" ref="R134:R157" si="7">Q134*H134</f>
        <v>0</v>
      </c>
      <c r="S134" s="167">
        <v>0</v>
      </c>
      <c r="T134" s="168">
        <f t="shared" ref="T134:T157" si="8">S134*H134</f>
        <v>0</v>
      </c>
      <c r="AR134" s="169" t="s">
        <v>245</v>
      </c>
      <c r="AT134" s="169" t="s">
        <v>241</v>
      </c>
      <c r="AU134" s="169" t="s">
        <v>78</v>
      </c>
      <c r="AY134" s="13" t="s">
        <v>239</v>
      </c>
      <c r="BE134" s="97">
        <f t="shared" ref="BE134:BE157" si="9">IF(N134="základná",J134,0)</f>
        <v>0</v>
      </c>
      <c r="BF134" s="97">
        <f t="shared" ref="BF134:BF157" si="10">IF(N134="znížená",J134,0)</f>
        <v>0</v>
      </c>
      <c r="BG134" s="97">
        <f t="shared" ref="BG134:BG157" si="11">IF(N134="zákl. prenesená",J134,0)</f>
        <v>0</v>
      </c>
      <c r="BH134" s="97">
        <f t="shared" ref="BH134:BH157" si="12">IF(N134="zníž. prenesená",J134,0)</f>
        <v>0</v>
      </c>
      <c r="BI134" s="97">
        <f t="shared" ref="BI134:BI157" si="13">IF(N134="nulová",J134,0)</f>
        <v>0</v>
      </c>
      <c r="BJ134" s="13" t="s">
        <v>83</v>
      </c>
      <c r="BK134" s="97">
        <f t="shared" ref="BK134:BK157" si="14">ROUND(I134*H134,2)</f>
        <v>0</v>
      </c>
      <c r="BL134" s="13" t="s">
        <v>245</v>
      </c>
      <c r="BM134" s="169" t="s">
        <v>83</v>
      </c>
    </row>
    <row r="135" spans="2:65" s="1" customFormat="1" ht="16.5" customHeight="1" x14ac:dyDescent="0.2">
      <c r="B135" s="131"/>
      <c r="C135" s="158" t="s">
        <v>83</v>
      </c>
      <c r="D135" s="158" t="s">
        <v>241</v>
      </c>
      <c r="E135" s="159" t="s">
        <v>2847</v>
      </c>
      <c r="F135" s="160" t="s">
        <v>2848</v>
      </c>
      <c r="G135" s="161" t="s">
        <v>331</v>
      </c>
      <c r="H135" s="162">
        <v>32</v>
      </c>
      <c r="I135" s="163"/>
      <c r="J135" s="164">
        <f t="shared" si="5"/>
        <v>0</v>
      </c>
      <c r="K135" s="165"/>
      <c r="L135" s="30"/>
      <c r="M135" s="166" t="s">
        <v>1</v>
      </c>
      <c r="N135" s="130" t="s">
        <v>37</v>
      </c>
      <c r="P135" s="167">
        <f t="shared" si="6"/>
        <v>0</v>
      </c>
      <c r="Q135" s="167">
        <v>0</v>
      </c>
      <c r="R135" s="167">
        <f t="shared" si="7"/>
        <v>0</v>
      </c>
      <c r="S135" s="167">
        <v>0</v>
      </c>
      <c r="T135" s="168">
        <f t="shared" si="8"/>
        <v>0</v>
      </c>
      <c r="AR135" s="169" t="s">
        <v>245</v>
      </c>
      <c r="AT135" s="169" t="s">
        <v>241</v>
      </c>
      <c r="AU135" s="169" t="s">
        <v>78</v>
      </c>
      <c r="AY135" s="13" t="s">
        <v>239</v>
      </c>
      <c r="BE135" s="97">
        <f t="shared" si="9"/>
        <v>0</v>
      </c>
      <c r="BF135" s="97">
        <f t="shared" si="10"/>
        <v>0</v>
      </c>
      <c r="BG135" s="97">
        <f t="shared" si="11"/>
        <v>0</v>
      </c>
      <c r="BH135" s="97">
        <f t="shared" si="12"/>
        <v>0</v>
      </c>
      <c r="BI135" s="97">
        <f t="shared" si="13"/>
        <v>0</v>
      </c>
      <c r="BJ135" s="13" t="s">
        <v>83</v>
      </c>
      <c r="BK135" s="97">
        <f t="shared" si="14"/>
        <v>0</v>
      </c>
      <c r="BL135" s="13" t="s">
        <v>245</v>
      </c>
      <c r="BM135" s="169" t="s">
        <v>245</v>
      </c>
    </row>
    <row r="136" spans="2:65" s="1" customFormat="1" ht="16.5" customHeight="1" x14ac:dyDescent="0.2">
      <c r="B136" s="131"/>
      <c r="C136" s="158" t="s">
        <v>251</v>
      </c>
      <c r="D136" s="158" t="s">
        <v>241</v>
      </c>
      <c r="E136" s="159" t="s">
        <v>2855</v>
      </c>
      <c r="F136" s="160" t="s">
        <v>2972</v>
      </c>
      <c r="G136" s="161" t="s">
        <v>331</v>
      </c>
      <c r="H136" s="162">
        <v>11</v>
      </c>
      <c r="I136" s="163"/>
      <c r="J136" s="164">
        <f t="shared" si="5"/>
        <v>0</v>
      </c>
      <c r="K136" s="165"/>
      <c r="L136" s="30"/>
      <c r="M136" s="166" t="s">
        <v>1</v>
      </c>
      <c r="N136" s="130" t="s">
        <v>37</v>
      </c>
      <c r="P136" s="167">
        <f t="shared" si="6"/>
        <v>0</v>
      </c>
      <c r="Q136" s="167">
        <v>0</v>
      </c>
      <c r="R136" s="167">
        <f t="shared" si="7"/>
        <v>0</v>
      </c>
      <c r="S136" s="167">
        <v>0</v>
      </c>
      <c r="T136" s="168">
        <f t="shared" si="8"/>
        <v>0</v>
      </c>
      <c r="AR136" s="169" t="s">
        <v>245</v>
      </c>
      <c r="AT136" s="169" t="s">
        <v>241</v>
      </c>
      <c r="AU136" s="169" t="s">
        <v>78</v>
      </c>
      <c r="AY136" s="13" t="s">
        <v>239</v>
      </c>
      <c r="BE136" s="97">
        <f t="shared" si="9"/>
        <v>0</v>
      </c>
      <c r="BF136" s="97">
        <f t="shared" si="10"/>
        <v>0</v>
      </c>
      <c r="BG136" s="97">
        <f t="shared" si="11"/>
        <v>0</v>
      </c>
      <c r="BH136" s="97">
        <f t="shared" si="12"/>
        <v>0</v>
      </c>
      <c r="BI136" s="97">
        <f t="shared" si="13"/>
        <v>0</v>
      </c>
      <c r="BJ136" s="13" t="s">
        <v>83</v>
      </c>
      <c r="BK136" s="97">
        <f t="shared" si="14"/>
        <v>0</v>
      </c>
      <c r="BL136" s="13" t="s">
        <v>245</v>
      </c>
      <c r="BM136" s="169" t="s">
        <v>262</v>
      </c>
    </row>
    <row r="137" spans="2:65" s="1" customFormat="1" ht="16.5" customHeight="1" x14ac:dyDescent="0.2">
      <c r="B137" s="131"/>
      <c r="C137" s="170" t="s">
        <v>245</v>
      </c>
      <c r="D137" s="170" t="s">
        <v>275</v>
      </c>
      <c r="E137" s="171" t="s">
        <v>2845</v>
      </c>
      <c r="F137" s="172" t="s">
        <v>2849</v>
      </c>
      <c r="G137" s="173" t="s">
        <v>331</v>
      </c>
      <c r="H137" s="174">
        <v>25</v>
      </c>
      <c r="I137" s="175"/>
      <c r="J137" s="176">
        <f t="shared" si="5"/>
        <v>0</v>
      </c>
      <c r="K137" s="177"/>
      <c r="L137" s="178"/>
      <c r="M137" s="179" t="s">
        <v>1</v>
      </c>
      <c r="N137" s="180" t="s">
        <v>37</v>
      </c>
      <c r="P137" s="167">
        <f t="shared" si="6"/>
        <v>0</v>
      </c>
      <c r="Q137" s="167">
        <v>0</v>
      </c>
      <c r="R137" s="167">
        <f t="shared" si="7"/>
        <v>0</v>
      </c>
      <c r="S137" s="167">
        <v>0</v>
      </c>
      <c r="T137" s="168">
        <f t="shared" si="8"/>
        <v>0</v>
      </c>
      <c r="AR137" s="169" t="s">
        <v>270</v>
      </c>
      <c r="AT137" s="169" t="s">
        <v>275</v>
      </c>
      <c r="AU137" s="169" t="s">
        <v>78</v>
      </c>
      <c r="AY137" s="13" t="s">
        <v>239</v>
      </c>
      <c r="BE137" s="97">
        <f t="shared" si="9"/>
        <v>0</v>
      </c>
      <c r="BF137" s="97">
        <f t="shared" si="10"/>
        <v>0</v>
      </c>
      <c r="BG137" s="97">
        <f t="shared" si="11"/>
        <v>0</v>
      </c>
      <c r="BH137" s="97">
        <f t="shared" si="12"/>
        <v>0</v>
      </c>
      <c r="BI137" s="97">
        <f t="shared" si="13"/>
        <v>0</v>
      </c>
      <c r="BJ137" s="13" t="s">
        <v>83</v>
      </c>
      <c r="BK137" s="97">
        <f t="shared" si="14"/>
        <v>0</v>
      </c>
      <c r="BL137" s="13" t="s">
        <v>245</v>
      </c>
      <c r="BM137" s="169" t="s">
        <v>270</v>
      </c>
    </row>
    <row r="138" spans="2:65" s="1" customFormat="1" ht="16.5" customHeight="1" x14ac:dyDescent="0.2">
      <c r="B138" s="131"/>
      <c r="C138" s="170" t="s">
        <v>258</v>
      </c>
      <c r="D138" s="170" t="s">
        <v>275</v>
      </c>
      <c r="E138" s="171" t="s">
        <v>2847</v>
      </c>
      <c r="F138" s="172" t="s">
        <v>2973</v>
      </c>
      <c r="G138" s="173" t="s">
        <v>331</v>
      </c>
      <c r="H138" s="174">
        <v>16</v>
      </c>
      <c r="I138" s="175"/>
      <c r="J138" s="176">
        <f t="shared" si="5"/>
        <v>0</v>
      </c>
      <c r="K138" s="177"/>
      <c r="L138" s="178"/>
      <c r="M138" s="179" t="s">
        <v>1</v>
      </c>
      <c r="N138" s="180" t="s">
        <v>37</v>
      </c>
      <c r="P138" s="167">
        <f t="shared" si="6"/>
        <v>0</v>
      </c>
      <c r="Q138" s="167">
        <v>0</v>
      </c>
      <c r="R138" s="167">
        <f t="shared" si="7"/>
        <v>0</v>
      </c>
      <c r="S138" s="167">
        <v>0</v>
      </c>
      <c r="T138" s="168">
        <f t="shared" si="8"/>
        <v>0</v>
      </c>
      <c r="AR138" s="169" t="s">
        <v>270</v>
      </c>
      <c r="AT138" s="169" t="s">
        <v>275</v>
      </c>
      <c r="AU138" s="169" t="s">
        <v>78</v>
      </c>
      <c r="AY138" s="13" t="s">
        <v>239</v>
      </c>
      <c r="BE138" s="97">
        <f t="shared" si="9"/>
        <v>0</v>
      </c>
      <c r="BF138" s="97">
        <f t="shared" si="10"/>
        <v>0</v>
      </c>
      <c r="BG138" s="97">
        <f t="shared" si="11"/>
        <v>0</v>
      </c>
      <c r="BH138" s="97">
        <f t="shared" si="12"/>
        <v>0</v>
      </c>
      <c r="BI138" s="97">
        <f t="shared" si="13"/>
        <v>0</v>
      </c>
      <c r="BJ138" s="13" t="s">
        <v>83</v>
      </c>
      <c r="BK138" s="97">
        <f t="shared" si="14"/>
        <v>0</v>
      </c>
      <c r="BL138" s="13" t="s">
        <v>245</v>
      </c>
      <c r="BM138" s="169" t="s">
        <v>280</v>
      </c>
    </row>
    <row r="139" spans="2:65" s="1" customFormat="1" ht="16.5" customHeight="1" x14ac:dyDescent="0.2">
      <c r="B139" s="131"/>
      <c r="C139" s="170" t="s">
        <v>262</v>
      </c>
      <c r="D139" s="170" t="s">
        <v>275</v>
      </c>
      <c r="E139" s="171" t="s">
        <v>2855</v>
      </c>
      <c r="F139" s="172" t="s">
        <v>2850</v>
      </c>
      <c r="G139" s="173" t="s">
        <v>331</v>
      </c>
      <c r="H139" s="174">
        <v>17</v>
      </c>
      <c r="I139" s="175"/>
      <c r="J139" s="176">
        <f t="shared" si="5"/>
        <v>0</v>
      </c>
      <c r="K139" s="177"/>
      <c r="L139" s="178"/>
      <c r="M139" s="179" t="s">
        <v>1</v>
      </c>
      <c r="N139" s="180" t="s">
        <v>37</v>
      </c>
      <c r="P139" s="167">
        <f t="shared" si="6"/>
        <v>0</v>
      </c>
      <c r="Q139" s="167">
        <v>0</v>
      </c>
      <c r="R139" s="167">
        <f t="shared" si="7"/>
        <v>0</v>
      </c>
      <c r="S139" s="167">
        <v>0</v>
      </c>
      <c r="T139" s="168">
        <f t="shared" si="8"/>
        <v>0</v>
      </c>
      <c r="AR139" s="169" t="s">
        <v>270</v>
      </c>
      <c r="AT139" s="169" t="s">
        <v>275</v>
      </c>
      <c r="AU139" s="169" t="s">
        <v>78</v>
      </c>
      <c r="AY139" s="13" t="s">
        <v>239</v>
      </c>
      <c r="BE139" s="97">
        <f t="shared" si="9"/>
        <v>0</v>
      </c>
      <c r="BF139" s="97">
        <f t="shared" si="10"/>
        <v>0</v>
      </c>
      <c r="BG139" s="97">
        <f t="shared" si="11"/>
        <v>0</v>
      </c>
      <c r="BH139" s="97">
        <f t="shared" si="12"/>
        <v>0</v>
      </c>
      <c r="BI139" s="97">
        <f t="shared" si="13"/>
        <v>0</v>
      </c>
      <c r="BJ139" s="13" t="s">
        <v>83</v>
      </c>
      <c r="BK139" s="97">
        <f t="shared" si="14"/>
        <v>0</v>
      </c>
      <c r="BL139" s="13" t="s">
        <v>245</v>
      </c>
      <c r="BM139" s="169" t="s">
        <v>289</v>
      </c>
    </row>
    <row r="140" spans="2:65" s="1" customFormat="1" ht="21.75" customHeight="1" x14ac:dyDescent="0.2">
      <c r="B140" s="131"/>
      <c r="C140" s="158" t="s">
        <v>266</v>
      </c>
      <c r="D140" s="158" t="s">
        <v>241</v>
      </c>
      <c r="E140" s="159" t="s">
        <v>2851</v>
      </c>
      <c r="F140" s="160" t="s">
        <v>2852</v>
      </c>
      <c r="G140" s="161" t="s">
        <v>331</v>
      </c>
      <c r="H140" s="162">
        <v>25</v>
      </c>
      <c r="I140" s="163"/>
      <c r="J140" s="164">
        <f t="shared" si="5"/>
        <v>0</v>
      </c>
      <c r="K140" s="165"/>
      <c r="L140" s="30"/>
      <c r="M140" s="166" t="s">
        <v>1</v>
      </c>
      <c r="N140" s="130" t="s">
        <v>37</v>
      </c>
      <c r="P140" s="167">
        <f t="shared" si="6"/>
        <v>0</v>
      </c>
      <c r="Q140" s="167">
        <v>0</v>
      </c>
      <c r="R140" s="167">
        <f t="shared" si="7"/>
        <v>0</v>
      </c>
      <c r="S140" s="167">
        <v>0</v>
      </c>
      <c r="T140" s="168">
        <f t="shared" si="8"/>
        <v>0</v>
      </c>
      <c r="AR140" s="169" t="s">
        <v>245</v>
      </c>
      <c r="AT140" s="169" t="s">
        <v>241</v>
      </c>
      <c r="AU140" s="169" t="s">
        <v>78</v>
      </c>
      <c r="AY140" s="13" t="s">
        <v>239</v>
      </c>
      <c r="BE140" s="97">
        <f t="shared" si="9"/>
        <v>0</v>
      </c>
      <c r="BF140" s="97">
        <f t="shared" si="10"/>
        <v>0</v>
      </c>
      <c r="BG140" s="97">
        <f t="shared" si="11"/>
        <v>0</v>
      </c>
      <c r="BH140" s="97">
        <f t="shared" si="12"/>
        <v>0</v>
      </c>
      <c r="BI140" s="97">
        <f t="shared" si="13"/>
        <v>0</v>
      </c>
      <c r="BJ140" s="13" t="s">
        <v>83</v>
      </c>
      <c r="BK140" s="97">
        <f t="shared" si="14"/>
        <v>0</v>
      </c>
      <c r="BL140" s="13" t="s">
        <v>245</v>
      </c>
      <c r="BM140" s="169" t="s">
        <v>297</v>
      </c>
    </row>
    <row r="141" spans="2:65" s="1" customFormat="1" ht="21.75" customHeight="1" x14ac:dyDescent="0.2">
      <c r="B141" s="131"/>
      <c r="C141" s="158" t="s">
        <v>270</v>
      </c>
      <c r="D141" s="158" t="s">
        <v>241</v>
      </c>
      <c r="E141" s="159" t="s">
        <v>2927</v>
      </c>
      <c r="F141" s="160" t="s">
        <v>2974</v>
      </c>
      <c r="G141" s="161" t="s">
        <v>331</v>
      </c>
      <c r="H141" s="162">
        <v>16</v>
      </c>
      <c r="I141" s="163"/>
      <c r="J141" s="164">
        <f t="shared" si="5"/>
        <v>0</v>
      </c>
      <c r="K141" s="165"/>
      <c r="L141" s="30"/>
      <c r="M141" s="166" t="s">
        <v>1</v>
      </c>
      <c r="N141" s="130" t="s">
        <v>37</v>
      </c>
      <c r="P141" s="167">
        <f t="shared" si="6"/>
        <v>0</v>
      </c>
      <c r="Q141" s="167">
        <v>0</v>
      </c>
      <c r="R141" s="167">
        <f t="shared" si="7"/>
        <v>0</v>
      </c>
      <c r="S141" s="167">
        <v>0</v>
      </c>
      <c r="T141" s="168">
        <f t="shared" si="8"/>
        <v>0</v>
      </c>
      <c r="AR141" s="169" t="s">
        <v>245</v>
      </c>
      <c r="AT141" s="169" t="s">
        <v>241</v>
      </c>
      <c r="AU141" s="169" t="s">
        <v>78</v>
      </c>
      <c r="AY141" s="13" t="s">
        <v>239</v>
      </c>
      <c r="BE141" s="97">
        <f t="shared" si="9"/>
        <v>0</v>
      </c>
      <c r="BF141" s="97">
        <f t="shared" si="10"/>
        <v>0</v>
      </c>
      <c r="BG141" s="97">
        <f t="shared" si="11"/>
        <v>0</v>
      </c>
      <c r="BH141" s="97">
        <f t="shared" si="12"/>
        <v>0</v>
      </c>
      <c r="BI141" s="97">
        <f t="shared" si="13"/>
        <v>0</v>
      </c>
      <c r="BJ141" s="13" t="s">
        <v>83</v>
      </c>
      <c r="BK141" s="97">
        <f t="shared" si="14"/>
        <v>0</v>
      </c>
      <c r="BL141" s="13" t="s">
        <v>245</v>
      </c>
      <c r="BM141" s="169" t="s">
        <v>305</v>
      </c>
    </row>
    <row r="142" spans="2:65" s="1" customFormat="1" ht="21.75" customHeight="1" x14ac:dyDescent="0.2">
      <c r="B142" s="131"/>
      <c r="C142" s="158" t="s">
        <v>274</v>
      </c>
      <c r="D142" s="158" t="s">
        <v>241</v>
      </c>
      <c r="E142" s="159" t="s">
        <v>2853</v>
      </c>
      <c r="F142" s="160" t="s">
        <v>2854</v>
      </c>
      <c r="G142" s="161" t="s">
        <v>331</v>
      </c>
      <c r="H142" s="162">
        <v>17</v>
      </c>
      <c r="I142" s="163"/>
      <c r="J142" s="164">
        <f t="shared" si="5"/>
        <v>0</v>
      </c>
      <c r="K142" s="165"/>
      <c r="L142" s="30"/>
      <c r="M142" s="166" t="s">
        <v>1</v>
      </c>
      <c r="N142" s="130" t="s">
        <v>37</v>
      </c>
      <c r="P142" s="167">
        <f t="shared" si="6"/>
        <v>0</v>
      </c>
      <c r="Q142" s="167">
        <v>0</v>
      </c>
      <c r="R142" s="167">
        <f t="shared" si="7"/>
        <v>0</v>
      </c>
      <c r="S142" s="167">
        <v>0</v>
      </c>
      <c r="T142" s="168">
        <f t="shared" si="8"/>
        <v>0</v>
      </c>
      <c r="AR142" s="169" t="s">
        <v>245</v>
      </c>
      <c r="AT142" s="169" t="s">
        <v>241</v>
      </c>
      <c r="AU142" s="169" t="s">
        <v>78</v>
      </c>
      <c r="AY142" s="13" t="s">
        <v>239</v>
      </c>
      <c r="BE142" s="97">
        <f t="shared" si="9"/>
        <v>0</v>
      </c>
      <c r="BF142" s="97">
        <f t="shared" si="10"/>
        <v>0</v>
      </c>
      <c r="BG142" s="97">
        <f t="shared" si="11"/>
        <v>0</v>
      </c>
      <c r="BH142" s="97">
        <f t="shared" si="12"/>
        <v>0</v>
      </c>
      <c r="BI142" s="97">
        <f t="shared" si="13"/>
        <v>0</v>
      </c>
      <c r="BJ142" s="13" t="s">
        <v>83</v>
      </c>
      <c r="BK142" s="97">
        <f t="shared" si="14"/>
        <v>0</v>
      </c>
      <c r="BL142" s="13" t="s">
        <v>245</v>
      </c>
      <c r="BM142" s="169" t="s">
        <v>313</v>
      </c>
    </row>
    <row r="143" spans="2:65" s="1" customFormat="1" ht="16.5" customHeight="1" x14ac:dyDescent="0.2">
      <c r="B143" s="131"/>
      <c r="C143" s="170" t="s">
        <v>280</v>
      </c>
      <c r="D143" s="170" t="s">
        <v>275</v>
      </c>
      <c r="E143" s="171" t="s">
        <v>2873</v>
      </c>
      <c r="F143" s="172" t="s">
        <v>2928</v>
      </c>
      <c r="G143" s="173" t="s">
        <v>353</v>
      </c>
      <c r="H143" s="174">
        <v>4</v>
      </c>
      <c r="I143" s="175"/>
      <c r="J143" s="176">
        <f t="shared" si="5"/>
        <v>0</v>
      </c>
      <c r="K143" s="177"/>
      <c r="L143" s="178"/>
      <c r="M143" s="179" t="s">
        <v>1</v>
      </c>
      <c r="N143" s="180" t="s">
        <v>37</v>
      </c>
      <c r="P143" s="167">
        <f t="shared" si="6"/>
        <v>0</v>
      </c>
      <c r="Q143" s="167">
        <v>0</v>
      </c>
      <c r="R143" s="167">
        <f t="shared" si="7"/>
        <v>0</v>
      </c>
      <c r="S143" s="167">
        <v>0</v>
      </c>
      <c r="T143" s="168">
        <f t="shared" si="8"/>
        <v>0</v>
      </c>
      <c r="AR143" s="169" t="s">
        <v>270</v>
      </c>
      <c r="AT143" s="169" t="s">
        <v>275</v>
      </c>
      <c r="AU143" s="169" t="s">
        <v>78</v>
      </c>
      <c r="AY143" s="13" t="s">
        <v>239</v>
      </c>
      <c r="BE143" s="97">
        <f t="shared" si="9"/>
        <v>0</v>
      </c>
      <c r="BF143" s="97">
        <f t="shared" si="10"/>
        <v>0</v>
      </c>
      <c r="BG143" s="97">
        <f t="shared" si="11"/>
        <v>0</v>
      </c>
      <c r="BH143" s="97">
        <f t="shared" si="12"/>
        <v>0</v>
      </c>
      <c r="BI143" s="97">
        <f t="shared" si="13"/>
        <v>0</v>
      </c>
      <c r="BJ143" s="13" t="s">
        <v>83</v>
      </c>
      <c r="BK143" s="97">
        <f t="shared" si="14"/>
        <v>0</v>
      </c>
      <c r="BL143" s="13" t="s">
        <v>245</v>
      </c>
      <c r="BM143" s="169" t="s">
        <v>7</v>
      </c>
    </row>
    <row r="144" spans="2:65" s="1" customFormat="1" ht="24.2" customHeight="1" x14ac:dyDescent="0.2">
      <c r="B144" s="131"/>
      <c r="C144" s="158" t="s">
        <v>285</v>
      </c>
      <c r="D144" s="158" t="s">
        <v>241</v>
      </c>
      <c r="E144" s="159" t="s">
        <v>2929</v>
      </c>
      <c r="F144" s="160" t="s">
        <v>2975</v>
      </c>
      <c r="G144" s="161" t="s">
        <v>353</v>
      </c>
      <c r="H144" s="162">
        <v>4</v>
      </c>
      <c r="I144" s="163"/>
      <c r="J144" s="164">
        <f t="shared" si="5"/>
        <v>0</v>
      </c>
      <c r="K144" s="165"/>
      <c r="L144" s="30"/>
      <c r="M144" s="166" t="s">
        <v>1</v>
      </c>
      <c r="N144" s="130" t="s">
        <v>37</v>
      </c>
      <c r="P144" s="167">
        <f t="shared" si="6"/>
        <v>0</v>
      </c>
      <c r="Q144" s="167">
        <v>0</v>
      </c>
      <c r="R144" s="167">
        <f t="shared" si="7"/>
        <v>0</v>
      </c>
      <c r="S144" s="167">
        <v>0</v>
      </c>
      <c r="T144" s="168">
        <f t="shared" si="8"/>
        <v>0</v>
      </c>
      <c r="AR144" s="169" t="s">
        <v>245</v>
      </c>
      <c r="AT144" s="169" t="s">
        <v>241</v>
      </c>
      <c r="AU144" s="169" t="s">
        <v>78</v>
      </c>
      <c r="AY144" s="13" t="s">
        <v>239</v>
      </c>
      <c r="BE144" s="97">
        <f t="shared" si="9"/>
        <v>0</v>
      </c>
      <c r="BF144" s="97">
        <f t="shared" si="10"/>
        <v>0</v>
      </c>
      <c r="BG144" s="97">
        <f t="shared" si="11"/>
        <v>0</v>
      </c>
      <c r="BH144" s="97">
        <f t="shared" si="12"/>
        <v>0</v>
      </c>
      <c r="BI144" s="97">
        <f t="shared" si="13"/>
        <v>0</v>
      </c>
      <c r="BJ144" s="13" t="s">
        <v>83</v>
      </c>
      <c r="BK144" s="97">
        <f t="shared" si="14"/>
        <v>0</v>
      </c>
      <c r="BL144" s="13" t="s">
        <v>245</v>
      </c>
      <c r="BM144" s="169" t="s">
        <v>328</v>
      </c>
    </row>
    <row r="145" spans="2:65" s="1" customFormat="1" ht="16.5" customHeight="1" x14ac:dyDescent="0.2">
      <c r="B145" s="131"/>
      <c r="C145" s="170" t="s">
        <v>289</v>
      </c>
      <c r="D145" s="170" t="s">
        <v>275</v>
      </c>
      <c r="E145" s="171" t="s">
        <v>2875</v>
      </c>
      <c r="F145" s="172" t="s">
        <v>2856</v>
      </c>
      <c r="G145" s="173" t="s">
        <v>353</v>
      </c>
      <c r="H145" s="174">
        <v>7</v>
      </c>
      <c r="I145" s="175"/>
      <c r="J145" s="176">
        <f t="shared" si="5"/>
        <v>0</v>
      </c>
      <c r="K145" s="177"/>
      <c r="L145" s="178"/>
      <c r="M145" s="179" t="s">
        <v>1</v>
      </c>
      <c r="N145" s="180" t="s">
        <v>37</v>
      </c>
      <c r="P145" s="167">
        <f t="shared" si="6"/>
        <v>0</v>
      </c>
      <c r="Q145" s="167">
        <v>0</v>
      </c>
      <c r="R145" s="167">
        <f t="shared" si="7"/>
        <v>0</v>
      </c>
      <c r="S145" s="167">
        <v>0</v>
      </c>
      <c r="T145" s="168">
        <f t="shared" si="8"/>
        <v>0</v>
      </c>
      <c r="AR145" s="169" t="s">
        <v>270</v>
      </c>
      <c r="AT145" s="169" t="s">
        <v>275</v>
      </c>
      <c r="AU145" s="169" t="s">
        <v>78</v>
      </c>
      <c r="AY145" s="13" t="s">
        <v>239</v>
      </c>
      <c r="BE145" s="97">
        <f t="shared" si="9"/>
        <v>0</v>
      </c>
      <c r="BF145" s="97">
        <f t="shared" si="10"/>
        <v>0</v>
      </c>
      <c r="BG145" s="97">
        <f t="shared" si="11"/>
        <v>0</v>
      </c>
      <c r="BH145" s="97">
        <f t="shared" si="12"/>
        <v>0</v>
      </c>
      <c r="BI145" s="97">
        <f t="shared" si="13"/>
        <v>0</v>
      </c>
      <c r="BJ145" s="13" t="s">
        <v>83</v>
      </c>
      <c r="BK145" s="97">
        <f t="shared" si="14"/>
        <v>0</v>
      </c>
      <c r="BL145" s="13" t="s">
        <v>245</v>
      </c>
      <c r="BM145" s="169" t="s">
        <v>338</v>
      </c>
    </row>
    <row r="146" spans="2:65" s="1" customFormat="1" ht="24.2" customHeight="1" x14ac:dyDescent="0.2">
      <c r="B146" s="131"/>
      <c r="C146" s="158" t="s">
        <v>293</v>
      </c>
      <c r="D146" s="158" t="s">
        <v>241</v>
      </c>
      <c r="E146" s="159" t="s">
        <v>2857</v>
      </c>
      <c r="F146" s="160" t="s">
        <v>2858</v>
      </c>
      <c r="G146" s="161" t="s">
        <v>353</v>
      </c>
      <c r="H146" s="162">
        <v>7</v>
      </c>
      <c r="I146" s="163"/>
      <c r="J146" s="164">
        <f t="shared" si="5"/>
        <v>0</v>
      </c>
      <c r="K146" s="165"/>
      <c r="L146" s="30"/>
      <c r="M146" s="166" t="s">
        <v>1</v>
      </c>
      <c r="N146" s="130" t="s">
        <v>37</v>
      </c>
      <c r="P146" s="167">
        <f t="shared" si="6"/>
        <v>0</v>
      </c>
      <c r="Q146" s="167">
        <v>0</v>
      </c>
      <c r="R146" s="167">
        <f t="shared" si="7"/>
        <v>0</v>
      </c>
      <c r="S146" s="167">
        <v>0</v>
      </c>
      <c r="T146" s="168">
        <f t="shared" si="8"/>
        <v>0</v>
      </c>
      <c r="AR146" s="169" t="s">
        <v>245</v>
      </c>
      <c r="AT146" s="169" t="s">
        <v>241</v>
      </c>
      <c r="AU146" s="169" t="s">
        <v>78</v>
      </c>
      <c r="AY146" s="13" t="s">
        <v>239</v>
      </c>
      <c r="BE146" s="97">
        <f t="shared" si="9"/>
        <v>0</v>
      </c>
      <c r="BF146" s="97">
        <f t="shared" si="10"/>
        <v>0</v>
      </c>
      <c r="BG146" s="97">
        <f t="shared" si="11"/>
        <v>0</v>
      </c>
      <c r="BH146" s="97">
        <f t="shared" si="12"/>
        <v>0</v>
      </c>
      <c r="BI146" s="97">
        <f t="shared" si="13"/>
        <v>0</v>
      </c>
      <c r="BJ146" s="13" t="s">
        <v>83</v>
      </c>
      <c r="BK146" s="97">
        <f t="shared" si="14"/>
        <v>0</v>
      </c>
      <c r="BL146" s="13" t="s">
        <v>245</v>
      </c>
      <c r="BM146" s="169" t="s">
        <v>346</v>
      </c>
    </row>
    <row r="147" spans="2:65" s="1" customFormat="1" ht="24.2" customHeight="1" x14ac:dyDescent="0.2">
      <c r="B147" s="131"/>
      <c r="C147" s="158" t="s">
        <v>297</v>
      </c>
      <c r="D147" s="158" t="s">
        <v>241</v>
      </c>
      <c r="E147" s="159" t="s">
        <v>2859</v>
      </c>
      <c r="F147" s="160" t="s">
        <v>2860</v>
      </c>
      <c r="G147" s="161" t="s">
        <v>353</v>
      </c>
      <c r="H147" s="162">
        <v>26</v>
      </c>
      <c r="I147" s="163"/>
      <c r="J147" s="164">
        <f t="shared" si="5"/>
        <v>0</v>
      </c>
      <c r="K147" s="165"/>
      <c r="L147" s="30"/>
      <c r="M147" s="166" t="s">
        <v>1</v>
      </c>
      <c r="N147" s="130" t="s">
        <v>37</v>
      </c>
      <c r="P147" s="167">
        <f t="shared" si="6"/>
        <v>0</v>
      </c>
      <c r="Q147" s="167">
        <v>0</v>
      </c>
      <c r="R147" s="167">
        <f t="shared" si="7"/>
        <v>0</v>
      </c>
      <c r="S147" s="167">
        <v>0</v>
      </c>
      <c r="T147" s="168">
        <f t="shared" si="8"/>
        <v>0</v>
      </c>
      <c r="AR147" s="169" t="s">
        <v>245</v>
      </c>
      <c r="AT147" s="169" t="s">
        <v>241</v>
      </c>
      <c r="AU147" s="169" t="s">
        <v>78</v>
      </c>
      <c r="AY147" s="13" t="s">
        <v>239</v>
      </c>
      <c r="BE147" s="97">
        <f t="shared" si="9"/>
        <v>0</v>
      </c>
      <c r="BF147" s="97">
        <f t="shared" si="10"/>
        <v>0</v>
      </c>
      <c r="BG147" s="97">
        <f t="shared" si="11"/>
        <v>0</v>
      </c>
      <c r="BH147" s="97">
        <f t="shared" si="12"/>
        <v>0</v>
      </c>
      <c r="BI147" s="97">
        <f t="shared" si="13"/>
        <v>0</v>
      </c>
      <c r="BJ147" s="13" t="s">
        <v>83</v>
      </c>
      <c r="BK147" s="97">
        <f t="shared" si="14"/>
        <v>0</v>
      </c>
      <c r="BL147" s="13" t="s">
        <v>245</v>
      </c>
      <c r="BM147" s="169" t="s">
        <v>355</v>
      </c>
    </row>
    <row r="148" spans="2:65" s="1" customFormat="1" ht="24.2" customHeight="1" x14ac:dyDescent="0.2">
      <c r="B148" s="131"/>
      <c r="C148" s="158" t="s">
        <v>301</v>
      </c>
      <c r="D148" s="158" t="s">
        <v>241</v>
      </c>
      <c r="E148" s="159" t="s">
        <v>2861</v>
      </c>
      <c r="F148" s="160" t="s">
        <v>2862</v>
      </c>
      <c r="G148" s="161" t="s">
        <v>353</v>
      </c>
      <c r="H148" s="162">
        <v>12</v>
      </c>
      <c r="I148" s="163"/>
      <c r="J148" s="164">
        <f t="shared" si="5"/>
        <v>0</v>
      </c>
      <c r="K148" s="165"/>
      <c r="L148" s="30"/>
      <c r="M148" s="166" t="s">
        <v>1</v>
      </c>
      <c r="N148" s="130" t="s">
        <v>37</v>
      </c>
      <c r="P148" s="167">
        <f t="shared" si="6"/>
        <v>0</v>
      </c>
      <c r="Q148" s="167">
        <v>0</v>
      </c>
      <c r="R148" s="167">
        <f t="shared" si="7"/>
        <v>0</v>
      </c>
      <c r="S148" s="167">
        <v>0</v>
      </c>
      <c r="T148" s="168">
        <f t="shared" si="8"/>
        <v>0</v>
      </c>
      <c r="AR148" s="169" t="s">
        <v>245</v>
      </c>
      <c r="AT148" s="169" t="s">
        <v>241</v>
      </c>
      <c r="AU148" s="169" t="s">
        <v>78</v>
      </c>
      <c r="AY148" s="13" t="s">
        <v>239</v>
      </c>
      <c r="BE148" s="97">
        <f t="shared" si="9"/>
        <v>0</v>
      </c>
      <c r="BF148" s="97">
        <f t="shared" si="10"/>
        <v>0</v>
      </c>
      <c r="BG148" s="97">
        <f t="shared" si="11"/>
        <v>0</v>
      </c>
      <c r="BH148" s="97">
        <f t="shared" si="12"/>
        <v>0</v>
      </c>
      <c r="BI148" s="97">
        <f t="shared" si="13"/>
        <v>0</v>
      </c>
      <c r="BJ148" s="13" t="s">
        <v>83</v>
      </c>
      <c r="BK148" s="97">
        <f t="shared" si="14"/>
        <v>0</v>
      </c>
      <c r="BL148" s="13" t="s">
        <v>245</v>
      </c>
      <c r="BM148" s="169" t="s">
        <v>363</v>
      </c>
    </row>
    <row r="149" spans="2:65" s="1" customFormat="1" ht="16.5" customHeight="1" x14ac:dyDescent="0.2">
      <c r="B149" s="131"/>
      <c r="C149" s="170" t="s">
        <v>305</v>
      </c>
      <c r="D149" s="170" t="s">
        <v>275</v>
      </c>
      <c r="E149" s="171" t="s">
        <v>2877</v>
      </c>
      <c r="F149" s="172" t="s">
        <v>2976</v>
      </c>
      <c r="G149" s="173" t="s">
        <v>353</v>
      </c>
      <c r="H149" s="174">
        <v>1</v>
      </c>
      <c r="I149" s="175"/>
      <c r="J149" s="176">
        <f t="shared" si="5"/>
        <v>0</v>
      </c>
      <c r="K149" s="177"/>
      <c r="L149" s="178"/>
      <c r="M149" s="179" t="s">
        <v>1</v>
      </c>
      <c r="N149" s="180" t="s">
        <v>37</v>
      </c>
      <c r="P149" s="167">
        <f t="shared" si="6"/>
        <v>0</v>
      </c>
      <c r="Q149" s="167">
        <v>0</v>
      </c>
      <c r="R149" s="167">
        <f t="shared" si="7"/>
        <v>0</v>
      </c>
      <c r="S149" s="167">
        <v>0</v>
      </c>
      <c r="T149" s="168">
        <f t="shared" si="8"/>
        <v>0</v>
      </c>
      <c r="AR149" s="169" t="s">
        <v>270</v>
      </c>
      <c r="AT149" s="169" t="s">
        <v>275</v>
      </c>
      <c r="AU149" s="169" t="s">
        <v>78</v>
      </c>
      <c r="AY149" s="13" t="s">
        <v>239</v>
      </c>
      <c r="BE149" s="97">
        <f t="shared" si="9"/>
        <v>0</v>
      </c>
      <c r="BF149" s="97">
        <f t="shared" si="10"/>
        <v>0</v>
      </c>
      <c r="BG149" s="97">
        <f t="shared" si="11"/>
        <v>0</v>
      </c>
      <c r="BH149" s="97">
        <f t="shared" si="12"/>
        <v>0</v>
      </c>
      <c r="BI149" s="97">
        <f t="shared" si="13"/>
        <v>0</v>
      </c>
      <c r="BJ149" s="13" t="s">
        <v>83</v>
      </c>
      <c r="BK149" s="97">
        <f t="shared" si="14"/>
        <v>0</v>
      </c>
      <c r="BL149" s="13" t="s">
        <v>245</v>
      </c>
      <c r="BM149" s="169" t="s">
        <v>371</v>
      </c>
    </row>
    <row r="150" spans="2:65" s="1" customFormat="1" ht="24.2" customHeight="1" x14ac:dyDescent="0.2">
      <c r="B150" s="131"/>
      <c r="C150" s="158" t="s">
        <v>309</v>
      </c>
      <c r="D150" s="158" t="s">
        <v>241</v>
      </c>
      <c r="E150" s="159" t="s">
        <v>2935</v>
      </c>
      <c r="F150" s="160" t="s">
        <v>2977</v>
      </c>
      <c r="G150" s="161" t="s">
        <v>353</v>
      </c>
      <c r="H150" s="162">
        <v>1</v>
      </c>
      <c r="I150" s="163"/>
      <c r="J150" s="164">
        <f t="shared" si="5"/>
        <v>0</v>
      </c>
      <c r="K150" s="165"/>
      <c r="L150" s="30"/>
      <c r="M150" s="166" t="s">
        <v>1</v>
      </c>
      <c r="N150" s="130" t="s">
        <v>37</v>
      </c>
      <c r="P150" s="167">
        <f t="shared" si="6"/>
        <v>0</v>
      </c>
      <c r="Q150" s="167">
        <v>0</v>
      </c>
      <c r="R150" s="167">
        <f t="shared" si="7"/>
        <v>0</v>
      </c>
      <c r="S150" s="167">
        <v>0</v>
      </c>
      <c r="T150" s="168">
        <f t="shared" si="8"/>
        <v>0</v>
      </c>
      <c r="AR150" s="169" t="s">
        <v>245</v>
      </c>
      <c r="AT150" s="169" t="s">
        <v>241</v>
      </c>
      <c r="AU150" s="169" t="s">
        <v>78</v>
      </c>
      <c r="AY150" s="13" t="s">
        <v>239</v>
      </c>
      <c r="BE150" s="97">
        <f t="shared" si="9"/>
        <v>0</v>
      </c>
      <c r="BF150" s="97">
        <f t="shared" si="10"/>
        <v>0</v>
      </c>
      <c r="BG150" s="97">
        <f t="shared" si="11"/>
        <v>0</v>
      </c>
      <c r="BH150" s="97">
        <f t="shared" si="12"/>
        <v>0</v>
      </c>
      <c r="BI150" s="97">
        <f t="shared" si="13"/>
        <v>0</v>
      </c>
      <c r="BJ150" s="13" t="s">
        <v>83</v>
      </c>
      <c r="BK150" s="97">
        <f t="shared" si="14"/>
        <v>0</v>
      </c>
      <c r="BL150" s="13" t="s">
        <v>245</v>
      </c>
      <c r="BM150" s="169" t="s">
        <v>379</v>
      </c>
    </row>
    <row r="151" spans="2:65" s="1" customFormat="1" ht="16.5" customHeight="1" x14ac:dyDescent="0.2">
      <c r="B151" s="131"/>
      <c r="C151" s="170" t="s">
        <v>313</v>
      </c>
      <c r="D151" s="170" t="s">
        <v>275</v>
      </c>
      <c r="E151" s="171" t="s">
        <v>2879</v>
      </c>
      <c r="F151" s="172" t="s">
        <v>2978</v>
      </c>
      <c r="G151" s="173" t="s">
        <v>353</v>
      </c>
      <c r="H151" s="174">
        <v>3</v>
      </c>
      <c r="I151" s="175"/>
      <c r="J151" s="176">
        <f t="shared" si="5"/>
        <v>0</v>
      </c>
      <c r="K151" s="177"/>
      <c r="L151" s="178"/>
      <c r="M151" s="179" t="s">
        <v>1</v>
      </c>
      <c r="N151" s="180" t="s">
        <v>37</v>
      </c>
      <c r="P151" s="167">
        <f t="shared" si="6"/>
        <v>0</v>
      </c>
      <c r="Q151" s="167">
        <v>0</v>
      </c>
      <c r="R151" s="167">
        <f t="shared" si="7"/>
        <v>0</v>
      </c>
      <c r="S151" s="167">
        <v>0</v>
      </c>
      <c r="T151" s="168">
        <f t="shared" si="8"/>
        <v>0</v>
      </c>
      <c r="AR151" s="169" t="s">
        <v>270</v>
      </c>
      <c r="AT151" s="169" t="s">
        <v>275</v>
      </c>
      <c r="AU151" s="169" t="s">
        <v>78</v>
      </c>
      <c r="AY151" s="13" t="s">
        <v>239</v>
      </c>
      <c r="BE151" s="97">
        <f t="shared" si="9"/>
        <v>0</v>
      </c>
      <c r="BF151" s="97">
        <f t="shared" si="10"/>
        <v>0</v>
      </c>
      <c r="BG151" s="97">
        <f t="shared" si="11"/>
        <v>0</v>
      </c>
      <c r="BH151" s="97">
        <f t="shared" si="12"/>
        <v>0</v>
      </c>
      <c r="BI151" s="97">
        <f t="shared" si="13"/>
        <v>0</v>
      </c>
      <c r="BJ151" s="13" t="s">
        <v>83</v>
      </c>
      <c r="BK151" s="97">
        <f t="shared" si="14"/>
        <v>0</v>
      </c>
      <c r="BL151" s="13" t="s">
        <v>245</v>
      </c>
      <c r="BM151" s="169" t="s">
        <v>387</v>
      </c>
    </row>
    <row r="152" spans="2:65" s="1" customFormat="1" ht="24.2" customHeight="1" x14ac:dyDescent="0.2">
      <c r="B152" s="131"/>
      <c r="C152" s="158" t="s">
        <v>317</v>
      </c>
      <c r="D152" s="158" t="s">
        <v>241</v>
      </c>
      <c r="E152" s="159" t="s">
        <v>2938</v>
      </c>
      <c r="F152" s="160" t="s">
        <v>2981</v>
      </c>
      <c r="G152" s="161" t="s">
        <v>353</v>
      </c>
      <c r="H152" s="162">
        <v>3</v>
      </c>
      <c r="I152" s="163"/>
      <c r="J152" s="164">
        <f t="shared" si="5"/>
        <v>0</v>
      </c>
      <c r="K152" s="165"/>
      <c r="L152" s="30"/>
      <c r="M152" s="166" t="s">
        <v>1</v>
      </c>
      <c r="N152" s="130" t="s">
        <v>37</v>
      </c>
      <c r="P152" s="167">
        <f t="shared" si="6"/>
        <v>0</v>
      </c>
      <c r="Q152" s="167">
        <v>0</v>
      </c>
      <c r="R152" s="167">
        <f t="shared" si="7"/>
        <v>0</v>
      </c>
      <c r="S152" s="167">
        <v>0</v>
      </c>
      <c r="T152" s="168">
        <f t="shared" si="8"/>
        <v>0</v>
      </c>
      <c r="AR152" s="169" t="s">
        <v>245</v>
      </c>
      <c r="AT152" s="169" t="s">
        <v>241</v>
      </c>
      <c r="AU152" s="169" t="s">
        <v>78</v>
      </c>
      <c r="AY152" s="13" t="s">
        <v>239</v>
      </c>
      <c r="BE152" s="97">
        <f t="shared" si="9"/>
        <v>0</v>
      </c>
      <c r="BF152" s="97">
        <f t="shared" si="10"/>
        <v>0</v>
      </c>
      <c r="BG152" s="97">
        <f t="shared" si="11"/>
        <v>0</v>
      </c>
      <c r="BH152" s="97">
        <f t="shared" si="12"/>
        <v>0</v>
      </c>
      <c r="BI152" s="97">
        <f t="shared" si="13"/>
        <v>0</v>
      </c>
      <c r="BJ152" s="13" t="s">
        <v>83</v>
      </c>
      <c r="BK152" s="97">
        <f t="shared" si="14"/>
        <v>0</v>
      </c>
      <c r="BL152" s="13" t="s">
        <v>245</v>
      </c>
      <c r="BM152" s="169" t="s">
        <v>395</v>
      </c>
    </row>
    <row r="153" spans="2:65" s="1" customFormat="1" ht="24.2" customHeight="1" x14ac:dyDescent="0.2">
      <c r="B153" s="131"/>
      <c r="C153" s="158" t="s">
        <v>7</v>
      </c>
      <c r="D153" s="158" t="s">
        <v>241</v>
      </c>
      <c r="E153" s="159" t="s">
        <v>2863</v>
      </c>
      <c r="F153" s="160" t="s">
        <v>2864</v>
      </c>
      <c r="G153" s="161" t="s">
        <v>331</v>
      </c>
      <c r="H153" s="162">
        <v>64</v>
      </c>
      <c r="I153" s="163"/>
      <c r="J153" s="164">
        <f t="shared" si="5"/>
        <v>0</v>
      </c>
      <c r="K153" s="165"/>
      <c r="L153" s="30"/>
      <c r="M153" s="166" t="s">
        <v>1</v>
      </c>
      <c r="N153" s="130" t="s">
        <v>37</v>
      </c>
      <c r="P153" s="167">
        <f t="shared" si="6"/>
        <v>0</v>
      </c>
      <c r="Q153" s="167">
        <v>0</v>
      </c>
      <c r="R153" s="167">
        <f t="shared" si="7"/>
        <v>0</v>
      </c>
      <c r="S153" s="167">
        <v>0</v>
      </c>
      <c r="T153" s="168">
        <f t="shared" si="8"/>
        <v>0</v>
      </c>
      <c r="AR153" s="169" t="s">
        <v>245</v>
      </c>
      <c r="AT153" s="169" t="s">
        <v>241</v>
      </c>
      <c r="AU153" s="169" t="s">
        <v>78</v>
      </c>
      <c r="AY153" s="13" t="s">
        <v>239</v>
      </c>
      <c r="BE153" s="97">
        <f t="shared" si="9"/>
        <v>0</v>
      </c>
      <c r="BF153" s="97">
        <f t="shared" si="10"/>
        <v>0</v>
      </c>
      <c r="BG153" s="97">
        <f t="shared" si="11"/>
        <v>0</v>
      </c>
      <c r="BH153" s="97">
        <f t="shared" si="12"/>
        <v>0</v>
      </c>
      <c r="BI153" s="97">
        <f t="shared" si="13"/>
        <v>0</v>
      </c>
      <c r="BJ153" s="13" t="s">
        <v>83</v>
      </c>
      <c r="BK153" s="97">
        <f t="shared" si="14"/>
        <v>0</v>
      </c>
      <c r="BL153" s="13" t="s">
        <v>245</v>
      </c>
      <c r="BM153" s="169" t="s">
        <v>403</v>
      </c>
    </row>
    <row r="154" spans="2:65" s="1" customFormat="1" ht="24.2" customHeight="1" x14ac:dyDescent="0.2">
      <c r="B154" s="131"/>
      <c r="C154" s="158" t="s">
        <v>324</v>
      </c>
      <c r="D154" s="158" t="s">
        <v>241</v>
      </c>
      <c r="E154" s="159" t="s">
        <v>2941</v>
      </c>
      <c r="F154" s="160" t="s">
        <v>2983</v>
      </c>
      <c r="G154" s="161" t="s">
        <v>331</v>
      </c>
      <c r="H154" s="162">
        <v>11</v>
      </c>
      <c r="I154" s="163"/>
      <c r="J154" s="164">
        <f t="shared" si="5"/>
        <v>0</v>
      </c>
      <c r="K154" s="165"/>
      <c r="L154" s="30"/>
      <c r="M154" s="166" t="s">
        <v>1</v>
      </c>
      <c r="N154" s="130" t="s">
        <v>37</v>
      </c>
      <c r="P154" s="167">
        <f t="shared" si="6"/>
        <v>0</v>
      </c>
      <c r="Q154" s="167">
        <v>0</v>
      </c>
      <c r="R154" s="167">
        <f t="shared" si="7"/>
        <v>0</v>
      </c>
      <c r="S154" s="167">
        <v>0</v>
      </c>
      <c r="T154" s="168">
        <f t="shared" si="8"/>
        <v>0</v>
      </c>
      <c r="AR154" s="169" t="s">
        <v>245</v>
      </c>
      <c r="AT154" s="169" t="s">
        <v>241</v>
      </c>
      <c r="AU154" s="169" t="s">
        <v>78</v>
      </c>
      <c r="AY154" s="13" t="s">
        <v>239</v>
      </c>
      <c r="BE154" s="97">
        <f t="shared" si="9"/>
        <v>0</v>
      </c>
      <c r="BF154" s="97">
        <f t="shared" si="10"/>
        <v>0</v>
      </c>
      <c r="BG154" s="97">
        <f t="shared" si="11"/>
        <v>0</v>
      </c>
      <c r="BH154" s="97">
        <f t="shared" si="12"/>
        <v>0</v>
      </c>
      <c r="BI154" s="97">
        <f t="shared" si="13"/>
        <v>0</v>
      </c>
      <c r="BJ154" s="13" t="s">
        <v>83</v>
      </c>
      <c r="BK154" s="97">
        <f t="shared" si="14"/>
        <v>0</v>
      </c>
      <c r="BL154" s="13" t="s">
        <v>245</v>
      </c>
      <c r="BM154" s="169" t="s">
        <v>411</v>
      </c>
    </row>
    <row r="155" spans="2:65" s="1" customFormat="1" ht="24.2" customHeight="1" x14ac:dyDescent="0.2">
      <c r="B155" s="131"/>
      <c r="C155" s="158" t="s">
        <v>328</v>
      </c>
      <c r="D155" s="158" t="s">
        <v>241</v>
      </c>
      <c r="E155" s="159" t="s">
        <v>2865</v>
      </c>
      <c r="F155" s="160" t="s">
        <v>2866</v>
      </c>
      <c r="G155" s="161" t="s">
        <v>331</v>
      </c>
      <c r="H155" s="162">
        <v>58</v>
      </c>
      <c r="I155" s="163"/>
      <c r="J155" s="164">
        <f t="shared" si="5"/>
        <v>0</v>
      </c>
      <c r="K155" s="165"/>
      <c r="L155" s="30"/>
      <c r="M155" s="166" t="s">
        <v>1</v>
      </c>
      <c r="N155" s="130" t="s">
        <v>37</v>
      </c>
      <c r="P155" s="167">
        <f t="shared" si="6"/>
        <v>0</v>
      </c>
      <c r="Q155" s="167">
        <v>0</v>
      </c>
      <c r="R155" s="167">
        <f t="shared" si="7"/>
        <v>0</v>
      </c>
      <c r="S155" s="167">
        <v>0</v>
      </c>
      <c r="T155" s="168">
        <f t="shared" si="8"/>
        <v>0</v>
      </c>
      <c r="AR155" s="169" t="s">
        <v>245</v>
      </c>
      <c r="AT155" s="169" t="s">
        <v>241</v>
      </c>
      <c r="AU155" s="169" t="s">
        <v>78</v>
      </c>
      <c r="AY155" s="13" t="s">
        <v>239</v>
      </c>
      <c r="BE155" s="97">
        <f t="shared" si="9"/>
        <v>0</v>
      </c>
      <c r="BF155" s="97">
        <f t="shared" si="10"/>
        <v>0</v>
      </c>
      <c r="BG155" s="97">
        <f t="shared" si="11"/>
        <v>0</v>
      </c>
      <c r="BH155" s="97">
        <f t="shared" si="12"/>
        <v>0</v>
      </c>
      <c r="BI155" s="97">
        <f t="shared" si="13"/>
        <v>0</v>
      </c>
      <c r="BJ155" s="13" t="s">
        <v>83</v>
      </c>
      <c r="BK155" s="97">
        <f t="shared" si="14"/>
        <v>0</v>
      </c>
      <c r="BL155" s="13" t="s">
        <v>245</v>
      </c>
      <c r="BM155" s="169" t="s">
        <v>419</v>
      </c>
    </row>
    <row r="156" spans="2:65" s="1" customFormat="1" ht="24.2" customHeight="1" x14ac:dyDescent="0.2">
      <c r="B156" s="131"/>
      <c r="C156" s="158" t="s">
        <v>333</v>
      </c>
      <c r="D156" s="158" t="s">
        <v>241</v>
      </c>
      <c r="E156" s="159" t="s">
        <v>2867</v>
      </c>
      <c r="F156" s="160" t="s">
        <v>2868</v>
      </c>
      <c r="G156" s="161" t="s">
        <v>1082</v>
      </c>
      <c r="H156" s="199">
        <v>1</v>
      </c>
      <c r="I156" s="163"/>
      <c r="J156" s="164">
        <f t="shared" si="5"/>
        <v>0</v>
      </c>
      <c r="K156" s="165"/>
      <c r="L156" s="30"/>
      <c r="M156" s="166" t="s">
        <v>1</v>
      </c>
      <c r="N156" s="130" t="s">
        <v>37</v>
      </c>
      <c r="P156" s="167">
        <f t="shared" si="6"/>
        <v>0</v>
      </c>
      <c r="Q156" s="167">
        <v>0</v>
      </c>
      <c r="R156" s="167">
        <f t="shared" si="7"/>
        <v>0</v>
      </c>
      <c r="S156" s="167">
        <v>0</v>
      </c>
      <c r="T156" s="168">
        <f t="shared" si="8"/>
        <v>0</v>
      </c>
      <c r="AR156" s="169" t="s">
        <v>245</v>
      </c>
      <c r="AT156" s="169" t="s">
        <v>241</v>
      </c>
      <c r="AU156" s="169" t="s">
        <v>78</v>
      </c>
      <c r="AY156" s="13" t="s">
        <v>239</v>
      </c>
      <c r="BE156" s="97">
        <f t="shared" si="9"/>
        <v>0</v>
      </c>
      <c r="BF156" s="97">
        <f t="shared" si="10"/>
        <v>0</v>
      </c>
      <c r="BG156" s="97">
        <f t="shared" si="11"/>
        <v>0</v>
      </c>
      <c r="BH156" s="97">
        <f t="shared" si="12"/>
        <v>0</v>
      </c>
      <c r="BI156" s="97">
        <f t="shared" si="13"/>
        <v>0</v>
      </c>
      <c r="BJ156" s="13" t="s">
        <v>83</v>
      </c>
      <c r="BK156" s="97">
        <f t="shared" si="14"/>
        <v>0</v>
      </c>
      <c r="BL156" s="13" t="s">
        <v>245</v>
      </c>
      <c r="BM156" s="169" t="s">
        <v>427</v>
      </c>
    </row>
    <row r="157" spans="2:65" s="1" customFormat="1" ht="24.2" customHeight="1" x14ac:dyDescent="0.2">
      <c r="B157" s="131"/>
      <c r="C157" s="158" t="s">
        <v>338</v>
      </c>
      <c r="D157" s="158" t="s">
        <v>241</v>
      </c>
      <c r="E157" s="159" t="s">
        <v>2869</v>
      </c>
      <c r="F157" s="160" t="s">
        <v>2870</v>
      </c>
      <c r="G157" s="161" t="s">
        <v>1082</v>
      </c>
      <c r="H157" s="199">
        <v>1</v>
      </c>
      <c r="I157" s="163"/>
      <c r="J157" s="164">
        <f t="shared" si="5"/>
        <v>0</v>
      </c>
      <c r="K157" s="165"/>
      <c r="L157" s="30"/>
      <c r="M157" s="166" t="s">
        <v>1</v>
      </c>
      <c r="N157" s="130" t="s">
        <v>37</v>
      </c>
      <c r="P157" s="167">
        <f t="shared" si="6"/>
        <v>0</v>
      </c>
      <c r="Q157" s="167">
        <v>0</v>
      </c>
      <c r="R157" s="167">
        <f t="shared" si="7"/>
        <v>0</v>
      </c>
      <c r="S157" s="167">
        <v>0</v>
      </c>
      <c r="T157" s="168">
        <f t="shared" si="8"/>
        <v>0</v>
      </c>
      <c r="AR157" s="169" t="s">
        <v>245</v>
      </c>
      <c r="AT157" s="169" t="s">
        <v>241</v>
      </c>
      <c r="AU157" s="169" t="s">
        <v>78</v>
      </c>
      <c r="AY157" s="13" t="s">
        <v>239</v>
      </c>
      <c r="BE157" s="97">
        <f t="shared" si="9"/>
        <v>0</v>
      </c>
      <c r="BF157" s="97">
        <f t="shared" si="10"/>
        <v>0</v>
      </c>
      <c r="BG157" s="97">
        <f t="shared" si="11"/>
        <v>0</v>
      </c>
      <c r="BH157" s="97">
        <f t="shared" si="12"/>
        <v>0</v>
      </c>
      <c r="BI157" s="97">
        <f t="shared" si="13"/>
        <v>0</v>
      </c>
      <c r="BJ157" s="13" t="s">
        <v>83</v>
      </c>
      <c r="BK157" s="97">
        <f t="shared" si="14"/>
        <v>0</v>
      </c>
      <c r="BL157" s="13" t="s">
        <v>245</v>
      </c>
      <c r="BM157" s="169" t="s">
        <v>435</v>
      </c>
    </row>
    <row r="158" spans="2:65" s="11" customFormat="1" ht="25.9" customHeight="1" x14ac:dyDescent="0.2">
      <c r="B158" s="146"/>
      <c r="D158" s="147" t="s">
        <v>70</v>
      </c>
      <c r="E158" s="148" t="s">
        <v>2945</v>
      </c>
      <c r="F158" s="148" t="s">
        <v>2872</v>
      </c>
      <c r="I158" s="149"/>
      <c r="J158" s="150">
        <f>BK158</f>
        <v>0</v>
      </c>
      <c r="L158" s="146"/>
      <c r="M158" s="151"/>
      <c r="P158" s="152">
        <f>SUM(P159:P193)</f>
        <v>0</v>
      </c>
      <c r="R158" s="152">
        <f>SUM(R159:R193)</f>
        <v>0</v>
      </c>
      <c r="T158" s="153">
        <f>SUM(T159:T193)</f>
        <v>0</v>
      </c>
      <c r="AR158" s="147" t="s">
        <v>78</v>
      </c>
      <c r="AT158" s="154" t="s">
        <v>70</v>
      </c>
      <c r="AU158" s="154" t="s">
        <v>71</v>
      </c>
      <c r="AY158" s="147" t="s">
        <v>239</v>
      </c>
      <c r="BK158" s="155">
        <f>SUM(BK159:BK193)</f>
        <v>0</v>
      </c>
    </row>
    <row r="159" spans="2:65" s="1" customFormat="1" ht="16.5" customHeight="1" x14ac:dyDescent="0.2">
      <c r="B159" s="131"/>
      <c r="C159" s="170" t="s">
        <v>342</v>
      </c>
      <c r="D159" s="170" t="s">
        <v>275</v>
      </c>
      <c r="E159" s="171" t="s">
        <v>2889</v>
      </c>
      <c r="F159" s="172" t="s">
        <v>2874</v>
      </c>
      <c r="G159" s="173" t="s">
        <v>353</v>
      </c>
      <c r="H159" s="174">
        <v>11</v>
      </c>
      <c r="I159" s="175"/>
      <c r="J159" s="176">
        <f t="shared" ref="J159:J193" si="15">ROUND(I159*H159,2)</f>
        <v>0</v>
      </c>
      <c r="K159" s="177"/>
      <c r="L159" s="178"/>
      <c r="M159" s="179" t="s">
        <v>1</v>
      </c>
      <c r="N159" s="180" t="s">
        <v>37</v>
      </c>
      <c r="P159" s="167">
        <f t="shared" ref="P159:P193" si="16">O159*H159</f>
        <v>0</v>
      </c>
      <c r="Q159" s="167">
        <v>0</v>
      </c>
      <c r="R159" s="167">
        <f t="shared" ref="R159:R193" si="17">Q159*H159</f>
        <v>0</v>
      </c>
      <c r="S159" s="167">
        <v>0</v>
      </c>
      <c r="T159" s="168">
        <f t="shared" ref="T159:T193" si="18">S159*H159</f>
        <v>0</v>
      </c>
      <c r="AR159" s="169" t="s">
        <v>270</v>
      </c>
      <c r="AT159" s="169" t="s">
        <v>275</v>
      </c>
      <c r="AU159" s="169" t="s">
        <v>78</v>
      </c>
      <c r="AY159" s="13" t="s">
        <v>239</v>
      </c>
      <c r="BE159" s="97">
        <f t="shared" ref="BE159:BE193" si="19">IF(N159="základná",J159,0)</f>
        <v>0</v>
      </c>
      <c r="BF159" s="97">
        <f t="shared" ref="BF159:BF193" si="20">IF(N159="znížená",J159,0)</f>
        <v>0</v>
      </c>
      <c r="BG159" s="97">
        <f t="shared" ref="BG159:BG193" si="21">IF(N159="zákl. prenesená",J159,0)</f>
        <v>0</v>
      </c>
      <c r="BH159" s="97">
        <f t="shared" ref="BH159:BH193" si="22">IF(N159="zníž. prenesená",J159,0)</f>
        <v>0</v>
      </c>
      <c r="BI159" s="97">
        <f t="shared" ref="BI159:BI193" si="23">IF(N159="nulová",J159,0)</f>
        <v>0</v>
      </c>
      <c r="BJ159" s="13" t="s">
        <v>83</v>
      </c>
      <c r="BK159" s="97">
        <f t="shared" ref="BK159:BK193" si="24">ROUND(I159*H159,2)</f>
        <v>0</v>
      </c>
      <c r="BL159" s="13" t="s">
        <v>245</v>
      </c>
      <c r="BM159" s="169" t="s">
        <v>443</v>
      </c>
    </row>
    <row r="160" spans="2:65" s="1" customFormat="1" ht="16.5" customHeight="1" x14ac:dyDescent="0.2">
      <c r="B160" s="131"/>
      <c r="C160" s="170" t="s">
        <v>346</v>
      </c>
      <c r="D160" s="170" t="s">
        <v>275</v>
      </c>
      <c r="E160" s="171" t="s">
        <v>2893</v>
      </c>
      <c r="F160" s="172" t="s">
        <v>2876</v>
      </c>
      <c r="G160" s="173" t="s">
        <v>353</v>
      </c>
      <c r="H160" s="174">
        <v>11</v>
      </c>
      <c r="I160" s="175"/>
      <c r="J160" s="176">
        <f t="shared" si="15"/>
        <v>0</v>
      </c>
      <c r="K160" s="177"/>
      <c r="L160" s="178"/>
      <c r="M160" s="179" t="s">
        <v>1</v>
      </c>
      <c r="N160" s="180" t="s">
        <v>37</v>
      </c>
      <c r="P160" s="167">
        <f t="shared" si="16"/>
        <v>0</v>
      </c>
      <c r="Q160" s="167">
        <v>0</v>
      </c>
      <c r="R160" s="167">
        <f t="shared" si="17"/>
        <v>0</v>
      </c>
      <c r="S160" s="167">
        <v>0</v>
      </c>
      <c r="T160" s="168">
        <f t="shared" si="18"/>
        <v>0</v>
      </c>
      <c r="AR160" s="169" t="s">
        <v>270</v>
      </c>
      <c r="AT160" s="169" t="s">
        <v>275</v>
      </c>
      <c r="AU160" s="169" t="s">
        <v>78</v>
      </c>
      <c r="AY160" s="13" t="s">
        <v>239</v>
      </c>
      <c r="BE160" s="97">
        <f t="shared" si="19"/>
        <v>0</v>
      </c>
      <c r="BF160" s="97">
        <f t="shared" si="20"/>
        <v>0</v>
      </c>
      <c r="BG160" s="97">
        <f t="shared" si="21"/>
        <v>0</v>
      </c>
      <c r="BH160" s="97">
        <f t="shared" si="22"/>
        <v>0</v>
      </c>
      <c r="BI160" s="97">
        <f t="shared" si="23"/>
        <v>0</v>
      </c>
      <c r="BJ160" s="13" t="s">
        <v>83</v>
      </c>
      <c r="BK160" s="97">
        <f t="shared" si="24"/>
        <v>0</v>
      </c>
      <c r="BL160" s="13" t="s">
        <v>245</v>
      </c>
      <c r="BM160" s="169" t="s">
        <v>451</v>
      </c>
    </row>
    <row r="161" spans="2:65" s="1" customFormat="1" ht="16.5" customHeight="1" x14ac:dyDescent="0.2">
      <c r="B161" s="131"/>
      <c r="C161" s="170" t="s">
        <v>350</v>
      </c>
      <c r="D161" s="170" t="s">
        <v>275</v>
      </c>
      <c r="E161" s="171" t="s">
        <v>2897</v>
      </c>
      <c r="F161" s="172" t="s">
        <v>2878</v>
      </c>
      <c r="G161" s="173" t="s">
        <v>353</v>
      </c>
      <c r="H161" s="174">
        <v>11</v>
      </c>
      <c r="I161" s="175"/>
      <c r="J161" s="176">
        <f t="shared" si="15"/>
        <v>0</v>
      </c>
      <c r="K161" s="177"/>
      <c r="L161" s="178"/>
      <c r="M161" s="179" t="s">
        <v>1</v>
      </c>
      <c r="N161" s="180" t="s">
        <v>37</v>
      </c>
      <c r="P161" s="167">
        <f t="shared" si="16"/>
        <v>0</v>
      </c>
      <c r="Q161" s="167">
        <v>0</v>
      </c>
      <c r="R161" s="167">
        <f t="shared" si="17"/>
        <v>0</v>
      </c>
      <c r="S161" s="167">
        <v>0</v>
      </c>
      <c r="T161" s="168">
        <f t="shared" si="18"/>
        <v>0</v>
      </c>
      <c r="AR161" s="169" t="s">
        <v>270</v>
      </c>
      <c r="AT161" s="169" t="s">
        <v>275</v>
      </c>
      <c r="AU161" s="169" t="s">
        <v>78</v>
      </c>
      <c r="AY161" s="13" t="s">
        <v>239</v>
      </c>
      <c r="BE161" s="97">
        <f t="shared" si="19"/>
        <v>0</v>
      </c>
      <c r="BF161" s="97">
        <f t="shared" si="20"/>
        <v>0</v>
      </c>
      <c r="BG161" s="97">
        <f t="shared" si="21"/>
        <v>0</v>
      </c>
      <c r="BH161" s="97">
        <f t="shared" si="22"/>
        <v>0</v>
      </c>
      <c r="BI161" s="97">
        <f t="shared" si="23"/>
        <v>0</v>
      </c>
      <c r="BJ161" s="13" t="s">
        <v>83</v>
      </c>
      <c r="BK161" s="97">
        <f t="shared" si="24"/>
        <v>0</v>
      </c>
      <c r="BL161" s="13" t="s">
        <v>245</v>
      </c>
      <c r="BM161" s="169" t="s">
        <v>459</v>
      </c>
    </row>
    <row r="162" spans="2:65" s="1" customFormat="1" ht="16.5" customHeight="1" x14ac:dyDescent="0.2">
      <c r="B162" s="131"/>
      <c r="C162" s="170" t="s">
        <v>355</v>
      </c>
      <c r="D162" s="170" t="s">
        <v>275</v>
      </c>
      <c r="E162" s="171" t="s">
        <v>2901</v>
      </c>
      <c r="F162" s="172" t="s">
        <v>3001</v>
      </c>
      <c r="G162" s="173" t="s">
        <v>353</v>
      </c>
      <c r="H162" s="174">
        <v>1</v>
      </c>
      <c r="I162" s="175"/>
      <c r="J162" s="176">
        <f t="shared" si="15"/>
        <v>0</v>
      </c>
      <c r="K162" s="177"/>
      <c r="L162" s="178"/>
      <c r="M162" s="179" t="s">
        <v>1</v>
      </c>
      <c r="N162" s="180" t="s">
        <v>37</v>
      </c>
      <c r="P162" s="167">
        <f t="shared" si="16"/>
        <v>0</v>
      </c>
      <c r="Q162" s="167">
        <v>0</v>
      </c>
      <c r="R162" s="167">
        <f t="shared" si="17"/>
        <v>0</v>
      </c>
      <c r="S162" s="167">
        <v>0</v>
      </c>
      <c r="T162" s="168">
        <f t="shared" si="18"/>
        <v>0</v>
      </c>
      <c r="AR162" s="169" t="s">
        <v>270</v>
      </c>
      <c r="AT162" s="169" t="s">
        <v>275</v>
      </c>
      <c r="AU162" s="169" t="s">
        <v>78</v>
      </c>
      <c r="AY162" s="13" t="s">
        <v>239</v>
      </c>
      <c r="BE162" s="97">
        <f t="shared" si="19"/>
        <v>0</v>
      </c>
      <c r="BF162" s="97">
        <f t="shared" si="20"/>
        <v>0</v>
      </c>
      <c r="BG162" s="97">
        <f t="shared" si="21"/>
        <v>0</v>
      </c>
      <c r="BH162" s="97">
        <f t="shared" si="22"/>
        <v>0</v>
      </c>
      <c r="BI162" s="97">
        <f t="shared" si="23"/>
        <v>0</v>
      </c>
      <c r="BJ162" s="13" t="s">
        <v>83</v>
      </c>
      <c r="BK162" s="97">
        <f t="shared" si="24"/>
        <v>0</v>
      </c>
      <c r="BL162" s="13" t="s">
        <v>245</v>
      </c>
      <c r="BM162" s="169" t="s">
        <v>467</v>
      </c>
    </row>
    <row r="163" spans="2:65" s="1" customFormat="1" ht="16.5" customHeight="1" x14ac:dyDescent="0.2">
      <c r="B163" s="131"/>
      <c r="C163" s="170" t="s">
        <v>359</v>
      </c>
      <c r="D163" s="170" t="s">
        <v>275</v>
      </c>
      <c r="E163" s="171" t="s">
        <v>2905</v>
      </c>
      <c r="F163" s="172" t="s">
        <v>3002</v>
      </c>
      <c r="G163" s="173" t="s">
        <v>353</v>
      </c>
      <c r="H163" s="174">
        <v>1</v>
      </c>
      <c r="I163" s="175"/>
      <c r="J163" s="176">
        <f t="shared" si="15"/>
        <v>0</v>
      </c>
      <c r="K163" s="177"/>
      <c r="L163" s="178"/>
      <c r="M163" s="179" t="s">
        <v>1</v>
      </c>
      <c r="N163" s="180" t="s">
        <v>37</v>
      </c>
      <c r="P163" s="167">
        <f t="shared" si="16"/>
        <v>0</v>
      </c>
      <c r="Q163" s="167">
        <v>0</v>
      </c>
      <c r="R163" s="167">
        <f t="shared" si="17"/>
        <v>0</v>
      </c>
      <c r="S163" s="167">
        <v>0</v>
      </c>
      <c r="T163" s="168">
        <f t="shared" si="18"/>
        <v>0</v>
      </c>
      <c r="AR163" s="169" t="s">
        <v>270</v>
      </c>
      <c r="AT163" s="169" t="s">
        <v>275</v>
      </c>
      <c r="AU163" s="169" t="s">
        <v>78</v>
      </c>
      <c r="AY163" s="13" t="s">
        <v>239</v>
      </c>
      <c r="BE163" s="97">
        <f t="shared" si="19"/>
        <v>0</v>
      </c>
      <c r="BF163" s="97">
        <f t="shared" si="20"/>
        <v>0</v>
      </c>
      <c r="BG163" s="97">
        <f t="shared" si="21"/>
        <v>0</v>
      </c>
      <c r="BH163" s="97">
        <f t="shared" si="22"/>
        <v>0</v>
      </c>
      <c r="BI163" s="97">
        <f t="shared" si="23"/>
        <v>0</v>
      </c>
      <c r="BJ163" s="13" t="s">
        <v>83</v>
      </c>
      <c r="BK163" s="97">
        <f t="shared" si="24"/>
        <v>0</v>
      </c>
      <c r="BL163" s="13" t="s">
        <v>245</v>
      </c>
      <c r="BM163" s="169" t="s">
        <v>475</v>
      </c>
    </row>
    <row r="164" spans="2:65" s="1" customFormat="1" ht="16.5" customHeight="1" x14ac:dyDescent="0.2">
      <c r="B164" s="131"/>
      <c r="C164" s="170" t="s">
        <v>363</v>
      </c>
      <c r="D164" s="170" t="s">
        <v>275</v>
      </c>
      <c r="E164" s="171" t="s">
        <v>2954</v>
      </c>
      <c r="F164" s="172" t="s">
        <v>3003</v>
      </c>
      <c r="G164" s="173" t="s">
        <v>353</v>
      </c>
      <c r="H164" s="174">
        <v>1</v>
      </c>
      <c r="I164" s="175"/>
      <c r="J164" s="176">
        <f t="shared" si="15"/>
        <v>0</v>
      </c>
      <c r="K164" s="177"/>
      <c r="L164" s="178"/>
      <c r="M164" s="179" t="s">
        <v>1</v>
      </c>
      <c r="N164" s="180" t="s">
        <v>37</v>
      </c>
      <c r="P164" s="167">
        <f t="shared" si="16"/>
        <v>0</v>
      </c>
      <c r="Q164" s="167">
        <v>0</v>
      </c>
      <c r="R164" s="167">
        <f t="shared" si="17"/>
        <v>0</v>
      </c>
      <c r="S164" s="167">
        <v>0</v>
      </c>
      <c r="T164" s="168">
        <f t="shared" si="18"/>
        <v>0</v>
      </c>
      <c r="AR164" s="169" t="s">
        <v>270</v>
      </c>
      <c r="AT164" s="169" t="s">
        <v>275</v>
      </c>
      <c r="AU164" s="169" t="s">
        <v>78</v>
      </c>
      <c r="AY164" s="13" t="s">
        <v>239</v>
      </c>
      <c r="BE164" s="97">
        <f t="shared" si="19"/>
        <v>0</v>
      </c>
      <c r="BF164" s="97">
        <f t="shared" si="20"/>
        <v>0</v>
      </c>
      <c r="BG164" s="97">
        <f t="shared" si="21"/>
        <v>0</v>
      </c>
      <c r="BH164" s="97">
        <f t="shared" si="22"/>
        <v>0</v>
      </c>
      <c r="BI164" s="97">
        <f t="shared" si="23"/>
        <v>0</v>
      </c>
      <c r="BJ164" s="13" t="s">
        <v>83</v>
      </c>
      <c r="BK164" s="97">
        <f t="shared" si="24"/>
        <v>0</v>
      </c>
      <c r="BL164" s="13" t="s">
        <v>245</v>
      </c>
      <c r="BM164" s="169" t="s">
        <v>483</v>
      </c>
    </row>
    <row r="165" spans="2:65" s="1" customFormat="1" ht="16.5" customHeight="1" x14ac:dyDescent="0.2">
      <c r="B165" s="131"/>
      <c r="C165" s="170" t="s">
        <v>367</v>
      </c>
      <c r="D165" s="170" t="s">
        <v>275</v>
      </c>
      <c r="E165" s="171" t="s">
        <v>2958</v>
      </c>
      <c r="F165" s="172" t="s">
        <v>3004</v>
      </c>
      <c r="G165" s="173" t="s">
        <v>353</v>
      </c>
      <c r="H165" s="174">
        <v>12</v>
      </c>
      <c r="I165" s="175"/>
      <c r="J165" s="176">
        <f t="shared" si="15"/>
        <v>0</v>
      </c>
      <c r="K165" s="177"/>
      <c r="L165" s="178"/>
      <c r="M165" s="179" t="s">
        <v>1</v>
      </c>
      <c r="N165" s="180" t="s">
        <v>37</v>
      </c>
      <c r="P165" s="167">
        <f t="shared" si="16"/>
        <v>0</v>
      </c>
      <c r="Q165" s="167">
        <v>0</v>
      </c>
      <c r="R165" s="167">
        <f t="shared" si="17"/>
        <v>0</v>
      </c>
      <c r="S165" s="167">
        <v>0</v>
      </c>
      <c r="T165" s="168">
        <f t="shared" si="18"/>
        <v>0</v>
      </c>
      <c r="AR165" s="169" t="s">
        <v>270</v>
      </c>
      <c r="AT165" s="169" t="s">
        <v>275</v>
      </c>
      <c r="AU165" s="169" t="s">
        <v>78</v>
      </c>
      <c r="AY165" s="13" t="s">
        <v>239</v>
      </c>
      <c r="BE165" s="97">
        <f t="shared" si="19"/>
        <v>0</v>
      </c>
      <c r="BF165" s="97">
        <f t="shared" si="20"/>
        <v>0</v>
      </c>
      <c r="BG165" s="97">
        <f t="shared" si="21"/>
        <v>0</v>
      </c>
      <c r="BH165" s="97">
        <f t="shared" si="22"/>
        <v>0</v>
      </c>
      <c r="BI165" s="97">
        <f t="shared" si="23"/>
        <v>0</v>
      </c>
      <c r="BJ165" s="13" t="s">
        <v>83</v>
      </c>
      <c r="BK165" s="97">
        <f t="shared" si="24"/>
        <v>0</v>
      </c>
      <c r="BL165" s="13" t="s">
        <v>245</v>
      </c>
      <c r="BM165" s="169" t="s">
        <v>491</v>
      </c>
    </row>
    <row r="166" spans="2:65" s="1" customFormat="1" ht="24.2" customHeight="1" x14ac:dyDescent="0.2">
      <c r="B166" s="131"/>
      <c r="C166" s="158" t="s">
        <v>371</v>
      </c>
      <c r="D166" s="158" t="s">
        <v>241</v>
      </c>
      <c r="E166" s="159" t="s">
        <v>2881</v>
      </c>
      <c r="F166" s="160" t="s">
        <v>2882</v>
      </c>
      <c r="G166" s="161" t="s">
        <v>353</v>
      </c>
      <c r="H166" s="162">
        <v>11</v>
      </c>
      <c r="I166" s="163"/>
      <c r="J166" s="164">
        <f t="shared" si="15"/>
        <v>0</v>
      </c>
      <c r="K166" s="165"/>
      <c r="L166" s="30"/>
      <c r="M166" s="166" t="s">
        <v>1</v>
      </c>
      <c r="N166" s="130" t="s">
        <v>37</v>
      </c>
      <c r="P166" s="167">
        <f t="shared" si="16"/>
        <v>0</v>
      </c>
      <c r="Q166" s="167">
        <v>0</v>
      </c>
      <c r="R166" s="167">
        <f t="shared" si="17"/>
        <v>0</v>
      </c>
      <c r="S166" s="167">
        <v>0</v>
      </c>
      <c r="T166" s="168">
        <f t="shared" si="18"/>
        <v>0</v>
      </c>
      <c r="AR166" s="169" t="s">
        <v>245</v>
      </c>
      <c r="AT166" s="169" t="s">
        <v>241</v>
      </c>
      <c r="AU166" s="169" t="s">
        <v>78</v>
      </c>
      <c r="AY166" s="13" t="s">
        <v>239</v>
      </c>
      <c r="BE166" s="97">
        <f t="shared" si="19"/>
        <v>0</v>
      </c>
      <c r="BF166" s="97">
        <f t="shared" si="20"/>
        <v>0</v>
      </c>
      <c r="BG166" s="97">
        <f t="shared" si="21"/>
        <v>0</v>
      </c>
      <c r="BH166" s="97">
        <f t="shared" si="22"/>
        <v>0</v>
      </c>
      <c r="BI166" s="97">
        <f t="shared" si="23"/>
        <v>0</v>
      </c>
      <c r="BJ166" s="13" t="s">
        <v>83</v>
      </c>
      <c r="BK166" s="97">
        <f t="shared" si="24"/>
        <v>0</v>
      </c>
      <c r="BL166" s="13" t="s">
        <v>245</v>
      </c>
      <c r="BM166" s="169" t="s">
        <v>499</v>
      </c>
    </row>
    <row r="167" spans="2:65" s="1" customFormat="1" ht="16.5" customHeight="1" x14ac:dyDescent="0.2">
      <c r="B167" s="131"/>
      <c r="C167" s="158" t="s">
        <v>375</v>
      </c>
      <c r="D167" s="158" t="s">
        <v>241</v>
      </c>
      <c r="E167" s="159" t="s">
        <v>3005</v>
      </c>
      <c r="F167" s="160" t="s">
        <v>3006</v>
      </c>
      <c r="G167" s="161" t="s">
        <v>353</v>
      </c>
      <c r="H167" s="162">
        <v>1</v>
      </c>
      <c r="I167" s="163"/>
      <c r="J167" s="164">
        <f t="shared" si="15"/>
        <v>0</v>
      </c>
      <c r="K167" s="165"/>
      <c r="L167" s="30"/>
      <c r="M167" s="166" t="s">
        <v>1</v>
      </c>
      <c r="N167" s="130" t="s">
        <v>37</v>
      </c>
      <c r="P167" s="167">
        <f t="shared" si="16"/>
        <v>0</v>
      </c>
      <c r="Q167" s="167">
        <v>0</v>
      </c>
      <c r="R167" s="167">
        <f t="shared" si="17"/>
        <v>0</v>
      </c>
      <c r="S167" s="167">
        <v>0</v>
      </c>
      <c r="T167" s="168">
        <f t="shared" si="18"/>
        <v>0</v>
      </c>
      <c r="AR167" s="169" t="s">
        <v>245</v>
      </c>
      <c r="AT167" s="169" t="s">
        <v>241</v>
      </c>
      <c r="AU167" s="169" t="s">
        <v>78</v>
      </c>
      <c r="AY167" s="13" t="s">
        <v>239</v>
      </c>
      <c r="BE167" s="97">
        <f t="shared" si="19"/>
        <v>0</v>
      </c>
      <c r="BF167" s="97">
        <f t="shared" si="20"/>
        <v>0</v>
      </c>
      <c r="BG167" s="97">
        <f t="shared" si="21"/>
        <v>0</v>
      </c>
      <c r="BH167" s="97">
        <f t="shared" si="22"/>
        <v>0</v>
      </c>
      <c r="BI167" s="97">
        <f t="shared" si="23"/>
        <v>0</v>
      </c>
      <c r="BJ167" s="13" t="s">
        <v>83</v>
      </c>
      <c r="BK167" s="97">
        <f t="shared" si="24"/>
        <v>0</v>
      </c>
      <c r="BL167" s="13" t="s">
        <v>245</v>
      </c>
      <c r="BM167" s="169" t="s">
        <v>507</v>
      </c>
    </row>
    <row r="168" spans="2:65" s="1" customFormat="1" ht="16.5" customHeight="1" x14ac:dyDescent="0.2">
      <c r="B168" s="131"/>
      <c r="C168" s="158" t="s">
        <v>379</v>
      </c>
      <c r="D168" s="158" t="s">
        <v>241</v>
      </c>
      <c r="E168" s="159" t="s">
        <v>2883</v>
      </c>
      <c r="F168" s="160" t="s">
        <v>2884</v>
      </c>
      <c r="G168" s="161" t="s">
        <v>353</v>
      </c>
      <c r="H168" s="162">
        <v>12</v>
      </c>
      <c r="I168" s="163"/>
      <c r="J168" s="164">
        <f t="shared" si="15"/>
        <v>0</v>
      </c>
      <c r="K168" s="165"/>
      <c r="L168" s="30"/>
      <c r="M168" s="166" t="s">
        <v>1</v>
      </c>
      <c r="N168" s="130" t="s">
        <v>37</v>
      </c>
      <c r="P168" s="167">
        <f t="shared" si="16"/>
        <v>0</v>
      </c>
      <c r="Q168" s="167">
        <v>0</v>
      </c>
      <c r="R168" s="167">
        <f t="shared" si="17"/>
        <v>0</v>
      </c>
      <c r="S168" s="167">
        <v>0</v>
      </c>
      <c r="T168" s="168">
        <f t="shared" si="18"/>
        <v>0</v>
      </c>
      <c r="AR168" s="169" t="s">
        <v>245</v>
      </c>
      <c r="AT168" s="169" t="s">
        <v>241</v>
      </c>
      <c r="AU168" s="169" t="s">
        <v>78</v>
      </c>
      <c r="AY168" s="13" t="s">
        <v>239</v>
      </c>
      <c r="BE168" s="97">
        <f t="shared" si="19"/>
        <v>0</v>
      </c>
      <c r="BF168" s="97">
        <f t="shared" si="20"/>
        <v>0</v>
      </c>
      <c r="BG168" s="97">
        <f t="shared" si="21"/>
        <v>0</v>
      </c>
      <c r="BH168" s="97">
        <f t="shared" si="22"/>
        <v>0</v>
      </c>
      <c r="BI168" s="97">
        <f t="shared" si="23"/>
        <v>0</v>
      </c>
      <c r="BJ168" s="13" t="s">
        <v>83</v>
      </c>
      <c r="BK168" s="97">
        <f t="shared" si="24"/>
        <v>0</v>
      </c>
      <c r="BL168" s="13" t="s">
        <v>245</v>
      </c>
      <c r="BM168" s="169" t="s">
        <v>515</v>
      </c>
    </row>
    <row r="169" spans="2:65" s="1" customFormat="1" ht="16.5" customHeight="1" x14ac:dyDescent="0.2">
      <c r="B169" s="131"/>
      <c r="C169" s="158" t="s">
        <v>383</v>
      </c>
      <c r="D169" s="158" t="s">
        <v>241</v>
      </c>
      <c r="E169" s="159" t="s">
        <v>2885</v>
      </c>
      <c r="F169" s="160" t="s">
        <v>2886</v>
      </c>
      <c r="G169" s="161" t="s">
        <v>353</v>
      </c>
      <c r="H169" s="162">
        <v>12</v>
      </c>
      <c r="I169" s="163"/>
      <c r="J169" s="164">
        <f t="shared" si="15"/>
        <v>0</v>
      </c>
      <c r="K169" s="165"/>
      <c r="L169" s="30"/>
      <c r="M169" s="166" t="s">
        <v>1</v>
      </c>
      <c r="N169" s="130" t="s">
        <v>37</v>
      </c>
      <c r="P169" s="167">
        <f t="shared" si="16"/>
        <v>0</v>
      </c>
      <c r="Q169" s="167">
        <v>0</v>
      </c>
      <c r="R169" s="167">
        <f t="shared" si="17"/>
        <v>0</v>
      </c>
      <c r="S169" s="167">
        <v>0</v>
      </c>
      <c r="T169" s="168">
        <f t="shared" si="18"/>
        <v>0</v>
      </c>
      <c r="AR169" s="169" t="s">
        <v>245</v>
      </c>
      <c r="AT169" s="169" t="s">
        <v>241</v>
      </c>
      <c r="AU169" s="169" t="s">
        <v>78</v>
      </c>
      <c r="AY169" s="13" t="s">
        <v>239</v>
      </c>
      <c r="BE169" s="97">
        <f t="shared" si="19"/>
        <v>0</v>
      </c>
      <c r="BF169" s="97">
        <f t="shared" si="20"/>
        <v>0</v>
      </c>
      <c r="BG169" s="97">
        <f t="shared" si="21"/>
        <v>0</v>
      </c>
      <c r="BH169" s="97">
        <f t="shared" si="22"/>
        <v>0</v>
      </c>
      <c r="BI169" s="97">
        <f t="shared" si="23"/>
        <v>0</v>
      </c>
      <c r="BJ169" s="13" t="s">
        <v>83</v>
      </c>
      <c r="BK169" s="97">
        <f t="shared" si="24"/>
        <v>0</v>
      </c>
      <c r="BL169" s="13" t="s">
        <v>245</v>
      </c>
      <c r="BM169" s="169" t="s">
        <v>523</v>
      </c>
    </row>
    <row r="170" spans="2:65" s="1" customFormat="1" ht="16.5" customHeight="1" x14ac:dyDescent="0.2">
      <c r="B170" s="131"/>
      <c r="C170" s="158" t="s">
        <v>387</v>
      </c>
      <c r="D170" s="158" t="s">
        <v>241</v>
      </c>
      <c r="E170" s="159" t="s">
        <v>2887</v>
      </c>
      <c r="F170" s="160" t="s">
        <v>2888</v>
      </c>
      <c r="G170" s="161" t="s">
        <v>353</v>
      </c>
      <c r="H170" s="162">
        <v>12</v>
      </c>
      <c r="I170" s="163"/>
      <c r="J170" s="164">
        <f t="shared" si="15"/>
        <v>0</v>
      </c>
      <c r="K170" s="165"/>
      <c r="L170" s="30"/>
      <c r="M170" s="166" t="s">
        <v>1</v>
      </c>
      <c r="N170" s="130" t="s">
        <v>37</v>
      </c>
      <c r="P170" s="167">
        <f t="shared" si="16"/>
        <v>0</v>
      </c>
      <c r="Q170" s="167">
        <v>0</v>
      </c>
      <c r="R170" s="167">
        <f t="shared" si="17"/>
        <v>0</v>
      </c>
      <c r="S170" s="167">
        <v>0</v>
      </c>
      <c r="T170" s="168">
        <f t="shared" si="18"/>
        <v>0</v>
      </c>
      <c r="AR170" s="169" t="s">
        <v>245</v>
      </c>
      <c r="AT170" s="169" t="s">
        <v>241</v>
      </c>
      <c r="AU170" s="169" t="s">
        <v>78</v>
      </c>
      <c r="AY170" s="13" t="s">
        <v>239</v>
      </c>
      <c r="BE170" s="97">
        <f t="shared" si="19"/>
        <v>0</v>
      </c>
      <c r="BF170" s="97">
        <f t="shared" si="20"/>
        <v>0</v>
      </c>
      <c r="BG170" s="97">
        <f t="shared" si="21"/>
        <v>0</v>
      </c>
      <c r="BH170" s="97">
        <f t="shared" si="22"/>
        <v>0</v>
      </c>
      <c r="BI170" s="97">
        <f t="shared" si="23"/>
        <v>0</v>
      </c>
      <c r="BJ170" s="13" t="s">
        <v>83</v>
      </c>
      <c r="BK170" s="97">
        <f t="shared" si="24"/>
        <v>0</v>
      </c>
      <c r="BL170" s="13" t="s">
        <v>245</v>
      </c>
      <c r="BM170" s="169" t="s">
        <v>530</v>
      </c>
    </row>
    <row r="171" spans="2:65" s="1" customFormat="1" ht="24.2" customHeight="1" x14ac:dyDescent="0.2">
      <c r="B171" s="131"/>
      <c r="C171" s="170" t="s">
        <v>391</v>
      </c>
      <c r="D171" s="170" t="s">
        <v>275</v>
      </c>
      <c r="E171" s="171" t="s">
        <v>2960</v>
      </c>
      <c r="F171" s="172" t="s">
        <v>2992</v>
      </c>
      <c r="G171" s="173" t="s">
        <v>353</v>
      </c>
      <c r="H171" s="174">
        <v>12</v>
      </c>
      <c r="I171" s="175"/>
      <c r="J171" s="176">
        <f t="shared" si="15"/>
        <v>0</v>
      </c>
      <c r="K171" s="177"/>
      <c r="L171" s="178"/>
      <c r="M171" s="179" t="s">
        <v>1</v>
      </c>
      <c r="N171" s="180" t="s">
        <v>37</v>
      </c>
      <c r="P171" s="167">
        <f t="shared" si="16"/>
        <v>0</v>
      </c>
      <c r="Q171" s="167">
        <v>0</v>
      </c>
      <c r="R171" s="167">
        <f t="shared" si="17"/>
        <v>0</v>
      </c>
      <c r="S171" s="167">
        <v>0</v>
      </c>
      <c r="T171" s="168">
        <f t="shared" si="18"/>
        <v>0</v>
      </c>
      <c r="AR171" s="169" t="s">
        <v>270</v>
      </c>
      <c r="AT171" s="169" t="s">
        <v>275</v>
      </c>
      <c r="AU171" s="169" t="s">
        <v>78</v>
      </c>
      <c r="AY171" s="13" t="s">
        <v>239</v>
      </c>
      <c r="BE171" s="97">
        <f t="shared" si="19"/>
        <v>0</v>
      </c>
      <c r="BF171" s="97">
        <f t="shared" si="20"/>
        <v>0</v>
      </c>
      <c r="BG171" s="97">
        <f t="shared" si="21"/>
        <v>0</v>
      </c>
      <c r="BH171" s="97">
        <f t="shared" si="22"/>
        <v>0</v>
      </c>
      <c r="BI171" s="97">
        <f t="shared" si="23"/>
        <v>0</v>
      </c>
      <c r="BJ171" s="13" t="s">
        <v>83</v>
      </c>
      <c r="BK171" s="97">
        <f t="shared" si="24"/>
        <v>0</v>
      </c>
      <c r="BL171" s="13" t="s">
        <v>245</v>
      </c>
      <c r="BM171" s="169" t="s">
        <v>537</v>
      </c>
    </row>
    <row r="172" spans="2:65" s="1" customFormat="1" ht="21.75" customHeight="1" x14ac:dyDescent="0.2">
      <c r="B172" s="131"/>
      <c r="C172" s="158" t="s">
        <v>395</v>
      </c>
      <c r="D172" s="158" t="s">
        <v>241</v>
      </c>
      <c r="E172" s="159" t="s">
        <v>2951</v>
      </c>
      <c r="F172" s="160" t="s">
        <v>2952</v>
      </c>
      <c r="G172" s="161" t="s">
        <v>353</v>
      </c>
      <c r="H172" s="162">
        <v>12</v>
      </c>
      <c r="I172" s="163"/>
      <c r="J172" s="164">
        <f t="shared" si="15"/>
        <v>0</v>
      </c>
      <c r="K172" s="165"/>
      <c r="L172" s="30"/>
      <c r="M172" s="166" t="s">
        <v>1</v>
      </c>
      <c r="N172" s="130" t="s">
        <v>37</v>
      </c>
      <c r="P172" s="167">
        <f t="shared" si="16"/>
        <v>0</v>
      </c>
      <c r="Q172" s="167">
        <v>0</v>
      </c>
      <c r="R172" s="167">
        <f t="shared" si="17"/>
        <v>0</v>
      </c>
      <c r="S172" s="167">
        <v>0</v>
      </c>
      <c r="T172" s="168">
        <f t="shared" si="18"/>
        <v>0</v>
      </c>
      <c r="AR172" s="169" t="s">
        <v>245</v>
      </c>
      <c r="AT172" s="169" t="s">
        <v>241</v>
      </c>
      <c r="AU172" s="169" t="s">
        <v>78</v>
      </c>
      <c r="AY172" s="13" t="s">
        <v>239</v>
      </c>
      <c r="BE172" s="97">
        <f t="shared" si="19"/>
        <v>0</v>
      </c>
      <c r="BF172" s="97">
        <f t="shared" si="20"/>
        <v>0</v>
      </c>
      <c r="BG172" s="97">
        <f t="shared" si="21"/>
        <v>0</v>
      </c>
      <c r="BH172" s="97">
        <f t="shared" si="22"/>
        <v>0</v>
      </c>
      <c r="BI172" s="97">
        <f t="shared" si="23"/>
        <v>0</v>
      </c>
      <c r="BJ172" s="13" t="s">
        <v>83</v>
      </c>
      <c r="BK172" s="97">
        <f t="shared" si="24"/>
        <v>0</v>
      </c>
      <c r="BL172" s="13" t="s">
        <v>245</v>
      </c>
      <c r="BM172" s="169" t="s">
        <v>544</v>
      </c>
    </row>
    <row r="173" spans="2:65" s="1" customFormat="1" ht="16.5" customHeight="1" x14ac:dyDescent="0.2">
      <c r="B173" s="131"/>
      <c r="C173" s="170" t="s">
        <v>399</v>
      </c>
      <c r="D173" s="170" t="s">
        <v>275</v>
      </c>
      <c r="E173" s="171" t="s">
        <v>2963</v>
      </c>
      <c r="F173" s="172" t="s">
        <v>2890</v>
      </c>
      <c r="G173" s="173" t="s">
        <v>353</v>
      </c>
      <c r="H173" s="174">
        <v>9</v>
      </c>
      <c r="I173" s="175"/>
      <c r="J173" s="176">
        <f t="shared" si="15"/>
        <v>0</v>
      </c>
      <c r="K173" s="177"/>
      <c r="L173" s="178"/>
      <c r="M173" s="179" t="s">
        <v>1</v>
      </c>
      <c r="N173" s="180" t="s">
        <v>37</v>
      </c>
      <c r="P173" s="167">
        <f t="shared" si="16"/>
        <v>0</v>
      </c>
      <c r="Q173" s="167">
        <v>0</v>
      </c>
      <c r="R173" s="167">
        <f t="shared" si="17"/>
        <v>0</v>
      </c>
      <c r="S173" s="167">
        <v>0</v>
      </c>
      <c r="T173" s="168">
        <f t="shared" si="18"/>
        <v>0</v>
      </c>
      <c r="AR173" s="169" t="s">
        <v>270</v>
      </c>
      <c r="AT173" s="169" t="s">
        <v>275</v>
      </c>
      <c r="AU173" s="169" t="s">
        <v>78</v>
      </c>
      <c r="AY173" s="13" t="s">
        <v>239</v>
      </c>
      <c r="BE173" s="97">
        <f t="shared" si="19"/>
        <v>0</v>
      </c>
      <c r="BF173" s="97">
        <f t="shared" si="20"/>
        <v>0</v>
      </c>
      <c r="BG173" s="97">
        <f t="shared" si="21"/>
        <v>0</v>
      </c>
      <c r="BH173" s="97">
        <f t="shared" si="22"/>
        <v>0</v>
      </c>
      <c r="BI173" s="97">
        <f t="shared" si="23"/>
        <v>0</v>
      </c>
      <c r="BJ173" s="13" t="s">
        <v>83</v>
      </c>
      <c r="BK173" s="97">
        <f t="shared" si="24"/>
        <v>0</v>
      </c>
      <c r="BL173" s="13" t="s">
        <v>245</v>
      </c>
      <c r="BM173" s="169" t="s">
        <v>552</v>
      </c>
    </row>
    <row r="174" spans="2:65" s="1" customFormat="1" ht="16.5" customHeight="1" x14ac:dyDescent="0.2">
      <c r="B174" s="131"/>
      <c r="C174" s="170" t="s">
        <v>403</v>
      </c>
      <c r="D174" s="170" t="s">
        <v>275</v>
      </c>
      <c r="E174" s="171" t="s">
        <v>2969</v>
      </c>
      <c r="F174" s="172" t="s">
        <v>3007</v>
      </c>
      <c r="G174" s="173" t="s">
        <v>353</v>
      </c>
      <c r="H174" s="174">
        <v>1</v>
      </c>
      <c r="I174" s="175"/>
      <c r="J174" s="176">
        <f t="shared" si="15"/>
        <v>0</v>
      </c>
      <c r="K174" s="177"/>
      <c r="L174" s="178"/>
      <c r="M174" s="179" t="s">
        <v>1</v>
      </c>
      <c r="N174" s="180" t="s">
        <v>37</v>
      </c>
      <c r="P174" s="167">
        <f t="shared" si="16"/>
        <v>0</v>
      </c>
      <c r="Q174" s="167">
        <v>0</v>
      </c>
      <c r="R174" s="167">
        <f t="shared" si="17"/>
        <v>0</v>
      </c>
      <c r="S174" s="167">
        <v>0</v>
      </c>
      <c r="T174" s="168">
        <f t="shared" si="18"/>
        <v>0</v>
      </c>
      <c r="AR174" s="169" t="s">
        <v>270</v>
      </c>
      <c r="AT174" s="169" t="s">
        <v>275</v>
      </c>
      <c r="AU174" s="169" t="s">
        <v>78</v>
      </c>
      <c r="AY174" s="13" t="s">
        <v>239</v>
      </c>
      <c r="BE174" s="97">
        <f t="shared" si="19"/>
        <v>0</v>
      </c>
      <c r="BF174" s="97">
        <f t="shared" si="20"/>
        <v>0</v>
      </c>
      <c r="BG174" s="97">
        <f t="shared" si="21"/>
        <v>0</v>
      </c>
      <c r="BH174" s="97">
        <f t="shared" si="22"/>
        <v>0</v>
      </c>
      <c r="BI174" s="97">
        <f t="shared" si="23"/>
        <v>0</v>
      </c>
      <c r="BJ174" s="13" t="s">
        <v>83</v>
      </c>
      <c r="BK174" s="97">
        <f t="shared" si="24"/>
        <v>0</v>
      </c>
      <c r="BL174" s="13" t="s">
        <v>245</v>
      </c>
      <c r="BM174" s="169" t="s">
        <v>560</v>
      </c>
    </row>
    <row r="175" spans="2:65" s="1" customFormat="1" ht="16.5" customHeight="1" x14ac:dyDescent="0.2">
      <c r="B175" s="131"/>
      <c r="C175" s="158" t="s">
        <v>407</v>
      </c>
      <c r="D175" s="158" t="s">
        <v>241</v>
      </c>
      <c r="E175" s="159" t="s">
        <v>2891</v>
      </c>
      <c r="F175" s="160" t="s">
        <v>2892</v>
      </c>
      <c r="G175" s="161" t="s">
        <v>353</v>
      </c>
      <c r="H175" s="162">
        <v>10</v>
      </c>
      <c r="I175" s="163"/>
      <c r="J175" s="164">
        <f t="shared" si="15"/>
        <v>0</v>
      </c>
      <c r="K175" s="165"/>
      <c r="L175" s="30"/>
      <c r="M175" s="166" t="s">
        <v>1</v>
      </c>
      <c r="N175" s="130" t="s">
        <v>37</v>
      </c>
      <c r="P175" s="167">
        <f t="shared" si="16"/>
        <v>0</v>
      </c>
      <c r="Q175" s="167">
        <v>0</v>
      </c>
      <c r="R175" s="167">
        <f t="shared" si="17"/>
        <v>0</v>
      </c>
      <c r="S175" s="167">
        <v>0</v>
      </c>
      <c r="T175" s="168">
        <f t="shared" si="18"/>
        <v>0</v>
      </c>
      <c r="AR175" s="169" t="s">
        <v>245</v>
      </c>
      <c r="AT175" s="169" t="s">
        <v>241</v>
      </c>
      <c r="AU175" s="169" t="s">
        <v>78</v>
      </c>
      <c r="AY175" s="13" t="s">
        <v>239</v>
      </c>
      <c r="BE175" s="97">
        <f t="shared" si="19"/>
        <v>0</v>
      </c>
      <c r="BF175" s="97">
        <f t="shared" si="20"/>
        <v>0</v>
      </c>
      <c r="BG175" s="97">
        <f t="shared" si="21"/>
        <v>0</v>
      </c>
      <c r="BH175" s="97">
        <f t="shared" si="22"/>
        <v>0</v>
      </c>
      <c r="BI175" s="97">
        <f t="shared" si="23"/>
        <v>0</v>
      </c>
      <c r="BJ175" s="13" t="s">
        <v>83</v>
      </c>
      <c r="BK175" s="97">
        <f t="shared" si="24"/>
        <v>0</v>
      </c>
      <c r="BL175" s="13" t="s">
        <v>245</v>
      </c>
      <c r="BM175" s="169" t="s">
        <v>568</v>
      </c>
    </row>
    <row r="176" spans="2:65" s="1" customFormat="1" ht="16.5" customHeight="1" x14ac:dyDescent="0.2">
      <c r="B176" s="131"/>
      <c r="C176" s="170" t="s">
        <v>411</v>
      </c>
      <c r="D176" s="170" t="s">
        <v>275</v>
      </c>
      <c r="E176" s="171" t="s">
        <v>2990</v>
      </c>
      <c r="F176" s="172" t="s">
        <v>2984</v>
      </c>
      <c r="G176" s="173" t="s">
        <v>353</v>
      </c>
      <c r="H176" s="174">
        <v>2</v>
      </c>
      <c r="I176" s="175"/>
      <c r="J176" s="176">
        <f t="shared" si="15"/>
        <v>0</v>
      </c>
      <c r="K176" s="177"/>
      <c r="L176" s="178"/>
      <c r="M176" s="179" t="s">
        <v>1</v>
      </c>
      <c r="N176" s="180" t="s">
        <v>37</v>
      </c>
      <c r="P176" s="167">
        <f t="shared" si="16"/>
        <v>0</v>
      </c>
      <c r="Q176" s="167">
        <v>0</v>
      </c>
      <c r="R176" s="167">
        <f t="shared" si="17"/>
        <v>0</v>
      </c>
      <c r="S176" s="167">
        <v>0</v>
      </c>
      <c r="T176" s="168">
        <f t="shared" si="18"/>
        <v>0</v>
      </c>
      <c r="AR176" s="169" t="s">
        <v>270</v>
      </c>
      <c r="AT176" s="169" t="s">
        <v>275</v>
      </c>
      <c r="AU176" s="169" t="s">
        <v>78</v>
      </c>
      <c r="AY176" s="13" t="s">
        <v>239</v>
      </c>
      <c r="BE176" s="97">
        <f t="shared" si="19"/>
        <v>0</v>
      </c>
      <c r="BF176" s="97">
        <f t="shared" si="20"/>
        <v>0</v>
      </c>
      <c r="BG176" s="97">
        <f t="shared" si="21"/>
        <v>0</v>
      </c>
      <c r="BH176" s="97">
        <f t="shared" si="22"/>
        <v>0</v>
      </c>
      <c r="BI176" s="97">
        <f t="shared" si="23"/>
        <v>0</v>
      </c>
      <c r="BJ176" s="13" t="s">
        <v>83</v>
      </c>
      <c r="BK176" s="97">
        <f t="shared" si="24"/>
        <v>0</v>
      </c>
      <c r="BL176" s="13" t="s">
        <v>245</v>
      </c>
      <c r="BM176" s="169" t="s">
        <v>576</v>
      </c>
    </row>
    <row r="177" spans="2:65" s="1" customFormat="1" ht="21.75" customHeight="1" x14ac:dyDescent="0.2">
      <c r="B177" s="131"/>
      <c r="C177" s="158" t="s">
        <v>415</v>
      </c>
      <c r="D177" s="158" t="s">
        <v>241</v>
      </c>
      <c r="E177" s="159" t="s">
        <v>2956</v>
      </c>
      <c r="F177" s="160" t="s">
        <v>2957</v>
      </c>
      <c r="G177" s="161" t="s">
        <v>353</v>
      </c>
      <c r="H177" s="162">
        <v>2</v>
      </c>
      <c r="I177" s="163"/>
      <c r="J177" s="164">
        <f t="shared" si="15"/>
        <v>0</v>
      </c>
      <c r="K177" s="165"/>
      <c r="L177" s="30"/>
      <c r="M177" s="166" t="s">
        <v>1</v>
      </c>
      <c r="N177" s="130" t="s">
        <v>37</v>
      </c>
      <c r="P177" s="167">
        <f t="shared" si="16"/>
        <v>0</v>
      </c>
      <c r="Q177" s="167">
        <v>0</v>
      </c>
      <c r="R177" s="167">
        <f t="shared" si="17"/>
        <v>0</v>
      </c>
      <c r="S177" s="167">
        <v>0</v>
      </c>
      <c r="T177" s="168">
        <f t="shared" si="18"/>
        <v>0</v>
      </c>
      <c r="AR177" s="169" t="s">
        <v>245</v>
      </c>
      <c r="AT177" s="169" t="s">
        <v>241</v>
      </c>
      <c r="AU177" s="169" t="s">
        <v>78</v>
      </c>
      <c r="AY177" s="13" t="s">
        <v>239</v>
      </c>
      <c r="BE177" s="97">
        <f t="shared" si="19"/>
        <v>0</v>
      </c>
      <c r="BF177" s="97">
        <f t="shared" si="20"/>
        <v>0</v>
      </c>
      <c r="BG177" s="97">
        <f t="shared" si="21"/>
        <v>0</v>
      </c>
      <c r="BH177" s="97">
        <f t="shared" si="22"/>
        <v>0</v>
      </c>
      <c r="BI177" s="97">
        <f t="shared" si="23"/>
        <v>0</v>
      </c>
      <c r="BJ177" s="13" t="s">
        <v>83</v>
      </c>
      <c r="BK177" s="97">
        <f t="shared" si="24"/>
        <v>0</v>
      </c>
      <c r="BL177" s="13" t="s">
        <v>245</v>
      </c>
      <c r="BM177" s="169" t="s">
        <v>584</v>
      </c>
    </row>
    <row r="178" spans="2:65" s="1" customFormat="1" ht="16.5" customHeight="1" x14ac:dyDescent="0.2">
      <c r="B178" s="131"/>
      <c r="C178" s="170" t="s">
        <v>419</v>
      </c>
      <c r="D178" s="170" t="s">
        <v>275</v>
      </c>
      <c r="E178" s="171" t="s">
        <v>2997</v>
      </c>
      <c r="F178" s="172" t="s">
        <v>2995</v>
      </c>
      <c r="G178" s="173" t="s">
        <v>353</v>
      </c>
      <c r="H178" s="174">
        <v>1</v>
      </c>
      <c r="I178" s="175"/>
      <c r="J178" s="176">
        <f t="shared" si="15"/>
        <v>0</v>
      </c>
      <c r="K178" s="177"/>
      <c r="L178" s="178"/>
      <c r="M178" s="179" t="s">
        <v>1</v>
      </c>
      <c r="N178" s="180" t="s">
        <v>37</v>
      </c>
      <c r="P178" s="167">
        <f t="shared" si="16"/>
        <v>0</v>
      </c>
      <c r="Q178" s="167">
        <v>0</v>
      </c>
      <c r="R178" s="167">
        <f t="shared" si="17"/>
        <v>0</v>
      </c>
      <c r="S178" s="167">
        <v>0</v>
      </c>
      <c r="T178" s="168">
        <f t="shared" si="18"/>
        <v>0</v>
      </c>
      <c r="AR178" s="169" t="s">
        <v>270</v>
      </c>
      <c r="AT178" s="169" t="s">
        <v>275</v>
      </c>
      <c r="AU178" s="169" t="s">
        <v>78</v>
      </c>
      <c r="AY178" s="13" t="s">
        <v>239</v>
      </c>
      <c r="BE178" s="97">
        <f t="shared" si="19"/>
        <v>0</v>
      </c>
      <c r="BF178" s="97">
        <f t="shared" si="20"/>
        <v>0</v>
      </c>
      <c r="BG178" s="97">
        <f t="shared" si="21"/>
        <v>0</v>
      </c>
      <c r="BH178" s="97">
        <f t="shared" si="22"/>
        <v>0</v>
      </c>
      <c r="BI178" s="97">
        <f t="shared" si="23"/>
        <v>0</v>
      </c>
      <c r="BJ178" s="13" t="s">
        <v>83</v>
      </c>
      <c r="BK178" s="97">
        <f t="shared" si="24"/>
        <v>0</v>
      </c>
      <c r="BL178" s="13" t="s">
        <v>245</v>
      </c>
      <c r="BM178" s="169" t="s">
        <v>592</v>
      </c>
    </row>
    <row r="179" spans="2:65" s="1" customFormat="1" ht="21.75" customHeight="1" x14ac:dyDescent="0.2">
      <c r="B179" s="131"/>
      <c r="C179" s="158" t="s">
        <v>423</v>
      </c>
      <c r="D179" s="158" t="s">
        <v>241</v>
      </c>
      <c r="E179" s="159" t="s">
        <v>2895</v>
      </c>
      <c r="F179" s="160" t="s">
        <v>2896</v>
      </c>
      <c r="G179" s="161" t="s">
        <v>353</v>
      </c>
      <c r="H179" s="162">
        <v>1</v>
      </c>
      <c r="I179" s="163"/>
      <c r="J179" s="164">
        <f t="shared" si="15"/>
        <v>0</v>
      </c>
      <c r="K179" s="165"/>
      <c r="L179" s="30"/>
      <c r="M179" s="166" t="s">
        <v>1</v>
      </c>
      <c r="N179" s="130" t="s">
        <v>37</v>
      </c>
      <c r="P179" s="167">
        <f t="shared" si="16"/>
        <v>0</v>
      </c>
      <c r="Q179" s="167">
        <v>0</v>
      </c>
      <c r="R179" s="167">
        <f t="shared" si="17"/>
        <v>0</v>
      </c>
      <c r="S179" s="167">
        <v>0</v>
      </c>
      <c r="T179" s="168">
        <f t="shared" si="18"/>
        <v>0</v>
      </c>
      <c r="AR179" s="169" t="s">
        <v>245</v>
      </c>
      <c r="AT179" s="169" t="s">
        <v>241</v>
      </c>
      <c r="AU179" s="169" t="s">
        <v>78</v>
      </c>
      <c r="AY179" s="13" t="s">
        <v>239</v>
      </c>
      <c r="BE179" s="97">
        <f t="shared" si="19"/>
        <v>0</v>
      </c>
      <c r="BF179" s="97">
        <f t="shared" si="20"/>
        <v>0</v>
      </c>
      <c r="BG179" s="97">
        <f t="shared" si="21"/>
        <v>0</v>
      </c>
      <c r="BH179" s="97">
        <f t="shared" si="22"/>
        <v>0</v>
      </c>
      <c r="BI179" s="97">
        <f t="shared" si="23"/>
        <v>0</v>
      </c>
      <c r="BJ179" s="13" t="s">
        <v>83</v>
      </c>
      <c r="BK179" s="97">
        <f t="shared" si="24"/>
        <v>0</v>
      </c>
      <c r="BL179" s="13" t="s">
        <v>245</v>
      </c>
      <c r="BM179" s="169" t="s">
        <v>600</v>
      </c>
    </row>
    <row r="180" spans="2:65" s="1" customFormat="1" ht="24.2" customHeight="1" x14ac:dyDescent="0.2">
      <c r="B180" s="131"/>
      <c r="C180" s="170" t="s">
        <v>427</v>
      </c>
      <c r="D180" s="170" t="s">
        <v>275</v>
      </c>
      <c r="E180" s="171" t="s">
        <v>2998</v>
      </c>
      <c r="F180" s="172" t="s">
        <v>2986</v>
      </c>
      <c r="G180" s="173" t="s">
        <v>353</v>
      </c>
      <c r="H180" s="174">
        <v>10</v>
      </c>
      <c r="I180" s="175"/>
      <c r="J180" s="176">
        <f t="shared" si="15"/>
        <v>0</v>
      </c>
      <c r="K180" s="177"/>
      <c r="L180" s="178"/>
      <c r="M180" s="179" t="s">
        <v>1</v>
      </c>
      <c r="N180" s="180" t="s">
        <v>37</v>
      </c>
      <c r="P180" s="167">
        <f t="shared" si="16"/>
        <v>0</v>
      </c>
      <c r="Q180" s="167">
        <v>0</v>
      </c>
      <c r="R180" s="167">
        <f t="shared" si="17"/>
        <v>0</v>
      </c>
      <c r="S180" s="167">
        <v>0</v>
      </c>
      <c r="T180" s="168">
        <f t="shared" si="18"/>
        <v>0</v>
      </c>
      <c r="AR180" s="169" t="s">
        <v>270</v>
      </c>
      <c r="AT180" s="169" t="s">
        <v>275</v>
      </c>
      <c r="AU180" s="169" t="s">
        <v>78</v>
      </c>
      <c r="AY180" s="13" t="s">
        <v>239</v>
      </c>
      <c r="BE180" s="97">
        <f t="shared" si="19"/>
        <v>0</v>
      </c>
      <c r="BF180" s="97">
        <f t="shared" si="20"/>
        <v>0</v>
      </c>
      <c r="BG180" s="97">
        <f t="shared" si="21"/>
        <v>0</v>
      </c>
      <c r="BH180" s="97">
        <f t="shared" si="22"/>
        <v>0</v>
      </c>
      <c r="BI180" s="97">
        <f t="shared" si="23"/>
        <v>0</v>
      </c>
      <c r="BJ180" s="13" t="s">
        <v>83</v>
      </c>
      <c r="BK180" s="97">
        <f t="shared" si="24"/>
        <v>0</v>
      </c>
      <c r="BL180" s="13" t="s">
        <v>245</v>
      </c>
      <c r="BM180" s="169" t="s">
        <v>608</v>
      </c>
    </row>
    <row r="181" spans="2:65" s="1" customFormat="1" ht="21.75" customHeight="1" x14ac:dyDescent="0.2">
      <c r="B181" s="131"/>
      <c r="C181" s="158" t="s">
        <v>431</v>
      </c>
      <c r="D181" s="158" t="s">
        <v>241</v>
      </c>
      <c r="E181" s="159" t="s">
        <v>2899</v>
      </c>
      <c r="F181" s="160" t="s">
        <v>2900</v>
      </c>
      <c r="G181" s="161" t="s">
        <v>353</v>
      </c>
      <c r="H181" s="162">
        <v>10</v>
      </c>
      <c r="I181" s="163"/>
      <c r="J181" s="164">
        <f t="shared" si="15"/>
        <v>0</v>
      </c>
      <c r="K181" s="165"/>
      <c r="L181" s="30"/>
      <c r="M181" s="166" t="s">
        <v>1</v>
      </c>
      <c r="N181" s="130" t="s">
        <v>37</v>
      </c>
      <c r="P181" s="167">
        <f t="shared" si="16"/>
        <v>0</v>
      </c>
      <c r="Q181" s="167">
        <v>0</v>
      </c>
      <c r="R181" s="167">
        <f t="shared" si="17"/>
        <v>0</v>
      </c>
      <c r="S181" s="167">
        <v>0</v>
      </c>
      <c r="T181" s="168">
        <f t="shared" si="18"/>
        <v>0</v>
      </c>
      <c r="AR181" s="169" t="s">
        <v>245</v>
      </c>
      <c r="AT181" s="169" t="s">
        <v>241</v>
      </c>
      <c r="AU181" s="169" t="s">
        <v>78</v>
      </c>
      <c r="AY181" s="13" t="s">
        <v>239</v>
      </c>
      <c r="BE181" s="97">
        <f t="shared" si="19"/>
        <v>0</v>
      </c>
      <c r="BF181" s="97">
        <f t="shared" si="20"/>
        <v>0</v>
      </c>
      <c r="BG181" s="97">
        <f t="shared" si="21"/>
        <v>0</v>
      </c>
      <c r="BH181" s="97">
        <f t="shared" si="22"/>
        <v>0</v>
      </c>
      <c r="BI181" s="97">
        <f t="shared" si="23"/>
        <v>0</v>
      </c>
      <c r="BJ181" s="13" t="s">
        <v>83</v>
      </c>
      <c r="BK181" s="97">
        <f t="shared" si="24"/>
        <v>0</v>
      </c>
      <c r="BL181" s="13" t="s">
        <v>245</v>
      </c>
      <c r="BM181" s="169" t="s">
        <v>616</v>
      </c>
    </row>
    <row r="182" spans="2:65" s="1" customFormat="1" ht="21.75" customHeight="1" x14ac:dyDescent="0.2">
      <c r="B182" s="131"/>
      <c r="C182" s="170" t="s">
        <v>435</v>
      </c>
      <c r="D182" s="170" t="s">
        <v>275</v>
      </c>
      <c r="E182" s="171" t="s">
        <v>3008</v>
      </c>
      <c r="F182" s="172" t="s">
        <v>3009</v>
      </c>
      <c r="G182" s="173" t="s">
        <v>353</v>
      </c>
      <c r="H182" s="174">
        <v>1</v>
      </c>
      <c r="I182" s="175"/>
      <c r="J182" s="176">
        <f t="shared" si="15"/>
        <v>0</v>
      </c>
      <c r="K182" s="177"/>
      <c r="L182" s="178"/>
      <c r="M182" s="179" t="s">
        <v>1</v>
      </c>
      <c r="N182" s="180" t="s">
        <v>37</v>
      </c>
      <c r="P182" s="167">
        <f t="shared" si="16"/>
        <v>0</v>
      </c>
      <c r="Q182" s="167">
        <v>0</v>
      </c>
      <c r="R182" s="167">
        <f t="shared" si="17"/>
        <v>0</v>
      </c>
      <c r="S182" s="167">
        <v>0</v>
      </c>
      <c r="T182" s="168">
        <f t="shared" si="18"/>
        <v>0</v>
      </c>
      <c r="AR182" s="169" t="s">
        <v>270</v>
      </c>
      <c r="AT182" s="169" t="s">
        <v>275</v>
      </c>
      <c r="AU182" s="169" t="s">
        <v>78</v>
      </c>
      <c r="AY182" s="13" t="s">
        <v>239</v>
      </c>
      <c r="BE182" s="97">
        <f t="shared" si="19"/>
        <v>0</v>
      </c>
      <c r="BF182" s="97">
        <f t="shared" si="20"/>
        <v>0</v>
      </c>
      <c r="BG182" s="97">
        <f t="shared" si="21"/>
        <v>0</v>
      </c>
      <c r="BH182" s="97">
        <f t="shared" si="22"/>
        <v>0</v>
      </c>
      <c r="BI182" s="97">
        <f t="shared" si="23"/>
        <v>0</v>
      </c>
      <c r="BJ182" s="13" t="s">
        <v>83</v>
      </c>
      <c r="BK182" s="97">
        <f t="shared" si="24"/>
        <v>0</v>
      </c>
      <c r="BL182" s="13" t="s">
        <v>245</v>
      </c>
      <c r="BM182" s="169" t="s">
        <v>624</v>
      </c>
    </row>
    <row r="183" spans="2:65" s="1" customFormat="1" ht="16.5" customHeight="1" x14ac:dyDescent="0.2">
      <c r="B183" s="131"/>
      <c r="C183" s="170" t="s">
        <v>439</v>
      </c>
      <c r="D183" s="170" t="s">
        <v>275</v>
      </c>
      <c r="E183" s="171" t="s">
        <v>3010</v>
      </c>
      <c r="F183" s="172" t="s">
        <v>3011</v>
      </c>
      <c r="G183" s="173" t="s">
        <v>353</v>
      </c>
      <c r="H183" s="174">
        <v>1</v>
      </c>
      <c r="I183" s="175"/>
      <c r="J183" s="176">
        <f t="shared" si="15"/>
        <v>0</v>
      </c>
      <c r="K183" s="177"/>
      <c r="L183" s="178"/>
      <c r="M183" s="179" t="s">
        <v>1</v>
      </c>
      <c r="N183" s="180" t="s">
        <v>37</v>
      </c>
      <c r="P183" s="167">
        <f t="shared" si="16"/>
        <v>0</v>
      </c>
      <c r="Q183" s="167">
        <v>0</v>
      </c>
      <c r="R183" s="167">
        <f t="shared" si="17"/>
        <v>0</v>
      </c>
      <c r="S183" s="167">
        <v>0</v>
      </c>
      <c r="T183" s="168">
        <f t="shared" si="18"/>
        <v>0</v>
      </c>
      <c r="AR183" s="169" t="s">
        <v>270</v>
      </c>
      <c r="AT183" s="169" t="s">
        <v>275</v>
      </c>
      <c r="AU183" s="169" t="s">
        <v>78</v>
      </c>
      <c r="AY183" s="13" t="s">
        <v>239</v>
      </c>
      <c r="BE183" s="97">
        <f t="shared" si="19"/>
        <v>0</v>
      </c>
      <c r="BF183" s="97">
        <f t="shared" si="20"/>
        <v>0</v>
      </c>
      <c r="BG183" s="97">
        <f t="shared" si="21"/>
        <v>0</v>
      </c>
      <c r="BH183" s="97">
        <f t="shared" si="22"/>
        <v>0</v>
      </c>
      <c r="BI183" s="97">
        <f t="shared" si="23"/>
        <v>0</v>
      </c>
      <c r="BJ183" s="13" t="s">
        <v>83</v>
      </c>
      <c r="BK183" s="97">
        <f t="shared" si="24"/>
        <v>0</v>
      </c>
      <c r="BL183" s="13" t="s">
        <v>245</v>
      </c>
      <c r="BM183" s="169" t="s">
        <v>632</v>
      </c>
    </row>
    <row r="184" spans="2:65" s="1" customFormat="1" ht="24.2" customHeight="1" x14ac:dyDescent="0.2">
      <c r="B184" s="131"/>
      <c r="C184" s="158" t="s">
        <v>443</v>
      </c>
      <c r="D184" s="158" t="s">
        <v>241</v>
      </c>
      <c r="E184" s="159" t="s">
        <v>3012</v>
      </c>
      <c r="F184" s="160" t="s">
        <v>3013</v>
      </c>
      <c r="G184" s="198" t="s">
        <v>353</v>
      </c>
      <c r="H184" s="162">
        <v>1</v>
      </c>
      <c r="I184" s="163"/>
      <c r="J184" s="164">
        <f t="shared" si="15"/>
        <v>0</v>
      </c>
      <c r="K184" s="165"/>
      <c r="L184" s="30"/>
      <c r="M184" s="166" t="s">
        <v>1</v>
      </c>
      <c r="N184" s="130" t="s">
        <v>37</v>
      </c>
      <c r="P184" s="167">
        <f t="shared" si="16"/>
        <v>0</v>
      </c>
      <c r="Q184" s="167">
        <v>0</v>
      </c>
      <c r="R184" s="167">
        <f t="shared" si="17"/>
        <v>0</v>
      </c>
      <c r="S184" s="167">
        <v>0</v>
      </c>
      <c r="T184" s="168">
        <f t="shared" si="18"/>
        <v>0</v>
      </c>
      <c r="AR184" s="169" t="s">
        <v>245</v>
      </c>
      <c r="AT184" s="169" t="s">
        <v>241</v>
      </c>
      <c r="AU184" s="169" t="s">
        <v>78</v>
      </c>
      <c r="AY184" s="13" t="s">
        <v>239</v>
      </c>
      <c r="BE184" s="97">
        <f t="shared" si="19"/>
        <v>0</v>
      </c>
      <c r="BF184" s="97">
        <f t="shared" si="20"/>
        <v>0</v>
      </c>
      <c r="BG184" s="97">
        <f t="shared" si="21"/>
        <v>0</v>
      </c>
      <c r="BH184" s="97">
        <f t="shared" si="22"/>
        <v>0</v>
      </c>
      <c r="BI184" s="97">
        <f t="shared" si="23"/>
        <v>0</v>
      </c>
      <c r="BJ184" s="13" t="s">
        <v>83</v>
      </c>
      <c r="BK184" s="97">
        <f t="shared" si="24"/>
        <v>0</v>
      </c>
      <c r="BL184" s="13" t="s">
        <v>245</v>
      </c>
      <c r="BM184" s="169" t="s">
        <v>640</v>
      </c>
    </row>
    <row r="185" spans="2:65" s="1" customFormat="1" ht="24.2" customHeight="1" x14ac:dyDescent="0.2">
      <c r="B185" s="131"/>
      <c r="C185" s="170" t="s">
        <v>447</v>
      </c>
      <c r="D185" s="170" t="s">
        <v>275</v>
      </c>
      <c r="E185" s="171" t="s">
        <v>3014</v>
      </c>
      <c r="F185" s="172" t="s">
        <v>2996</v>
      </c>
      <c r="G185" s="173" t="s">
        <v>353</v>
      </c>
      <c r="H185" s="174">
        <v>1</v>
      </c>
      <c r="I185" s="175"/>
      <c r="J185" s="176">
        <f t="shared" si="15"/>
        <v>0</v>
      </c>
      <c r="K185" s="177"/>
      <c r="L185" s="178"/>
      <c r="M185" s="179" t="s">
        <v>1</v>
      </c>
      <c r="N185" s="180" t="s">
        <v>37</v>
      </c>
      <c r="P185" s="167">
        <f t="shared" si="16"/>
        <v>0</v>
      </c>
      <c r="Q185" s="167">
        <v>0</v>
      </c>
      <c r="R185" s="167">
        <f t="shared" si="17"/>
        <v>0</v>
      </c>
      <c r="S185" s="167">
        <v>0</v>
      </c>
      <c r="T185" s="168">
        <f t="shared" si="18"/>
        <v>0</v>
      </c>
      <c r="AR185" s="169" t="s">
        <v>270</v>
      </c>
      <c r="AT185" s="169" t="s">
        <v>275</v>
      </c>
      <c r="AU185" s="169" t="s">
        <v>78</v>
      </c>
      <c r="AY185" s="13" t="s">
        <v>239</v>
      </c>
      <c r="BE185" s="97">
        <f t="shared" si="19"/>
        <v>0</v>
      </c>
      <c r="BF185" s="97">
        <f t="shared" si="20"/>
        <v>0</v>
      </c>
      <c r="BG185" s="97">
        <f t="shared" si="21"/>
        <v>0</v>
      </c>
      <c r="BH185" s="97">
        <f t="shared" si="22"/>
        <v>0</v>
      </c>
      <c r="BI185" s="97">
        <f t="shared" si="23"/>
        <v>0</v>
      </c>
      <c r="BJ185" s="13" t="s">
        <v>83</v>
      </c>
      <c r="BK185" s="97">
        <f t="shared" si="24"/>
        <v>0</v>
      </c>
      <c r="BL185" s="13" t="s">
        <v>245</v>
      </c>
      <c r="BM185" s="169" t="s">
        <v>648</v>
      </c>
    </row>
    <row r="186" spans="2:65" s="1" customFormat="1" ht="24.2" customHeight="1" x14ac:dyDescent="0.2">
      <c r="B186" s="131"/>
      <c r="C186" s="158" t="s">
        <v>451</v>
      </c>
      <c r="D186" s="158" t="s">
        <v>241</v>
      </c>
      <c r="E186" s="159" t="s">
        <v>2903</v>
      </c>
      <c r="F186" s="160" t="s">
        <v>2904</v>
      </c>
      <c r="G186" s="161" t="s">
        <v>353</v>
      </c>
      <c r="H186" s="162">
        <v>1</v>
      </c>
      <c r="I186" s="163"/>
      <c r="J186" s="164">
        <f t="shared" si="15"/>
        <v>0</v>
      </c>
      <c r="K186" s="165"/>
      <c r="L186" s="30"/>
      <c r="M186" s="166" t="s">
        <v>1</v>
      </c>
      <c r="N186" s="130" t="s">
        <v>37</v>
      </c>
      <c r="P186" s="167">
        <f t="shared" si="16"/>
        <v>0</v>
      </c>
      <c r="Q186" s="167">
        <v>0</v>
      </c>
      <c r="R186" s="167">
        <f t="shared" si="17"/>
        <v>0</v>
      </c>
      <c r="S186" s="167">
        <v>0</v>
      </c>
      <c r="T186" s="168">
        <f t="shared" si="18"/>
        <v>0</v>
      </c>
      <c r="AR186" s="169" t="s">
        <v>245</v>
      </c>
      <c r="AT186" s="169" t="s">
        <v>241</v>
      </c>
      <c r="AU186" s="169" t="s">
        <v>78</v>
      </c>
      <c r="AY186" s="13" t="s">
        <v>239</v>
      </c>
      <c r="BE186" s="97">
        <f t="shared" si="19"/>
        <v>0</v>
      </c>
      <c r="BF186" s="97">
        <f t="shared" si="20"/>
        <v>0</v>
      </c>
      <c r="BG186" s="97">
        <f t="shared" si="21"/>
        <v>0</v>
      </c>
      <c r="BH186" s="97">
        <f t="shared" si="22"/>
        <v>0</v>
      </c>
      <c r="BI186" s="97">
        <f t="shared" si="23"/>
        <v>0</v>
      </c>
      <c r="BJ186" s="13" t="s">
        <v>83</v>
      </c>
      <c r="BK186" s="97">
        <f t="shared" si="24"/>
        <v>0</v>
      </c>
      <c r="BL186" s="13" t="s">
        <v>245</v>
      </c>
      <c r="BM186" s="169" t="s">
        <v>656</v>
      </c>
    </row>
    <row r="187" spans="2:65" s="1" customFormat="1" ht="16.5" customHeight="1" x14ac:dyDescent="0.2">
      <c r="B187" s="131"/>
      <c r="C187" s="170" t="s">
        <v>455</v>
      </c>
      <c r="D187" s="170" t="s">
        <v>275</v>
      </c>
      <c r="E187" s="171" t="s">
        <v>3015</v>
      </c>
      <c r="F187" s="172" t="s">
        <v>2988</v>
      </c>
      <c r="G187" s="192" t="s">
        <v>353</v>
      </c>
      <c r="H187" s="174">
        <v>2</v>
      </c>
      <c r="I187" s="175"/>
      <c r="J187" s="176">
        <f t="shared" si="15"/>
        <v>0</v>
      </c>
      <c r="K187" s="177"/>
      <c r="L187" s="178"/>
      <c r="M187" s="179" t="s">
        <v>1</v>
      </c>
      <c r="N187" s="180" t="s">
        <v>37</v>
      </c>
      <c r="P187" s="167">
        <f t="shared" si="16"/>
        <v>0</v>
      </c>
      <c r="Q187" s="167">
        <v>0</v>
      </c>
      <c r="R187" s="167">
        <f t="shared" si="17"/>
        <v>0</v>
      </c>
      <c r="S187" s="167">
        <v>0</v>
      </c>
      <c r="T187" s="168">
        <f t="shared" si="18"/>
        <v>0</v>
      </c>
      <c r="AR187" s="169" t="s">
        <v>270</v>
      </c>
      <c r="AT187" s="169" t="s">
        <v>275</v>
      </c>
      <c r="AU187" s="169" t="s">
        <v>78</v>
      </c>
      <c r="AY187" s="13" t="s">
        <v>239</v>
      </c>
      <c r="BE187" s="97">
        <f t="shared" si="19"/>
        <v>0</v>
      </c>
      <c r="BF187" s="97">
        <f t="shared" si="20"/>
        <v>0</v>
      </c>
      <c r="BG187" s="97">
        <f t="shared" si="21"/>
        <v>0</v>
      </c>
      <c r="BH187" s="97">
        <f t="shared" si="22"/>
        <v>0</v>
      </c>
      <c r="BI187" s="97">
        <f t="shared" si="23"/>
        <v>0</v>
      </c>
      <c r="BJ187" s="13" t="s">
        <v>83</v>
      </c>
      <c r="BK187" s="97">
        <f t="shared" si="24"/>
        <v>0</v>
      </c>
      <c r="BL187" s="13" t="s">
        <v>245</v>
      </c>
      <c r="BM187" s="169" t="s">
        <v>664</v>
      </c>
    </row>
    <row r="188" spans="2:65" s="1" customFormat="1" ht="16.5" customHeight="1" x14ac:dyDescent="0.2">
      <c r="B188" s="131"/>
      <c r="C188" s="158" t="s">
        <v>459</v>
      </c>
      <c r="D188" s="158" t="s">
        <v>241</v>
      </c>
      <c r="E188" s="159" t="s">
        <v>2965</v>
      </c>
      <c r="F188" s="160" t="s">
        <v>2989</v>
      </c>
      <c r="G188" s="161" t="s">
        <v>353</v>
      </c>
      <c r="H188" s="162">
        <v>2</v>
      </c>
      <c r="I188" s="163"/>
      <c r="J188" s="164">
        <f t="shared" si="15"/>
        <v>0</v>
      </c>
      <c r="K188" s="165"/>
      <c r="L188" s="30"/>
      <c r="M188" s="166" t="s">
        <v>1</v>
      </c>
      <c r="N188" s="130" t="s">
        <v>37</v>
      </c>
      <c r="P188" s="167">
        <f t="shared" si="16"/>
        <v>0</v>
      </c>
      <c r="Q188" s="167">
        <v>0</v>
      </c>
      <c r="R188" s="167">
        <f t="shared" si="17"/>
        <v>0</v>
      </c>
      <c r="S188" s="167">
        <v>0</v>
      </c>
      <c r="T188" s="168">
        <f t="shared" si="18"/>
        <v>0</v>
      </c>
      <c r="AR188" s="169" t="s">
        <v>245</v>
      </c>
      <c r="AT188" s="169" t="s">
        <v>241</v>
      </c>
      <c r="AU188" s="169" t="s">
        <v>78</v>
      </c>
      <c r="AY188" s="13" t="s">
        <v>239</v>
      </c>
      <c r="BE188" s="97">
        <f t="shared" si="19"/>
        <v>0</v>
      </c>
      <c r="BF188" s="97">
        <f t="shared" si="20"/>
        <v>0</v>
      </c>
      <c r="BG188" s="97">
        <f t="shared" si="21"/>
        <v>0</v>
      </c>
      <c r="BH188" s="97">
        <f t="shared" si="22"/>
        <v>0</v>
      </c>
      <c r="BI188" s="97">
        <f t="shared" si="23"/>
        <v>0</v>
      </c>
      <c r="BJ188" s="13" t="s">
        <v>83</v>
      </c>
      <c r="BK188" s="97">
        <f t="shared" si="24"/>
        <v>0</v>
      </c>
      <c r="BL188" s="13" t="s">
        <v>245</v>
      </c>
      <c r="BM188" s="169" t="s">
        <v>672</v>
      </c>
    </row>
    <row r="189" spans="2:65" s="1" customFormat="1" ht="16.5" customHeight="1" x14ac:dyDescent="0.2">
      <c r="B189" s="131"/>
      <c r="C189" s="158" t="s">
        <v>463</v>
      </c>
      <c r="D189" s="158" t="s">
        <v>241</v>
      </c>
      <c r="E189" s="159" t="s">
        <v>2967</v>
      </c>
      <c r="F189" s="160" t="s">
        <v>2993</v>
      </c>
      <c r="G189" s="161" t="s">
        <v>353</v>
      </c>
      <c r="H189" s="162">
        <v>12</v>
      </c>
      <c r="I189" s="163"/>
      <c r="J189" s="164">
        <f t="shared" si="15"/>
        <v>0</v>
      </c>
      <c r="K189" s="165"/>
      <c r="L189" s="30"/>
      <c r="M189" s="166" t="s">
        <v>1</v>
      </c>
      <c r="N189" s="130" t="s">
        <v>37</v>
      </c>
      <c r="P189" s="167">
        <f t="shared" si="16"/>
        <v>0</v>
      </c>
      <c r="Q189" s="167">
        <v>0</v>
      </c>
      <c r="R189" s="167">
        <f t="shared" si="17"/>
        <v>0</v>
      </c>
      <c r="S189" s="167">
        <v>0</v>
      </c>
      <c r="T189" s="168">
        <f t="shared" si="18"/>
        <v>0</v>
      </c>
      <c r="AR189" s="169" t="s">
        <v>245</v>
      </c>
      <c r="AT189" s="169" t="s">
        <v>241</v>
      </c>
      <c r="AU189" s="169" t="s">
        <v>78</v>
      </c>
      <c r="AY189" s="13" t="s">
        <v>239</v>
      </c>
      <c r="BE189" s="97">
        <f t="shared" si="19"/>
        <v>0</v>
      </c>
      <c r="BF189" s="97">
        <f t="shared" si="20"/>
        <v>0</v>
      </c>
      <c r="BG189" s="97">
        <f t="shared" si="21"/>
        <v>0</v>
      </c>
      <c r="BH189" s="97">
        <f t="shared" si="22"/>
        <v>0</v>
      </c>
      <c r="BI189" s="97">
        <f t="shared" si="23"/>
        <v>0</v>
      </c>
      <c r="BJ189" s="13" t="s">
        <v>83</v>
      </c>
      <c r="BK189" s="97">
        <f t="shared" si="24"/>
        <v>0</v>
      </c>
      <c r="BL189" s="13" t="s">
        <v>245</v>
      </c>
      <c r="BM189" s="169" t="s">
        <v>680</v>
      </c>
    </row>
    <row r="190" spans="2:65" s="1" customFormat="1" ht="16.5" customHeight="1" x14ac:dyDescent="0.2">
      <c r="B190" s="131"/>
      <c r="C190" s="170" t="s">
        <v>467</v>
      </c>
      <c r="D190" s="170" t="s">
        <v>275</v>
      </c>
      <c r="E190" s="171" t="s">
        <v>3016</v>
      </c>
      <c r="F190" s="172" t="s">
        <v>2906</v>
      </c>
      <c r="G190" s="173" t="s">
        <v>353</v>
      </c>
      <c r="H190" s="174">
        <v>10</v>
      </c>
      <c r="I190" s="175"/>
      <c r="J190" s="176">
        <f t="shared" si="15"/>
        <v>0</v>
      </c>
      <c r="K190" s="177"/>
      <c r="L190" s="178"/>
      <c r="M190" s="179" t="s">
        <v>1</v>
      </c>
      <c r="N190" s="180" t="s">
        <v>37</v>
      </c>
      <c r="P190" s="167">
        <f t="shared" si="16"/>
        <v>0</v>
      </c>
      <c r="Q190" s="167">
        <v>0</v>
      </c>
      <c r="R190" s="167">
        <f t="shared" si="17"/>
        <v>0</v>
      </c>
      <c r="S190" s="167">
        <v>0</v>
      </c>
      <c r="T190" s="168">
        <f t="shared" si="18"/>
        <v>0</v>
      </c>
      <c r="AR190" s="169" t="s">
        <v>270</v>
      </c>
      <c r="AT190" s="169" t="s">
        <v>275</v>
      </c>
      <c r="AU190" s="169" t="s">
        <v>78</v>
      </c>
      <c r="AY190" s="13" t="s">
        <v>239</v>
      </c>
      <c r="BE190" s="97">
        <f t="shared" si="19"/>
        <v>0</v>
      </c>
      <c r="BF190" s="97">
        <f t="shared" si="20"/>
        <v>0</v>
      </c>
      <c r="BG190" s="97">
        <f t="shared" si="21"/>
        <v>0</v>
      </c>
      <c r="BH190" s="97">
        <f t="shared" si="22"/>
        <v>0</v>
      </c>
      <c r="BI190" s="97">
        <f t="shared" si="23"/>
        <v>0</v>
      </c>
      <c r="BJ190" s="13" t="s">
        <v>83</v>
      </c>
      <c r="BK190" s="97">
        <f t="shared" si="24"/>
        <v>0</v>
      </c>
      <c r="BL190" s="13" t="s">
        <v>245</v>
      </c>
      <c r="BM190" s="169" t="s">
        <v>688</v>
      </c>
    </row>
    <row r="191" spans="2:65" s="1" customFormat="1" ht="16.5" customHeight="1" x14ac:dyDescent="0.2">
      <c r="B191" s="131"/>
      <c r="C191" s="158" t="s">
        <v>471</v>
      </c>
      <c r="D191" s="158" t="s">
        <v>241</v>
      </c>
      <c r="E191" s="159" t="s">
        <v>2873</v>
      </c>
      <c r="F191" s="160" t="s">
        <v>2907</v>
      </c>
      <c r="G191" s="161" t="s">
        <v>353</v>
      </c>
      <c r="H191" s="162">
        <v>10</v>
      </c>
      <c r="I191" s="163"/>
      <c r="J191" s="164">
        <f t="shared" si="15"/>
        <v>0</v>
      </c>
      <c r="K191" s="165"/>
      <c r="L191" s="30"/>
      <c r="M191" s="166" t="s">
        <v>1</v>
      </c>
      <c r="N191" s="130" t="s">
        <v>37</v>
      </c>
      <c r="P191" s="167">
        <f t="shared" si="16"/>
        <v>0</v>
      </c>
      <c r="Q191" s="167">
        <v>0</v>
      </c>
      <c r="R191" s="167">
        <f t="shared" si="17"/>
        <v>0</v>
      </c>
      <c r="S191" s="167">
        <v>0</v>
      </c>
      <c r="T191" s="168">
        <f t="shared" si="18"/>
        <v>0</v>
      </c>
      <c r="AR191" s="169" t="s">
        <v>245</v>
      </c>
      <c r="AT191" s="169" t="s">
        <v>241</v>
      </c>
      <c r="AU191" s="169" t="s">
        <v>78</v>
      </c>
      <c r="AY191" s="13" t="s">
        <v>239</v>
      </c>
      <c r="BE191" s="97">
        <f t="shared" si="19"/>
        <v>0</v>
      </c>
      <c r="BF191" s="97">
        <f t="shared" si="20"/>
        <v>0</v>
      </c>
      <c r="BG191" s="97">
        <f t="shared" si="21"/>
        <v>0</v>
      </c>
      <c r="BH191" s="97">
        <f t="shared" si="22"/>
        <v>0</v>
      </c>
      <c r="BI191" s="97">
        <f t="shared" si="23"/>
        <v>0</v>
      </c>
      <c r="BJ191" s="13" t="s">
        <v>83</v>
      </c>
      <c r="BK191" s="97">
        <f t="shared" si="24"/>
        <v>0</v>
      </c>
      <c r="BL191" s="13" t="s">
        <v>245</v>
      </c>
      <c r="BM191" s="169" t="s">
        <v>696</v>
      </c>
    </row>
    <row r="192" spans="2:65" s="1" customFormat="1" ht="24.2" customHeight="1" x14ac:dyDescent="0.2">
      <c r="B192" s="131"/>
      <c r="C192" s="158" t="s">
        <v>475</v>
      </c>
      <c r="D192" s="158" t="s">
        <v>241</v>
      </c>
      <c r="E192" s="159" t="s">
        <v>2908</v>
      </c>
      <c r="F192" s="160" t="s">
        <v>2909</v>
      </c>
      <c r="G192" s="161" t="s">
        <v>1082</v>
      </c>
      <c r="H192" s="199">
        <v>0.3</v>
      </c>
      <c r="I192" s="163"/>
      <c r="J192" s="164">
        <f t="shared" si="15"/>
        <v>0</v>
      </c>
      <c r="K192" s="165"/>
      <c r="L192" s="30"/>
      <c r="M192" s="166" t="s">
        <v>1</v>
      </c>
      <c r="N192" s="130" t="s">
        <v>37</v>
      </c>
      <c r="P192" s="167">
        <f t="shared" si="16"/>
        <v>0</v>
      </c>
      <c r="Q192" s="167">
        <v>0</v>
      </c>
      <c r="R192" s="167">
        <f t="shared" si="17"/>
        <v>0</v>
      </c>
      <c r="S192" s="167">
        <v>0</v>
      </c>
      <c r="T192" s="168">
        <f t="shared" si="18"/>
        <v>0</v>
      </c>
      <c r="AR192" s="169" t="s">
        <v>245</v>
      </c>
      <c r="AT192" s="169" t="s">
        <v>241</v>
      </c>
      <c r="AU192" s="169" t="s">
        <v>78</v>
      </c>
      <c r="AY192" s="13" t="s">
        <v>239</v>
      </c>
      <c r="BE192" s="97">
        <f t="shared" si="19"/>
        <v>0</v>
      </c>
      <c r="BF192" s="97">
        <f t="shared" si="20"/>
        <v>0</v>
      </c>
      <c r="BG192" s="97">
        <f t="shared" si="21"/>
        <v>0</v>
      </c>
      <c r="BH192" s="97">
        <f t="shared" si="22"/>
        <v>0</v>
      </c>
      <c r="BI192" s="97">
        <f t="shared" si="23"/>
        <v>0</v>
      </c>
      <c r="BJ192" s="13" t="s">
        <v>83</v>
      </c>
      <c r="BK192" s="97">
        <f t="shared" si="24"/>
        <v>0</v>
      </c>
      <c r="BL192" s="13" t="s">
        <v>245</v>
      </c>
      <c r="BM192" s="169" t="s">
        <v>704</v>
      </c>
    </row>
    <row r="193" spans="2:65" s="1" customFormat="1" ht="24.2" customHeight="1" x14ac:dyDescent="0.2">
      <c r="B193" s="131"/>
      <c r="C193" s="158" t="s">
        <v>479</v>
      </c>
      <c r="D193" s="158" t="s">
        <v>241</v>
      </c>
      <c r="E193" s="159" t="s">
        <v>2910</v>
      </c>
      <c r="F193" s="160" t="s">
        <v>2870</v>
      </c>
      <c r="G193" s="161" t="s">
        <v>1082</v>
      </c>
      <c r="H193" s="199">
        <v>0.3</v>
      </c>
      <c r="I193" s="163"/>
      <c r="J193" s="164">
        <f t="shared" si="15"/>
        <v>0</v>
      </c>
      <c r="K193" s="165"/>
      <c r="L193" s="30"/>
      <c r="M193" s="182" t="s">
        <v>1</v>
      </c>
      <c r="N193" s="183" t="s">
        <v>37</v>
      </c>
      <c r="O193" s="184"/>
      <c r="P193" s="185">
        <f t="shared" si="16"/>
        <v>0</v>
      </c>
      <c r="Q193" s="185">
        <v>0</v>
      </c>
      <c r="R193" s="185">
        <f t="shared" si="17"/>
        <v>0</v>
      </c>
      <c r="S193" s="185">
        <v>0</v>
      </c>
      <c r="T193" s="186">
        <f t="shared" si="18"/>
        <v>0</v>
      </c>
      <c r="AR193" s="169" t="s">
        <v>245</v>
      </c>
      <c r="AT193" s="169" t="s">
        <v>241</v>
      </c>
      <c r="AU193" s="169" t="s">
        <v>78</v>
      </c>
      <c r="AY193" s="13" t="s">
        <v>239</v>
      </c>
      <c r="BE193" s="97">
        <f t="shared" si="19"/>
        <v>0</v>
      </c>
      <c r="BF193" s="97">
        <f t="shared" si="20"/>
        <v>0</v>
      </c>
      <c r="BG193" s="97">
        <f t="shared" si="21"/>
        <v>0</v>
      </c>
      <c r="BH193" s="97">
        <f t="shared" si="22"/>
        <v>0</v>
      </c>
      <c r="BI193" s="97">
        <f t="shared" si="23"/>
        <v>0</v>
      </c>
      <c r="BJ193" s="13" t="s">
        <v>83</v>
      </c>
      <c r="BK193" s="97">
        <f t="shared" si="24"/>
        <v>0</v>
      </c>
      <c r="BL193" s="13" t="s">
        <v>245</v>
      </c>
      <c r="BM193" s="169" t="s">
        <v>712</v>
      </c>
    </row>
    <row r="194" spans="2:65" s="1" customFormat="1" ht="6.95" customHeight="1" x14ac:dyDescent="0.2">
      <c r="B194" s="45"/>
      <c r="C194" s="46"/>
      <c r="D194" s="46"/>
      <c r="E194" s="46"/>
      <c r="F194" s="46"/>
      <c r="G194" s="46"/>
      <c r="H194" s="46"/>
      <c r="I194" s="46"/>
      <c r="J194" s="46"/>
      <c r="K194" s="46"/>
      <c r="L194" s="30"/>
    </row>
  </sheetData>
  <autoFilter ref="C131:K193" xr:uid="{00000000-0009-0000-0000-00000B000000}"/>
  <mergeCells count="17">
    <mergeCell ref="L2:V2"/>
    <mergeCell ref="D106:F106"/>
    <mergeCell ref="D107:F107"/>
    <mergeCell ref="D108:F108"/>
    <mergeCell ref="E120:H120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  <mergeCell ref="E29:H29"/>
    <mergeCell ref="E124:H124"/>
    <mergeCell ref="E122:H1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192"/>
  <sheetViews>
    <sheetView showGridLines="0" topLeftCell="A156" workbookViewId="0">
      <selection activeCell="F172" sqref="F172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3" t="s">
        <v>106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4587</v>
      </c>
      <c r="L4" s="16"/>
      <c r="M4" s="103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14</v>
      </c>
      <c r="L6" s="16"/>
    </row>
    <row r="7" spans="2:46" ht="16.5" customHeight="1" x14ac:dyDescent="0.2">
      <c r="B7" s="16"/>
      <c r="E7" s="259" t="str">
        <f>'Rekapitulácia stavby'!K6</f>
        <v>KFA - Košická futbalová aréna II. a III. etapa</v>
      </c>
      <c r="F7" s="261"/>
      <c r="G7" s="261"/>
      <c r="H7" s="261"/>
      <c r="L7" s="16"/>
    </row>
    <row r="8" spans="2:46" ht="12" customHeight="1" x14ac:dyDescent="0.2">
      <c r="B8" s="16"/>
      <c r="D8" s="23" t="s">
        <v>180</v>
      </c>
      <c r="L8" s="16"/>
    </row>
    <row r="9" spans="2:46" s="1" customFormat="1" ht="16.5" customHeight="1" x14ac:dyDescent="0.2">
      <c r="B9" s="30"/>
      <c r="E9" s="259" t="s">
        <v>181</v>
      </c>
      <c r="F9" s="257"/>
      <c r="G9" s="257"/>
      <c r="H9" s="257"/>
      <c r="L9" s="30"/>
    </row>
    <row r="10" spans="2:46" s="1" customFormat="1" ht="12" customHeight="1" x14ac:dyDescent="0.2">
      <c r="B10" s="30"/>
      <c r="D10" s="23" t="s">
        <v>182</v>
      </c>
      <c r="L10" s="30"/>
    </row>
    <row r="11" spans="2:46" s="1" customFormat="1" ht="16.5" customHeight="1" x14ac:dyDescent="0.2">
      <c r="B11" s="30"/>
      <c r="E11" s="226" t="s">
        <v>3017</v>
      </c>
      <c r="F11" s="257"/>
      <c r="G11" s="257"/>
      <c r="H11" s="257"/>
      <c r="L11" s="30"/>
    </row>
    <row r="12" spans="2:46" s="1" customFormat="1" x14ac:dyDescent="0.2">
      <c r="B12" s="30"/>
      <c r="L12" s="30"/>
    </row>
    <row r="13" spans="2:46" s="1" customFormat="1" ht="12" customHeight="1" x14ac:dyDescent="0.2">
      <c r="B13" s="30"/>
      <c r="D13" s="23" t="s">
        <v>15</v>
      </c>
      <c r="F13" s="21" t="s">
        <v>1</v>
      </c>
      <c r="I13" s="23" t="s">
        <v>16</v>
      </c>
      <c r="J13" s="21" t="s">
        <v>1</v>
      </c>
      <c r="L13" s="30"/>
    </row>
    <row r="14" spans="2:46" s="1" customFormat="1" ht="12" customHeight="1" x14ac:dyDescent="0.2">
      <c r="B14" s="30"/>
      <c r="D14" s="23" t="s">
        <v>17</v>
      </c>
      <c r="F14" s="21" t="s">
        <v>18</v>
      </c>
      <c r="I14" s="23" t="s">
        <v>19</v>
      </c>
      <c r="J14" s="53" t="str">
        <f>'Rekapitulácia stavby'!AN8</f>
        <v>4.10.2022 - REV05</v>
      </c>
      <c r="L14" s="30"/>
    </row>
    <row r="15" spans="2:46" s="1" customFormat="1" ht="10.9" customHeight="1" x14ac:dyDescent="0.2">
      <c r="B15" s="30"/>
      <c r="L15" s="30"/>
    </row>
    <row r="16" spans="2:46" s="1" customFormat="1" ht="12" customHeight="1" x14ac:dyDescent="0.2">
      <c r="B16" s="30"/>
      <c r="D16" s="23" t="s">
        <v>20</v>
      </c>
      <c r="I16" s="23" t="s">
        <v>21</v>
      </c>
      <c r="J16" s="21" t="str">
        <f>IF('Rekapitulácia stavby'!AN10="","",'Rekapitulácia stavby'!AN10)</f>
        <v/>
      </c>
      <c r="L16" s="30"/>
    </row>
    <row r="17" spans="2:12" s="1" customFormat="1" ht="18" customHeight="1" x14ac:dyDescent="0.2">
      <c r="B17" s="30"/>
      <c r="E17" s="21" t="str">
        <f>IF('Rekapitulácia stavby'!E11="","",'Rekapitulácia stavby'!E11)</f>
        <v xml:space="preserve"> </v>
      </c>
      <c r="I17" s="23" t="s">
        <v>22</v>
      </c>
      <c r="J17" s="21" t="str">
        <f>IF('Rekapitulácia stavby'!AN11="","",'Rekapitulácia stavby'!AN11)</f>
        <v/>
      </c>
      <c r="L17" s="30"/>
    </row>
    <row r="18" spans="2:12" s="1" customFormat="1" ht="6.95" customHeight="1" x14ac:dyDescent="0.2">
      <c r="B18" s="30"/>
      <c r="L18" s="30"/>
    </row>
    <row r="19" spans="2:12" s="1" customFormat="1" ht="12" customHeight="1" x14ac:dyDescent="0.2">
      <c r="B19" s="30"/>
      <c r="D19" s="23" t="s">
        <v>23</v>
      </c>
      <c r="I19" s="23" t="s">
        <v>21</v>
      </c>
      <c r="J19" s="24" t="str">
        <f>'Rekapitulácia stavby'!AN13</f>
        <v>Vyplň údaj</v>
      </c>
      <c r="L19" s="30"/>
    </row>
    <row r="20" spans="2:12" s="1" customFormat="1" ht="18" customHeight="1" x14ac:dyDescent="0.2">
      <c r="B20" s="30"/>
      <c r="E20" s="258" t="str">
        <f>'Rekapitulácia stavby'!E14</f>
        <v>Vyplň údaj</v>
      </c>
      <c r="F20" s="248"/>
      <c r="G20" s="248"/>
      <c r="H20" s="248"/>
      <c r="I20" s="23" t="s">
        <v>22</v>
      </c>
      <c r="J20" s="24" t="str">
        <f>'Rekapitulácia stavby'!AN14</f>
        <v>Vyplň údaj</v>
      </c>
      <c r="L20" s="30"/>
    </row>
    <row r="21" spans="2:12" s="1" customFormat="1" ht="6.95" customHeight="1" x14ac:dyDescent="0.2">
      <c r="B21" s="30"/>
      <c r="L21" s="30"/>
    </row>
    <row r="22" spans="2:12" s="1" customFormat="1" ht="12" customHeight="1" x14ac:dyDescent="0.2">
      <c r="B22" s="30"/>
      <c r="D22" s="23" t="s">
        <v>25</v>
      </c>
      <c r="I22" s="23" t="s">
        <v>21</v>
      </c>
      <c r="J22" s="21" t="str">
        <f>IF('Rekapitulácia stavby'!AN16="","",'Rekapitulácia stavby'!AN16)</f>
        <v/>
      </c>
      <c r="L22" s="30"/>
    </row>
    <row r="23" spans="2:12" s="1" customFormat="1" ht="18" customHeight="1" x14ac:dyDescent="0.2">
      <c r="B23" s="30"/>
      <c r="E23" s="21" t="str">
        <f>IF('Rekapitulácia stavby'!E17="","",'Rekapitulácia stavby'!E17)</f>
        <v>HESCON,s.r.o.</v>
      </c>
      <c r="I23" s="23" t="s">
        <v>22</v>
      </c>
      <c r="J23" s="21" t="str">
        <f>IF('Rekapitulácia stavby'!AN17="","",'Rekapitulácia stavby'!AN17)</f>
        <v/>
      </c>
      <c r="L23" s="30"/>
    </row>
    <row r="24" spans="2:12" s="1" customFormat="1" ht="6.95" customHeight="1" x14ac:dyDescent="0.2">
      <c r="B24" s="30"/>
      <c r="L24" s="30"/>
    </row>
    <row r="25" spans="2:12" s="1" customFormat="1" ht="12" customHeight="1" x14ac:dyDescent="0.2">
      <c r="B25" s="30"/>
      <c r="D25" s="23" t="s">
        <v>27</v>
      </c>
      <c r="I25" s="23" t="s">
        <v>21</v>
      </c>
      <c r="J25" s="21" t="str">
        <f>IF('Rekapitulácia stavby'!AN19="","",'Rekapitulácia stavby'!AN19)</f>
        <v/>
      </c>
      <c r="L25" s="30"/>
    </row>
    <row r="26" spans="2:12" s="1" customFormat="1" ht="18" customHeight="1" x14ac:dyDescent="0.2">
      <c r="B26" s="30"/>
      <c r="E26" s="21" t="str">
        <f>IF('Rekapitulácia stavby'!E20="","",'Rekapitulácia stavby'!E20)</f>
        <v xml:space="preserve"> </v>
      </c>
      <c r="I26" s="23" t="s">
        <v>22</v>
      </c>
      <c r="J26" s="21" t="str">
        <f>IF('Rekapitulácia stavby'!AN20="","",'Rekapitulácia stavby'!AN20)</f>
        <v/>
      </c>
      <c r="L26" s="30"/>
    </row>
    <row r="27" spans="2:12" s="1" customFormat="1" ht="6.95" customHeight="1" x14ac:dyDescent="0.2">
      <c r="B27" s="30"/>
      <c r="L27" s="30"/>
    </row>
    <row r="28" spans="2:12" s="1" customFormat="1" ht="12" customHeight="1" x14ac:dyDescent="0.2">
      <c r="B28" s="30"/>
      <c r="D28" s="23" t="s">
        <v>28</v>
      </c>
      <c r="L28" s="30"/>
    </row>
    <row r="29" spans="2:12" s="7" customFormat="1" ht="16.5" customHeight="1" x14ac:dyDescent="0.2">
      <c r="B29" s="104"/>
      <c r="E29" s="251" t="s">
        <v>1</v>
      </c>
      <c r="F29" s="251"/>
      <c r="G29" s="251"/>
      <c r="H29" s="251"/>
      <c r="L29" s="104"/>
    </row>
    <row r="30" spans="2:12" s="1" customFormat="1" ht="6.95" customHeight="1" x14ac:dyDescent="0.2">
      <c r="B30" s="30"/>
      <c r="L30" s="30"/>
    </row>
    <row r="31" spans="2:12" s="1" customFormat="1" ht="6.95" customHeight="1" x14ac:dyDescent="0.2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5" customHeight="1" x14ac:dyDescent="0.2">
      <c r="B32" s="30"/>
      <c r="D32" s="21" t="s">
        <v>187</v>
      </c>
      <c r="J32" s="29">
        <f>J98</f>
        <v>0</v>
      </c>
      <c r="L32" s="30"/>
    </row>
    <row r="33" spans="2:12" s="1" customFormat="1" ht="14.45" customHeight="1" x14ac:dyDescent="0.2">
      <c r="B33" s="30"/>
      <c r="D33" s="28" t="s">
        <v>174</v>
      </c>
      <c r="J33" s="29">
        <f>J103</f>
        <v>0</v>
      </c>
      <c r="L33" s="30"/>
    </row>
    <row r="34" spans="2:12" s="1" customFormat="1" ht="25.35" customHeight="1" x14ac:dyDescent="0.2">
      <c r="B34" s="30"/>
      <c r="D34" s="105" t="s">
        <v>31</v>
      </c>
      <c r="J34" s="66">
        <f>ROUND(J32 + J33, 2)</f>
        <v>0</v>
      </c>
      <c r="L34" s="30"/>
    </row>
    <row r="35" spans="2:12" s="1" customFormat="1" ht="6.95" customHeight="1" x14ac:dyDescent="0.2">
      <c r="B35" s="30"/>
      <c r="D35" s="54"/>
      <c r="E35" s="54"/>
      <c r="F35" s="54"/>
      <c r="G35" s="54"/>
      <c r="H35" s="54"/>
      <c r="I35" s="54"/>
      <c r="J35" s="54"/>
      <c r="K35" s="54"/>
      <c r="L35" s="30"/>
    </row>
    <row r="36" spans="2:12" s="1" customFormat="1" ht="14.45" customHeight="1" x14ac:dyDescent="0.2">
      <c r="B36" s="30"/>
      <c r="F36" s="33" t="s">
        <v>33</v>
      </c>
      <c r="I36" s="33" t="s">
        <v>32</v>
      </c>
      <c r="J36" s="33" t="s">
        <v>34</v>
      </c>
      <c r="L36" s="30"/>
    </row>
    <row r="37" spans="2:12" s="1" customFormat="1" ht="14.45" customHeight="1" x14ac:dyDescent="0.2">
      <c r="B37" s="30"/>
      <c r="D37" s="106" t="s">
        <v>35</v>
      </c>
      <c r="E37" s="35" t="s">
        <v>36</v>
      </c>
      <c r="F37" s="107">
        <f>ROUND((SUM(BE103:BE110) + SUM(BE132:BE184)),  2)</f>
        <v>0</v>
      </c>
      <c r="G37" s="108"/>
      <c r="H37" s="108"/>
      <c r="I37" s="109">
        <v>0.2</v>
      </c>
      <c r="J37" s="107">
        <f>ROUND(((SUM(BE103:BE110) + SUM(BE132:BE184))*I37),  2)</f>
        <v>0</v>
      </c>
      <c r="L37" s="30"/>
    </row>
    <row r="38" spans="2:12" s="1" customFormat="1" ht="14.45" customHeight="1" x14ac:dyDescent="0.2">
      <c r="B38" s="30"/>
      <c r="E38" s="35" t="s">
        <v>37</v>
      </c>
      <c r="F38" s="107">
        <f>ROUND((SUM(BF103:BF110) + SUM(BF132:BF184)),  2)</f>
        <v>0</v>
      </c>
      <c r="G38" s="108"/>
      <c r="H38" s="108"/>
      <c r="I38" s="109">
        <v>0.2</v>
      </c>
      <c r="J38" s="107">
        <f>ROUND(((SUM(BF103:BF110) + SUM(BF132:BF184))*I38),  2)</f>
        <v>0</v>
      </c>
      <c r="L38" s="30"/>
    </row>
    <row r="39" spans="2:12" s="1" customFormat="1" ht="14.45" hidden="1" customHeight="1" x14ac:dyDescent="0.2">
      <c r="B39" s="30"/>
      <c r="E39" s="23" t="s">
        <v>38</v>
      </c>
      <c r="F39" s="86">
        <f>ROUND((SUM(BG103:BG110) + SUM(BG132:BG184)),  2)</f>
        <v>0</v>
      </c>
      <c r="I39" s="110">
        <v>0.2</v>
      </c>
      <c r="J39" s="86">
        <f>0</f>
        <v>0</v>
      </c>
      <c r="L39" s="30"/>
    </row>
    <row r="40" spans="2:12" s="1" customFormat="1" ht="14.45" hidden="1" customHeight="1" x14ac:dyDescent="0.2">
      <c r="B40" s="30"/>
      <c r="E40" s="23" t="s">
        <v>39</v>
      </c>
      <c r="F40" s="86">
        <f>ROUND((SUM(BH103:BH110) + SUM(BH132:BH184)),  2)</f>
        <v>0</v>
      </c>
      <c r="I40" s="110">
        <v>0.2</v>
      </c>
      <c r="J40" s="86">
        <f>0</f>
        <v>0</v>
      </c>
      <c r="L40" s="30"/>
    </row>
    <row r="41" spans="2:12" s="1" customFormat="1" ht="14.45" hidden="1" customHeight="1" x14ac:dyDescent="0.2">
      <c r="B41" s="30"/>
      <c r="E41" s="35" t="s">
        <v>40</v>
      </c>
      <c r="F41" s="107">
        <f>ROUND((SUM(BI103:BI110) + SUM(BI132:BI184)),  2)</f>
        <v>0</v>
      </c>
      <c r="G41" s="108"/>
      <c r="H41" s="108"/>
      <c r="I41" s="109">
        <v>0</v>
      </c>
      <c r="J41" s="107">
        <f>0</f>
        <v>0</v>
      </c>
      <c r="L41" s="30"/>
    </row>
    <row r="42" spans="2:12" s="1" customFormat="1" ht="6.95" customHeight="1" x14ac:dyDescent="0.2">
      <c r="B42" s="30"/>
      <c r="L42" s="30"/>
    </row>
    <row r="43" spans="2:12" s="1" customFormat="1" ht="25.35" customHeight="1" x14ac:dyDescent="0.2">
      <c r="B43" s="30"/>
      <c r="C43" s="101"/>
      <c r="D43" s="111" t="s">
        <v>41</v>
      </c>
      <c r="E43" s="57"/>
      <c r="F43" s="57"/>
      <c r="G43" s="112" t="s">
        <v>42</v>
      </c>
      <c r="H43" s="113" t="s">
        <v>43</v>
      </c>
      <c r="I43" s="57"/>
      <c r="J43" s="114">
        <f>SUM(J34:J41)</f>
        <v>0</v>
      </c>
      <c r="K43" s="115"/>
      <c r="L43" s="30"/>
    </row>
    <row r="44" spans="2:12" s="1" customFormat="1" ht="14.45" customHeight="1" x14ac:dyDescent="0.2">
      <c r="B44" s="30"/>
      <c r="L44" s="30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30"/>
      <c r="D50" s="42" t="s">
        <v>44</v>
      </c>
      <c r="E50" s="43"/>
      <c r="F50" s="43"/>
      <c r="G50" s="42" t="s">
        <v>45</v>
      </c>
      <c r="H50" s="43"/>
      <c r="I50" s="43"/>
      <c r="J50" s="43"/>
      <c r="K50" s="43"/>
      <c r="L50" s="30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30"/>
      <c r="D61" s="44" t="s">
        <v>46</v>
      </c>
      <c r="E61" s="32"/>
      <c r="F61" s="116" t="s">
        <v>47</v>
      </c>
      <c r="G61" s="44" t="s">
        <v>46</v>
      </c>
      <c r="H61" s="32"/>
      <c r="I61" s="32"/>
      <c r="J61" s="117" t="s">
        <v>47</v>
      </c>
      <c r="K61" s="32"/>
      <c r="L61" s="30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30"/>
      <c r="D65" s="42" t="s">
        <v>48</v>
      </c>
      <c r="E65" s="43"/>
      <c r="F65" s="43"/>
      <c r="G65" s="42" t="s">
        <v>49</v>
      </c>
      <c r="H65" s="43"/>
      <c r="I65" s="43"/>
      <c r="J65" s="43"/>
      <c r="K65" s="43"/>
      <c r="L65" s="30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30"/>
      <c r="D76" s="44" t="s">
        <v>46</v>
      </c>
      <c r="E76" s="32"/>
      <c r="F76" s="116" t="s">
        <v>47</v>
      </c>
      <c r="G76" s="44" t="s">
        <v>46</v>
      </c>
      <c r="H76" s="32"/>
      <c r="I76" s="32"/>
      <c r="J76" s="117" t="s">
        <v>47</v>
      </c>
      <c r="K76" s="32"/>
      <c r="L76" s="30"/>
    </row>
    <row r="77" spans="2:12" s="1" customFormat="1" ht="14.45" customHeight="1" x14ac:dyDescent="0.2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12" s="1" customFormat="1" ht="6.95" customHeight="1" x14ac:dyDescent="0.2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12" s="1" customFormat="1" ht="24.95" customHeight="1" x14ac:dyDescent="0.2">
      <c r="B82" s="30"/>
      <c r="C82" s="17" t="s">
        <v>4588</v>
      </c>
      <c r="L82" s="30"/>
    </row>
    <row r="83" spans="2:12" s="1" customFormat="1" ht="6.95" customHeight="1" x14ac:dyDescent="0.2">
      <c r="B83" s="30"/>
      <c r="L83" s="30"/>
    </row>
    <row r="84" spans="2:12" s="1" customFormat="1" ht="12" customHeight="1" x14ac:dyDescent="0.2">
      <c r="B84" s="30"/>
      <c r="C84" s="23" t="s">
        <v>14</v>
      </c>
      <c r="L84" s="30"/>
    </row>
    <row r="85" spans="2:12" s="1" customFormat="1" ht="16.5" customHeight="1" x14ac:dyDescent="0.2">
      <c r="B85" s="30"/>
      <c r="E85" s="259" t="str">
        <f>E7</f>
        <v>KFA - Košická futbalová aréna II. a III. etapa</v>
      </c>
      <c r="F85" s="261"/>
      <c r="G85" s="261"/>
      <c r="H85" s="261"/>
      <c r="L85" s="30"/>
    </row>
    <row r="86" spans="2:12" ht="12" customHeight="1" x14ac:dyDescent="0.2">
      <c r="B86" s="16"/>
      <c r="C86" s="23" t="s">
        <v>180</v>
      </c>
      <c r="L86" s="16"/>
    </row>
    <row r="87" spans="2:12" s="1" customFormat="1" ht="16.5" customHeight="1" x14ac:dyDescent="0.2">
      <c r="B87" s="30"/>
      <c r="E87" s="259" t="s">
        <v>181</v>
      </c>
      <c r="F87" s="257"/>
      <c r="G87" s="257"/>
      <c r="H87" s="257"/>
      <c r="L87" s="30"/>
    </row>
    <row r="88" spans="2:12" s="1" customFormat="1" ht="12" customHeight="1" x14ac:dyDescent="0.2">
      <c r="B88" s="30"/>
      <c r="C88" s="23" t="s">
        <v>182</v>
      </c>
      <c r="L88" s="30"/>
    </row>
    <row r="89" spans="2:12" s="1" customFormat="1" ht="16.5" customHeight="1" x14ac:dyDescent="0.2">
      <c r="B89" s="30"/>
      <c r="E89" s="226" t="str">
        <f>E11</f>
        <v>014 - ZTI - Vstavok D2</v>
      </c>
      <c r="F89" s="257"/>
      <c r="G89" s="257"/>
      <c r="H89" s="257"/>
      <c r="L89" s="30"/>
    </row>
    <row r="90" spans="2:12" s="1" customFormat="1" ht="6.95" customHeight="1" x14ac:dyDescent="0.2">
      <c r="B90" s="30"/>
      <c r="L90" s="30"/>
    </row>
    <row r="91" spans="2:12" s="1" customFormat="1" ht="12" customHeight="1" x14ac:dyDescent="0.2">
      <c r="B91" s="30"/>
      <c r="C91" s="23" t="s">
        <v>17</v>
      </c>
      <c r="F91" s="21" t="str">
        <f>F14</f>
        <v xml:space="preserve"> </v>
      </c>
      <c r="I91" s="23" t="s">
        <v>19</v>
      </c>
      <c r="J91" s="53" t="str">
        <f>IF(J14="","",J14)</f>
        <v>4.10.2022 - REV05</v>
      </c>
      <c r="L91" s="30"/>
    </row>
    <row r="92" spans="2:12" s="1" customFormat="1" ht="6.95" customHeight="1" x14ac:dyDescent="0.2">
      <c r="B92" s="30"/>
      <c r="L92" s="30"/>
    </row>
    <row r="93" spans="2:12" s="1" customFormat="1" ht="15.2" customHeight="1" x14ac:dyDescent="0.2">
      <c r="B93" s="30"/>
      <c r="C93" s="23" t="s">
        <v>20</v>
      </c>
      <c r="F93" s="21" t="str">
        <f>E17</f>
        <v xml:space="preserve"> </v>
      </c>
      <c r="I93" s="23" t="s">
        <v>25</v>
      </c>
      <c r="J93" s="26" t="str">
        <f>E23</f>
        <v>HESCON,s.r.o.</v>
      </c>
      <c r="L93" s="30"/>
    </row>
    <row r="94" spans="2:12" s="1" customFormat="1" ht="15.2" customHeight="1" x14ac:dyDescent="0.2">
      <c r="B94" s="30"/>
      <c r="C94" s="23" t="s">
        <v>23</v>
      </c>
      <c r="F94" s="21" t="str">
        <f>IF(E20="","",E20)</f>
        <v>Vyplň údaj</v>
      </c>
      <c r="I94" s="23" t="s">
        <v>27</v>
      </c>
      <c r="J94" s="26" t="str">
        <f>E26</f>
        <v xml:space="preserve"> </v>
      </c>
      <c r="L94" s="30"/>
    </row>
    <row r="95" spans="2:12" s="1" customFormat="1" ht="10.35" customHeight="1" x14ac:dyDescent="0.2">
      <c r="B95" s="30"/>
      <c r="L95" s="30"/>
    </row>
    <row r="96" spans="2:12" s="1" customFormat="1" ht="29.25" customHeight="1" x14ac:dyDescent="0.2">
      <c r="B96" s="30"/>
      <c r="C96" s="118" t="s">
        <v>188</v>
      </c>
      <c r="D96" s="101"/>
      <c r="E96" s="101"/>
      <c r="F96" s="101"/>
      <c r="G96" s="101"/>
      <c r="H96" s="101"/>
      <c r="I96" s="101"/>
      <c r="J96" s="119" t="s">
        <v>189</v>
      </c>
      <c r="K96" s="101"/>
      <c r="L96" s="30"/>
    </row>
    <row r="97" spans="2:65" s="1" customFormat="1" ht="10.35" customHeight="1" x14ac:dyDescent="0.2">
      <c r="B97" s="30"/>
      <c r="L97" s="30"/>
    </row>
    <row r="98" spans="2:65" s="1" customFormat="1" ht="22.9" customHeight="1" x14ac:dyDescent="0.2">
      <c r="B98" s="30"/>
      <c r="C98" s="120" t="s">
        <v>190</v>
      </c>
      <c r="J98" s="66">
        <f>J132</f>
        <v>0</v>
      </c>
      <c r="L98" s="30"/>
      <c r="AU98" s="13" t="s">
        <v>191</v>
      </c>
    </row>
    <row r="99" spans="2:65" s="8" customFormat="1" ht="24.95" customHeight="1" x14ac:dyDescent="0.2">
      <c r="B99" s="121"/>
      <c r="D99" s="122" t="s">
        <v>2918</v>
      </c>
      <c r="E99" s="123"/>
      <c r="F99" s="123"/>
      <c r="G99" s="123"/>
      <c r="H99" s="123"/>
      <c r="I99" s="123"/>
      <c r="J99" s="124">
        <f>J133</f>
        <v>0</v>
      </c>
      <c r="L99" s="121"/>
    </row>
    <row r="100" spans="2:65" s="8" customFormat="1" ht="24.95" customHeight="1" x14ac:dyDescent="0.2">
      <c r="B100" s="121"/>
      <c r="D100" s="122" t="s">
        <v>2923</v>
      </c>
      <c r="E100" s="123"/>
      <c r="F100" s="123"/>
      <c r="G100" s="123"/>
      <c r="H100" s="123"/>
      <c r="I100" s="123"/>
      <c r="J100" s="124">
        <f>J160</f>
        <v>0</v>
      </c>
      <c r="L100" s="121"/>
    </row>
    <row r="101" spans="2:65" s="1" customFormat="1" ht="21.75" customHeight="1" x14ac:dyDescent="0.2">
      <c r="B101" s="30"/>
      <c r="L101" s="30"/>
    </row>
    <row r="102" spans="2:65" s="1" customFormat="1" ht="6.95" customHeight="1" x14ac:dyDescent="0.2">
      <c r="B102" s="30"/>
      <c r="L102" s="30"/>
    </row>
    <row r="103" spans="2:65" s="1" customFormat="1" ht="29.25" customHeight="1" x14ac:dyDescent="0.2">
      <c r="B103" s="30"/>
      <c r="C103" s="120" t="s">
        <v>217</v>
      </c>
      <c r="J103" s="129">
        <f>ROUND(J104 + J105 + J106 + J107 + J108 + J109,2)</f>
        <v>0</v>
      </c>
      <c r="L103" s="30"/>
      <c r="N103" s="130" t="s">
        <v>35</v>
      </c>
    </row>
    <row r="104" spans="2:65" s="1" customFormat="1" ht="18" customHeight="1" x14ac:dyDescent="0.2">
      <c r="B104" s="131"/>
      <c r="C104" s="132"/>
      <c r="D104" s="207" t="s">
        <v>218</v>
      </c>
      <c r="E104" s="260"/>
      <c r="F104" s="260"/>
      <c r="G104" s="132"/>
      <c r="H104" s="132"/>
      <c r="I104" s="132"/>
      <c r="J104" s="94">
        <v>0</v>
      </c>
      <c r="K104" s="132"/>
      <c r="L104" s="131"/>
      <c r="M104" s="132"/>
      <c r="N104" s="134" t="s">
        <v>37</v>
      </c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5" t="s">
        <v>219</v>
      </c>
      <c r="AZ104" s="132"/>
      <c r="BA104" s="132"/>
      <c r="BB104" s="132"/>
      <c r="BC104" s="132"/>
      <c r="BD104" s="132"/>
      <c r="BE104" s="136">
        <f t="shared" ref="BE104:BE109" si="0">IF(N104="základná",J104,0)</f>
        <v>0</v>
      </c>
      <c r="BF104" s="136">
        <f t="shared" ref="BF104:BF109" si="1">IF(N104="znížená",J104,0)</f>
        <v>0</v>
      </c>
      <c r="BG104" s="136">
        <f t="shared" ref="BG104:BG109" si="2">IF(N104="zákl. prenesená",J104,0)</f>
        <v>0</v>
      </c>
      <c r="BH104" s="136">
        <f t="shared" ref="BH104:BH109" si="3">IF(N104="zníž. prenesená",J104,0)</f>
        <v>0</v>
      </c>
      <c r="BI104" s="136">
        <f t="shared" ref="BI104:BI109" si="4">IF(N104="nulová",J104,0)</f>
        <v>0</v>
      </c>
      <c r="BJ104" s="135" t="s">
        <v>83</v>
      </c>
      <c r="BK104" s="132"/>
      <c r="BL104" s="132"/>
      <c r="BM104" s="132"/>
    </row>
    <row r="105" spans="2:65" s="1" customFormat="1" ht="18" customHeight="1" x14ac:dyDescent="0.2">
      <c r="B105" s="131"/>
      <c r="C105" s="132"/>
      <c r="D105" s="207" t="s">
        <v>220</v>
      </c>
      <c r="E105" s="260"/>
      <c r="F105" s="260"/>
      <c r="G105" s="132"/>
      <c r="H105" s="132"/>
      <c r="I105" s="132"/>
      <c r="J105" s="94">
        <v>0</v>
      </c>
      <c r="K105" s="132"/>
      <c r="L105" s="131"/>
      <c r="M105" s="132"/>
      <c r="N105" s="134" t="s">
        <v>37</v>
      </c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5" t="s">
        <v>219</v>
      </c>
      <c r="AZ105" s="132"/>
      <c r="BA105" s="132"/>
      <c r="BB105" s="132"/>
      <c r="BC105" s="132"/>
      <c r="BD105" s="132"/>
      <c r="BE105" s="136">
        <f t="shared" si="0"/>
        <v>0</v>
      </c>
      <c r="BF105" s="136">
        <f t="shared" si="1"/>
        <v>0</v>
      </c>
      <c r="BG105" s="136">
        <f t="shared" si="2"/>
        <v>0</v>
      </c>
      <c r="BH105" s="136">
        <f t="shared" si="3"/>
        <v>0</v>
      </c>
      <c r="BI105" s="136">
        <f t="shared" si="4"/>
        <v>0</v>
      </c>
      <c r="BJ105" s="135" t="s">
        <v>83</v>
      </c>
      <c r="BK105" s="132"/>
      <c r="BL105" s="132"/>
      <c r="BM105" s="132"/>
    </row>
    <row r="106" spans="2:65" s="1" customFormat="1" ht="18" customHeight="1" x14ac:dyDescent="0.2">
      <c r="B106" s="131"/>
      <c r="C106" s="132"/>
      <c r="D106" s="207" t="s">
        <v>221</v>
      </c>
      <c r="E106" s="260"/>
      <c r="F106" s="260"/>
      <c r="G106" s="132"/>
      <c r="H106" s="132"/>
      <c r="I106" s="132"/>
      <c r="J106" s="94">
        <v>0</v>
      </c>
      <c r="K106" s="132"/>
      <c r="L106" s="131"/>
      <c r="M106" s="132"/>
      <c r="N106" s="134" t="s">
        <v>37</v>
      </c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5" t="s">
        <v>219</v>
      </c>
      <c r="AZ106" s="132"/>
      <c r="BA106" s="132"/>
      <c r="BB106" s="132"/>
      <c r="BC106" s="132"/>
      <c r="BD106" s="132"/>
      <c r="BE106" s="136">
        <f t="shared" si="0"/>
        <v>0</v>
      </c>
      <c r="BF106" s="136">
        <f t="shared" si="1"/>
        <v>0</v>
      </c>
      <c r="BG106" s="136">
        <f t="shared" si="2"/>
        <v>0</v>
      </c>
      <c r="BH106" s="136">
        <f t="shared" si="3"/>
        <v>0</v>
      </c>
      <c r="BI106" s="136">
        <f t="shared" si="4"/>
        <v>0</v>
      </c>
      <c r="BJ106" s="135" t="s">
        <v>83</v>
      </c>
      <c r="BK106" s="132"/>
      <c r="BL106" s="132"/>
      <c r="BM106" s="132"/>
    </row>
    <row r="107" spans="2:65" s="1" customFormat="1" ht="18" customHeight="1" x14ac:dyDescent="0.2">
      <c r="B107" s="131"/>
      <c r="C107" s="132"/>
      <c r="D107" s="207" t="s">
        <v>222</v>
      </c>
      <c r="E107" s="260"/>
      <c r="F107" s="260"/>
      <c r="G107" s="132"/>
      <c r="H107" s="132"/>
      <c r="I107" s="132"/>
      <c r="J107" s="94">
        <v>0</v>
      </c>
      <c r="K107" s="132"/>
      <c r="L107" s="131"/>
      <c r="M107" s="132"/>
      <c r="N107" s="134" t="s">
        <v>37</v>
      </c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5" t="s">
        <v>219</v>
      </c>
      <c r="AZ107" s="132"/>
      <c r="BA107" s="132"/>
      <c r="BB107" s="132"/>
      <c r="BC107" s="132"/>
      <c r="BD107" s="132"/>
      <c r="BE107" s="136">
        <f t="shared" si="0"/>
        <v>0</v>
      </c>
      <c r="BF107" s="136">
        <f t="shared" si="1"/>
        <v>0</v>
      </c>
      <c r="BG107" s="136">
        <f t="shared" si="2"/>
        <v>0</v>
      </c>
      <c r="BH107" s="136">
        <f t="shared" si="3"/>
        <v>0</v>
      </c>
      <c r="BI107" s="136">
        <f t="shared" si="4"/>
        <v>0</v>
      </c>
      <c r="BJ107" s="135" t="s">
        <v>83</v>
      </c>
      <c r="BK107" s="132"/>
      <c r="BL107" s="132"/>
      <c r="BM107" s="132"/>
    </row>
    <row r="108" spans="2:65" s="1" customFormat="1" ht="18" customHeight="1" x14ac:dyDescent="0.2">
      <c r="B108" s="131"/>
      <c r="C108" s="132"/>
      <c r="D108" s="207" t="s">
        <v>223</v>
      </c>
      <c r="E108" s="260"/>
      <c r="F108" s="260"/>
      <c r="G108" s="132"/>
      <c r="H108" s="132"/>
      <c r="I108" s="132"/>
      <c r="J108" s="94">
        <v>0</v>
      </c>
      <c r="K108" s="132"/>
      <c r="L108" s="131"/>
      <c r="M108" s="132"/>
      <c r="N108" s="134" t="s">
        <v>37</v>
      </c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5" t="s">
        <v>219</v>
      </c>
      <c r="AZ108" s="132"/>
      <c r="BA108" s="132"/>
      <c r="BB108" s="132"/>
      <c r="BC108" s="132"/>
      <c r="BD108" s="132"/>
      <c r="BE108" s="136">
        <f t="shared" si="0"/>
        <v>0</v>
      </c>
      <c r="BF108" s="136">
        <f t="shared" si="1"/>
        <v>0</v>
      </c>
      <c r="BG108" s="136">
        <f t="shared" si="2"/>
        <v>0</v>
      </c>
      <c r="BH108" s="136">
        <f t="shared" si="3"/>
        <v>0</v>
      </c>
      <c r="BI108" s="136">
        <f t="shared" si="4"/>
        <v>0</v>
      </c>
      <c r="BJ108" s="135" t="s">
        <v>83</v>
      </c>
      <c r="BK108" s="132"/>
      <c r="BL108" s="132"/>
      <c r="BM108" s="132"/>
    </row>
    <row r="109" spans="2:65" s="1" customFormat="1" ht="18" customHeight="1" x14ac:dyDescent="0.2">
      <c r="B109" s="131"/>
      <c r="C109" s="132"/>
      <c r="D109" s="133" t="s">
        <v>224</v>
      </c>
      <c r="E109" s="132"/>
      <c r="F109" s="132"/>
      <c r="G109" s="132"/>
      <c r="H109" s="132"/>
      <c r="I109" s="132"/>
      <c r="J109" s="94">
        <f>ROUND(J32*T109,2)</f>
        <v>0</v>
      </c>
      <c r="K109" s="132"/>
      <c r="L109" s="131"/>
      <c r="M109" s="132"/>
      <c r="N109" s="134" t="s">
        <v>37</v>
      </c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5" t="s">
        <v>225</v>
      </c>
      <c r="AZ109" s="132"/>
      <c r="BA109" s="132"/>
      <c r="BB109" s="132"/>
      <c r="BC109" s="132"/>
      <c r="BD109" s="132"/>
      <c r="BE109" s="136">
        <f t="shared" si="0"/>
        <v>0</v>
      </c>
      <c r="BF109" s="136">
        <f t="shared" si="1"/>
        <v>0</v>
      </c>
      <c r="BG109" s="136">
        <f t="shared" si="2"/>
        <v>0</v>
      </c>
      <c r="BH109" s="136">
        <f t="shared" si="3"/>
        <v>0</v>
      </c>
      <c r="BI109" s="136">
        <f t="shared" si="4"/>
        <v>0</v>
      </c>
      <c r="BJ109" s="135" t="s">
        <v>83</v>
      </c>
      <c r="BK109" s="132"/>
      <c r="BL109" s="132"/>
      <c r="BM109" s="132"/>
    </row>
    <row r="110" spans="2:65" s="1" customFormat="1" x14ac:dyDescent="0.2">
      <c r="B110" s="30"/>
      <c r="L110" s="30"/>
    </row>
    <row r="111" spans="2:65" s="1" customFormat="1" ht="29.25" customHeight="1" x14ac:dyDescent="0.2">
      <c r="B111" s="30"/>
      <c r="C111" s="100" t="s">
        <v>179</v>
      </c>
      <c r="D111" s="101"/>
      <c r="E111" s="101"/>
      <c r="F111" s="101"/>
      <c r="G111" s="101"/>
      <c r="H111" s="101"/>
      <c r="I111" s="101"/>
      <c r="J111" s="102">
        <f>ROUND(J98+J103,2)</f>
        <v>0</v>
      </c>
      <c r="K111" s="101"/>
      <c r="L111" s="30"/>
    </row>
    <row r="112" spans="2:65" s="1" customFormat="1" ht="6.95" customHeight="1" x14ac:dyDescent="0.2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30"/>
    </row>
    <row r="116" spans="2:12" s="1" customFormat="1" ht="6.95" customHeight="1" x14ac:dyDescent="0.2"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30"/>
    </row>
    <row r="117" spans="2:12" s="1" customFormat="1" ht="24.95" customHeight="1" x14ac:dyDescent="0.2">
      <c r="B117" s="30"/>
      <c r="C117" s="17" t="s">
        <v>4589</v>
      </c>
      <c r="L117" s="30"/>
    </row>
    <row r="118" spans="2:12" s="1" customFormat="1" ht="6.95" customHeight="1" x14ac:dyDescent="0.2">
      <c r="B118" s="30"/>
      <c r="L118" s="30"/>
    </row>
    <row r="119" spans="2:12" s="1" customFormat="1" ht="12" customHeight="1" x14ac:dyDescent="0.2">
      <c r="B119" s="30"/>
      <c r="C119" s="23" t="s">
        <v>14</v>
      </c>
      <c r="L119" s="30"/>
    </row>
    <row r="120" spans="2:12" s="1" customFormat="1" ht="16.5" customHeight="1" x14ac:dyDescent="0.2">
      <c r="B120" s="30"/>
      <c r="E120" s="259" t="str">
        <f>E7</f>
        <v>KFA - Košická futbalová aréna II. a III. etapa</v>
      </c>
      <c r="F120" s="261"/>
      <c r="G120" s="261"/>
      <c r="H120" s="261"/>
      <c r="L120" s="30"/>
    </row>
    <row r="121" spans="2:12" ht="12" customHeight="1" x14ac:dyDescent="0.2">
      <c r="B121" s="16"/>
      <c r="C121" s="23" t="s">
        <v>180</v>
      </c>
      <c r="L121" s="16"/>
    </row>
    <row r="122" spans="2:12" s="1" customFormat="1" ht="16.5" customHeight="1" x14ac:dyDescent="0.2">
      <c r="B122" s="30"/>
      <c r="E122" s="259" t="s">
        <v>181</v>
      </c>
      <c r="F122" s="257"/>
      <c r="G122" s="257"/>
      <c r="H122" s="257"/>
      <c r="L122" s="30"/>
    </row>
    <row r="123" spans="2:12" s="1" customFormat="1" ht="12" customHeight="1" x14ac:dyDescent="0.2">
      <c r="B123" s="30"/>
      <c r="C123" s="23" t="s">
        <v>182</v>
      </c>
      <c r="L123" s="30"/>
    </row>
    <row r="124" spans="2:12" s="1" customFormat="1" ht="16.5" customHeight="1" x14ac:dyDescent="0.2">
      <c r="B124" s="30"/>
      <c r="E124" s="226" t="str">
        <f>E11</f>
        <v>014 - ZTI - Vstavok D2</v>
      </c>
      <c r="F124" s="257"/>
      <c r="G124" s="257"/>
      <c r="H124" s="257"/>
      <c r="L124" s="30"/>
    </row>
    <row r="125" spans="2:12" s="1" customFormat="1" ht="6.95" customHeight="1" x14ac:dyDescent="0.2">
      <c r="B125" s="30"/>
      <c r="L125" s="30"/>
    </row>
    <row r="126" spans="2:12" s="1" customFormat="1" ht="12" customHeight="1" x14ac:dyDescent="0.2">
      <c r="B126" s="30"/>
      <c r="C126" s="23" t="s">
        <v>17</v>
      </c>
      <c r="F126" s="21" t="str">
        <f>F14</f>
        <v xml:space="preserve"> </v>
      </c>
      <c r="I126" s="23" t="s">
        <v>19</v>
      </c>
      <c r="J126" s="53" t="str">
        <f>IF(J14="","",J14)</f>
        <v>4.10.2022 - REV05</v>
      </c>
      <c r="L126" s="30"/>
    </row>
    <row r="127" spans="2:12" s="1" customFormat="1" ht="6.95" customHeight="1" x14ac:dyDescent="0.2">
      <c r="B127" s="30"/>
      <c r="L127" s="30"/>
    </row>
    <row r="128" spans="2:12" s="1" customFormat="1" ht="15.2" customHeight="1" x14ac:dyDescent="0.2">
      <c r="B128" s="30"/>
      <c r="C128" s="23" t="s">
        <v>20</v>
      </c>
      <c r="F128" s="21" t="str">
        <f>E17</f>
        <v xml:space="preserve"> </v>
      </c>
      <c r="I128" s="23" t="s">
        <v>25</v>
      </c>
      <c r="J128" s="26" t="str">
        <f>E23</f>
        <v>HESCON,s.r.o.</v>
      </c>
      <c r="L128" s="30"/>
    </row>
    <row r="129" spans="2:65" s="1" customFormat="1" ht="15.2" customHeight="1" x14ac:dyDescent="0.2">
      <c r="B129" s="30"/>
      <c r="C129" s="23" t="s">
        <v>23</v>
      </c>
      <c r="F129" s="21" t="str">
        <f>IF(E20="","",E20)</f>
        <v>Vyplň údaj</v>
      </c>
      <c r="I129" s="23" t="s">
        <v>27</v>
      </c>
      <c r="J129" s="26" t="str">
        <f>E26</f>
        <v xml:space="preserve"> </v>
      </c>
      <c r="L129" s="30"/>
    </row>
    <row r="130" spans="2:65" s="1" customFormat="1" ht="10.35" customHeight="1" x14ac:dyDescent="0.2">
      <c r="B130" s="30"/>
      <c r="L130" s="30"/>
    </row>
    <row r="131" spans="2:65" s="10" customFormat="1" ht="29.25" customHeight="1" x14ac:dyDescent="0.2">
      <c r="B131" s="137"/>
      <c r="C131" s="138" t="s">
        <v>226</v>
      </c>
      <c r="D131" s="139" t="s">
        <v>56</v>
      </c>
      <c r="E131" s="139" t="s">
        <v>52</v>
      </c>
      <c r="F131" s="139" t="s">
        <v>53</v>
      </c>
      <c r="G131" s="139" t="s">
        <v>227</v>
      </c>
      <c r="H131" s="139" t="s">
        <v>228</v>
      </c>
      <c r="I131" s="139" t="s">
        <v>229</v>
      </c>
      <c r="J131" s="140" t="s">
        <v>189</v>
      </c>
      <c r="K131" s="141" t="s">
        <v>230</v>
      </c>
      <c r="L131" s="137"/>
      <c r="M131" s="59" t="s">
        <v>1</v>
      </c>
      <c r="N131" s="60" t="s">
        <v>35</v>
      </c>
      <c r="O131" s="60" t="s">
        <v>231</v>
      </c>
      <c r="P131" s="60" t="s">
        <v>232</v>
      </c>
      <c r="Q131" s="60" t="s">
        <v>233</v>
      </c>
      <c r="R131" s="60" t="s">
        <v>234</v>
      </c>
      <c r="S131" s="60" t="s">
        <v>235</v>
      </c>
      <c r="T131" s="61" t="s">
        <v>236</v>
      </c>
    </row>
    <row r="132" spans="2:65" s="1" customFormat="1" ht="22.9" customHeight="1" x14ac:dyDescent="0.25">
      <c r="B132" s="30"/>
      <c r="C132" s="64" t="s">
        <v>187</v>
      </c>
      <c r="J132" s="142">
        <f>BK132</f>
        <v>0</v>
      </c>
      <c r="L132" s="30"/>
      <c r="M132" s="62"/>
      <c r="N132" s="54"/>
      <c r="O132" s="54"/>
      <c r="P132" s="143">
        <f>P133+P160</f>
        <v>0</v>
      </c>
      <c r="Q132" s="54"/>
      <c r="R132" s="143">
        <f>R133+R160</f>
        <v>0</v>
      </c>
      <c r="S132" s="54"/>
      <c r="T132" s="144">
        <f>T133+T160</f>
        <v>0</v>
      </c>
      <c r="AT132" s="13" t="s">
        <v>70</v>
      </c>
      <c r="AU132" s="13" t="s">
        <v>191</v>
      </c>
      <c r="BK132" s="145">
        <f>BK133+BK160</f>
        <v>0</v>
      </c>
    </row>
    <row r="133" spans="2:65" s="11" customFormat="1" ht="25.9" customHeight="1" x14ac:dyDescent="0.2">
      <c r="B133" s="146"/>
      <c r="D133" s="147" t="s">
        <v>70</v>
      </c>
      <c r="E133" s="148" t="s">
        <v>2920</v>
      </c>
      <c r="F133" s="148" t="s">
        <v>2844</v>
      </c>
      <c r="I133" s="149"/>
      <c r="J133" s="150">
        <f>BK133</f>
        <v>0</v>
      </c>
      <c r="L133" s="146"/>
      <c r="M133" s="151"/>
      <c r="P133" s="152">
        <f>SUM(P134:P159)</f>
        <v>0</v>
      </c>
      <c r="R133" s="152">
        <f>SUM(R134:R159)</f>
        <v>0</v>
      </c>
      <c r="T133" s="153">
        <f>SUM(T134:T159)</f>
        <v>0</v>
      </c>
      <c r="AR133" s="147" t="s">
        <v>78</v>
      </c>
      <c r="AT133" s="154" t="s">
        <v>70</v>
      </c>
      <c r="AU133" s="154" t="s">
        <v>71</v>
      </c>
      <c r="AY133" s="147" t="s">
        <v>239</v>
      </c>
      <c r="BK133" s="155">
        <f>SUM(BK134:BK159)</f>
        <v>0</v>
      </c>
    </row>
    <row r="134" spans="2:65" s="1" customFormat="1" ht="16.5" customHeight="1" x14ac:dyDescent="0.2">
      <c r="B134" s="131"/>
      <c r="C134" s="158" t="s">
        <v>78</v>
      </c>
      <c r="D134" s="158" t="s">
        <v>241</v>
      </c>
      <c r="E134" s="159" t="s">
        <v>2845</v>
      </c>
      <c r="F134" s="160" t="s">
        <v>2846</v>
      </c>
      <c r="G134" s="161" t="s">
        <v>331</v>
      </c>
      <c r="H134" s="162">
        <v>41</v>
      </c>
      <c r="I134" s="163"/>
      <c r="J134" s="164">
        <f t="shared" ref="J134:J159" si="5">ROUND(I134*H134,2)</f>
        <v>0</v>
      </c>
      <c r="K134" s="165"/>
      <c r="L134" s="30"/>
      <c r="M134" s="166" t="s">
        <v>1</v>
      </c>
      <c r="N134" s="130" t="s">
        <v>37</v>
      </c>
      <c r="P134" s="167">
        <f t="shared" ref="P134:P159" si="6">O134*H134</f>
        <v>0</v>
      </c>
      <c r="Q134" s="167">
        <v>0</v>
      </c>
      <c r="R134" s="167">
        <f t="shared" ref="R134:R159" si="7">Q134*H134</f>
        <v>0</v>
      </c>
      <c r="S134" s="167">
        <v>0</v>
      </c>
      <c r="T134" s="168">
        <f t="shared" ref="T134:T159" si="8">S134*H134</f>
        <v>0</v>
      </c>
      <c r="AR134" s="169" t="s">
        <v>245</v>
      </c>
      <c r="AT134" s="169" t="s">
        <v>241</v>
      </c>
      <c r="AU134" s="169" t="s">
        <v>78</v>
      </c>
      <c r="AY134" s="13" t="s">
        <v>239</v>
      </c>
      <c r="BE134" s="97">
        <f t="shared" ref="BE134:BE159" si="9">IF(N134="základná",J134,0)</f>
        <v>0</v>
      </c>
      <c r="BF134" s="97">
        <f t="shared" ref="BF134:BF159" si="10">IF(N134="znížená",J134,0)</f>
        <v>0</v>
      </c>
      <c r="BG134" s="97">
        <f t="shared" ref="BG134:BG159" si="11">IF(N134="zákl. prenesená",J134,0)</f>
        <v>0</v>
      </c>
      <c r="BH134" s="97">
        <f t="shared" ref="BH134:BH159" si="12">IF(N134="zníž. prenesená",J134,0)</f>
        <v>0</v>
      </c>
      <c r="BI134" s="97">
        <f t="shared" ref="BI134:BI159" si="13">IF(N134="nulová",J134,0)</f>
        <v>0</v>
      </c>
      <c r="BJ134" s="13" t="s">
        <v>83</v>
      </c>
      <c r="BK134" s="97">
        <f t="shared" ref="BK134:BK159" si="14">ROUND(I134*H134,2)</f>
        <v>0</v>
      </c>
      <c r="BL134" s="13" t="s">
        <v>245</v>
      </c>
      <c r="BM134" s="169" t="s">
        <v>83</v>
      </c>
    </row>
    <row r="135" spans="2:65" s="1" customFormat="1" ht="16.5" customHeight="1" x14ac:dyDescent="0.2">
      <c r="B135" s="131"/>
      <c r="C135" s="158" t="s">
        <v>83</v>
      </c>
      <c r="D135" s="158" t="s">
        <v>241</v>
      </c>
      <c r="E135" s="159" t="s">
        <v>2847</v>
      </c>
      <c r="F135" s="160" t="s">
        <v>2848</v>
      </c>
      <c r="G135" s="161" t="s">
        <v>331</v>
      </c>
      <c r="H135" s="162">
        <v>7</v>
      </c>
      <c r="I135" s="163"/>
      <c r="J135" s="164">
        <f t="shared" si="5"/>
        <v>0</v>
      </c>
      <c r="K135" s="165"/>
      <c r="L135" s="30"/>
      <c r="M135" s="166" t="s">
        <v>1</v>
      </c>
      <c r="N135" s="130" t="s">
        <v>37</v>
      </c>
      <c r="P135" s="167">
        <f t="shared" si="6"/>
        <v>0</v>
      </c>
      <c r="Q135" s="167">
        <v>0</v>
      </c>
      <c r="R135" s="167">
        <f t="shared" si="7"/>
        <v>0</v>
      </c>
      <c r="S135" s="167">
        <v>0</v>
      </c>
      <c r="T135" s="168">
        <f t="shared" si="8"/>
        <v>0</v>
      </c>
      <c r="AR135" s="169" t="s">
        <v>245</v>
      </c>
      <c r="AT135" s="169" t="s">
        <v>241</v>
      </c>
      <c r="AU135" s="169" t="s">
        <v>78</v>
      </c>
      <c r="AY135" s="13" t="s">
        <v>239</v>
      </c>
      <c r="BE135" s="97">
        <f t="shared" si="9"/>
        <v>0</v>
      </c>
      <c r="BF135" s="97">
        <f t="shared" si="10"/>
        <v>0</v>
      </c>
      <c r="BG135" s="97">
        <f t="shared" si="11"/>
        <v>0</v>
      </c>
      <c r="BH135" s="97">
        <f t="shared" si="12"/>
        <v>0</v>
      </c>
      <c r="BI135" s="97">
        <f t="shared" si="13"/>
        <v>0</v>
      </c>
      <c r="BJ135" s="13" t="s">
        <v>83</v>
      </c>
      <c r="BK135" s="97">
        <f t="shared" si="14"/>
        <v>0</v>
      </c>
      <c r="BL135" s="13" t="s">
        <v>245</v>
      </c>
      <c r="BM135" s="169" t="s">
        <v>245</v>
      </c>
    </row>
    <row r="136" spans="2:65" s="1" customFormat="1" ht="16.5" customHeight="1" x14ac:dyDescent="0.2">
      <c r="B136" s="131"/>
      <c r="C136" s="158" t="s">
        <v>251</v>
      </c>
      <c r="D136" s="158" t="s">
        <v>241</v>
      </c>
      <c r="E136" s="159" t="s">
        <v>2855</v>
      </c>
      <c r="F136" s="160" t="s">
        <v>2972</v>
      </c>
      <c r="G136" s="161" t="s">
        <v>331</v>
      </c>
      <c r="H136" s="162">
        <v>8</v>
      </c>
      <c r="I136" s="163"/>
      <c r="J136" s="164">
        <f t="shared" si="5"/>
        <v>0</v>
      </c>
      <c r="K136" s="165"/>
      <c r="L136" s="30"/>
      <c r="M136" s="166" t="s">
        <v>1</v>
      </c>
      <c r="N136" s="130" t="s">
        <v>37</v>
      </c>
      <c r="P136" s="167">
        <f t="shared" si="6"/>
        <v>0</v>
      </c>
      <c r="Q136" s="167">
        <v>0</v>
      </c>
      <c r="R136" s="167">
        <f t="shared" si="7"/>
        <v>0</v>
      </c>
      <c r="S136" s="167">
        <v>0</v>
      </c>
      <c r="T136" s="168">
        <f t="shared" si="8"/>
        <v>0</v>
      </c>
      <c r="AR136" s="169" t="s">
        <v>245</v>
      </c>
      <c r="AT136" s="169" t="s">
        <v>241</v>
      </c>
      <c r="AU136" s="169" t="s">
        <v>78</v>
      </c>
      <c r="AY136" s="13" t="s">
        <v>239</v>
      </c>
      <c r="BE136" s="97">
        <f t="shared" si="9"/>
        <v>0</v>
      </c>
      <c r="BF136" s="97">
        <f t="shared" si="10"/>
        <v>0</v>
      </c>
      <c r="BG136" s="97">
        <f t="shared" si="11"/>
        <v>0</v>
      </c>
      <c r="BH136" s="97">
        <f t="shared" si="12"/>
        <v>0</v>
      </c>
      <c r="BI136" s="97">
        <f t="shared" si="13"/>
        <v>0</v>
      </c>
      <c r="BJ136" s="13" t="s">
        <v>83</v>
      </c>
      <c r="BK136" s="97">
        <f t="shared" si="14"/>
        <v>0</v>
      </c>
      <c r="BL136" s="13" t="s">
        <v>245</v>
      </c>
      <c r="BM136" s="169" t="s">
        <v>262</v>
      </c>
    </row>
    <row r="137" spans="2:65" s="1" customFormat="1" ht="16.5" customHeight="1" x14ac:dyDescent="0.2">
      <c r="B137" s="131"/>
      <c r="C137" s="170" t="s">
        <v>245</v>
      </c>
      <c r="D137" s="170" t="s">
        <v>275</v>
      </c>
      <c r="E137" s="171" t="s">
        <v>2845</v>
      </c>
      <c r="F137" s="172" t="s">
        <v>2849</v>
      </c>
      <c r="G137" s="173" t="s">
        <v>331</v>
      </c>
      <c r="H137" s="174">
        <v>17</v>
      </c>
      <c r="I137" s="175"/>
      <c r="J137" s="176">
        <f t="shared" si="5"/>
        <v>0</v>
      </c>
      <c r="K137" s="177"/>
      <c r="L137" s="178"/>
      <c r="M137" s="179" t="s">
        <v>1</v>
      </c>
      <c r="N137" s="180" t="s">
        <v>37</v>
      </c>
      <c r="P137" s="167">
        <f t="shared" si="6"/>
        <v>0</v>
      </c>
      <c r="Q137" s="167">
        <v>0</v>
      </c>
      <c r="R137" s="167">
        <f t="shared" si="7"/>
        <v>0</v>
      </c>
      <c r="S137" s="167">
        <v>0</v>
      </c>
      <c r="T137" s="168">
        <f t="shared" si="8"/>
        <v>0</v>
      </c>
      <c r="AR137" s="169" t="s">
        <v>270</v>
      </c>
      <c r="AT137" s="169" t="s">
        <v>275</v>
      </c>
      <c r="AU137" s="169" t="s">
        <v>78</v>
      </c>
      <c r="AY137" s="13" t="s">
        <v>239</v>
      </c>
      <c r="BE137" s="97">
        <f t="shared" si="9"/>
        <v>0</v>
      </c>
      <c r="BF137" s="97">
        <f t="shared" si="10"/>
        <v>0</v>
      </c>
      <c r="BG137" s="97">
        <f t="shared" si="11"/>
        <v>0</v>
      </c>
      <c r="BH137" s="97">
        <f t="shared" si="12"/>
        <v>0</v>
      </c>
      <c r="BI137" s="97">
        <f t="shared" si="13"/>
        <v>0</v>
      </c>
      <c r="BJ137" s="13" t="s">
        <v>83</v>
      </c>
      <c r="BK137" s="97">
        <f t="shared" si="14"/>
        <v>0</v>
      </c>
      <c r="BL137" s="13" t="s">
        <v>245</v>
      </c>
      <c r="BM137" s="169" t="s">
        <v>270</v>
      </c>
    </row>
    <row r="138" spans="2:65" s="1" customFormat="1" ht="16.5" customHeight="1" x14ac:dyDescent="0.2">
      <c r="B138" s="131"/>
      <c r="C138" s="170" t="s">
        <v>258</v>
      </c>
      <c r="D138" s="170" t="s">
        <v>275</v>
      </c>
      <c r="E138" s="171" t="s">
        <v>2847</v>
      </c>
      <c r="F138" s="172" t="s">
        <v>2973</v>
      </c>
      <c r="G138" s="173" t="s">
        <v>331</v>
      </c>
      <c r="H138" s="174">
        <v>8</v>
      </c>
      <c r="I138" s="175"/>
      <c r="J138" s="176">
        <f t="shared" si="5"/>
        <v>0</v>
      </c>
      <c r="K138" s="177"/>
      <c r="L138" s="178"/>
      <c r="M138" s="179" t="s">
        <v>1</v>
      </c>
      <c r="N138" s="180" t="s">
        <v>37</v>
      </c>
      <c r="P138" s="167">
        <f t="shared" si="6"/>
        <v>0</v>
      </c>
      <c r="Q138" s="167">
        <v>0</v>
      </c>
      <c r="R138" s="167">
        <f t="shared" si="7"/>
        <v>0</v>
      </c>
      <c r="S138" s="167">
        <v>0</v>
      </c>
      <c r="T138" s="168">
        <f t="shared" si="8"/>
        <v>0</v>
      </c>
      <c r="AR138" s="169" t="s">
        <v>270</v>
      </c>
      <c r="AT138" s="169" t="s">
        <v>275</v>
      </c>
      <c r="AU138" s="169" t="s">
        <v>78</v>
      </c>
      <c r="AY138" s="13" t="s">
        <v>239</v>
      </c>
      <c r="BE138" s="97">
        <f t="shared" si="9"/>
        <v>0</v>
      </c>
      <c r="BF138" s="97">
        <f t="shared" si="10"/>
        <v>0</v>
      </c>
      <c r="BG138" s="97">
        <f t="shared" si="11"/>
        <v>0</v>
      </c>
      <c r="BH138" s="97">
        <f t="shared" si="12"/>
        <v>0</v>
      </c>
      <c r="BI138" s="97">
        <f t="shared" si="13"/>
        <v>0</v>
      </c>
      <c r="BJ138" s="13" t="s">
        <v>83</v>
      </c>
      <c r="BK138" s="97">
        <f t="shared" si="14"/>
        <v>0</v>
      </c>
      <c r="BL138" s="13" t="s">
        <v>245</v>
      </c>
      <c r="BM138" s="169" t="s">
        <v>280</v>
      </c>
    </row>
    <row r="139" spans="2:65" s="1" customFormat="1" ht="16.5" customHeight="1" x14ac:dyDescent="0.2">
      <c r="B139" s="131"/>
      <c r="C139" s="170" t="s">
        <v>262</v>
      </c>
      <c r="D139" s="170" t="s">
        <v>275</v>
      </c>
      <c r="E139" s="171" t="s">
        <v>2855</v>
      </c>
      <c r="F139" s="172" t="s">
        <v>2850</v>
      </c>
      <c r="G139" s="173" t="s">
        <v>331</v>
      </c>
      <c r="H139" s="174">
        <v>4</v>
      </c>
      <c r="I139" s="175"/>
      <c r="J139" s="176">
        <f t="shared" si="5"/>
        <v>0</v>
      </c>
      <c r="K139" s="177"/>
      <c r="L139" s="178"/>
      <c r="M139" s="179" t="s">
        <v>1</v>
      </c>
      <c r="N139" s="180" t="s">
        <v>37</v>
      </c>
      <c r="P139" s="167">
        <f t="shared" si="6"/>
        <v>0</v>
      </c>
      <c r="Q139" s="167">
        <v>0</v>
      </c>
      <c r="R139" s="167">
        <f t="shared" si="7"/>
        <v>0</v>
      </c>
      <c r="S139" s="167">
        <v>0</v>
      </c>
      <c r="T139" s="168">
        <f t="shared" si="8"/>
        <v>0</v>
      </c>
      <c r="AR139" s="169" t="s">
        <v>270</v>
      </c>
      <c r="AT139" s="169" t="s">
        <v>275</v>
      </c>
      <c r="AU139" s="169" t="s">
        <v>78</v>
      </c>
      <c r="AY139" s="13" t="s">
        <v>239</v>
      </c>
      <c r="BE139" s="97">
        <f t="shared" si="9"/>
        <v>0</v>
      </c>
      <c r="BF139" s="97">
        <f t="shared" si="10"/>
        <v>0</v>
      </c>
      <c r="BG139" s="97">
        <f t="shared" si="11"/>
        <v>0</v>
      </c>
      <c r="BH139" s="97">
        <f t="shared" si="12"/>
        <v>0</v>
      </c>
      <c r="BI139" s="97">
        <f t="shared" si="13"/>
        <v>0</v>
      </c>
      <c r="BJ139" s="13" t="s">
        <v>83</v>
      </c>
      <c r="BK139" s="97">
        <f t="shared" si="14"/>
        <v>0</v>
      </c>
      <c r="BL139" s="13" t="s">
        <v>245</v>
      </c>
      <c r="BM139" s="169" t="s">
        <v>289</v>
      </c>
    </row>
    <row r="140" spans="2:65" s="1" customFormat="1" ht="21.75" customHeight="1" x14ac:dyDescent="0.2">
      <c r="B140" s="131"/>
      <c r="C140" s="158" t="s">
        <v>266</v>
      </c>
      <c r="D140" s="158" t="s">
        <v>241</v>
      </c>
      <c r="E140" s="159" t="s">
        <v>2851</v>
      </c>
      <c r="F140" s="160" t="s">
        <v>2852</v>
      </c>
      <c r="G140" s="161" t="s">
        <v>331</v>
      </c>
      <c r="H140" s="162">
        <v>17</v>
      </c>
      <c r="I140" s="163"/>
      <c r="J140" s="164">
        <f t="shared" si="5"/>
        <v>0</v>
      </c>
      <c r="K140" s="165"/>
      <c r="L140" s="30"/>
      <c r="M140" s="166" t="s">
        <v>1</v>
      </c>
      <c r="N140" s="130" t="s">
        <v>37</v>
      </c>
      <c r="P140" s="167">
        <f t="shared" si="6"/>
        <v>0</v>
      </c>
      <c r="Q140" s="167">
        <v>0</v>
      </c>
      <c r="R140" s="167">
        <f t="shared" si="7"/>
        <v>0</v>
      </c>
      <c r="S140" s="167">
        <v>0</v>
      </c>
      <c r="T140" s="168">
        <f t="shared" si="8"/>
        <v>0</v>
      </c>
      <c r="AR140" s="169" t="s">
        <v>245</v>
      </c>
      <c r="AT140" s="169" t="s">
        <v>241</v>
      </c>
      <c r="AU140" s="169" t="s">
        <v>78</v>
      </c>
      <c r="AY140" s="13" t="s">
        <v>239</v>
      </c>
      <c r="BE140" s="97">
        <f t="shared" si="9"/>
        <v>0</v>
      </c>
      <c r="BF140" s="97">
        <f t="shared" si="10"/>
        <v>0</v>
      </c>
      <c r="BG140" s="97">
        <f t="shared" si="11"/>
        <v>0</v>
      </c>
      <c r="BH140" s="97">
        <f t="shared" si="12"/>
        <v>0</v>
      </c>
      <c r="BI140" s="97">
        <f t="shared" si="13"/>
        <v>0</v>
      </c>
      <c r="BJ140" s="13" t="s">
        <v>83</v>
      </c>
      <c r="BK140" s="97">
        <f t="shared" si="14"/>
        <v>0</v>
      </c>
      <c r="BL140" s="13" t="s">
        <v>245</v>
      </c>
      <c r="BM140" s="169" t="s">
        <v>297</v>
      </c>
    </row>
    <row r="141" spans="2:65" s="1" customFormat="1" ht="21.75" customHeight="1" x14ac:dyDescent="0.2">
      <c r="B141" s="131"/>
      <c r="C141" s="158" t="s">
        <v>270</v>
      </c>
      <c r="D141" s="158" t="s">
        <v>241</v>
      </c>
      <c r="E141" s="159" t="s">
        <v>2927</v>
      </c>
      <c r="F141" s="160" t="s">
        <v>2974</v>
      </c>
      <c r="G141" s="161" t="s">
        <v>331</v>
      </c>
      <c r="H141" s="162">
        <v>8</v>
      </c>
      <c r="I141" s="163"/>
      <c r="J141" s="164">
        <f t="shared" si="5"/>
        <v>0</v>
      </c>
      <c r="K141" s="165"/>
      <c r="L141" s="30"/>
      <c r="M141" s="166" t="s">
        <v>1</v>
      </c>
      <c r="N141" s="130" t="s">
        <v>37</v>
      </c>
      <c r="P141" s="167">
        <f t="shared" si="6"/>
        <v>0</v>
      </c>
      <c r="Q141" s="167">
        <v>0</v>
      </c>
      <c r="R141" s="167">
        <f t="shared" si="7"/>
        <v>0</v>
      </c>
      <c r="S141" s="167">
        <v>0</v>
      </c>
      <c r="T141" s="168">
        <f t="shared" si="8"/>
        <v>0</v>
      </c>
      <c r="AR141" s="169" t="s">
        <v>245</v>
      </c>
      <c r="AT141" s="169" t="s">
        <v>241</v>
      </c>
      <c r="AU141" s="169" t="s">
        <v>78</v>
      </c>
      <c r="AY141" s="13" t="s">
        <v>239</v>
      </c>
      <c r="BE141" s="97">
        <f t="shared" si="9"/>
        <v>0</v>
      </c>
      <c r="BF141" s="97">
        <f t="shared" si="10"/>
        <v>0</v>
      </c>
      <c r="BG141" s="97">
        <f t="shared" si="11"/>
        <v>0</v>
      </c>
      <c r="BH141" s="97">
        <f t="shared" si="12"/>
        <v>0</v>
      </c>
      <c r="BI141" s="97">
        <f t="shared" si="13"/>
        <v>0</v>
      </c>
      <c r="BJ141" s="13" t="s">
        <v>83</v>
      </c>
      <c r="BK141" s="97">
        <f t="shared" si="14"/>
        <v>0</v>
      </c>
      <c r="BL141" s="13" t="s">
        <v>245</v>
      </c>
      <c r="BM141" s="169" t="s">
        <v>305</v>
      </c>
    </row>
    <row r="142" spans="2:65" s="1" customFormat="1" ht="21.75" customHeight="1" x14ac:dyDescent="0.2">
      <c r="B142" s="131"/>
      <c r="C142" s="158" t="s">
        <v>274</v>
      </c>
      <c r="D142" s="158" t="s">
        <v>241</v>
      </c>
      <c r="E142" s="159" t="s">
        <v>2853</v>
      </c>
      <c r="F142" s="160" t="s">
        <v>2854</v>
      </c>
      <c r="G142" s="161" t="s">
        <v>331</v>
      </c>
      <c r="H142" s="162">
        <v>4</v>
      </c>
      <c r="I142" s="163"/>
      <c r="J142" s="164">
        <f t="shared" si="5"/>
        <v>0</v>
      </c>
      <c r="K142" s="165"/>
      <c r="L142" s="30"/>
      <c r="M142" s="166" t="s">
        <v>1</v>
      </c>
      <c r="N142" s="130" t="s">
        <v>37</v>
      </c>
      <c r="P142" s="167">
        <f t="shared" si="6"/>
        <v>0</v>
      </c>
      <c r="Q142" s="167">
        <v>0</v>
      </c>
      <c r="R142" s="167">
        <f t="shared" si="7"/>
        <v>0</v>
      </c>
      <c r="S142" s="167">
        <v>0</v>
      </c>
      <c r="T142" s="168">
        <f t="shared" si="8"/>
        <v>0</v>
      </c>
      <c r="AR142" s="169" t="s">
        <v>245</v>
      </c>
      <c r="AT142" s="169" t="s">
        <v>241</v>
      </c>
      <c r="AU142" s="169" t="s">
        <v>78</v>
      </c>
      <c r="AY142" s="13" t="s">
        <v>239</v>
      </c>
      <c r="BE142" s="97">
        <f t="shared" si="9"/>
        <v>0</v>
      </c>
      <c r="BF142" s="97">
        <f t="shared" si="10"/>
        <v>0</v>
      </c>
      <c r="BG142" s="97">
        <f t="shared" si="11"/>
        <v>0</v>
      </c>
      <c r="BH142" s="97">
        <f t="shared" si="12"/>
        <v>0</v>
      </c>
      <c r="BI142" s="97">
        <f t="shared" si="13"/>
        <v>0</v>
      </c>
      <c r="BJ142" s="13" t="s">
        <v>83</v>
      </c>
      <c r="BK142" s="97">
        <f t="shared" si="14"/>
        <v>0</v>
      </c>
      <c r="BL142" s="13" t="s">
        <v>245</v>
      </c>
      <c r="BM142" s="169" t="s">
        <v>313</v>
      </c>
    </row>
    <row r="143" spans="2:65" s="1" customFormat="1" ht="16.5" customHeight="1" x14ac:dyDescent="0.2">
      <c r="B143" s="131"/>
      <c r="C143" s="170" t="s">
        <v>280</v>
      </c>
      <c r="D143" s="170" t="s">
        <v>275</v>
      </c>
      <c r="E143" s="171" t="s">
        <v>2873</v>
      </c>
      <c r="F143" s="172" t="s">
        <v>2928</v>
      </c>
      <c r="G143" s="173" t="s">
        <v>353</v>
      </c>
      <c r="H143" s="174">
        <v>1</v>
      </c>
      <c r="I143" s="175"/>
      <c r="J143" s="176">
        <f t="shared" si="5"/>
        <v>0</v>
      </c>
      <c r="K143" s="177"/>
      <c r="L143" s="178"/>
      <c r="M143" s="179" t="s">
        <v>1</v>
      </c>
      <c r="N143" s="180" t="s">
        <v>37</v>
      </c>
      <c r="P143" s="167">
        <f t="shared" si="6"/>
        <v>0</v>
      </c>
      <c r="Q143" s="167">
        <v>0</v>
      </c>
      <c r="R143" s="167">
        <f t="shared" si="7"/>
        <v>0</v>
      </c>
      <c r="S143" s="167">
        <v>0</v>
      </c>
      <c r="T143" s="168">
        <f t="shared" si="8"/>
        <v>0</v>
      </c>
      <c r="AR143" s="169" t="s">
        <v>270</v>
      </c>
      <c r="AT143" s="169" t="s">
        <v>275</v>
      </c>
      <c r="AU143" s="169" t="s">
        <v>78</v>
      </c>
      <c r="AY143" s="13" t="s">
        <v>239</v>
      </c>
      <c r="BE143" s="97">
        <f t="shared" si="9"/>
        <v>0</v>
      </c>
      <c r="BF143" s="97">
        <f t="shared" si="10"/>
        <v>0</v>
      </c>
      <c r="BG143" s="97">
        <f t="shared" si="11"/>
        <v>0</v>
      </c>
      <c r="BH143" s="97">
        <f t="shared" si="12"/>
        <v>0</v>
      </c>
      <c r="BI143" s="97">
        <f t="shared" si="13"/>
        <v>0</v>
      </c>
      <c r="BJ143" s="13" t="s">
        <v>83</v>
      </c>
      <c r="BK143" s="97">
        <f t="shared" si="14"/>
        <v>0</v>
      </c>
      <c r="BL143" s="13" t="s">
        <v>245</v>
      </c>
      <c r="BM143" s="169" t="s">
        <v>7</v>
      </c>
    </row>
    <row r="144" spans="2:65" s="1" customFormat="1" ht="24.2" customHeight="1" x14ac:dyDescent="0.2">
      <c r="B144" s="131"/>
      <c r="C144" s="158" t="s">
        <v>285</v>
      </c>
      <c r="D144" s="158" t="s">
        <v>241</v>
      </c>
      <c r="E144" s="159" t="s">
        <v>2929</v>
      </c>
      <c r="F144" s="160" t="s">
        <v>2975</v>
      </c>
      <c r="G144" s="161" t="s">
        <v>353</v>
      </c>
      <c r="H144" s="162">
        <v>1</v>
      </c>
      <c r="I144" s="163"/>
      <c r="J144" s="164">
        <f t="shared" si="5"/>
        <v>0</v>
      </c>
      <c r="K144" s="165"/>
      <c r="L144" s="30"/>
      <c r="M144" s="166" t="s">
        <v>1</v>
      </c>
      <c r="N144" s="130" t="s">
        <v>37</v>
      </c>
      <c r="P144" s="167">
        <f t="shared" si="6"/>
        <v>0</v>
      </c>
      <c r="Q144" s="167">
        <v>0</v>
      </c>
      <c r="R144" s="167">
        <f t="shared" si="7"/>
        <v>0</v>
      </c>
      <c r="S144" s="167">
        <v>0</v>
      </c>
      <c r="T144" s="168">
        <f t="shared" si="8"/>
        <v>0</v>
      </c>
      <c r="AR144" s="169" t="s">
        <v>245</v>
      </c>
      <c r="AT144" s="169" t="s">
        <v>241</v>
      </c>
      <c r="AU144" s="169" t="s">
        <v>78</v>
      </c>
      <c r="AY144" s="13" t="s">
        <v>239</v>
      </c>
      <c r="BE144" s="97">
        <f t="shared" si="9"/>
        <v>0</v>
      </c>
      <c r="BF144" s="97">
        <f t="shared" si="10"/>
        <v>0</v>
      </c>
      <c r="BG144" s="97">
        <f t="shared" si="11"/>
        <v>0</v>
      </c>
      <c r="BH144" s="97">
        <f t="shared" si="12"/>
        <v>0</v>
      </c>
      <c r="BI144" s="97">
        <f t="shared" si="13"/>
        <v>0</v>
      </c>
      <c r="BJ144" s="13" t="s">
        <v>83</v>
      </c>
      <c r="BK144" s="97">
        <f t="shared" si="14"/>
        <v>0</v>
      </c>
      <c r="BL144" s="13" t="s">
        <v>245</v>
      </c>
      <c r="BM144" s="169" t="s">
        <v>328</v>
      </c>
    </row>
    <row r="145" spans="2:65" s="1" customFormat="1" ht="16.5" customHeight="1" x14ac:dyDescent="0.2">
      <c r="B145" s="131"/>
      <c r="C145" s="170" t="s">
        <v>289</v>
      </c>
      <c r="D145" s="170" t="s">
        <v>275</v>
      </c>
      <c r="E145" s="171" t="s">
        <v>2875</v>
      </c>
      <c r="F145" s="172" t="s">
        <v>2856</v>
      </c>
      <c r="G145" s="173" t="s">
        <v>353</v>
      </c>
      <c r="H145" s="174">
        <v>2</v>
      </c>
      <c r="I145" s="175"/>
      <c r="J145" s="176">
        <f t="shared" si="5"/>
        <v>0</v>
      </c>
      <c r="K145" s="177"/>
      <c r="L145" s="178"/>
      <c r="M145" s="179" t="s">
        <v>1</v>
      </c>
      <c r="N145" s="180" t="s">
        <v>37</v>
      </c>
      <c r="P145" s="167">
        <f t="shared" si="6"/>
        <v>0</v>
      </c>
      <c r="Q145" s="167">
        <v>0</v>
      </c>
      <c r="R145" s="167">
        <f t="shared" si="7"/>
        <v>0</v>
      </c>
      <c r="S145" s="167">
        <v>0</v>
      </c>
      <c r="T145" s="168">
        <f t="shared" si="8"/>
        <v>0</v>
      </c>
      <c r="AR145" s="169" t="s">
        <v>270</v>
      </c>
      <c r="AT145" s="169" t="s">
        <v>275</v>
      </c>
      <c r="AU145" s="169" t="s">
        <v>78</v>
      </c>
      <c r="AY145" s="13" t="s">
        <v>239</v>
      </c>
      <c r="BE145" s="97">
        <f t="shared" si="9"/>
        <v>0</v>
      </c>
      <c r="BF145" s="97">
        <f t="shared" si="10"/>
        <v>0</v>
      </c>
      <c r="BG145" s="97">
        <f t="shared" si="11"/>
        <v>0</v>
      </c>
      <c r="BH145" s="97">
        <f t="shared" si="12"/>
        <v>0</v>
      </c>
      <c r="BI145" s="97">
        <f t="shared" si="13"/>
        <v>0</v>
      </c>
      <c r="BJ145" s="13" t="s">
        <v>83</v>
      </c>
      <c r="BK145" s="97">
        <f t="shared" si="14"/>
        <v>0</v>
      </c>
      <c r="BL145" s="13" t="s">
        <v>245</v>
      </c>
      <c r="BM145" s="169" t="s">
        <v>338</v>
      </c>
    </row>
    <row r="146" spans="2:65" s="1" customFormat="1" ht="24.2" customHeight="1" x14ac:dyDescent="0.2">
      <c r="B146" s="131"/>
      <c r="C146" s="158" t="s">
        <v>293</v>
      </c>
      <c r="D146" s="158" t="s">
        <v>241</v>
      </c>
      <c r="E146" s="159" t="s">
        <v>2857</v>
      </c>
      <c r="F146" s="160" t="s">
        <v>2858</v>
      </c>
      <c r="G146" s="161" t="s">
        <v>353</v>
      </c>
      <c r="H146" s="162">
        <v>2</v>
      </c>
      <c r="I146" s="163"/>
      <c r="J146" s="164">
        <f t="shared" si="5"/>
        <v>0</v>
      </c>
      <c r="K146" s="165"/>
      <c r="L146" s="30"/>
      <c r="M146" s="166" t="s">
        <v>1</v>
      </c>
      <c r="N146" s="130" t="s">
        <v>37</v>
      </c>
      <c r="P146" s="167">
        <f t="shared" si="6"/>
        <v>0</v>
      </c>
      <c r="Q146" s="167">
        <v>0</v>
      </c>
      <c r="R146" s="167">
        <f t="shared" si="7"/>
        <v>0</v>
      </c>
      <c r="S146" s="167">
        <v>0</v>
      </c>
      <c r="T146" s="168">
        <f t="shared" si="8"/>
        <v>0</v>
      </c>
      <c r="AR146" s="169" t="s">
        <v>245</v>
      </c>
      <c r="AT146" s="169" t="s">
        <v>241</v>
      </c>
      <c r="AU146" s="169" t="s">
        <v>78</v>
      </c>
      <c r="AY146" s="13" t="s">
        <v>239</v>
      </c>
      <c r="BE146" s="97">
        <f t="shared" si="9"/>
        <v>0</v>
      </c>
      <c r="BF146" s="97">
        <f t="shared" si="10"/>
        <v>0</v>
      </c>
      <c r="BG146" s="97">
        <f t="shared" si="11"/>
        <v>0</v>
      </c>
      <c r="BH146" s="97">
        <f t="shared" si="12"/>
        <v>0</v>
      </c>
      <c r="BI146" s="97">
        <f t="shared" si="13"/>
        <v>0</v>
      </c>
      <c r="BJ146" s="13" t="s">
        <v>83</v>
      </c>
      <c r="BK146" s="97">
        <f t="shared" si="14"/>
        <v>0</v>
      </c>
      <c r="BL146" s="13" t="s">
        <v>245</v>
      </c>
      <c r="BM146" s="169" t="s">
        <v>346</v>
      </c>
    </row>
    <row r="147" spans="2:65" s="1" customFormat="1" ht="24.2" customHeight="1" x14ac:dyDescent="0.2">
      <c r="B147" s="131"/>
      <c r="C147" s="158" t="s">
        <v>297</v>
      </c>
      <c r="D147" s="158" t="s">
        <v>241</v>
      </c>
      <c r="E147" s="159" t="s">
        <v>2859</v>
      </c>
      <c r="F147" s="160" t="s">
        <v>2860</v>
      </c>
      <c r="G147" s="161" t="s">
        <v>353</v>
      </c>
      <c r="H147" s="162">
        <v>11</v>
      </c>
      <c r="I147" s="163"/>
      <c r="J147" s="164">
        <f t="shared" si="5"/>
        <v>0</v>
      </c>
      <c r="K147" s="165"/>
      <c r="L147" s="30"/>
      <c r="M147" s="166" t="s">
        <v>1</v>
      </c>
      <c r="N147" s="130" t="s">
        <v>37</v>
      </c>
      <c r="P147" s="167">
        <f t="shared" si="6"/>
        <v>0</v>
      </c>
      <c r="Q147" s="167">
        <v>0</v>
      </c>
      <c r="R147" s="167">
        <f t="shared" si="7"/>
        <v>0</v>
      </c>
      <c r="S147" s="167">
        <v>0</v>
      </c>
      <c r="T147" s="168">
        <f t="shared" si="8"/>
        <v>0</v>
      </c>
      <c r="AR147" s="169" t="s">
        <v>245</v>
      </c>
      <c r="AT147" s="169" t="s">
        <v>241</v>
      </c>
      <c r="AU147" s="169" t="s">
        <v>78</v>
      </c>
      <c r="AY147" s="13" t="s">
        <v>239</v>
      </c>
      <c r="BE147" s="97">
        <f t="shared" si="9"/>
        <v>0</v>
      </c>
      <c r="BF147" s="97">
        <f t="shared" si="10"/>
        <v>0</v>
      </c>
      <c r="BG147" s="97">
        <f t="shared" si="11"/>
        <v>0</v>
      </c>
      <c r="BH147" s="97">
        <f t="shared" si="12"/>
        <v>0</v>
      </c>
      <c r="BI147" s="97">
        <f t="shared" si="13"/>
        <v>0</v>
      </c>
      <c r="BJ147" s="13" t="s">
        <v>83</v>
      </c>
      <c r="BK147" s="97">
        <f t="shared" si="14"/>
        <v>0</v>
      </c>
      <c r="BL147" s="13" t="s">
        <v>245</v>
      </c>
      <c r="BM147" s="169" t="s">
        <v>355</v>
      </c>
    </row>
    <row r="148" spans="2:65" s="1" customFormat="1" ht="24.2" customHeight="1" x14ac:dyDescent="0.2">
      <c r="B148" s="131"/>
      <c r="C148" s="158" t="s">
        <v>301</v>
      </c>
      <c r="D148" s="158" t="s">
        <v>241</v>
      </c>
      <c r="E148" s="159" t="s">
        <v>2861</v>
      </c>
      <c r="F148" s="160" t="s">
        <v>2862</v>
      </c>
      <c r="G148" s="161" t="s">
        <v>353</v>
      </c>
      <c r="H148" s="162">
        <v>1</v>
      </c>
      <c r="I148" s="163"/>
      <c r="J148" s="164">
        <f t="shared" si="5"/>
        <v>0</v>
      </c>
      <c r="K148" s="165"/>
      <c r="L148" s="30"/>
      <c r="M148" s="166" t="s">
        <v>1</v>
      </c>
      <c r="N148" s="130" t="s">
        <v>37</v>
      </c>
      <c r="P148" s="167">
        <f t="shared" si="6"/>
        <v>0</v>
      </c>
      <c r="Q148" s="167">
        <v>0</v>
      </c>
      <c r="R148" s="167">
        <f t="shared" si="7"/>
        <v>0</v>
      </c>
      <c r="S148" s="167">
        <v>0</v>
      </c>
      <c r="T148" s="168">
        <f t="shared" si="8"/>
        <v>0</v>
      </c>
      <c r="AR148" s="169" t="s">
        <v>245</v>
      </c>
      <c r="AT148" s="169" t="s">
        <v>241</v>
      </c>
      <c r="AU148" s="169" t="s">
        <v>78</v>
      </c>
      <c r="AY148" s="13" t="s">
        <v>239</v>
      </c>
      <c r="BE148" s="97">
        <f t="shared" si="9"/>
        <v>0</v>
      </c>
      <c r="BF148" s="97">
        <f t="shared" si="10"/>
        <v>0</v>
      </c>
      <c r="BG148" s="97">
        <f t="shared" si="11"/>
        <v>0</v>
      </c>
      <c r="BH148" s="97">
        <f t="shared" si="12"/>
        <v>0</v>
      </c>
      <c r="BI148" s="97">
        <f t="shared" si="13"/>
        <v>0</v>
      </c>
      <c r="BJ148" s="13" t="s">
        <v>83</v>
      </c>
      <c r="BK148" s="97">
        <f t="shared" si="14"/>
        <v>0</v>
      </c>
      <c r="BL148" s="13" t="s">
        <v>245</v>
      </c>
      <c r="BM148" s="169" t="s">
        <v>363</v>
      </c>
    </row>
    <row r="149" spans="2:65" s="1" customFormat="1" ht="16.5" customHeight="1" x14ac:dyDescent="0.2">
      <c r="B149" s="131"/>
      <c r="C149" s="170" t="s">
        <v>305</v>
      </c>
      <c r="D149" s="170" t="s">
        <v>275</v>
      </c>
      <c r="E149" s="171" t="s">
        <v>2877</v>
      </c>
      <c r="F149" s="172" t="s">
        <v>2976</v>
      </c>
      <c r="G149" s="173" t="s">
        <v>353</v>
      </c>
      <c r="H149" s="174">
        <v>3</v>
      </c>
      <c r="I149" s="175"/>
      <c r="J149" s="176">
        <f t="shared" si="5"/>
        <v>0</v>
      </c>
      <c r="K149" s="177"/>
      <c r="L149" s="178"/>
      <c r="M149" s="179" t="s">
        <v>1</v>
      </c>
      <c r="N149" s="180" t="s">
        <v>37</v>
      </c>
      <c r="P149" s="167">
        <f t="shared" si="6"/>
        <v>0</v>
      </c>
      <c r="Q149" s="167">
        <v>0</v>
      </c>
      <c r="R149" s="167">
        <f t="shared" si="7"/>
        <v>0</v>
      </c>
      <c r="S149" s="167">
        <v>0</v>
      </c>
      <c r="T149" s="168">
        <f t="shared" si="8"/>
        <v>0</v>
      </c>
      <c r="AR149" s="169" t="s">
        <v>270</v>
      </c>
      <c r="AT149" s="169" t="s">
        <v>275</v>
      </c>
      <c r="AU149" s="169" t="s">
        <v>78</v>
      </c>
      <c r="AY149" s="13" t="s">
        <v>239</v>
      </c>
      <c r="BE149" s="97">
        <f t="shared" si="9"/>
        <v>0</v>
      </c>
      <c r="BF149" s="97">
        <f t="shared" si="10"/>
        <v>0</v>
      </c>
      <c r="BG149" s="97">
        <f t="shared" si="11"/>
        <v>0</v>
      </c>
      <c r="BH149" s="97">
        <f t="shared" si="12"/>
        <v>0</v>
      </c>
      <c r="BI149" s="97">
        <f t="shared" si="13"/>
        <v>0</v>
      </c>
      <c r="BJ149" s="13" t="s">
        <v>83</v>
      </c>
      <c r="BK149" s="97">
        <f t="shared" si="14"/>
        <v>0</v>
      </c>
      <c r="BL149" s="13" t="s">
        <v>245</v>
      </c>
      <c r="BM149" s="169" t="s">
        <v>371</v>
      </c>
    </row>
    <row r="150" spans="2:65" s="1" customFormat="1" ht="24.2" customHeight="1" x14ac:dyDescent="0.2">
      <c r="B150" s="131"/>
      <c r="C150" s="158" t="s">
        <v>309</v>
      </c>
      <c r="D150" s="158" t="s">
        <v>241</v>
      </c>
      <c r="E150" s="159" t="s">
        <v>2935</v>
      </c>
      <c r="F150" s="160" t="s">
        <v>2977</v>
      </c>
      <c r="G150" s="161" t="s">
        <v>353</v>
      </c>
      <c r="H150" s="162">
        <v>3</v>
      </c>
      <c r="I150" s="163"/>
      <c r="J150" s="164">
        <f t="shared" si="5"/>
        <v>0</v>
      </c>
      <c r="K150" s="165"/>
      <c r="L150" s="30"/>
      <c r="M150" s="166" t="s">
        <v>1</v>
      </c>
      <c r="N150" s="130" t="s">
        <v>37</v>
      </c>
      <c r="P150" s="167">
        <f t="shared" si="6"/>
        <v>0</v>
      </c>
      <c r="Q150" s="167">
        <v>0</v>
      </c>
      <c r="R150" s="167">
        <f t="shared" si="7"/>
        <v>0</v>
      </c>
      <c r="S150" s="167">
        <v>0</v>
      </c>
      <c r="T150" s="168">
        <f t="shared" si="8"/>
        <v>0</v>
      </c>
      <c r="AR150" s="169" t="s">
        <v>245</v>
      </c>
      <c r="AT150" s="169" t="s">
        <v>241</v>
      </c>
      <c r="AU150" s="169" t="s">
        <v>78</v>
      </c>
      <c r="AY150" s="13" t="s">
        <v>239</v>
      </c>
      <c r="BE150" s="97">
        <f t="shared" si="9"/>
        <v>0</v>
      </c>
      <c r="BF150" s="97">
        <f t="shared" si="10"/>
        <v>0</v>
      </c>
      <c r="BG150" s="97">
        <f t="shared" si="11"/>
        <v>0</v>
      </c>
      <c r="BH150" s="97">
        <f t="shared" si="12"/>
        <v>0</v>
      </c>
      <c r="BI150" s="97">
        <f t="shared" si="13"/>
        <v>0</v>
      </c>
      <c r="BJ150" s="13" t="s">
        <v>83</v>
      </c>
      <c r="BK150" s="97">
        <f t="shared" si="14"/>
        <v>0</v>
      </c>
      <c r="BL150" s="13" t="s">
        <v>245</v>
      </c>
      <c r="BM150" s="169" t="s">
        <v>379</v>
      </c>
    </row>
    <row r="151" spans="2:65" s="1" customFormat="1" ht="16.5" customHeight="1" x14ac:dyDescent="0.2">
      <c r="B151" s="131"/>
      <c r="C151" s="170" t="s">
        <v>313</v>
      </c>
      <c r="D151" s="170" t="s">
        <v>275</v>
      </c>
      <c r="E151" s="171" t="s">
        <v>2879</v>
      </c>
      <c r="F151" s="172" t="s">
        <v>2978</v>
      </c>
      <c r="G151" s="173" t="s">
        <v>353</v>
      </c>
      <c r="H151" s="174">
        <v>2</v>
      </c>
      <c r="I151" s="175"/>
      <c r="J151" s="176">
        <f t="shared" si="5"/>
        <v>0</v>
      </c>
      <c r="K151" s="177"/>
      <c r="L151" s="178"/>
      <c r="M151" s="179" t="s">
        <v>1</v>
      </c>
      <c r="N151" s="180" t="s">
        <v>37</v>
      </c>
      <c r="P151" s="167">
        <f t="shared" si="6"/>
        <v>0</v>
      </c>
      <c r="Q151" s="167">
        <v>0</v>
      </c>
      <c r="R151" s="167">
        <f t="shared" si="7"/>
        <v>0</v>
      </c>
      <c r="S151" s="167">
        <v>0</v>
      </c>
      <c r="T151" s="168">
        <f t="shared" si="8"/>
        <v>0</v>
      </c>
      <c r="AR151" s="169" t="s">
        <v>270</v>
      </c>
      <c r="AT151" s="169" t="s">
        <v>275</v>
      </c>
      <c r="AU151" s="169" t="s">
        <v>78</v>
      </c>
      <c r="AY151" s="13" t="s">
        <v>239</v>
      </c>
      <c r="BE151" s="97">
        <f t="shared" si="9"/>
        <v>0</v>
      </c>
      <c r="BF151" s="97">
        <f t="shared" si="10"/>
        <v>0</v>
      </c>
      <c r="BG151" s="97">
        <f t="shared" si="11"/>
        <v>0</v>
      </c>
      <c r="BH151" s="97">
        <f t="shared" si="12"/>
        <v>0</v>
      </c>
      <c r="BI151" s="97">
        <f t="shared" si="13"/>
        <v>0</v>
      </c>
      <c r="BJ151" s="13" t="s">
        <v>83</v>
      </c>
      <c r="BK151" s="97">
        <f t="shared" si="14"/>
        <v>0</v>
      </c>
      <c r="BL151" s="13" t="s">
        <v>245</v>
      </c>
      <c r="BM151" s="169" t="s">
        <v>387</v>
      </c>
    </row>
    <row r="152" spans="2:65" s="1" customFormat="1" ht="24.2" customHeight="1" x14ac:dyDescent="0.2">
      <c r="B152" s="131"/>
      <c r="C152" s="158" t="s">
        <v>317</v>
      </c>
      <c r="D152" s="158" t="s">
        <v>241</v>
      </c>
      <c r="E152" s="159" t="s">
        <v>2979</v>
      </c>
      <c r="F152" s="160" t="s">
        <v>2980</v>
      </c>
      <c r="G152" s="161" t="s">
        <v>353</v>
      </c>
      <c r="H152" s="162">
        <v>1</v>
      </c>
      <c r="I152" s="163"/>
      <c r="J152" s="164">
        <f t="shared" si="5"/>
        <v>0</v>
      </c>
      <c r="K152" s="165"/>
      <c r="L152" s="30"/>
      <c r="M152" s="166" t="s">
        <v>1</v>
      </c>
      <c r="N152" s="130" t="s">
        <v>37</v>
      </c>
      <c r="P152" s="167">
        <f t="shared" si="6"/>
        <v>0</v>
      </c>
      <c r="Q152" s="167">
        <v>0</v>
      </c>
      <c r="R152" s="167">
        <f t="shared" si="7"/>
        <v>0</v>
      </c>
      <c r="S152" s="167">
        <v>0</v>
      </c>
      <c r="T152" s="168">
        <f t="shared" si="8"/>
        <v>0</v>
      </c>
      <c r="AR152" s="169" t="s">
        <v>245</v>
      </c>
      <c r="AT152" s="169" t="s">
        <v>241</v>
      </c>
      <c r="AU152" s="169" t="s">
        <v>78</v>
      </c>
      <c r="AY152" s="13" t="s">
        <v>239</v>
      </c>
      <c r="BE152" s="97">
        <f t="shared" si="9"/>
        <v>0</v>
      </c>
      <c r="BF152" s="97">
        <f t="shared" si="10"/>
        <v>0</v>
      </c>
      <c r="BG152" s="97">
        <f t="shared" si="11"/>
        <v>0</v>
      </c>
      <c r="BH152" s="97">
        <f t="shared" si="12"/>
        <v>0</v>
      </c>
      <c r="BI152" s="97">
        <f t="shared" si="13"/>
        <v>0</v>
      </c>
      <c r="BJ152" s="13" t="s">
        <v>83</v>
      </c>
      <c r="BK152" s="97">
        <f t="shared" si="14"/>
        <v>0</v>
      </c>
      <c r="BL152" s="13" t="s">
        <v>245</v>
      </c>
      <c r="BM152" s="169" t="s">
        <v>395</v>
      </c>
    </row>
    <row r="153" spans="2:65" s="1" customFormat="1" ht="24.2" customHeight="1" x14ac:dyDescent="0.2">
      <c r="B153" s="131"/>
      <c r="C153" s="158" t="s">
        <v>7</v>
      </c>
      <c r="D153" s="158" t="s">
        <v>241</v>
      </c>
      <c r="E153" s="159" t="s">
        <v>2938</v>
      </c>
      <c r="F153" s="160" t="s">
        <v>2981</v>
      </c>
      <c r="G153" s="161" t="s">
        <v>353</v>
      </c>
      <c r="H153" s="162">
        <v>1</v>
      </c>
      <c r="I153" s="163"/>
      <c r="J153" s="164">
        <f t="shared" si="5"/>
        <v>0</v>
      </c>
      <c r="K153" s="165"/>
      <c r="L153" s="30"/>
      <c r="M153" s="166" t="s">
        <v>1</v>
      </c>
      <c r="N153" s="130" t="s">
        <v>37</v>
      </c>
      <c r="P153" s="167">
        <f t="shared" si="6"/>
        <v>0</v>
      </c>
      <c r="Q153" s="167">
        <v>0</v>
      </c>
      <c r="R153" s="167">
        <f t="shared" si="7"/>
        <v>0</v>
      </c>
      <c r="S153" s="167">
        <v>0</v>
      </c>
      <c r="T153" s="168">
        <f t="shared" si="8"/>
        <v>0</v>
      </c>
      <c r="AR153" s="169" t="s">
        <v>245</v>
      </c>
      <c r="AT153" s="169" t="s">
        <v>241</v>
      </c>
      <c r="AU153" s="169" t="s">
        <v>78</v>
      </c>
      <c r="AY153" s="13" t="s">
        <v>239</v>
      </c>
      <c r="BE153" s="97">
        <f t="shared" si="9"/>
        <v>0</v>
      </c>
      <c r="BF153" s="97">
        <f t="shared" si="10"/>
        <v>0</v>
      </c>
      <c r="BG153" s="97">
        <f t="shared" si="11"/>
        <v>0</v>
      </c>
      <c r="BH153" s="97">
        <f t="shared" si="12"/>
        <v>0</v>
      </c>
      <c r="BI153" s="97">
        <f t="shared" si="13"/>
        <v>0</v>
      </c>
      <c r="BJ153" s="13" t="s">
        <v>83</v>
      </c>
      <c r="BK153" s="97">
        <f t="shared" si="14"/>
        <v>0</v>
      </c>
      <c r="BL153" s="13" t="s">
        <v>245</v>
      </c>
      <c r="BM153" s="169" t="s">
        <v>403</v>
      </c>
    </row>
    <row r="154" spans="2:65" s="1" customFormat="1" ht="16.5" customHeight="1" x14ac:dyDescent="0.2">
      <c r="B154" s="131"/>
      <c r="C154" s="158" t="s">
        <v>324</v>
      </c>
      <c r="D154" s="158" t="s">
        <v>241</v>
      </c>
      <c r="E154" s="159" t="s">
        <v>2873</v>
      </c>
      <c r="F154" s="160" t="s">
        <v>2982</v>
      </c>
      <c r="G154" s="161" t="s">
        <v>353</v>
      </c>
      <c r="H154" s="162">
        <v>1</v>
      </c>
      <c r="I154" s="163"/>
      <c r="J154" s="164">
        <f t="shared" si="5"/>
        <v>0</v>
      </c>
      <c r="K154" s="165"/>
      <c r="L154" s="30"/>
      <c r="M154" s="166" t="s">
        <v>1</v>
      </c>
      <c r="N154" s="130" t="s">
        <v>37</v>
      </c>
      <c r="P154" s="167">
        <f t="shared" si="6"/>
        <v>0</v>
      </c>
      <c r="Q154" s="167">
        <v>0</v>
      </c>
      <c r="R154" s="167">
        <f t="shared" si="7"/>
        <v>0</v>
      </c>
      <c r="S154" s="167">
        <v>0</v>
      </c>
      <c r="T154" s="168">
        <f t="shared" si="8"/>
        <v>0</v>
      </c>
      <c r="AR154" s="169" t="s">
        <v>245</v>
      </c>
      <c r="AT154" s="169" t="s">
        <v>241</v>
      </c>
      <c r="AU154" s="169" t="s">
        <v>78</v>
      </c>
      <c r="AY154" s="13" t="s">
        <v>239</v>
      </c>
      <c r="BE154" s="97">
        <f t="shared" si="9"/>
        <v>0</v>
      </c>
      <c r="BF154" s="97">
        <f t="shared" si="10"/>
        <v>0</v>
      </c>
      <c r="BG154" s="97">
        <f t="shared" si="11"/>
        <v>0</v>
      </c>
      <c r="BH154" s="97">
        <f t="shared" si="12"/>
        <v>0</v>
      </c>
      <c r="BI154" s="97">
        <f t="shared" si="13"/>
        <v>0</v>
      </c>
      <c r="BJ154" s="13" t="s">
        <v>83</v>
      </c>
      <c r="BK154" s="97">
        <f t="shared" si="14"/>
        <v>0</v>
      </c>
      <c r="BL154" s="13" t="s">
        <v>245</v>
      </c>
      <c r="BM154" s="169" t="s">
        <v>411</v>
      </c>
    </row>
    <row r="155" spans="2:65" s="1" customFormat="1" ht="24.2" customHeight="1" x14ac:dyDescent="0.2">
      <c r="B155" s="131"/>
      <c r="C155" s="158" t="s">
        <v>328</v>
      </c>
      <c r="D155" s="158" t="s">
        <v>241</v>
      </c>
      <c r="E155" s="159" t="s">
        <v>2863</v>
      </c>
      <c r="F155" s="160" t="s">
        <v>2864</v>
      </c>
      <c r="G155" s="161" t="s">
        <v>331</v>
      </c>
      <c r="H155" s="162">
        <v>48</v>
      </c>
      <c r="I155" s="163"/>
      <c r="J155" s="164">
        <f t="shared" si="5"/>
        <v>0</v>
      </c>
      <c r="K155" s="165"/>
      <c r="L155" s="30"/>
      <c r="M155" s="166" t="s">
        <v>1</v>
      </c>
      <c r="N155" s="130" t="s">
        <v>37</v>
      </c>
      <c r="P155" s="167">
        <f t="shared" si="6"/>
        <v>0</v>
      </c>
      <c r="Q155" s="167">
        <v>0</v>
      </c>
      <c r="R155" s="167">
        <f t="shared" si="7"/>
        <v>0</v>
      </c>
      <c r="S155" s="167">
        <v>0</v>
      </c>
      <c r="T155" s="168">
        <f t="shared" si="8"/>
        <v>0</v>
      </c>
      <c r="AR155" s="169" t="s">
        <v>245</v>
      </c>
      <c r="AT155" s="169" t="s">
        <v>241</v>
      </c>
      <c r="AU155" s="169" t="s">
        <v>78</v>
      </c>
      <c r="AY155" s="13" t="s">
        <v>239</v>
      </c>
      <c r="BE155" s="97">
        <f t="shared" si="9"/>
        <v>0</v>
      </c>
      <c r="BF155" s="97">
        <f t="shared" si="10"/>
        <v>0</v>
      </c>
      <c r="BG155" s="97">
        <f t="shared" si="11"/>
        <v>0</v>
      </c>
      <c r="BH155" s="97">
        <f t="shared" si="12"/>
        <v>0</v>
      </c>
      <c r="BI155" s="97">
        <f t="shared" si="13"/>
        <v>0</v>
      </c>
      <c r="BJ155" s="13" t="s">
        <v>83</v>
      </c>
      <c r="BK155" s="97">
        <f t="shared" si="14"/>
        <v>0</v>
      </c>
      <c r="BL155" s="13" t="s">
        <v>245</v>
      </c>
      <c r="BM155" s="169" t="s">
        <v>419</v>
      </c>
    </row>
    <row r="156" spans="2:65" s="1" customFormat="1" ht="24.2" customHeight="1" x14ac:dyDescent="0.2">
      <c r="B156" s="131"/>
      <c r="C156" s="158" t="s">
        <v>333</v>
      </c>
      <c r="D156" s="158" t="s">
        <v>241</v>
      </c>
      <c r="E156" s="159" t="s">
        <v>2941</v>
      </c>
      <c r="F156" s="160" t="s">
        <v>2983</v>
      </c>
      <c r="G156" s="161" t="s">
        <v>331</v>
      </c>
      <c r="H156" s="162">
        <v>8</v>
      </c>
      <c r="I156" s="163"/>
      <c r="J156" s="164">
        <f t="shared" si="5"/>
        <v>0</v>
      </c>
      <c r="K156" s="165"/>
      <c r="L156" s="30"/>
      <c r="M156" s="166" t="s">
        <v>1</v>
      </c>
      <c r="N156" s="130" t="s">
        <v>37</v>
      </c>
      <c r="P156" s="167">
        <f t="shared" si="6"/>
        <v>0</v>
      </c>
      <c r="Q156" s="167">
        <v>0</v>
      </c>
      <c r="R156" s="167">
        <f t="shared" si="7"/>
        <v>0</v>
      </c>
      <c r="S156" s="167">
        <v>0</v>
      </c>
      <c r="T156" s="168">
        <f t="shared" si="8"/>
        <v>0</v>
      </c>
      <c r="AR156" s="169" t="s">
        <v>245</v>
      </c>
      <c r="AT156" s="169" t="s">
        <v>241</v>
      </c>
      <c r="AU156" s="169" t="s">
        <v>78</v>
      </c>
      <c r="AY156" s="13" t="s">
        <v>239</v>
      </c>
      <c r="BE156" s="97">
        <f t="shared" si="9"/>
        <v>0</v>
      </c>
      <c r="BF156" s="97">
        <f t="shared" si="10"/>
        <v>0</v>
      </c>
      <c r="BG156" s="97">
        <f t="shared" si="11"/>
        <v>0</v>
      </c>
      <c r="BH156" s="97">
        <f t="shared" si="12"/>
        <v>0</v>
      </c>
      <c r="BI156" s="97">
        <f t="shared" si="13"/>
        <v>0</v>
      </c>
      <c r="BJ156" s="13" t="s">
        <v>83</v>
      </c>
      <c r="BK156" s="97">
        <f t="shared" si="14"/>
        <v>0</v>
      </c>
      <c r="BL156" s="13" t="s">
        <v>245</v>
      </c>
      <c r="BM156" s="169" t="s">
        <v>427</v>
      </c>
    </row>
    <row r="157" spans="2:65" s="1" customFormat="1" ht="24.2" customHeight="1" x14ac:dyDescent="0.2">
      <c r="B157" s="131"/>
      <c r="C157" s="158" t="s">
        <v>338</v>
      </c>
      <c r="D157" s="158" t="s">
        <v>241</v>
      </c>
      <c r="E157" s="159" t="s">
        <v>2865</v>
      </c>
      <c r="F157" s="160" t="s">
        <v>2866</v>
      </c>
      <c r="G157" s="161" t="s">
        <v>331</v>
      </c>
      <c r="H157" s="162">
        <v>29</v>
      </c>
      <c r="I157" s="163"/>
      <c r="J157" s="164">
        <f t="shared" si="5"/>
        <v>0</v>
      </c>
      <c r="K157" s="165"/>
      <c r="L157" s="30"/>
      <c r="M157" s="166" t="s">
        <v>1</v>
      </c>
      <c r="N157" s="130" t="s">
        <v>37</v>
      </c>
      <c r="P157" s="167">
        <f t="shared" si="6"/>
        <v>0</v>
      </c>
      <c r="Q157" s="167">
        <v>0</v>
      </c>
      <c r="R157" s="167">
        <f t="shared" si="7"/>
        <v>0</v>
      </c>
      <c r="S157" s="167">
        <v>0</v>
      </c>
      <c r="T157" s="168">
        <f t="shared" si="8"/>
        <v>0</v>
      </c>
      <c r="AR157" s="169" t="s">
        <v>245</v>
      </c>
      <c r="AT157" s="169" t="s">
        <v>241</v>
      </c>
      <c r="AU157" s="169" t="s">
        <v>78</v>
      </c>
      <c r="AY157" s="13" t="s">
        <v>239</v>
      </c>
      <c r="BE157" s="97">
        <f t="shared" si="9"/>
        <v>0</v>
      </c>
      <c r="BF157" s="97">
        <f t="shared" si="10"/>
        <v>0</v>
      </c>
      <c r="BG157" s="97">
        <f t="shared" si="11"/>
        <v>0</v>
      </c>
      <c r="BH157" s="97">
        <f t="shared" si="12"/>
        <v>0</v>
      </c>
      <c r="BI157" s="97">
        <f t="shared" si="13"/>
        <v>0</v>
      </c>
      <c r="BJ157" s="13" t="s">
        <v>83</v>
      </c>
      <c r="BK157" s="97">
        <f t="shared" si="14"/>
        <v>0</v>
      </c>
      <c r="BL157" s="13" t="s">
        <v>245</v>
      </c>
      <c r="BM157" s="169" t="s">
        <v>435</v>
      </c>
    </row>
    <row r="158" spans="2:65" s="1" customFormat="1" ht="24.2" customHeight="1" x14ac:dyDescent="0.2">
      <c r="B158" s="131"/>
      <c r="C158" s="158" t="s">
        <v>342</v>
      </c>
      <c r="D158" s="158" t="s">
        <v>241</v>
      </c>
      <c r="E158" s="159" t="s">
        <v>2867</v>
      </c>
      <c r="F158" s="160" t="s">
        <v>2868</v>
      </c>
      <c r="G158" s="161" t="s">
        <v>1082</v>
      </c>
      <c r="H158" s="199">
        <v>1</v>
      </c>
      <c r="I158" s="163"/>
      <c r="J158" s="164">
        <f t="shared" si="5"/>
        <v>0</v>
      </c>
      <c r="K158" s="165"/>
      <c r="L158" s="30"/>
      <c r="M158" s="166" t="s">
        <v>1</v>
      </c>
      <c r="N158" s="130" t="s">
        <v>37</v>
      </c>
      <c r="P158" s="167">
        <f t="shared" si="6"/>
        <v>0</v>
      </c>
      <c r="Q158" s="167">
        <v>0</v>
      </c>
      <c r="R158" s="167">
        <f t="shared" si="7"/>
        <v>0</v>
      </c>
      <c r="S158" s="167">
        <v>0</v>
      </c>
      <c r="T158" s="168">
        <f t="shared" si="8"/>
        <v>0</v>
      </c>
      <c r="AR158" s="169" t="s">
        <v>245</v>
      </c>
      <c r="AT158" s="169" t="s">
        <v>241</v>
      </c>
      <c r="AU158" s="169" t="s">
        <v>78</v>
      </c>
      <c r="AY158" s="13" t="s">
        <v>239</v>
      </c>
      <c r="BE158" s="97">
        <f t="shared" si="9"/>
        <v>0</v>
      </c>
      <c r="BF158" s="97">
        <f t="shared" si="10"/>
        <v>0</v>
      </c>
      <c r="BG158" s="97">
        <f t="shared" si="11"/>
        <v>0</v>
      </c>
      <c r="BH158" s="97">
        <f t="shared" si="12"/>
        <v>0</v>
      </c>
      <c r="BI158" s="97">
        <f t="shared" si="13"/>
        <v>0</v>
      </c>
      <c r="BJ158" s="13" t="s">
        <v>83</v>
      </c>
      <c r="BK158" s="97">
        <f t="shared" si="14"/>
        <v>0</v>
      </c>
      <c r="BL158" s="13" t="s">
        <v>245</v>
      </c>
      <c r="BM158" s="169" t="s">
        <v>443</v>
      </c>
    </row>
    <row r="159" spans="2:65" s="1" customFormat="1" ht="24.2" customHeight="1" x14ac:dyDescent="0.2">
      <c r="B159" s="131"/>
      <c r="C159" s="158" t="s">
        <v>346</v>
      </c>
      <c r="D159" s="158" t="s">
        <v>241</v>
      </c>
      <c r="E159" s="159" t="s">
        <v>2869</v>
      </c>
      <c r="F159" s="160" t="s">
        <v>2870</v>
      </c>
      <c r="G159" s="161" t="s">
        <v>1082</v>
      </c>
      <c r="H159" s="199">
        <v>1</v>
      </c>
      <c r="I159" s="163"/>
      <c r="J159" s="164">
        <f t="shared" si="5"/>
        <v>0</v>
      </c>
      <c r="K159" s="165"/>
      <c r="L159" s="30"/>
      <c r="M159" s="166" t="s">
        <v>1</v>
      </c>
      <c r="N159" s="130" t="s">
        <v>37</v>
      </c>
      <c r="P159" s="167">
        <f t="shared" si="6"/>
        <v>0</v>
      </c>
      <c r="Q159" s="167">
        <v>0</v>
      </c>
      <c r="R159" s="167">
        <f t="shared" si="7"/>
        <v>0</v>
      </c>
      <c r="S159" s="167">
        <v>0</v>
      </c>
      <c r="T159" s="168">
        <f t="shared" si="8"/>
        <v>0</v>
      </c>
      <c r="AR159" s="169" t="s">
        <v>245</v>
      </c>
      <c r="AT159" s="169" t="s">
        <v>241</v>
      </c>
      <c r="AU159" s="169" t="s">
        <v>78</v>
      </c>
      <c r="AY159" s="13" t="s">
        <v>239</v>
      </c>
      <c r="BE159" s="97">
        <f t="shared" si="9"/>
        <v>0</v>
      </c>
      <c r="BF159" s="97">
        <f t="shared" si="10"/>
        <v>0</v>
      </c>
      <c r="BG159" s="97">
        <f t="shared" si="11"/>
        <v>0</v>
      </c>
      <c r="BH159" s="97">
        <f t="shared" si="12"/>
        <v>0</v>
      </c>
      <c r="BI159" s="97">
        <f t="shared" si="13"/>
        <v>0</v>
      </c>
      <c r="BJ159" s="13" t="s">
        <v>83</v>
      </c>
      <c r="BK159" s="97">
        <f t="shared" si="14"/>
        <v>0</v>
      </c>
      <c r="BL159" s="13" t="s">
        <v>245</v>
      </c>
      <c r="BM159" s="169" t="s">
        <v>451</v>
      </c>
    </row>
    <row r="160" spans="2:65" s="11" customFormat="1" ht="25.9" customHeight="1" x14ac:dyDescent="0.2">
      <c r="B160" s="146"/>
      <c r="D160" s="147" t="s">
        <v>70</v>
      </c>
      <c r="E160" s="148" t="s">
        <v>2945</v>
      </c>
      <c r="F160" s="148" t="s">
        <v>2872</v>
      </c>
      <c r="I160" s="149"/>
      <c r="J160" s="150">
        <f>BK160</f>
        <v>0</v>
      </c>
      <c r="L160" s="146"/>
      <c r="M160" s="151"/>
      <c r="P160" s="152">
        <f>SUM(P161:P184)</f>
        <v>0</v>
      </c>
      <c r="R160" s="152">
        <f>SUM(R161:R184)</f>
        <v>0</v>
      </c>
      <c r="T160" s="153">
        <f>SUM(T161:T184)</f>
        <v>0</v>
      </c>
      <c r="AR160" s="147" t="s">
        <v>78</v>
      </c>
      <c r="AT160" s="154" t="s">
        <v>70</v>
      </c>
      <c r="AU160" s="154" t="s">
        <v>71</v>
      </c>
      <c r="AY160" s="147" t="s">
        <v>239</v>
      </c>
      <c r="BK160" s="155">
        <f>SUM(BK161:BK184)</f>
        <v>0</v>
      </c>
    </row>
    <row r="161" spans="2:65" s="1" customFormat="1" ht="16.5" customHeight="1" x14ac:dyDescent="0.2">
      <c r="B161" s="131"/>
      <c r="C161" s="170" t="s">
        <v>350</v>
      </c>
      <c r="D161" s="170" t="s">
        <v>275</v>
      </c>
      <c r="E161" s="171" t="s">
        <v>2889</v>
      </c>
      <c r="F161" s="172" t="s">
        <v>2874</v>
      </c>
      <c r="G161" s="173" t="s">
        <v>353</v>
      </c>
      <c r="H161" s="174">
        <v>1</v>
      </c>
      <c r="I161" s="175"/>
      <c r="J161" s="176">
        <f t="shared" ref="J161:J184" si="15">ROUND(I161*H161,2)</f>
        <v>0</v>
      </c>
      <c r="K161" s="177"/>
      <c r="L161" s="178"/>
      <c r="M161" s="179" t="s">
        <v>1</v>
      </c>
      <c r="N161" s="180" t="s">
        <v>37</v>
      </c>
      <c r="P161" s="167">
        <f t="shared" ref="P161:P184" si="16">O161*H161</f>
        <v>0</v>
      </c>
      <c r="Q161" s="167">
        <v>0</v>
      </c>
      <c r="R161" s="167">
        <f t="shared" ref="R161:R184" si="17">Q161*H161</f>
        <v>0</v>
      </c>
      <c r="S161" s="167">
        <v>0</v>
      </c>
      <c r="T161" s="168">
        <f t="shared" ref="T161:T184" si="18">S161*H161</f>
        <v>0</v>
      </c>
      <c r="AR161" s="169" t="s">
        <v>270</v>
      </c>
      <c r="AT161" s="169" t="s">
        <v>275</v>
      </c>
      <c r="AU161" s="169" t="s">
        <v>78</v>
      </c>
      <c r="AY161" s="13" t="s">
        <v>239</v>
      </c>
      <c r="BE161" s="97">
        <f t="shared" ref="BE161:BE184" si="19">IF(N161="základná",J161,0)</f>
        <v>0</v>
      </c>
      <c r="BF161" s="97">
        <f t="shared" ref="BF161:BF184" si="20">IF(N161="znížená",J161,0)</f>
        <v>0</v>
      </c>
      <c r="BG161" s="97">
        <f t="shared" ref="BG161:BG184" si="21">IF(N161="zákl. prenesená",J161,0)</f>
        <v>0</v>
      </c>
      <c r="BH161" s="97">
        <f t="shared" ref="BH161:BH184" si="22">IF(N161="zníž. prenesená",J161,0)</f>
        <v>0</v>
      </c>
      <c r="BI161" s="97">
        <f t="shared" ref="BI161:BI184" si="23">IF(N161="nulová",J161,0)</f>
        <v>0</v>
      </c>
      <c r="BJ161" s="13" t="s">
        <v>83</v>
      </c>
      <c r="BK161" s="97">
        <f t="shared" ref="BK161:BK184" si="24">ROUND(I161*H161,2)</f>
        <v>0</v>
      </c>
      <c r="BL161" s="13" t="s">
        <v>245</v>
      </c>
      <c r="BM161" s="169" t="s">
        <v>459</v>
      </c>
    </row>
    <row r="162" spans="2:65" s="1" customFormat="1" ht="16.5" customHeight="1" x14ac:dyDescent="0.2">
      <c r="B162" s="131"/>
      <c r="C162" s="170" t="s">
        <v>355</v>
      </c>
      <c r="D162" s="170" t="s">
        <v>275</v>
      </c>
      <c r="E162" s="171" t="s">
        <v>2893</v>
      </c>
      <c r="F162" s="172" t="s">
        <v>2876</v>
      </c>
      <c r="G162" s="173" t="s">
        <v>353</v>
      </c>
      <c r="H162" s="174">
        <v>1</v>
      </c>
      <c r="I162" s="175"/>
      <c r="J162" s="176">
        <f t="shared" si="15"/>
        <v>0</v>
      </c>
      <c r="K162" s="177"/>
      <c r="L162" s="178"/>
      <c r="M162" s="179" t="s">
        <v>1</v>
      </c>
      <c r="N162" s="180" t="s">
        <v>37</v>
      </c>
      <c r="P162" s="167">
        <f t="shared" si="16"/>
        <v>0</v>
      </c>
      <c r="Q162" s="167">
        <v>0</v>
      </c>
      <c r="R162" s="167">
        <f t="shared" si="17"/>
        <v>0</v>
      </c>
      <c r="S162" s="167">
        <v>0</v>
      </c>
      <c r="T162" s="168">
        <f t="shared" si="18"/>
        <v>0</v>
      </c>
      <c r="AR162" s="169" t="s">
        <v>270</v>
      </c>
      <c r="AT162" s="169" t="s">
        <v>275</v>
      </c>
      <c r="AU162" s="169" t="s">
        <v>78</v>
      </c>
      <c r="AY162" s="13" t="s">
        <v>239</v>
      </c>
      <c r="BE162" s="97">
        <f t="shared" si="19"/>
        <v>0</v>
      </c>
      <c r="BF162" s="97">
        <f t="shared" si="20"/>
        <v>0</v>
      </c>
      <c r="BG162" s="97">
        <f t="shared" si="21"/>
        <v>0</v>
      </c>
      <c r="BH162" s="97">
        <f t="shared" si="22"/>
        <v>0</v>
      </c>
      <c r="BI162" s="97">
        <f t="shared" si="23"/>
        <v>0</v>
      </c>
      <c r="BJ162" s="13" t="s">
        <v>83</v>
      </c>
      <c r="BK162" s="97">
        <f t="shared" si="24"/>
        <v>0</v>
      </c>
      <c r="BL162" s="13" t="s">
        <v>245</v>
      </c>
      <c r="BM162" s="169" t="s">
        <v>467</v>
      </c>
    </row>
    <row r="163" spans="2:65" s="1" customFormat="1" ht="16.5" customHeight="1" x14ac:dyDescent="0.2">
      <c r="B163" s="131"/>
      <c r="C163" s="170" t="s">
        <v>359</v>
      </c>
      <c r="D163" s="170" t="s">
        <v>275</v>
      </c>
      <c r="E163" s="171" t="s">
        <v>2897</v>
      </c>
      <c r="F163" s="172" t="s">
        <v>2878</v>
      </c>
      <c r="G163" s="173" t="s">
        <v>353</v>
      </c>
      <c r="H163" s="174">
        <v>1</v>
      </c>
      <c r="I163" s="175"/>
      <c r="J163" s="176">
        <f t="shared" si="15"/>
        <v>0</v>
      </c>
      <c r="K163" s="177"/>
      <c r="L163" s="178"/>
      <c r="M163" s="179" t="s">
        <v>1</v>
      </c>
      <c r="N163" s="180" t="s">
        <v>37</v>
      </c>
      <c r="P163" s="167">
        <f t="shared" si="16"/>
        <v>0</v>
      </c>
      <c r="Q163" s="167">
        <v>0</v>
      </c>
      <c r="R163" s="167">
        <f t="shared" si="17"/>
        <v>0</v>
      </c>
      <c r="S163" s="167">
        <v>0</v>
      </c>
      <c r="T163" s="168">
        <f t="shared" si="18"/>
        <v>0</v>
      </c>
      <c r="AR163" s="169" t="s">
        <v>270</v>
      </c>
      <c r="AT163" s="169" t="s">
        <v>275</v>
      </c>
      <c r="AU163" s="169" t="s">
        <v>78</v>
      </c>
      <c r="AY163" s="13" t="s">
        <v>239</v>
      </c>
      <c r="BE163" s="97">
        <f t="shared" si="19"/>
        <v>0</v>
      </c>
      <c r="BF163" s="97">
        <f t="shared" si="20"/>
        <v>0</v>
      </c>
      <c r="BG163" s="97">
        <f t="shared" si="21"/>
        <v>0</v>
      </c>
      <c r="BH163" s="97">
        <f t="shared" si="22"/>
        <v>0</v>
      </c>
      <c r="BI163" s="97">
        <f t="shared" si="23"/>
        <v>0</v>
      </c>
      <c r="BJ163" s="13" t="s">
        <v>83</v>
      </c>
      <c r="BK163" s="97">
        <f t="shared" si="24"/>
        <v>0</v>
      </c>
      <c r="BL163" s="13" t="s">
        <v>245</v>
      </c>
      <c r="BM163" s="169" t="s">
        <v>475</v>
      </c>
    </row>
    <row r="164" spans="2:65" s="1" customFormat="1" ht="16.5" customHeight="1" x14ac:dyDescent="0.2">
      <c r="B164" s="131"/>
      <c r="C164" s="170" t="s">
        <v>363</v>
      </c>
      <c r="D164" s="170" t="s">
        <v>275</v>
      </c>
      <c r="E164" s="171" t="s">
        <v>2901</v>
      </c>
      <c r="F164" s="172" t="s">
        <v>2880</v>
      </c>
      <c r="G164" s="173" t="s">
        <v>353</v>
      </c>
      <c r="H164" s="174">
        <v>1</v>
      </c>
      <c r="I164" s="175"/>
      <c r="J164" s="176">
        <f t="shared" si="15"/>
        <v>0</v>
      </c>
      <c r="K164" s="177"/>
      <c r="L164" s="178"/>
      <c r="M164" s="179" t="s">
        <v>1</v>
      </c>
      <c r="N164" s="180" t="s">
        <v>37</v>
      </c>
      <c r="P164" s="167">
        <f t="shared" si="16"/>
        <v>0</v>
      </c>
      <c r="Q164" s="167">
        <v>0</v>
      </c>
      <c r="R164" s="167">
        <f t="shared" si="17"/>
        <v>0</v>
      </c>
      <c r="S164" s="167">
        <v>0</v>
      </c>
      <c r="T164" s="168">
        <f t="shared" si="18"/>
        <v>0</v>
      </c>
      <c r="AR164" s="169" t="s">
        <v>270</v>
      </c>
      <c r="AT164" s="169" t="s">
        <v>275</v>
      </c>
      <c r="AU164" s="169" t="s">
        <v>78</v>
      </c>
      <c r="AY164" s="13" t="s">
        <v>239</v>
      </c>
      <c r="BE164" s="97">
        <f t="shared" si="19"/>
        <v>0</v>
      </c>
      <c r="BF164" s="97">
        <f t="shared" si="20"/>
        <v>0</v>
      </c>
      <c r="BG164" s="97">
        <f t="shared" si="21"/>
        <v>0</v>
      </c>
      <c r="BH164" s="97">
        <f t="shared" si="22"/>
        <v>0</v>
      </c>
      <c r="BI164" s="97">
        <f t="shared" si="23"/>
        <v>0</v>
      </c>
      <c r="BJ164" s="13" t="s">
        <v>83</v>
      </c>
      <c r="BK164" s="97">
        <f t="shared" si="24"/>
        <v>0</v>
      </c>
      <c r="BL164" s="13" t="s">
        <v>245</v>
      </c>
      <c r="BM164" s="169" t="s">
        <v>483</v>
      </c>
    </row>
    <row r="165" spans="2:65" s="1" customFormat="1" ht="24.2" customHeight="1" x14ac:dyDescent="0.2">
      <c r="B165" s="131"/>
      <c r="C165" s="158" t="s">
        <v>367</v>
      </c>
      <c r="D165" s="158" t="s">
        <v>241</v>
      </c>
      <c r="E165" s="159" t="s">
        <v>2881</v>
      </c>
      <c r="F165" s="160" t="s">
        <v>2882</v>
      </c>
      <c r="G165" s="161" t="s">
        <v>353</v>
      </c>
      <c r="H165" s="162">
        <v>1</v>
      </c>
      <c r="I165" s="163"/>
      <c r="J165" s="164">
        <f t="shared" si="15"/>
        <v>0</v>
      </c>
      <c r="K165" s="165"/>
      <c r="L165" s="30"/>
      <c r="M165" s="166" t="s">
        <v>1</v>
      </c>
      <c r="N165" s="130" t="s">
        <v>37</v>
      </c>
      <c r="P165" s="167">
        <f t="shared" si="16"/>
        <v>0</v>
      </c>
      <c r="Q165" s="167">
        <v>0</v>
      </c>
      <c r="R165" s="167">
        <f t="shared" si="17"/>
        <v>0</v>
      </c>
      <c r="S165" s="167">
        <v>0</v>
      </c>
      <c r="T165" s="168">
        <f t="shared" si="18"/>
        <v>0</v>
      </c>
      <c r="AR165" s="169" t="s">
        <v>245</v>
      </c>
      <c r="AT165" s="169" t="s">
        <v>241</v>
      </c>
      <c r="AU165" s="169" t="s">
        <v>78</v>
      </c>
      <c r="AY165" s="13" t="s">
        <v>239</v>
      </c>
      <c r="BE165" s="97">
        <f t="shared" si="19"/>
        <v>0</v>
      </c>
      <c r="BF165" s="97">
        <f t="shared" si="20"/>
        <v>0</v>
      </c>
      <c r="BG165" s="97">
        <f t="shared" si="21"/>
        <v>0</v>
      </c>
      <c r="BH165" s="97">
        <f t="shared" si="22"/>
        <v>0</v>
      </c>
      <c r="BI165" s="97">
        <f t="shared" si="23"/>
        <v>0</v>
      </c>
      <c r="BJ165" s="13" t="s">
        <v>83</v>
      </c>
      <c r="BK165" s="97">
        <f t="shared" si="24"/>
        <v>0</v>
      </c>
      <c r="BL165" s="13" t="s">
        <v>245</v>
      </c>
      <c r="BM165" s="169" t="s">
        <v>491</v>
      </c>
    </row>
    <row r="166" spans="2:65" s="1" customFormat="1" ht="16.5" customHeight="1" x14ac:dyDescent="0.2">
      <c r="B166" s="131"/>
      <c r="C166" s="158" t="s">
        <v>371</v>
      </c>
      <c r="D166" s="158" t="s">
        <v>241</v>
      </c>
      <c r="E166" s="159" t="s">
        <v>2883</v>
      </c>
      <c r="F166" s="160" t="s">
        <v>2884</v>
      </c>
      <c r="G166" s="161" t="s">
        <v>353</v>
      </c>
      <c r="H166" s="162">
        <v>1</v>
      </c>
      <c r="I166" s="163"/>
      <c r="J166" s="164">
        <f t="shared" si="15"/>
        <v>0</v>
      </c>
      <c r="K166" s="165"/>
      <c r="L166" s="30"/>
      <c r="M166" s="166" t="s">
        <v>1</v>
      </c>
      <c r="N166" s="130" t="s">
        <v>37</v>
      </c>
      <c r="P166" s="167">
        <f t="shared" si="16"/>
        <v>0</v>
      </c>
      <c r="Q166" s="167">
        <v>0</v>
      </c>
      <c r="R166" s="167">
        <f t="shared" si="17"/>
        <v>0</v>
      </c>
      <c r="S166" s="167">
        <v>0</v>
      </c>
      <c r="T166" s="168">
        <f t="shared" si="18"/>
        <v>0</v>
      </c>
      <c r="AR166" s="169" t="s">
        <v>245</v>
      </c>
      <c r="AT166" s="169" t="s">
        <v>241</v>
      </c>
      <c r="AU166" s="169" t="s">
        <v>78</v>
      </c>
      <c r="AY166" s="13" t="s">
        <v>239</v>
      </c>
      <c r="BE166" s="97">
        <f t="shared" si="19"/>
        <v>0</v>
      </c>
      <c r="BF166" s="97">
        <f t="shared" si="20"/>
        <v>0</v>
      </c>
      <c r="BG166" s="97">
        <f t="shared" si="21"/>
        <v>0</v>
      </c>
      <c r="BH166" s="97">
        <f t="shared" si="22"/>
        <v>0</v>
      </c>
      <c r="BI166" s="97">
        <f t="shared" si="23"/>
        <v>0</v>
      </c>
      <c r="BJ166" s="13" t="s">
        <v>83</v>
      </c>
      <c r="BK166" s="97">
        <f t="shared" si="24"/>
        <v>0</v>
      </c>
      <c r="BL166" s="13" t="s">
        <v>245</v>
      </c>
      <c r="BM166" s="169" t="s">
        <v>499</v>
      </c>
    </row>
    <row r="167" spans="2:65" s="1" customFormat="1" ht="16.5" customHeight="1" x14ac:dyDescent="0.2">
      <c r="B167" s="131"/>
      <c r="C167" s="158" t="s">
        <v>375</v>
      </c>
      <c r="D167" s="158" t="s">
        <v>241</v>
      </c>
      <c r="E167" s="159" t="s">
        <v>2885</v>
      </c>
      <c r="F167" s="160" t="s">
        <v>2886</v>
      </c>
      <c r="G167" s="161" t="s">
        <v>353</v>
      </c>
      <c r="H167" s="162">
        <v>1</v>
      </c>
      <c r="I167" s="163"/>
      <c r="J167" s="164">
        <f t="shared" si="15"/>
        <v>0</v>
      </c>
      <c r="K167" s="165"/>
      <c r="L167" s="30"/>
      <c r="M167" s="166" t="s">
        <v>1</v>
      </c>
      <c r="N167" s="130" t="s">
        <v>37</v>
      </c>
      <c r="P167" s="167">
        <f t="shared" si="16"/>
        <v>0</v>
      </c>
      <c r="Q167" s="167">
        <v>0</v>
      </c>
      <c r="R167" s="167">
        <f t="shared" si="17"/>
        <v>0</v>
      </c>
      <c r="S167" s="167">
        <v>0</v>
      </c>
      <c r="T167" s="168">
        <f t="shared" si="18"/>
        <v>0</v>
      </c>
      <c r="AR167" s="169" t="s">
        <v>245</v>
      </c>
      <c r="AT167" s="169" t="s">
        <v>241</v>
      </c>
      <c r="AU167" s="169" t="s">
        <v>78</v>
      </c>
      <c r="AY167" s="13" t="s">
        <v>239</v>
      </c>
      <c r="BE167" s="97">
        <f t="shared" si="19"/>
        <v>0</v>
      </c>
      <c r="BF167" s="97">
        <f t="shared" si="20"/>
        <v>0</v>
      </c>
      <c r="BG167" s="97">
        <f t="shared" si="21"/>
        <v>0</v>
      </c>
      <c r="BH167" s="97">
        <f t="shared" si="22"/>
        <v>0</v>
      </c>
      <c r="BI167" s="97">
        <f t="shared" si="23"/>
        <v>0</v>
      </c>
      <c r="BJ167" s="13" t="s">
        <v>83</v>
      </c>
      <c r="BK167" s="97">
        <f t="shared" si="24"/>
        <v>0</v>
      </c>
      <c r="BL167" s="13" t="s">
        <v>245</v>
      </c>
      <c r="BM167" s="169" t="s">
        <v>507</v>
      </c>
    </row>
    <row r="168" spans="2:65" s="1" customFormat="1" ht="16.5" customHeight="1" x14ac:dyDescent="0.2">
      <c r="B168" s="131"/>
      <c r="C168" s="158" t="s">
        <v>379</v>
      </c>
      <c r="D168" s="158" t="s">
        <v>241</v>
      </c>
      <c r="E168" s="159" t="s">
        <v>2887</v>
      </c>
      <c r="F168" s="160" t="s">
        <v>2888</v>
      </c>
      <c r="G168" s="161" t="s">
        <v>353</v>
      </c>
      <c r="H168" s="162">
        <v>1</v>
      </c>
      <c r="I168" s="163"/>
      <c r="J168" s="164">
        <f t="shared" si="15"/>
        <v>0</v>
      </c>
      <c r="K168" s="165"/>
      <c r="L168" s="30"/>
      <c r="M168" s="166" t="s">
        <v>1</v>
      </c>
      <c r="N168" s="130" t="s">
        <v>37</v>
      </c>
      <c r="P168" s="167">
        <f t="shared" si="16"/>
        <v>0</v>
      </c>
      <c r="Q168" s="167">
        <v>0</v>
      </c>
      <c r="R168" s="167">
        <f t="shared" si="17"/>
        <v>0</v>
      </c>
      <c r="S168" s="167">
        <v>0</v>
      </c>
      <c r="T168" s="168">
        <f t="shared" si="18"/>
        <v>0</v>
      </c>
      <c r="AR168" s="169" t="s">
        <v>245</v>
      </c>
      <c r="AT168" s="169" t="s">
        <v>241</v>
      </c>
      <c r="AU168" s="169" t="s">
        <v>78</v>
      </c>
      <c r="AY168" s="13" t="s">
        <v>239</v>
      </c>
      <c r="BE168" s="97">
        <f t="shared" si="19"/>
        <v>0</v>
      </c>
      <c r="BF168" s="97">
        <f t="shared" si="20"/>
        <v>0</v>
      </c>
      <c r="BG168" s="97">
        <f t="shared" si="21"/>
        <v>0</v>
      </c>
      <c r="BH168" s="97">
        <f t="shared" si="22"/>
        <v>0</v>
      </c>
      <c r="BI168" s="97">
        <f t="shared" si="23"/>
        <v>0</v>
      </c>
      <c r="BJ168" s="13" t="s">
        <v>83</v>
      </c>
      <c r="BK168" s="97">
        <f t="shared" si="24"/>
        <v>0</v>
      </c>
      <c r="BL168" s="13" t="s">
        <v>245</v>
      </c>
      <c r="BM168" s="169" t="s">
        <v>515</v>
      </c>
    </row>
    <row r="169" spans="2:65" s="1" customFormat="1" ht="16.5" customHeight="1" x14ac:dyDescent="0.2">
      <c r="B169" s="131"/>
      <c r="C169" s="170" t="s">
        <v>383</v>
      </c>
      <c r="D169" s="170" t="s">
        <v>275</v>
      </c>
      <c r="E169" s="171" t="s">
        <v>2905</v>
      </c>
      <c r="F169" s="172" t="s">
        <v>2890</v>
      </c>
      <c r="G169" s="173" t="s">
        <v>353</v>
      </c>
      <c r="H169" s="174">
        <v>1</v>
      </c>
      <c r="I169" s="175"/>
      <c r="J169" s="176">
        <f t="shared" si="15"/>
        <v>0</v>
      </c>
      <c r="K169" s="177"/>
      <c r="L169" s="178"/>
      <c r="M169" s="179" t="s">
        <v>1</v>
      </c>
      <c r="N169" s="180" t="s">
        <v>37</v>
      </c>
      <c r="P169" s="167">
        <f t="shared" si="16"/>
        <v>0</v>
      </c>
      <c r="Q169" s="167">
        <v>0</v>
      </c>
      <c r="R169" s="167">
        <f t="shared" si="17"/>
        <v>0</v>
      </c>
      <c r="S169" s="167">
        <v>0</v>
      </c>
      <c r="T169" s="168">
        <f t="shared" si="18"/>
        <v>0</v>
      </c>
      <c r="AR169" s="169" t="s">
        <v>270</v>
      </c>
      <c r="AT169" s="169" t="s">
        <v>275</v>
      </c>
      <c r="AU169" s="169" t="s">
        <v>78</v>
      </c>
      <c r="AY169" s="13" t="s">
        <v>239</v>
      </c>
      <c r="BE169" s="97">
        <f t="shared" si="19"/>
        <v>0</v>
      </c>
      <c r="BF169" s="97">
        <f t="shared" si="20"/>
        <v>0</v>
      </c>
      <c r="BG169" s="97">
        <f t="shared" si="21"/>
        <v>0</v>
      </c>
      <c r="BH169" s="97">
        <f t="shared" si="22"/>
        <v>0</v>
      </c>
      <c r="BI169" s="97">
        <f t="shared" si="23"/>
        <v>0</v>
      </c>
      <c r="BJ169" s="13" t="s">
        <v>83</v>
      </c>
      <c r="BK169" s="97">
        <f t="shared" si="24"/>
        <v>0</v>
      </c>
      <c r="BL169" s="13" t="s">
        <v>245</v>
      </c>
      <c r="BM169" s="169" t="s">
        <v>523</v>
      </c>
    </row>
    <row r="170" spans="2:65" s="1" customFormat="1" ht="16.5" customHeight="1" x14ac:dyDescent="0.2">
      <c r="B170" s="131"/>
      <c r="C170" s="158" t="s">
        <v>387</v>
      </c>
      <c r="D170" s="158" t="s">
        <v>241</v>
      </c>
      <c r="E170" s="159" t="s">
        <v>2891</v>
      </c>
      <c r="F170" s="160" t="s">
        <v>2892</v>
      </c>
      <c r="G170" s="161" t="s">
        <v>353</v>
      </c>
      <c r="H170" s="162">
        <v>1</v>
      </c>
      <c r="I170" s="163"/>
      <c r="J170" s="164">
        <f t="shared" si="15"/>
        <v>0</v>
      </c>
      <c r="K170" s="165"/>
      <c r="L170" s="30"/>
      <c r="M170" s="166" t="s">
        <v>1</v>
      </c>
      <c r="N170" s="130" t="s">
        <v>37</v>
      </c>
      <c r="P170" s="167">
        <f t="shared" si="16"/>
        <v>0</v>
      </c>
      <c r="Q170" s="167">
        <v>0</v>
      </c>
      <c r="R170" s="167">
        <f t="shared" si="17"/>
        <v>0</v>
      </c>
      <c r="S170" s="167">
        <v>0</v>
      </c>
      <c r="T170" s="168">
        <f t="shared" si="18"/>
        <v>0</v>
      </c>
      <c r="AR170" s="169" t="s">
        <v>245</v>
      </c>
      <c r="AT170" s="169" t="s">
        <v>241</v>
      </c>
      <c r="AU170" s="169" t="s">
        <v>78</v>
      </c>
      <c r="AY170" s="13" t="s">
        <v>239</v>
      </c>
      <c r="BE170" s="97">
        <f t="shared" si="19"/>
        <v>0</v>
      </c>
      <c r="BF170" s="97">
        <f t="shared" si="20"/>
        <v>0</v>
      </c>
      <c r="BG170" s="97">
        <f t="shared" si="21"/>
        <v>0</v>
      </c>
      <c r="BH170" s="97">
        <f t="shared" si="22"/>
        <v>0</v>
      </c>
      <c r="BI170" s="97">
        <f t="shared" si="23"/>
        <v>0</v>
      </c>
      <c r="BJ170" s="13" t="s">
        <v>83</v>
      </c>
      <c r="BK170" s="97">
        <f t="shared" si="24"/>
        <v>0</v>
      </c>
      <c r="BL170" s="13" t="s">
        <v>245</v>
      </c>
      <c r="BM170" s="169" t="s">
        <v>530</v>
      </c>
    </row>
    <row r="171" spans="2:65" s="1" customFormat="1" ht="16.5" customHeight="1" x14ac:dyDescent="0.2">
      <c r="B171" s="131"/>
      <c r="C171" s="170" t="s">
        <v>391</v>
      </c>
      <c r="D171" s="170" t="s">
        <v>275</v>
      </c>
      <c r="E171" s="171" t="s">
        <v>2954</v>
      </c>
      <c r="F171" s="172" t="s">
        <v>2984</v>
      </c>
      <c r="G171" s="173" t="s">
        <v>353</v>
      </c>
      <c r="H171" s="174">
        <v>1</v>
      </c>
      <c r="I171" s="175"/>
      <c r="J171" s="176">
        <f t="shared" si="15"/>
        <v>0</v>
      </c>
      <c r="K171" s="177"/>
      <c r="L171" s="178"/>
      <c r="M171" s="179" t="s">
        <v>1</v>
      </c>
      <c r="N171" s="180" t="s">
        <v>37</v>
      </c>
      <c r="P171" s="167">
        <f t="shared" si="16"/>
        <v>0</v>
      </c>
      <c r="Q171" s="167">
        <v>0</v>
      </c>
      <c r="R171" s="167">
        <f t="shared" si="17"/>
        <v>0</v>
      </c>
      <c r="S171" s="167">
        <v>0</v>
      </c>
      <c r="T171" s="168">
        <f t="shared" si="18"/>
        <v>0</v>
      </c>
      <c r="AR171" s="169" t="s">
        <v>270</v>
      </c>
      <c r="AT171" s="169" t="s">
        <v>275</v>
      </c>
      <c r="AU171" s="169" t="s">
        <v>78</v>
      </c>
      <c r="AY171" s="13" t="s">
        <v>239</v>
      </c>
      <c r="BE171" s="97">
        <f t="shared" si="19"/>
        <v>0</v>
      </c>
      <c r="BF171" s="97">
        <f t="shared" si="20"/>
        <v>0</v>
      </c>
      <c r="BG171" s="97">
        <f t="shared" si="21"/>
        <v>0</v>
      </c>
      <c r="BH171" s="97">
        <f t="shared" si="22"/>
        <v>0</v>
      </c>
      <c r="BI171" s="97">
        <f t="shared" si="23"/>
        <v>0</v>
      </c>
      <c r="BJ171" s="13" t="s">
        <v>83</v>
      </c>
      <c r="BK171" s="97">
        <f t="shared" si="24"/>
        <v>0</v>
      </c>
      <c r="BL171" s="13" t="s">
        <v>245</v>
      </c>
      <c r="BM171" s="169" t="s">
        <v>537</v>
      </c>
    </row>
    <row r="172" spans="2:65" s="1" customFormat="1" ht="21.75" customHeight="1" x14ac:dyDescent="0.2">
      <c r="B172" s="131"/>
      <c r="C172" s="158" t="s">
        <v>395</v>
      </c>
      <c r="D172" s="158" t="s">
        <v>241</v>
      </c>
      <c r="E172" s="159" t="s">
        <v>2956</v>
      </c>
      <c r="F172" s="160" t="s">
        <v>2957</v>
      </c>
      <c r="G172" s="161" t="s">
        <v>353</v>
      </c>
      <c r="H172" s="162">
        <v>1</v>
      </c>
      <c r="I172" s="163"/>
      <c r="J172" s="164">
        <f t="shared" si="15"/>
        <v>0</v>
      </c>
      <c r="K172" s="165"/>
      <c r="L172" s="30"/>
      <c r="M172" s="166" t="s">
        <v>1</v>
      </c>
      <c r="N172" s="130" t="s">
        <v>37</v>
      </c>
      <c r="P172" s="167">
        <f t="shared" si="16"/>
        <v>0</v>
      </c>
      <c r="Q172" s="167">
        <v>0</v>
      </c>
      <c r="R172" s="167">
        <f t="shared" si="17"/>
        <v>0</v>
      </c>
      <c r="S172" s="167">
        <v>0</v>
      </c>
      <c r="T172" s="168">
        <f t="shared" si="18"/>
        <v>0</v>
      </c>
      <c r="AR172" s="169" t="s">
        <v>245</v>
      </c>
      <c r="AT172" s="169" t="s">
        <v>241</v>
      </c>
      <c r="AU172" s="169" t="s">
        <v>78</v>
      </c>
      <c r="AY172" s="13" t="s">
        <v>239</v>
      </c>
      <c r="BE172" s="97">
        <f t="shared" si="19"/>
        <v>0</v>
      </c>
      <c r="BF172" s="97">
        <f t="shared" si="20"/>
        <v>0</v>
      </c>
      <c r="BG172" s="97">
        <f t="shared" si="21"/>
        <v>0</v>
      </c>
      <c r="BH172" s="97">
        <f t="shared" si="22"/>
        <v>0</v>
      </c>
      <c r="BI172" s="97">
        <f t="shared" si="23"/>
        <v>0</v>
      </c>
      <c r="BJ172" s="13" t="s">
        <v>83</v>
      </c>
      <c r="BK172" s="97">
        <f t="shared" si="24"/>
        <v>0</v>
      </c>
      <c r="BL172" s="13" t="s">
        <v>245</v>
      </c>
      <c r="BM172" s="169" t="s">
        <v>544</v>
      </c>
    </row>
    <row r="173" spans="2:65" s="1" customFormat="1" ht="21.75" customHeight="1" x14ac:dyDescent="0.2">
      <c r="B173" s="131"/>
      <c r="C173" s="170" t="s">
        <v>399</v>
      </c>
      <c r="D173" s="170" t="s">
        <v>275</v>
      </c>
      <c r="E173" s="171" t="s">
        <v>2958</v>
      </c>
      <c r="F173" s="172" t="s">
        <v>2985</v>
      </c>
      <c r="G173" s="173" t="s">
        <v>353</v>
      </c>
      <c r="H173" s="174">
        <v>7</v>
      </c>
      <c r="I173" s="175"/>
      <c r="J173" s="176">
        <f t="shared" si="15"/>
        <v>0</v>
      </c>
      <c r="K173" s="177"/>
      <c r="L173" s="178"/>
      <c r="M173" s="179" t="s">
        <v>1</v>
      </c>
      <c r="N173" s="180" t="s">
        <v>37</v>
      </c>
      <c r="P173" s="167">
        <f t="shared" si="16"/>
        <v>0</v>
      </c>
      <c r="Q173" s="167">
        <v>0</v>
      </c>
      <c r="R173" s="167">
        <f t="shared" si="17"/>
        <v>0</v>
      </c>
      <c r="S173" s="167">
        <v>0</v>
      </c>
      <c r="T173" s="168">
        <f t="shared" si="18"/>
        <v>0</v>
      </c>
      <c r="AR173" s="169" t="s">
        <v>270</v>
      </c>
      <c r="AT173" s="169" t="s">
        <v>275</v>
      </c>
      <c r="AU173" s="169" t="s">
        <v>78</v>
      </c>
      <c r="AY173" s="13" t="s">
        <v>239</v>
      </c>
      <c r="BE173" s="97">
        <f t="shared" si="19"/>
        <v>0</v>
      </c>
      <c r="BF173" s="97">
        <f t="shared" si="20"/>
        <v>0</v>
      </c>
      <c r="BG173" s="97">
        <f t="shared" si="21"/>
        <v>0</v>
      </c>
      <c r="BH173" s="97">
        <f t="shared" si="22"/>
        <v>0</v>
      </c>
      <c r="BI173" s="97">
        <f t="shared" si="23"/>
        <v>0</v>
      </c>
      <c r="BJ173" s="13" t="s">
        <v>83</v>
      </c>
      <c r="BK173" s="97">
        <f t="shared" si="24"/>
        <v>0</v>
      </c>
      <c r="BL173" s="13" t="s">
        <v>245</v>
      </c>
      <c r="BM173" s="169" t="s">
        <v>552</v>
      </c>
    </row>
    <row r="174" spans="2:65" s="1" customFormat="1" ht="21.75" customHeight="1" x14ac:dyDescent="0.2">
      <c r="B174" s="131"/>
      <c r="C174" s="158" t="s">
        <v>403</v>
      </c>
      <c r="D174" s="158" t="s">
        <v>241</v>
      </c>
      <c r="E174" s="159" t="s">
        <v>2895</v>
      </c>
      <c r="F174" s="160" t="s">
        <v>2896</v>
      </c>
      <c r="G174" s="161" t="s">
        <v>353</v>
      </c>
      <c r="H174" s="162">
        <v>7</v>
      </c>
      <c r="I174" s="163"/>
      <c r="J174" s="164">
        <f t="shared" si="15"/>
        <v>0</v>
      </c>
      <c r="K174" s="165"/>
      <c r="L174" s="30"/>
      <c r="M174" s="166" t="s">
        <v>1</v>
      </c>
      <c r="N174" s="130" t="s">
        <v>37</v>
      </c>
      <c r="P174" s="167">
        <f t="shared" si="16"/>
        <v>0</v>
      </c>
      <c r="Q174" s="167">
        <v>0</v>
      </c>
      <c r="R174" s="167">
        <f t="shared" si="17"/>
        <v>0</v>
      </c>
      <c r="S174" s="167">
        <v>0</v>
      </c>
      <c r="T174" s="168">
        <f t="shared" si="18"/>
        <v>0</v>
      </c>
      <c r="AR174" s="169" t="s">
        <v>245</v>
      </c>
      <c r="AT174" s="169" t="s">
        <v>241</v>
      </c>
      <c r="AU174" s="169" t="s">
        <v>78</v>
      </c>
      <c r="AY174" s="13" t="s">
        <v>239</v>
      </c>
      <c r="BE174" s="97">
        <f t="shared" si="19"/>
        <v>0</v>
      </c>
      <c r="BF174" s="97">
        <f t="shared" si="20"/>
        <v>0</v>
      </c>
      <c r="BG174" s="97">
        <f t="shared" si="21"/>
        <v>0</v>
      </c>
      <c r="BH174" s="97">
        <f t="shared" si="22"/>
        <v>0</v>
      </c>
      <c r="BI174" s="97">
        <f t="shared" si="23"/>
        <v>0</v>
      </c>
      <c r="BJ174" s="13" t="s">
        <v>83</v>
      </c>
      <c r="BK174" s="97">
        <f t="shared" si="24"/>
        <v>0</v>
      </c>
      <c r="BL174" s="13" t="s">
        <v>245</v>
      </c>
      <c r="BM174" s="169" t="s">
        <v>560</v>
      </c>
    </row>
    <row r="175" spans="2:65" s="1" customFormat="1" ht="24.2" customHeight="1" x14ac:dyDescent="0.2">
      <c r="B175" s="131"/>
      <c r="C175" s="170" t="s">
        <v>407</v>
      </c>
      <c r="D175" s="170" t="s">
        <v>275</v>
      </c>
      <c r="E175" s="171" t="s">
        <v>2960</v>
      </c>
      <c r="F175" s="172" t="s">
        <v>2986</v>
      </c>
      <c r="G175" s="173" t="s">
        <v>353</v>
      </c>
      <c r="H175" s="174">
        <v>3</v>
      </c>
      <c r="I175" s="175"/>
      <c r="J175" s="176">
        <f t="shared" si="15"/>
        <v>0</v>
      </c>
      <c r="K175" s="177"/>
      <c r="L175" s="178"/>
      <c r="M175" s="179" t="s">
        <v>1</v>
      </c>
      <c r="N175" s="180" t="s">
        <v>37</v>
      </c>
      <c r="P175" s="167">
        <f t="shared" si="16"/>
        <v>0</v>
      </c>
      <c r="Q175" s="167">
        <v>0</v>
      </c>
      <c r="R175" s="167">
        <f t="shared" si="17"/>
        <v>0</v>
      </c>
      <c r="S175" s="167">
        <v>0</v>
      </c>
      <c r="T175" s="168">
        <f t="shared" si="18"/>
        <v>0</v>
      </c>
      <c r="AR175" s="169" t="s">
        <v>270</v>
      </c>
      <c r="AT175" s="169" t="s">
        <v>275</v>
      </c>
      <c r="AU175" s="169" t="s">
        <v>78</v>
      </c>
      <c r="AY175" s="13" t="s">
        <v>239</v>
      </c>
      <c r="BE175" s="97">
        <f t="shared" si="19"/>
        <v>0</v>
      </c>
      <c r="BF175" s="97">
        <f t="shared" si="20"/>
        <v>0</v>
      </c>
      <c r="BG175" s="97">
        <f t="shared" si="21"/>
        <v>0</v>
      </c>
      <c r="BH175" s="97">
        <f t="shared" si="22"/>
        <v>0</v>
      </c>
      <c r="BI175" s="97">
        <f t="shared" si="23"/>
        <v>0</v>
      </c>
      <c r="BJ175" s="13" t="s">
        <v>83</v>
      </c>
      <c r="BK175" s="97">
        <f t="shared" si="24"/>
        <v>0</v>
      </c>
      <c r="BL175" s="13" t="s">
        <v>245</v>
      </c>
      <c r="BM175" s="169" t="s">
        <v>568</v>
      </c>
    </row>
    <row r="176" spans="2:65" s="1" customFormat="1" ht="21.75" customHeight="1" x14ac:dyDescent="0.2">
      <c r="B176" s="131"/>
      <c r="C176" s="158" t="s">
        <v>411</v>
      </c>
      <c r="D176" s="158" t="s">
        <v>241</v>
      </c>
      <c r="E176" s="159" t="s">
        <v>2899</v>
      </c>
      <c r="F176" s="160" t="s">
        <v>2900</v>
      </c>
      <c r="G176" s="161" t="s">
        <v>353</v>
      </c>
      <c r="H176" s="162">
        <v>3</v>
      </c>
      <c r="I176" s="163"/>
      <c r="J176" s="164">
        <f t="shared" si="15"/>
        <v>0</v>
      </c>
      <c r="K176" s="165"/>
      <c r="L176" s="30"/>
      <c r="M176" s="166" t="s">
        <v>1</v>
      </c>
      <c r="N176" s="130" t="s">
        <v>37</v>
      </c>
      <c r="P176" s="167">
        <f t="shared" si="16"/>
        <v>0</v>
      </c>
      <c r="Q176" s="167">
        <v>0</v>
      </c>
      <c r="R176" s="167">
        <f t="shared" si="17"/>
        <v>0</v>
      </c>
      <c r="S176" s="167">
        <v>0</v>
      </c>
      <c r="T176" s="168">
        <f t="shared" si="18"/>
        <v>0</v>
      </c>
      <c r="AR176" s="169" t="s">
        <v>245</v>
      </c>
      <c r="AT176" s="169" t="s">
        <v>241</v>
      </c>
      <c r="AU176" s="169" t="s">
        <v>78</v>
      </c>
      <c r="AY176" s="13" t="s">
        <v>239</v>
      </c>
      <c r="BE176" s="97">
        <f t="shared" si="19"/>
        <v>0</v>
      </c>
      <c r="BF176" s="97">
        <f t="shared" si="20"/>
        <v>0</v>
      </c>
      <c r="BG176" s="97">
        <f t="shared" si="21"/>
        <v>0</v>
      </c>
      <c r="BH176" s="97">
        <f t="shared" si="22"/>
        <v>0</v>
      </c>
      <c r="BI176" s="97">
        <f t="shared" si="23"/>
        <v>0</v>
      </c>
      <c r="BJ176" s="13" t="s">
        <v>83</v>
      </c>
      <c r="BK176" s="97">
        <f t="shared" si="24"/>
        <v>0</v>
      </c>
      <c r="BL176" s="13" t="s">
        <v>245</v>
      </c>
      <c r="BM176" s="169" t="s">
        <v>576</v>
      </c>
    </row>
    <row r="177" spans="2:65" s="1" customFormat="1" ht="24.2" customHeight="1" x14ac:dyDescent="0.2">
      <c r="B177" s="131"/>
      <c r="C177" s="170" t="s">
        <v>415</v>
      </c>
      <c r="D177" s="170" t="s">
        <v>275</v>
      </c>
      <c r="E177" s="171" t="s">
        <v>2963</v>
      </c>
      <c r="F177" s="172" t="s">
        <v>2987</v>
      </c>
      <c r="G177" s="173" t="s">
        <v>353</v>
      </c>
      <c r="H177" s="174">
        <v>7</v>
      </c>
      <c r="I177" s="175"/>
      <c r="J177" s="176">
        <f t="shared" si="15"/>
        <v>0</v>
      </c>
      <c r="K177" s="177"/>
      <c r="L177" s="178"/>
      <c r="M177" s="179" t="s">
        <v>1</v>
      </c>
      <c r="N177" s="180" t="s">
        <v>37</v>
      </c>
      <c r="P177" s="167">
        <f t="shared" si="16"/>
        <v>0</v>
      </c>
      <c r="Q177" s="167">
        <v>0</v>
      </c>
      <c r="R177" s="167">
        <f t="shared" si="17"/>
        <v>0</v>
      </c>
      <c r="S177" s="167">
        <v>0</v>
      </c>
      <c r="T177" s="168">
        <f t="shared" si="18"/>
        <v>0</v>
      </c>
      <c r="AR177" s="169" t="s">
        <v>270</v>
      </c>
      <c r="AT177" s="169" t="s">
        <v>275</v>
      </c>
      <c r="AU177" s="169" t="s">
        <v>78</v>
      </c>
      <c r="AY177" s="13" t="s">
        <v>239</v>
      </c>
      <c r="BE177" s="97">
        <f t="shared" si="19"/>
        <v>0</v>
      </c>
      <c r="BF177" s="97">
        <f t="shared" si="20"/>
        <v>0</v>
      </c>
      <c r="BG177" s="97">
        <f t="shared" si="21"/>
        <v>0</v>
      </c>
      <c r="BH177" s="97">
        <f t="shared" si="22"/>
        <v>0</v>
      </c>
      <c r="BI177" s="97">
        <f t="shared" si="23"/>
        <v>0</v>
      </c>
      <c r="BJ177" s="13" t="s">
        <v>83</v>
      </c>
      <c r="BK177" s="97">
        <f t="shared" si="24"/>
        <v>0</v>
      </c>
      <c r="BL177" s="13" t="s">
        <v>245</v>
      </c>
      <c r="BM177" s="169" t="s">
        <v>584</v>
      </c>
    </row>
    <row r="178" spans="2:65" s="1" customFormat="1" ht="24.2" customHeight="1" x14ac:dyDescent="0.2">
      <c r="B178" s="131"/>
      <c r="C178" s="158" t="s">
        <v>419</v>
      </c>
      <c r="D178" s="158" t="s">
        <v>241</v>
      </c>
      <c r="E178" s="159" t="s">
        <v>2903</v>
      </c>
      <c r="F178" s="160" t="s">
        <v>2904</v>
      </c>
      <c r="G178" s="161" t="s">
        <v>353</v>
      </c>
      <c r="H178" s="162">
        <v>7</v>
      </c>
      <c r="I178" s="163"/>
      <c r="J178" s="164">
        <f t="shared" si="15"/>
        <v>0</v>
      </c>
      <c r="K178" s="165"/>
      <c r="L178" s="30"/>
      <c r="M178" s="166" t="s">
        <v>1</v>
      </c>
      <c r="N178" s="130" t="s">
        <v>37</v>
      </c>
      <c r="P178" s="167">
        <f t="shared" si="16"/>
        <v>0</v>
      </c>
      <c r="Q178" s="167">
        <v>0</v>
      </c>
      <c r="R178" s="167">
        <f t="shared" si="17"/>
        <v>0</v>
      </c>
      <c r="S178" s="167">
        <v>0</v>
      </c>
      <c r="T178" s="168">
        <f t="shared" si="18"/>
        <v>0</v>
      </c>
      <c r="AR178" s="169" t="s">
        <v>245</v>
      </c>
      <c r="AT178" s="169" t="s">
        <v>241</v>
      </c>
      <c r="AU178" s="169" t="s">
        <v>78</v>
      </c>
      <c r="AY178" s="13" t="s">
        <v>239</v>
      </c>
      <c r="BE178" s="97">
        <f t="shared" si="19"/>
        <v>0</v>
      </c>
      <c r="BF178" s="97">
        <f t="shared" si="20"/>
        <v>0</v>
      </c>
      <c r="BG178" s="97">
        <f t="shared" si="21"/>
        <v>0</v>
      </c>
      <c r="BH178" s="97">
        <f t="shared" si="22"/>
        <v>0</v>
      </c>
      <c r="BI178" s="97">
        <f t="shared" si="23"/>
        <v>0</v>
      </c>
      <c r="BJ178" s="13" t="s">
        <v>83</v>
      </c>
      <c r="BK178" s="97">
        <f t="shared" si="24"/>
        <v>0</v>
      </c>
      <c r="BL178" s="13" t="s">
        <v>245</v>
      </c>
      <c r="BM178" s="169" t="s">
        <v>592</v>
      </c>
    </row>
    <row r="179" spans="2:65" s="1" customFormat="1" ht="16.5" customHeight="1" x14ac:dyDescent="0.2">
      <c r="B179" s="131"/>
      <c r="C179" s="170" t="s">
        <v>423</v>
      </c>
      <c r="D179" s="170" t="s">
        <v>275</v>
      </c>
      <c r="E179" s="171" t="s">
        <v>2969</v>
      </c>
      <c r="F179" s="172" t="s">
        <v>2988</v>
      </c>
      <c r="G179" s="192" t="s">
        <v>353</v>
      </c>
      <c r="H179" s="174">
        <v>1</v>
      </c>
      <c r="I179" s="175"/>
      <c r="J179" s="176">
        <f t="shared" si="15"/>
        <v>0</v>
      </c>
      <c r="K179" s="177"/>
      <c r="L179" s="178"/>
      <c r="M179" s="179" t="s">
        <v>1</v>
      </c>
      <c r="N179" s="180" t="s">
        <v>37</v>
      </c>
      <c r="P179" s="167">
        <f t="shared" si="16"/>
        <v>0</v>
      </c>
      <c r="Q179" s="167">
        <v>0</v>
      </c>
      <c r="R179" s="167">
        <f t="shared" si="17"/>
        <v>0</v>
      </c>
      <c r="S179" s="167">
        <v>0</v>
      </c>
      <c r="T179" s="168">
        <f t="shared" si="18"/>
        <v>0</v>
      </c>
      <c r="AR179" s="169" t="s">
        <v>270</v>
      </c>
      <c r="AT179" s="169" t="s">
        <v>275</v>
      </c>
      <c r="AU179" s="169" t="s">
        <v>78</v>
      </c>
      <c r="AY179" s="13" t="s">
        <v>239</v>
      </c>
      <c r="BE179" s="97">
        <f t="shared" si="19"/>
        <v>0</v>
      </c>
      <c r="BF179" s="97">
        <f t="shared" si="20"/>
        <v>0</v>
      </c>
      <c r="BG179" s="97">
        <f t="shared" si="21"/>
        <v>0</v>
      </c>
      <c r="BH179" s="97">
        <f t="shared" si="22"/>
        <v>0</v>
      </c>
      <c r="BI179" s="97">
        <f t="shared" si="23"/>
        <v>0</v>
      </c>
      <c r="BJ179" s="13" t="s">
        <v>83</v>
      </c>
      <c r="BK179" s="97">
        <f t="shared" si="24"/>
        <v>0</v>
      </c>
      <c r="BL179" s="13" t="s">
        <v>245</v>
      </c>
      <c r="BM179" s="169" t="s">
        <v>600</v>
      </c>
    </row>
    <row r="180" spans="2:65" s="1" customFormat="1" ht="16.5" customHeight="1" x14ac:dyDescent="0.2">
      <c r="B180" s="131"/>
      <c r="C180" s="158" t="s">
        <v>427</v>
      </c>
      <c r="D180" s="158" t="s">
        <v>241</v>
      </c>
      <c r="E180" s="159" t="s">
        <v>2965</v>
      </c>
      <c r="F180" s="160" t="s">
        <v>2989</v>
      </c>
      <c r="G180" s="161" t="s">
        <v>353</v>
      </c>
      <c r="H180" s="162">
        <v>1</v>
      </c>
      <c r="I180" s="163"/>
      <c r="J180" s="164">
        <f t="shared" si="15"/>
        <v>0</v>
      </c>
      <c r="K180" s="165"/>
      <c r="L180" s="30"/>
      <c r="M180" s="166" t="s">
        <v>1</v>
      </c>
      <c r="N180" s="130" t="s">
        <v>37</v>
      </c>
      <c r="P180" s="167">
        <f t="shared" si="16"/>
        <v>0</v>
      </c>
      <c r="Q180" s="167">
        <v>0</v>
      </c>
      <c r="R180" s="167">
        <f t="shared" si="17"/>
        <v>0</v>
      </c>
      <c r="S180" s="167">
        <v>0</v>
      </c>
      <c r="T180" s="168">
        <f t="shared" si="18"/>
        <v>0</v>
      </c>
      <c r="AR180" s="169" t="s">
        <v>245</v>
      </c>
      <c r="AT180" s="169" t="s">
        <v>241</v>
      </c>
      <c r="AU180" s="169" t="s">
        <v>78</v>
      </c>
      <c r="AY180" s="13" t="s">
        <v>239</v>
      </c>
      <c r="BE180" s="97">
        <f t="shared" si="19"/>
        <v>0</v>
      </c>
      <c r="BF180" s="97">
        <f t="shared" si="20"/>
        <v>0</v>
      </c>
      <c r="BG180" s="97">
        <f t="shared" si="21"/>
        <v>0</v>
      </c>
      <c r="BH180" s="97">
        <f t="shared" si="22"/>
        <v>0</v>
      </c>
      <c r="BI180" s="97">
        <f t="shared" si="23"/>
        <v>0</v>
      </c>
      <c r="BJ180" s="13" t="s">
        <v>83</v>
      </c>
      <c r="BK180" s="97">
        <f t="shared" si="24"/>
        <v>0</v>
      </c>
      <c r="BL180" s="13" t="s">
        <v>245</v>
      </c>
      <c r="BM180" s="169" t="s">
        <v>608</v>
      </c>
    </row>
    <row r="181" spans="2:65" s="1" customFormat="1" ht="16.5" customHeight="1" x14ac:dyDescent="0.2">
      <c r="B181" s="131"/>
      <c r="C181" s="170" t="s">
        <v>431</v>
      </c>
      <c r="D181" s="170" t="s">
        <v>275</v>
      </c>
      <c r="E181" s="171" t="s">
        <v>2990</v>
      </c>
      <c r="F181" s="172" t="s">
        <v>2906</v>
      </c>
      <c r="G181" s="173" t="s">
        <v>353</v>
      </c>
      <c r="H181" s="174">
        <v>3</v>
      </c>
      <c r="I181" s="175"/>
      <c r="J181" s="176">
        <f t="shared" si="15"/>
        <v>0</v>
      </c>
      <c r="K181" s="177"/>
      <c r="L181" s="178"/>
      <c r="M181" s="179" t="s">
        <v>1</v>
      </c>
      <c r="N181" s="180" t="s">
        <v>37</v>
      </c>
      <c r="P181" s="167">
        <f t="shared" si="16"/>
        <v>0</v>
      </c>
      <c r="Q181" s="167">
        <v>0</v>
      </c>
      <c r="R181" s="167">
        <f t="shared" si="17"/>
        <v>0</v>
      </c>
      <c r="S181" s="167">
        <v>0</v>
      </c>
      <c r="T181" s="168">
        <f t="shared" si="18"/>
        <v>0</v>
      </c>
      <c r="AR181" s="169" t="s">
        <v>270</v>
      </c>
      <c r="AT181" s="169" t="s">
        <v>275</v>
      </c>
      <c r="AU181" s="169" t="s">
        <v>78</v>
      </c>
      <c r="AY181" s="13" t="s">
        <v>239</v>
      </c>
      <c r="BE181" s="97">
        <f t="shared" si="19"/>
        <v>0</v>
      </c>
      <c r="BF181" s="97">
        <f t="shared" si="20"/>
        <v>0</v>
      </c>
      <c r="BG181" s="97">
        <f t="shared" si="21"/>
        <v>0</v>
      </c>
      <c r="BH181" s="97">
        <f t="shared" si="22"/>
        <v>0</v>
      </c>
      <c r="BI181" s="97">
        <f t="shared" si="23"/>
        <v>0</v>
      </c>
      <c r="BJ181" s="13" t="s">
        <v>83</v>
      </c>
      <c r="BK181" s="97">
        <f t="shared" si="24"/>
        <v>0</v>
      </c>
      <c r="BL181" s="13" t="s">
        <v>245</v>
      </c>
      <c r="BM181" s="169" t="s">
        <v>616</v>
      </c>
    </row>
    <row r="182" spans="2:65" s="1" customFormat="1" ht="16.5" customHeight="1" x14ac:dyDescent="0.2">
      <c r="B182" s="131"/>
      <c r="C182" s="158" t="s">
        <v>435</v>
      </c>
      <c r="D182" s="158" t="s">
        <v>241</v>
      </c>
      <c r="E182" s="159" t="s">
        <v>2875</v>
      </c>
      <c r="F182" s="160" t="s">
        <v>2907</v>
      </c>
      <c r="G182" s="161" t="s">
        <v>353</v>
      </c>
      <c r="H182" s="162">
        <v>3</v>
      </c>
      <c r="I182" s="163"/>
      <c r="J182" s="164">
        <f t="shared" si="15"/>
        <v>0</v>
      </c>
      <c r="K182" s="165"/>
      <c r="L182" s="30"/>
      <c r="M182" s="166" t="s">
        <v>1</v>
      </c>
      <c r="N182" s="130" t="s">
        <v>37</v>
      </c>
      <c r="P182" s="167">
        <f t="shared" si="16"/>
        <v>0</v>
      </c>
      <c r="Q182" s="167">
        <v>0</v>
      </c>
      <c r="R182" s="167">
        <f t="shared" si="17"/>
        <v>0</v>
      </c>
      <c r="S182" s="167">
        <v>0</v>
      </c>
      <c r="T182" s="168">
        <f t="shared" si="18"/>
        <v>0</v>
      </c>
      <c r="AR182" s="169" t="s">
        <v>245</v>
      </c>
      <c r="AT182" s="169" t="s">
        <v>241</v>
      </c>
      <c r="AU182" s="169" t="s">
        <v>78</v>
      </c>
      <c r="AY182" s="13" t="s">
        <v>239</v>
      </c>
      <c r="BE182" s="97">
        <f t="shared" si="19"/>
        <v>0</v>
      </c>
      <c r="BF182" s="97">
        <f t="shared" si="20"/>
        <v>0</v>
      </c>
      <c r="BG182" s="97">
        <f t="shared" si="21"/>
        <v>0</v>
      </c>
      <c r="BH182" s="97">
        <f t="shared" si="22"/>
        <v>0</v>
      </c>
      <c r="BI182" s="97">
        <f t="shared" si="23"/>
        <v>0</v>
      </c>
      <c r="BJ182" s="13" t="s">
        <v>83</v>
      </c>
      <c r="BK182" s="97">
        <f t="shared" si="24"/>
        <v>0</v>
      </c>
      <c r="BL182" s="13" t="s">
        <v>245</v>
      </c>
      <c r="BM182" s="169" t="s">
        <v>624</v>
      </c>
    </row>
    <row r="183" spans="2:65" s="1" customFormat="1" ht="24.2" customHeight="1" x14ac:dyDescent="0.2">
      <c r="B183" s="131"/>
      <c r="C183" s="158" t="s">
        <v>439</v>
      </c>
      <c r="D183" s="158" t="s">
        <v>241</v>
      </c>
      <c r="E183" s="159" t="s">
        <v>2908</v>
      </c>
      <c r="F183" s="160" t="s">
        <v>2909</v>
      </c>
      <c r="G183" s="161" t="s">
        <v>1082</v>
      </c>
      <c r="H183" s="199">
        <v>0.3</v>
      </c>
      <c r="I183" s="163"/>
      <c r="J183" s="164">
        <f t="shared" si="15"/>
        <v>0</v>
      </c>
      <c r="K183" s="165"/>
      <c r="L183" s="30"/>
      <c r="M183" s="166" t="s">
        <v>1</v>
      </c>
      <c r="N183" s="130" t="s">
        <v>37</v>
      </c>
      <c r="P183" s="167">
        <f t="shared" si="16"/>
        <v>0</v>
      </c>
      <c r="Q183" s="167">
        <v>0</v>
      </c>
      <c r="R183" s="167">
        <f t="shared" si="17"/>
        <v>0</v>
      </c>
      <c r="S183" s="167">
        <v>0</v>
      </c>
      <c r="T183" s="168">
        <f t="shared" si="18"/>
        <v>0</v>
      </c>
      <c r="AR183" s="169" t="s">
        <v>245</v>
      </c>
      <c r="AT183" s="169" t="s">
        <v>241</v>
      </c>
      <c r="AU183" s="169" t="s">
        <v>78</v>
      </c>
      <c r="AY183" s="13" t="s">
        <v>239</v>
      </c>
      <c r="BE183" s="97">
        <f t="shared" si="19"/>
        <v>0</v>
      </c>
      <c r="BF183" s="97">
        <f t="shared" si="20"/>
        <v>0</v>
      </c>
      <c r="BG183" s="97">
        <f t="shared" si="21"/>
        <v>0</v>
      </c>
      <c r="BH183" s="97">
        <f t="shared" si="22"/>
        <v>0</v>
      </c>
      <c r="BI183" s="97">
        <f t="shared" si="23"/>
        <v>0</v>
      </c>
      <c r="BJ183" s="13" t="s">
        <v>83</v>
      </c>
      <c r="BK183" s="97">
        <f t="shared" si="24"/>
        <v>0</v>
      </c>
      <c r="BL183" s="13" t="s">
        <v>245</v>
      </c>
      <c r="BM183" s="169" t="s">
        <v>632</v>
      </c>
    </row>
    <row r="184" spans="2:65" s="1" customFormat="1" ht="24.2" customHeight="1" x14ac:dyDescent="0.2">
      <c r="B184" s="131"/>
      <c r="C184" s="158" t="s">
        <v>443</v>
      </c>
      <c r="D184" s="158" t="s">
        <v>241</v>
      </c>
      <c r="E184" s="159" t="s">
        <v>2910</v>
      </c>
      <c r="F184" s="160" t="s">
        <v>2870</v>
      </c>
      <c r="G184" s="161" t="s">
        <v>1082</v>
      </c>
      <c r="H184" s="199">
        <v>0.3</v>
      </c>
      <c r="I184" s="163"/>
      <c r="J184" s="164">
        <f t="shared" si="15"/>
        <v>0</v>
      </c>
      <c r="K184" s="165"/>
      <c r="L184" s="30"/>
      <c r="M184" s="182" t="s">
        <v>1</v>
      </c>
      <c r="N184" s="183" t="s">
        <v>37</v>
      </c>
      <c r="O184" s="184"/>
      <c r="P184" s="185">
        <f t="shared" si="16"/>
        <v>0</v>
      </c>
      <c r="Q184" s="185">
        <v>0</v>
      </c>
      <c r="R184" s="185">
        <f t="shared" si="17"/>
        <v>0</v>
      </c>
      <c r="S184" s="185">
        <v>0</v>
      </c>
      <c r="T184" s="186">
        <f t="shared" si="18"/>
        <v>0</v>
      </c>
      <c r="AR184" s="169" t="s">
        <v>245</v>
      </c>
      <c r="AT184" s="169" t="s">
        <v>241</v>
      </c>
      <c r="AU184" s="169" t="s">
        <v>78</v>
      </c>
      <c r="AY184" s="13" t="s">
        <v>239</v>
      </c>
      <c r="BE184" s="97">
        <f t="shared" si="19"/>
        <v>0</v>
      </c>
      <c r="BF184" s="97">
        <f t="shared" si="20"/>
        <v>0</v>
      </c>
      <c r="BG184" s="97">
        <f t="shared" si="21"/>
        <v>0</v>
      </c>
      <c r="BH184" s="97">
        <f t="shared" si="22"/>
        <v>0</v>
      </c>
      <c r="BI184" s="97">
        <f t="shared" si="23"/>
        <v>0</v>
      </c>
      <c r="BJ184" s="13" t="s">
        <v>83</v>
      </c>
      <c r="BK184" s="97">
        <f t="shared" si="24"/>
        <v>0</v>
      </c>
      <c r="BL184" s="13" t="s">
        <v>245</v>
      </c>
      <c r="BM184" s="169" t="s">
        <v>640</v>
      </c>
    </row>
    <row r="185" spans="2:65" s="1" customFormat="1" ht="6.95" customHeight="1" x14ac:dyDescent="0.2">
      <c r="B185" s="45"/>
      <c r="C185" s="46"/>
      <c r="D185" s="46"/>
      <c r="E185" s="46"/>
      <c r="F185" s="46"/>
      <c r="G185" s="46"/>
      <c r="H185" s="46"/>
      <c r="I185" s="46"/>
      <c r="J185" s="46"/>
      <c r="K185" s="46"/>
      <c r="L185" s="30"/>
    </row>
    <row r="187" spans="2:65" ht="16.5" x14ac:dyDescent="0.2">
      <c r="C187" s="187" t="s">
        <v>4576</v>
      </c>
    </row>
    <row r="188" spans="2:65" x14ac:dyDescent="0.2">
      <c r="C188" t="s">
        <v>4582</v>
      </c>
    </row>
    <row r="190" spans="2:65" x14ac:dyDescent="0.2">
      <c r="C190" t="s">
        <v>4583</v>
      </c>
    </row>
    <row r="192" spans="2:65" x14ac:dyDescent="0.2">
      <c r="C192" t="s">
        <v>4584</v>
      </c>
    </row>
  </sheetData>
  <autoFilter ref="C131:K184" xr:uid="{00000000-0009-0000-0000-00000C000000}"/>
  <mergeCells count="17">
    <mergeCell ref="L2:V2"/>
    <mergeCell ref="D106:F106"/>
    <mergeCell ref="D107:F107"/>
    <mergeCell ref="D108:F108"/>
    <mergeCell ref="E120:H120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  <mergeCell ref="E29:H29"/>
    <mergeCell ref="E124:H124"/>
    <mergeCell ref="E122:H1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182"/>
  <sheetViews>
    <sheetView showGridLines="0" topLeftCell="A144" workbookViewId="0">
      <selection activeCell="G175" sqref="G175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3" t="s">
        <v>108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4587</v>
      </c>
      <c r="L4" s="16"/>
      <c r="M4" s="103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14</v>
      </c>
      <c r="L6" s="16"/>
    </row>
    <row r="7" spans="2:46" ht="16.5" customHeight="1" x14ac:dyDescent="0.2">
      <c r="B7" s="16"/>
      <c r="E7" s="259" t="str">
        <f>'Rekapitulácia stavby'!K6</f>
        <v>KFA - Košická futbalová aréna II. a III. etapa</v>
      </c>
      <c r="F7" s="261"/>
      <c r="G7" s="261"/>
      <c r="H7" s="261"/>
      <c r="L7" s="16"/>
    </row>
    <row r="8" spans="2:46" ht="12" customHeight="1" x14ac:dyDescent="0.2">
      <c r="B8" s="16"/>
      <c r="D8" s="23" t="s">
        <v>180</v>
      </c>
      <c r="L8" s="16"/>
    </row>
    <row r="9" spans="2:46" s="1" customFormat="1" ht="16.5" customHeight="1" x14ac:dyDescent="0.2">
      <c r="B9" s="30"/>
      <c r="E9" s="259" t="s">
        <v>181</v>
      </c>
      <c r="F9" s="257"/>
      <c r="G9" s="257"/>
      <c r="H9" s="257"/>
      <c r="L9" s="30"/>
    </row>
    <row r="10" spans="2:46" s="1" customFormat="1" ht="12" customHeight="1" x14ac:dyDescent="0.2">
      <c r="B10" s="30"/>
      <c r="D10" s="23" t="s">
        <v>182</v>
      </c>
      <c r="L10" s="30"/>
    </row>
    <row r="11" spans="2:46" s="1" customFormat="1" ht="16.5" customHeight="1" x14ac:dyDescent="0.2">
      <c r="B11" s="30"/>
      <c r="E11" s="226" t="s">
        <v>3018</v>
      </c>
      <c r="F11" s="257"/>
      <c r="G11" s="257"/>
      <c r="H11" s="257"/>
      <c r="L11" s="30"/>
    </row>
    <row r="12" spans="2:46" s="1" customFormat="1" x14ac:dyDescent="0.2">
      <c r="B12" s="30"/>
      <c r="L12" s="30"/>
    </row>
    <row r="13" spans="2:46" s="1" customFormat="1" ht="12" customHeight="1" x14ac:dyDescent="0.2">
      <c r="B13" s="30"/>
      <c r="D13" s="23" t="s">
        <v>15</v>
      </c>
      <c r="F13" s="21" t="s">
        <v>1</v>
      </c>
      <c r="I13" s="23" t="s">
        <v>16</v>
      </c>
      <c r="J13" s="21" t="s">
        <v>1</v>
      </c>
      <c r="L13" s="30"/>
    </row>
    <row r="14" spans="2:46" s="1" customFormat="1" ht="12" customHeight="1" x14ac:dyDescent="0.2">
      <c r="B14" s="30"/>
      <c r="D14" s="23" t="s">
        <v>17</v>
      </c>
      <c r="F14" s="21" t="s">
        <v>18</v>
      </c>
      <c r="I14" s="23" t="s">
        <v>19</v>
      </c>
      <c r="J14" s="53" t="str">
        <f>'Rekapitulácia stavby'!AN8</f>
        <v>4.10.2022 - REV05</v>
      </c>
      <c r="L14" s="30"/>
    </row>
    <row r="15" spans="2:46" s="1" customFormat="1" ht="10.9" customHeight="1" x14ac:dyDescent="0.2">
      <c r="B15" s="30"/>
      <c r="L15" s="30"/>
    </row>
    <row r="16" spans="2:46" s="1" customFormat="1" ht="12" customHeight="1" x14ac:dyDescent="0.2">
      <c r="B16" s="30"/>
      <c r="D16" s="23" t="s">
        <v>20</v>
      </c>
      <c r="I16" s="23" t="s">
        <v>21</v>
      </c>
      <c r="J16" s="21" t="str">
        <f>IF('Rekapitulácia stavby'!AN10="","",'Rekapitulácia stavby'!AN10)</f>
        <v/>
      </c>
      <c r="L16" s="30"/>
    </row>
    <row r="17" spans="2:12" s="1" customFormat="1" ht="18" customHeight="1" x14ac:dyDescent="0.2">
      <c r="B17" s="30"/>
      <c r="E17" s="21" t="str">
        <f>IF('Rekapitulácia stavby'!E11="","",'Rekapitulácia stavby'!E11)</f>
        <v xml:space="preserve"> </v>
      </c>
      <c r="I17" s="23" t="s">
        <v>22</v>
      </c>
      <c r="J17" s="21" t="str">
        <f>IF('Rekapitulácia stavby'!AN11="","",'Rekapitulácia stavby'!AN11)</f>
        <v/>
      </c>
      <c r="L17" s="30"/>
    </row>
    <row r="18" spans="2:12" s="1" customFormat="1" ht="6.95" customHeight="1" x14ac:dyDescent="0.2">
      <c r="B18" s="30"/>
      <c r="L18" s="30"/>
    </row>
    <row r="19" spans="2:12" s="1" customFormat="1" ht="12" customHeight="1" x14ac:dyDescent="0.2">
      <c r="B19" s="30"/>
      <c r="D19" s="23" t="s">
        <v>23</v>
      </c>
      <c r="I19" s="23" t="s">
        <v>21</v>
      </c>
      <c r="J19" s="24" t="str">
        <f>'Rekapitulácia stavby'!AN13</f>
        <v>Vyplň údaj</v>
      </c>
      <c r="L19" s="30"/>
    </row>
    <row r="20" spans="2:12" s="1" customFormat="1" ht="18" customHeight="1" x14ac:dyDescent="0.2">
      <c r="B20" s="30"/>
      <c r="E20" s="258" t="str">
        <f>'Rekapitulácia stavby'!E14</f>
        <v>Vyplň údaj</v>
      </c>
      <c r="F20" s="248"/>
      <c r="G20" s="248"/>
      <c r="H20" s="248"/>
      <c r="I20" s="23" t="s">
        <v>22</v>
      </c>
      <c r="J20" s="24" t="str">
        <f>'Rekapitulácia stavby'!AN14</f>
        <v>Vyplň údaj</v>
      </c>
      <c r="L20" s="30"/>
    </row>
    <row r="21" spans="2:12" s="1" customFormat="1" ht="6.95" customHeight="1" x14ac:dyDescent="0.2">
      <c r="B21" s="30"/>
      <c r="L21" s="30"/>
    </row>
    <row r="22" spans="2:12" s="1" customFormat="1" ht="12" customHeight="1" x14ac:dyDescent="0.2">
      <c r="B22" s="30"/>
      <c r="D22" s="23" t="s">
        <v>25</v>
      </c>
      <c r="I22" s="23" t="s">
        <v>21</v>
      </c>
      <c r="J22" s="21" t="str">
        <f>IF('Rekapitulácia stavby'!AN16="","",'Rekapitulácia stavby'!AN16)</f>
        <v/>
      </c>
      <c r="L22" s="30"/>
    </row>
    <row r="23" spans="2:12" s="1" customFormat="1" ht="18" customHeight="1" x14ac:dyDescent="0.2">
      <c r="B23" s="30"/>
      <c r="E23" s="21" t="str">
        <f>IF('Rekapitulácia stavby'!E17="","",'Rekapitulácia stavby'!E17)</f>
        <v>HESCON,s.r.o.</v>
      </c>
      <c r="I23" s="23" t="s">
        <v>22</v>
      </c>
      <c r="J23" s="21" t="str">
        <f>IF('Rekapitulácia stavby'!AN17="","",'Rekapitulácia stavby'!AN17)</f>
        <v/>
      </c>
      <c r="L23" s="30"/>
    </row>
    <row r="24" spans="2:12" s="1" customFormat="1" ht="6.95" customHeight="1" x14ac:dyDescent="0.2">
      <c r="B24" s="30"/>
      <c r="L24" s="30"/>
    </row>
    <row r="25" spans="2:12" s="1" customFormat="1" ht="12" customHeight="1" x14ac:dyDescent="0.2">
      <c r="B25" s="30"/>
      <c r="D25" s="23" t="s">
        <v>27</v>
      </c>
      <c r="I25" s="23" t="s">
        <v>21</v>
      </c>
      <c r="J25" s="21" t="str">
        <f>IF('Rekapitulácia stavby'!AN19="","",'Rekapitulácia stavby'!AN19)</f>
        <v/>
      </c>
      <c r="L25" s="30"/>
    </row>
    <row r="26" spans="2:12" s="1" customFormat="1" ht="18" customHeight="1" x14ac:dyDescent="0.2">
      <c r="B26" s="30"/>
      <c r="E26" s="21" t="str">
        <f>IF('Rekapitulácia stavby'!E20="","",'Rekapitulácia stavby'!E20)</f>
        <v xml:space="preserve"> </v>
      </c>
      <c r="I26" s="23" t="s">
        <v>22</v>
      </c>
      <c r="J26" s="21" t="str">
        <f>IF('Rekapitulácia stavby'!AN20="","",'Rekapitulácia stavby'!AN20)</f>
        <v/>
      </c>
      <c r="L26" s="30"/>
    </row>
    <row r="27" spans="2:12" s="1" customFormat="1" ht="6.95" customHeight="1" x14ac:dyDescent="0.2">
      <c r="B27" s="30"/>
      <c r="L27" s="30"/>
    </row>
    <row r="28" spans="2:12" s="1" customFormat="1" ht="12" customHeight="1" x14ac:dyDescent="0.2">
      <c r="B28" s="30"/>
      <c r="D28" s="23" t="s">
        <v>28</v>
      </c>
      <c r="L28" s="30"/>
    </row>
    <row r="29" spans="2:12" s="7" customFormat="1" ht="16.5" customHeight="1" x14ac:dyDescent="0.2">
      <c r="B29" s="104"/>
      <c r="E29" s="251" t="s">
        <v>1</v>
      </c>
      <c r="F29" s="251"/>
      <c r="G29" s="251"/>
      <c r="H29" s="251"/>
      <c r="L29" s="104"/>
    </row>
    <row r="30" spans="2:12" s="1" customFormat="1" ht="6.95" customHeight="1" x14ac:dyDescent="0.2">
      <c r="B30" s="30"/>
      <c r="L30" s="30"/>
    </row>
    <row r="31" spans="2:12" s="1" customFormat="1" ht="6.95" customHeight="1" x14ac:dyDescent="0.2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5" customHeight="1" x14ac:dyDescent="0.2">
      <c r="B32" s="30"/>
      <c r="D32" s="21" t="s">
        <v>187</v>
      </c>
      <c r="J32" s="29">
        <f>J98</f>
        <v>0</v>
      </c>
      <c r="L32" s="30"/>
    </row>
    <row r="33" spans="2:12" s="1" customFormat="1" ht="14.45" customHeight="1" x14ac:dyDescent="0.2">
      <c r="B33" s="30"/>
      <c r="D33" s="28" t="s">
        <v>174</v>
      </c>
      <c r="J33" s="29">
        <f>J103</f>
        <v>0</v>
      </c>
      <c r="L33" s="30"/>
    </row>
    <row r="34" spans="2:12" s="1" customFormat="1" ht="25.35" customHeight="1" x14ac:dyDescent="0.2">
      <c r="B34" s="30"/>
      <c r="D34" s="105" t="s">
        <v>31</v>
      </c>
      <c r="J34" s="66">
        <f>ROUND(J32 + J33, 2)</f>
        <v>0</v>
      </c>
      <c r="L34" s="30"/>
    </row>
    <row r="35" spans="2:12" s="1" customFormat="1" ht="6.95" customHeight="1" x14ac:dyDescent="0.2">
      <c r="B35" s="30"/>
      <c r="D35" s="54"/>
      <c r="E35" s="54"/>
      <c r="F35" s="54"/>
      <c r="G35" s="54"/>
      <c r="H35" s="54"/>
      <c r="I35" s="54"/>
      <c r="J35" s="54"/>
      <c r="K35" s="54"/>
      <c r="L35" s="30"/>
    </row>
    <row r="36" spans="2:12" s="1" customFormat="1" ht="14.45" customHeight="1" x14ac:dyDescent="0.2">
      <c r="B36" s="30"/>
      <c r="F36" s="33" t="s">
        <v>33</v>
      </c>
      <c r="I36" s="33" t="s">
        <v>32</v>
      </c>
      <c r="J36" s="33" t="s">
        <v>34</v>
      </c>
      <c r="L36" s="30"/>
    </row>
    <row r="37" spans="2:12" s="1" customFormat="1" ht="14.45" customHeight="1" x14ac:dyDescent="0.2">
      <c r="B37" s="30"/>
      <c r="D37" s="106" t="s">
        <v>35</v>
      </c>
      <c r="E37" s="35" t="s">
        <v>36</v>
      </c>
      <c r="F37" s="107">
        <f>ROUND((SUM(BE103:BE110) + SUM(BE132:BE181)),  2)</f>
        <v>0</v>
      </c>
      <c r="G37" s="108"/>
      <c r="H37" s="108"/>
      <c r="I37" s="109">
        <v>0.2</v>
      </c>
      <c r="J37" s="107">
        <f>ROUND(((SUM(BE103:BE110) + SUM(BE132:BE181))*I37),  2)</f>
        <v>0</v>
      </c>
      <c r="L37" s="30"/>
    </row>
    <row r="38" spans="2:12" s="1" customFormat="1" ht="14.45" customHeight="1" x14ac:dyDescent="0.2">
      <c r="B38" s="30"/>
      <c r="E38" s="35" t="s">
        <v>37</v>
      </c>
      <c r="F38" s="107">
        <f>ROUND((SUM(BF103:BF110) + SUM(BF132:BF181)),  2)</f>
        <v>0</v>
      </c>
      <c r="G38" s="108"/>
      <c r="H38" s="108"/>
      <c r="I38" s="109">
        <v>0.2</v>
      </c>
      <c r="J38" s="107">
        <f>ROUND(((SUM(BF103:BF110) + SUM(BF132:BF181))*I38),  2)</f>
        <v>0</v>
      </c>
      <c r="L38" s="30"/>
    </row>
    <row r="39" spans="2:12" s="1" customFormat="1" ht="14.45" hidden="1" customHeight="1" x14ac:dyDescent="0.2">
      <c r="B39" s="30"/>
      <c r="E39" s="23" t="s">
        <v>38</v>
      </c>
      <c r="F39" s="86">
        <f>ROUND((SUM(BG103:BG110) + SUM(BG132:BG181)),  2)</f>
        <v>0</v>
      </c>
      <c r="I39" s="110">
        <v>0.2</v>
      </c>
      <c r="J39" s="86">
        <f>0</f>
        <v>0</v>
      </c>
      <c r="L39" s="30"/>
    </row>
    <row r="40" spans="2:12" s="1" customFormat="1" ht="14.45" hidden="1" customHeight="1" x14ac:dyDescent="0.2">
      <c r="B40" s="30"/>
      <c r="E40" s="23" t="s">
        <v>39</v>
      </c>
      <c r="F40" s="86">
        <f>ROUND((SUM(BH103:BH110) + SUM(BH132:BH181)),  2)</f>
        <v>0</v>
      </c>
      <c r="I40" s="110">
        <v>0.2</v>
      </c>
      <c r="J40" s="86">
        <f>0</f>
        <v>0</v>
      </c>
      <c r="L40" s="30"/>
    </row>
    <row r="41" spans="2:12" s="1" customFormat="1" ht="14.45" hidden="1" customHeight="1" x14ac:dyDescent="0.2">
      <c r="B41" s="30"/>
      <c r="E41" s="35" t="s">
        <v>40</v>
      </c>
      <c r="F41" s="107">
        <f>ROUND((SUM(BI103:BI110) + SUM(BI132:BI181)),  2)</f>
        <v>0</v>
      </c>
      <c r="G41" s="108"/>
      <c r="H41" s="108"/>
      <c r="I41" s="109">
        <v>0</v>
      </c>
      <c r="J41" s="107">
        <f>0</f>
        <v>0</v>
      </c>
      <c r="L41" s="30"/>
    </row>
    <row r="42" spans="2:12" s="1" customFormat="1" ht="6.95" customHeight="1" x14ac:dyDescent="0.2">
      <c r="B42" s="30"/>
      <c r="L42" s="30"/>
    </row>
    <row r="43" spans="2:12" s="1" customFormat="1" ht="25.35" customHeight="1" x14ac:dyDescent="0.2">
      <c r="B43" s="30"/>
      <c r="C43" s="101"/>
      <c r="D43" s="111" t="s">
        <v>41</v>
      </c>
      <c r="E43" s="57"/>
      <c r="F43" s="57"/>
      <c r="G43" s="112" t="s">
        <v>42</v>
      </c>
      <c r="H43" s="113" t="s">
        <v>43</v>
      </c>
      <c r="I43" s="57"/>
      <c r="J43" s="114">
        <f>SUM(J34:J41)</f>
        <v>0</v>
      </c>
      <c r="K43" s="115"/>
      <c r="L43" s="30"/>
    </row>
    <row r="44" spans="2:12" s="1" customFormat="1" ht="14.45" customHeight="1" x14ac:dyDescent="0.2">
      <c r="B44" s="30"/>
      <c r="L44" s="30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30"/>
      <c r="D50" s="42" t="s">
        <v>44</v>
      </c>
      <c r="E50" s="43"/>
      <c r="F50" s="43"/>
      <c r="G50" s="42" t="s">
        <v>45</v>
      </c>
      <c r="H50" s="43"/>
      <c r="I50" s="43"/>
      <c r="J50" s="43"/>
      <c r="K50" s="43"/>
      <c r="L50" s="30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30"/>
      <c r="D61" s="44" t="s">
        <v>46</v>
      </c>
      <c r="E61" s="32"/>
      <c r="F61" s="116" t="s">
        <v>47</v>
      </c>
      <c r="G61" s="44" t="s">
        <v>46</v>
      </c>
      <c r="H61" s="32"/>
      <c r="I61" s="32"/>
      <c r="J61" s="117" t="s">
        <v>47</v>
      </c>
      <c r="K61" s="32"/>
      <c r="L61" s="30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30"/>
      <c r="D65" s="42" t="s">
        <v>48</v>
      </c>
      <c r="E65" s="43"/>
      <c r="F65" s="43"/>
      <c r="G65" s="42" t="s">
        <v>49</v>
      </c>
      <c r="H65" s="43"/>
      <c r="I65" s="43"/>
      <c r="J65" s="43"/>
      <c r="K65" s="43"/>
      <c r="L65" s="30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30"/>
      <c r="D76" s="44" t="s">
        <v>46</v>
      </c>
      <c r="E76" s="32"/>
      <c r="F76" s="116" t="s">
        <v>47</v>
      </c>
      <c r="G76" s="44" t="s">
        <v>46</v>
      </c>
      <c r="H76" s="32"/>
      <c r="I76" s="32"/>
      <c r="J76" s="117" t="s">
        <v>47</v>
      </c>
      <c r="K76" s="32"/>
      <c r="L76" s="30"/>
    </row>
    <row r="77" spans="2:12" s="1" customFormat="1" ht="14.45" customHeight="1" x14ac:dyDescent="0.2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12" s="1" customFormat="1" ht="6.95" customHeight="1" x14ac:dyDescent="0.2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12" s="1" customFormat="1" ht="24.95" customHeight="1" x14ac:dyDescent="0.2">
      <c r="B82" s="30"/>
      <c r="C82" s="17" t="s">
        <v>4588</v>
      </c>
      <c r="L82" s="30"/>
    </row>
    <row r="83" spans="2:12" s="1" customFormat="1" ht="6.95" customHeight="1" x14ac:dyDescent="0.2">
      <c r="B83" s="30"/>
      <c r="L83" s="30"/>
    </row>
    <row r="84" spans="2:12" s="1" customFormat="1" ht="12" customHeight="1" x14ac:dyDescent="0.2">
      <c r="B84" s="30"/>
      <c r="C84" s="23" t="s">
        <v>14</v>
      </c>
      <c r="L84" s="30"/>
    </row>
    <row r="85" spans="2:12" s="1" customFormat="1" ht="16.5" customHeight="1" x14ac:dyDescent="0.2">
      <c r="B85" s="30"/>
      <c r="E85" s="259" t="str">
        <f>E7</f>
        <v>KFA - Košická futbalová aréna II. a III. etapa</v>
      </c>
      <c r="F85" s="261"/>
      <c r="G85" s="261"/>
      <c r="H85" s="261"/>
      <c r="L85" s="30"/>
    </row>
    <row r="86" spans="2:12" ht="12" customHeight="1" x14ac:dyDescent="0.2">
      <c r="B86" s="16"/>
      <c r="C86" s="23" t="s">
        <v>180</v>
      </c>
      <c r="L86" s="16"/>
    </row>
    <row r="87" spans="2:12" s="1" customFormat="1" ht="16.5" customHeight="1" x14ac:dyDescent="0.2">
      <c r="B87" s="30"/>
      <c r="E87" s="259" t="s">
        <v>181</v>
      </c>
      <c r="F87" s="257"/>
      <c r="G87" s="257"/>
      <c r="H87" s="257"/>
      <c r="L87" s="30"/>
    </row>
    <row r="88" spans="2:12" s="1" customFormat="1" ht="12" customHeight="1" x14ac:dyDescent="0.2">
      <c r="B88" s="30"/>
      <c r="C88" s="23" t="s">
        <v>182</v>
      </c>
      <c r="L88" s="30"/>
    </row>
    <row r="89" spans="2:12" s="1" customFormat="1" ht="16.5" customHeight="1" x14ac:dyDescent="0.2">
      <c r="B89" s="30"/>
      <c r="E89" s="226" t="str">
        <f>E11</f>
        <v>015 - ZTI - Vstavok D3</v>
      </c>
      <c r="F89" s="257"/>
      <c r="G89" s="257"/>
      <c r="H89" s="257"/>
      <c r="L89" s="30"/>
    </row>
    <row r="90" spans="2:12" s="1" customFormat="1" ht="6.95" customHeight="1" x14ac:dyDescent="0.2">
      <c r="B90" s="30"/>
      <c r="L90" s="30"/>
    </row>
    <row r="91" spans="2:12" s="1" customFormat="1" ht="12" customHeight="1" x14ac:dyDescent="0.2">
      <c r="B91" s="30"/>
      <c r="C91" s="23" t="s">
        <v>17</v>
      </c>
      <c r="F91" s="21" t="str">
        <f>F14</f>
        <v xml:space="preserve"> </v>
      </c>
      <c r="I91" s="23" t="s">
        <v>19</v>
      </c>
      <c r="J91" s="53" t="str">
        <f>IF(J14="","",J14)</f>
        <v>4.10.2022 - REV05</v>
      </c>
      <c r="L91" s="30"/>
    </row>
    <row r="92" spans="2:12" s="1" customFormat="1" ht="6.95" customHeight="1" x14ac:dyDescent="0.2">
      <c r="B92" s="30"/>
      <c r="L92" s="30"/>
    </row>
    <row r="93" spans="2:12" s="1" customFormat="1" ht="15.2" customHeight="1" x14ac:dyDescent="0.2">
      <c r="B93" s="30"/>
      <c r="C93" s="23" t="s">
        <v>20</v>
      </c>
      <c r="F93" s="21" t="str">
        <f>E17</f>
        <v xml:space="preserve"> </v>
      </c>
      <c r="I93" s="23" t="s">
        <v>25</v>
      </c>
      <c r="J93" s="26" t="str">
        <f>E23</f>
        <v>HESCON,s.r.o.</v>
      </c>
      <c r="L93" s="30"/>
    </row>
    <row r="94" spans="2:12" s="1" customFormat="1" ht="15.2" customHeight="1" x14ac:dyDescent="0.2">
      <c r="B94" s="30"/>
      <c r="C94" s="23" t="s">
        <v>23</v>
      </c>
      <c r="F94" s="21" t="str">
        <f>IF(E20="","",E20)</f>
        <v>Vyplň údaj</v>
      </c>
      <c r="I94" s="23" t="s">
        <v>27</v>
      </c>
      <c r="J94" s="26" t="str">
        <f>E26</f>
        <v xml:space="preserve"> </v>
      </c>
      <c r="L94" s="30"/>
    </row>
    <row r="95" spans="2:12" s="1" customFormat="1" ht="10.35" customHeight="1" x14ac:dyDescent="0.2">
      <c r="B95" s="30"/>
      <c r="L95" s="30"/>
    </row>
    <row r="96" spans="2:12" s="1" customFormat="1" ht="29.25" customHeight="1" x14ac:dyDescent="0.2">
      <c r="B96" s="30"/>
      <c r="C96" s="118" t="s">
        <v>188</v>
      </c>
      <c r="D96" s="101"/>
      <c r="E96" s="101"/>
      <c r="F96" s="101"/>
      <c r="G96" s="101"/>
      <c r="H96" s="101"/>
      <c r="I96" s="101"/>
      <c r="J96" s="119" t="s">
        <v>189</v>
      </c>
      <c r="K96" s="101"/>
      <c r="L96" s="30"/>
    </row>
    <row r="97" spans="2:65" s="1" customFormat="1" ht="10.35" customHeight="1" x14ac:dyDescent="0.2">
      <c r="B97" s="30"/>
      <c r="L97" s="30"/>
    </row>
    <row r="98" spans="2:65" s="1" customFormat="1" ht="22.9" customHeight="1" x14ac:dyDescent="0.2">
      <c r="B98" s="30"/>
      <c r="C98" s="120" t="s">
        <v>190</v>
      </c>
      <c r="J98" s="66">
        <f>J132</f>
        <v>0</v>
      </c>
      <c r="L98" s="30"/>
      <c r="AU98" s="13" t="s">
        <v>191</v>
      </c>
    </row>
    <row r="99" spans="2:65" s="8" customFormat="1" ht="24.95" customHeight="1" x14ac:dyDescent="0.2">
      <c r="B99" s="121"/>
      <c r="D99" s="122" t="s">
        <v>2918</v>
      </c>
      <c r="E99" s="123"/>
      <c r="F99" s="123"/>
      <c r="G99" s="123"/>
      <c r="H99" s="123"/>
      <c r="I99" s="123"/>
      <c r="J99" s="124">
        <f>J133</f>
        <v>0</v>
      </c>
      <c r="L99" s="121"/>
    </row>
    <row r="100" spans="2:65" s="8" customFormat="1" ht="24.95" customHeight="1" x14ac:dyDescent="0.2">
      <c r="B100" s="121"/>
      <c r="D100" s="122" t="s">
        <v>2923</v>
      </c>
      <c r="E100" s="123"/>
      <c r="F100" s="123"/>
      <c r="G100" s="123"/>
      <c r="H100" s="123"/>
      <c r="I100" s="123"/>
      <c r="J100" s="124">
        <f>J158</f>
        <v>0</v>
      </c>
      <c r="L100" s="121"/>
    </row>
    <row r="101" spans="2:65" s="1" customFormat="1" ht="21.75" customHeight="1" x14ac:dyDescent="0.2">
      <c r="B101" s="30"/>
      <c r="L101" s="30"/>
    </row>
    <row r="102" spans="2:65" s="1" customFormat="1" ht="6.95" customHeight="1" x14ac:dyDescent="0.2">
      <c r="B102" s="30"/>
      <c r="L102" s="30"/>
    </row>
    <row r="103" spans="2:65" s="1" customFormat="1" ht="29.25" customHeight="1" x14ac:dyDescent="0.2">
      <c r="B103" s="30"/>
      <c r="C103" s="120" t="s">
        <v>217</v>
      </c>
      <c r="J103" s="129">
        <f>ROUND(J104 + J105 + J106 + J107 + J108 + J109,2)</f>
        <v>0</v>
      </c>
      <c r="L103" s="30"/>
      <c r="N103" s="130" t="s">
        <v>35</v>
      </c>
    </row>
    <row r="104" spans="2:65" s="1" customFormat="1" ht="18" customHeight="1" x14ac:dyDescent="0.2">
      <c r="B104" s="131"/>
      <c r="C104" s="132"/>
      <c r="D104" s="207" t="s">
        <v>218</v>
      </c>
      <c r="E104" s="260"/>
      <c r="F104" s="260"/>
      <c r="G104" s="132"/>
      <c r="H104" s="132"/>
      <c r="I104" s="132"/>
      <c r="J104" s="94">
        <v>0</v>
      </c>
      <c r="K104" s="132"/>
      <c r="L104" s="131"/>
      <c r="M104" s="132"/>
      <c r="N104" s="134" t="s">
        <v>37</v>
      </c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5" t="s">
        <v>219</v>
      </c>
      <c r="AZ104" s="132"/>
      <c r="BA104" s="132"/>
      <c r="BB104" s="132"/>
      <c r="BC104" s="132"/>
      <c r="BD104" s="132"/>
      <c r="BE104" s="136">
        <f t="shared" ref="BE104:BE109" si="0">IF(N104="základná",J104,0)</f>
        <v>0</v>
      </c>
      <c r="BF104" s="136">
        <f t="shared" ref="BF104:BF109" si="1">IF(N104="znížená",J104,0)</f>
        <v>0</v>
      </c>
      <c r="BG104" s="136">
        <f t="shared" ref="BG104:BG109" si="2">IF(N104="zákl. prenesená",J104,0)</f>
        <v>0</v>
      </c>
      <c r="BH104" s="136">
        <f t="shared" ref="BH104:BH109" si="3">IF(N104="zníž. prenesená",J104,0)</f>
        <v>0</v>
      </c>
      <c r="BI104" s="136">
        <f t="shared" ref="BI104:BI109" si="4">IF(N104="nulová",J104,0)</f>
        <v>0</v>
      </c>
      <c r="BJ104" s="135" t="s">
        <v>83</v>
      </c>
      <c r="BK104" s="132"/>
      <c r="BL104" s="132"/>
      <c r="BM104" s="132"/>
    </row>
    <row r="105" spans="2:65" s="1" customFormat="1" ht="18" customHeight="1" x14ac:dyDescent="0.2">
      <c r="B105" s="131"/>
      <c r="C105" s="132"/>
      <c r="D105" s="207" t="s">
        <v>220</v>
      </c>
      <c r="E105" s="260"/>
      <c r="F105" s="260"/>
      <c r="G105" s="132"/>
      <c r="H105" s="132"/>
      <c r="I105" s="132"/>
      <c r="J105" s="94">
        <v>0</v>
      </c>
      <c r="K105" s="132"/>
      <c r="L105" s="131"/>
      <c r="M105" s="132"/>
      <c r="N105" s="134" t="s">
        <v>37</v>
      </c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5" t="s">
        <v>219</v>
      </c>
      <c r="AZ105" s="132"/>
      <c r="BA105" s="132"/>
      <c r="BB105" s="132"/>
      <c r="BC105" s="132"/>
      <c r="BD105" s="132"/>
      <c r="BE105" s="136">
        <f t="shared" si="0"/>
        <v>0</v>
      </c>
      <c r="BF105" s="136">
        <f t="shared" si="1"/>
        <v>0</v>
      </c>
      <c r="BG105" s="136">
        <f t="shared" si="2"/>
        <v>0</v>
      </c>
      <c r="BH105" s="136">
        <f t="shared" si="3"/>
        <v>0</v>
      </c>
      <c r="BI105" s="136">
        <f t="shared" si="4"/>
        <v>0</v>
      </c>
      <c r="BJ105" s="135" t="s">
        <v>83</v>
      </c>
      <c r="BK105" s="132"/>
      <c r="BL105" s="132"/>
      <c r="BM105" s="132"/>
    </row>
    <row r="106" spans="2:65" s="1" customFormat="1" ht="18" customHeight="1" x14ac:dyDescent="0.2">
      <c r="B106" s="131"/>
      <c r="C106" s="132"/>
      <c r="D106" s="207" t="s">
        <v>221</v>
      </c>
      <c r="E106" s="260"/>
      <c r="F106" s="260"/>
      <c r="G106" s="132"/>
      <c r="H106" s="132"/>
      <c r="I106" s="132"/>
      <c r="J106" s="94">
        <v>0</v>
      </c>
      <c r="K106" s="132"/>
      <c r="L106" s="131"/>
      <c r="M106" s="132"/>
      <c r="N106" s="134" t="s">
        <v>37</v>
      </c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5" t="s">
        <v>219</v>
      </c>
      <c r="AZ106" s="132"/>
      <c r="BA106" s="132"/>
      <c r="BB106" s="132"/>
      <c r="BC106" s="132"/>
      <c r="BD106" s="132"/>
      <c r="BE106" s="136">
        <f t="shared" si="0"/>
        <v>0</v>
      </c>
      <c r="BF106" s="136">
        <f t="shared" si="1"/>
        <v>0</v>
      </c>
      <c r="BG106" s="136">
        <f t="shared" si="2"/>
        <v>0</v>
      </c>
      <c r="BH106" s="136">
        <f t="shared" si="3"/>
        <v>0</v>
      </c>
      <c r="BI106" s="136">
        <f t="shared" si="4"/>
        <v>0</v>
      </c>
      <c r="BJ106" s="135" t="s">
        <v>83</v>
      </c>
      <c r="BK106" s="132"/>
      <c r="BL106" s="132"/>
      <c r="BM106" s="132"/>
    </row>
    <row r="107" spans="2:65" s="1" customFormat="1" ht="18" customHeight="1" x14ac:dyDescent="0.2">
      <c r="B107" s="131"/>
      <c r="C107" s="132"/>
      <c r="D107" s="207" t="s">
        <v>222</v>
      </c>
      <c r="E107" s="260"/>
      <c r="F107" s="260"/>
      <c r="G107" s="132"/>
      <c r="H107" s="132"/>
      <c r="I107" s="132"/>
      <c r="J107" s="94">
        <v>0</v>
      </c>
      <c r="K107" s="132"/>
      <c r="L107" s="131"/>
      <c r="M107" s="132"/>
      <c r="N107" s="134" t="s">
        <v>37</v>
      </c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5" t="s">
        <v>219</v>
      </c>
      <c r="AZ107" s="132"/>
      <c r="BA107" s="132"/>
      <c r="BB107" s="132"/>
      <c r="BC107" s="132"/>
      <c r="BD107" s="132"/>
      <c r="BE107" s="136">
        <f t="shared" si="0"/>
        <v>0</v>
      </c>
      <c r="BF107" s="136">
        <f t="shared" si="1"/>
        <v>0</v>
      </c>
      <c r="BG107" s="136">
        <f t="shared" si="2"/>
        <v>0</v>
      </c>
      <c r="BH107" s="136">
        <f t="shared" si="3"/>
        <v>0</v>
      </c>
      <c r="BI107" s="136">
        <f t="shared" si="4"/>
        <v>0</v>
      </c>
      <c r="BJ107" s="135" t="s">
        <v>83</v>
      </c>
      <c r="BK107" s="132"/>
      <c r="BL107" s="132"/>
      <c r="BM107" s="132"/>
    </row>
    <row r="108" spans="2:65" s="1" customFormat="1" ht="18" customHeight="1" x14ac:dyDescent="0.2">
      <c r="B108" s="131"/>
      <c r="C108" s="132"/>
      <c r="D108" s="207" t="s">
        <v>223</v>
      </c>
      <c r="E108" s="260"/>
      <c r="F108" s="260"/>
      <c r="G108" s="132"/>
      <c r="H108" s="132"/>
      <c r="I108" s="132"/>
      <c r="J108" s="94">
        <v>0</v>
      </c>
      <c r="K108" s="132"/>
      <c r="L108" s="131"/>
      <c r="M108" s="132"/>
      <c r="N108" s="134" t="s">
        <v>37</v>
      </c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5" t="s">
        <v>219</v>
      </c>
      <c r="AZ108" s="132"/>
      <c r="BA108" s="132"/>
      <c r="BB108" s="132"/>
      <c r="BC108" s="132"/>
      <c r="BD108" s="132"/>
      <c r="BE108" s="136">
        <f t="shared" si="0"/>
        <v>0</v>
      </c>
      <c r="BF108" s="136">
        <f t="shared" si="1"/>
        <v>0</v>
      </c>
      <c r="BG108" s="136">
        <f t="shared" si="2"/>
        <v>0</v>
      </c>
      <c r="BH108" s="136">
        <f t="shared" si="3"/>
        <v>0</v>
      </c>
      <c r="BI108" s="136">
        <f t="shared" si="4"/>
        <v>0</v>
      </c>
      <c r="BJ108" s="135" t="s">
        <v>83</v>
      </c>
      <c r="BK108" s="132"/>
      <c r="BL108" s="132"/>
      <c r="BM108" s="132"/>
    </row>
    <row r="109" spans="2:65" s="1" customFormat="1" ht="18" customHeight="1" x14ac:dyDescent="0.2">
      <c r="B109" s="131"/>
      <c r="C109" s="132"/>
      <c r="D109" s="133" t="s">
        <v>224</v>
      </c>
      <c r="E109" s="132"/>
      <c r="F109" s="132"/>
      <c r="G109" s="132"/>
      <c r="H109" s="132"/>
      <c r="I109" s="132"/>
      <c r="J109" s="94">
        <f>ROUND(J32*T109,2)</f>
        <v>0</v>
      </c>
      <c r="K109" s="132"/>
      <c r="L109" s="131"/>
      <c r="M109" s="132"/>
      <c r="N109" s="134" t="s">
        <v>37</v>
      </c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5" t="s">
        <v>225</v>
      </c>
      <c r="AZ109" s="132"/>
      <c r="BA109" s="132"/>
      <c r="BB109" s="132"/>
      <c r="BC109" s="132"/>
      <c r="BD109" s="132"/>
      <c r="BE109" s="136">
        <f t="shared" si="0"/>
        <v>0</v>
      </c>
      <c r="BF109" s="136">
        <f t="shared" si="1"/>
        <v>0</v>
      </c>
      <c r="BG109" s="136">
        <f t="shared" si="2"/>
        <v>0</v>
      </c>
      <c r="BH109" s="136">
        <f t="shared" si="3"/>
        <v>0</v>
      </c>
      <c r="BI109" s="136">
        <f t="shared" si="4"/>
        <v>0</v>
      </c>
      <c r="BJ109" s="135" t="s">
        <v>83</v>
      </c>
      <c r="BK109" s="132"/>
      <c r="BL109" s="132"/>
      <c r="BM109" s="132"/>
    </row>
    <row r="110" spans="2:65" s="1" customFormat="1" x14ac:dyDescent="0.2">
      <c r="B110" s="30"/>
      <c r="L110" s="30"/>
    </row>
    <row r="111" spans="2:65" s="1" customFormat="1" ht="29.25" customHeight="1" x14ac:dyDescent="0.2">
      <c r="B111" s="30"/>
      <c r="C111" s="100" t="s">
        <v>179</v>
      </c>
      <c r="D111" s="101"/>
      <c r="E111" s="101"/>
      <c r="F111" s="101"/>
      <c r="G111" s="101"/>
      <c r="H111" s="101"/>
      <c r="I111" s="101"/>
      <c r="J111" s="102">
        <f>ROUND(J98+J103,2)</f>
        <v>0</v>
      </c>
      <c r="K111" s="101"/>
      <c r="L111" s="30"/>
    </row>
    <row r="112" spans="2:65" s="1" customFormat="1" ht="6.95" customHeight="1" x14ac:dyDescent="0.2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30"/>
    </row>
    <row r="116" spans="2:12" s="1" customFormat="1" ht="6.95" customHeight="1" x14ac:dyDescent="0.2"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30"/>
    </row>
    <row r="117" spans="2:12" s="1" customFormat="1" ht="24.95" customHeight="1" x14ac:dyDescent="0.2">
      <c r="B117" s="30"/>
      <c r="C117" s="17" t="s">
        <v>4589</v>
      </c>
      <c r="L117" s="30"/>
    </row>
    <row r="118" spans="2:12" s="1" customFormat="1" ht="6.95" customHeight="1" x14ac:dyDescent="0.2">
      <c r="B118" s="30"/>
      <c r="L118" s="30"/>
    </row>
    <row r="119" spans="2:12" s="1" customFormat="1" ht="12" customHeight="1" x14ac:dyDescent="0.2">
      <c r="B119" s="30"/>
      <c r="C119" s="23" t="s">
        <v>14</v>
      </c>
      <c r="L119" s="30"/>
    </row>
    <row r="120" spans="2:12" s="1" customFormat="1" ht="16.5" customHeight="1" x14ac:dyDescent="0.2">
      <c r="B120" s="30"/>
      <c r="E120" s="259" t="str">
        <f>E7</f>
        <v>KFA - Košická futbalová aréna II. a III. etapa</v>
      </c>
      <c r="F120" s="261"/>
      <c r="G120" s="261"/>
      <c r="H120" s="261"/>
      <c r="L120" s="30"/>
    </row>
    <row r="121" spans="2:12" ht="12" customHeight="1" x14ac:dyDescent="0.2">
      <c r="B121" s="16"/>
      <c r="C121" s="23" t="s">
        <v>180</v>
      </c>
      <c r="L121" s="16"/>
    </row>
    <row r="122" spans="2:12" s="1" customFormat="1" ht="16.5" customHeight="1" x14ac:dyDescent="0.2">
      <c r="B122" s="30"/>
      <c r="E122" s="259" t="s">
        <v>181</v>
      </c>
      <c r="F122" s="257"/>
      <c r="G122" s="257"/>
      <c r="H122" s="257"/>
      <c r="L122" s="30"/>
    </row>
    <row r="123" spans="2:12" s="1" customFormat="1" ht="12" customHeight="1" x14ac:dyDescent="0.2">
      <c r="B123" s="30"/>
      <c r="C123" s="23" t="s">
        <v>182</v>
      </c>
      <c r="L123" s="30"/>
    </row>
    <row r="124" spans="2:12" s="1" customFormat="1" ht="16.5" customHeight="1" x14ac:dyDescent="0.2">
      <c r="B124" s="30"/>
      <c r="E124" s="226" t="str">
        <f>E11</f>
        <v>015 - ZTI - Vstavok D3</v>
      </c>
      <c r="F124" s="257"/>
      <c r="G124" s="257"/>
      <c r="H124" s="257"/>
      <c r="L124" s="30"/>
    </row>
    <row r="125" spans="2:12" s="1" customFormat="1" ht="6.95" customHeight="1" x14ac:dyDescent="0.2">
      <c r="B125" s="30"/>
      <c r="L125" s="30"/>
    </row>
    <row r="126" spans="2:12" s="1" customFormat="1" ht="12" customHeight="1" x14ac:dyDescent="0.2">
      <c r="B126" s="30"/>
      <c r="C126" s="23" t="s">
        <v>17</v>
      </c>
      <c r="F126" s="21" t="str">
        <f>F14</f>
        <v xml:space="preserve"> </v>
      </c>
      <c r="I126" s="23" t="s">
        <v>19</v>
      </c>
      <c r="J126" s="53" t="str">
        <f>IF(J14="","",J14)</f>
        <v>4.10.2022 - REV05</v>
      </c>
      <c r="L126" s="30"/>
    </row>
    <row r="127" spans="2:12" s="1" customFormat="1" ht="6.95" customHeight="1" x14ac:dyDescent="0.2">
      <c r="B127" s="30"/>
      <c r="L127" s="30"/>
    </row>
    <row r="128" spans="2:12" s="1" customFormat="1" ht="15.2" customHeight="1" x14ac:dyDescent="0.2">
      <c r="B128" s="30"/>
      <c r="C128" s="23" t="s">
        <v>20</v>
      </c>
      <c r="F128" s="21" t="str">
        <f>E17</f>
        <v xml:space="preserve"> </v>
      </c>
      <c r="I128" s="23" t="s">
        <v>25</v>
      </c>
      <c r="J128" s="26" t="str">
        <f>E23</f>
        <v>HESCON,s.r.o.</v>
      </c>
      <c r="L128" s="30"/>
    </row>
    <row r="129" spans="2:65" s="1" customFormat="1" ht="15.2" customHeight="1" x14ac:dyDescent="0.2">
      <c r="B129" s="30"/>
      <c r="C129" s="23" t="s">
        <v>23</v>
      </c>
      <c r="F129" s="21" t="str">
        <f>IF(E20="","",E20)</f>
        <v>Vyplň údaj</v>
      </c>
      <c r="I129" s="23" t="s">
        <v>27</v>
      </c>
      <c r="J129" s="26" t="str">
        <f>E26</f>
        <v xml:space="preserve"> </v>
      </c>
      <c r="L129" s="30"/>
    </row>
    <row r="130" spans="2:65" s="1" customFormat="1" ht="10.35" customHeight="1" x14ac:dyDescent="0.2">
      <c r="B130" s="30"/>
      <c r="L130" s="30"/>
    </row>
    <row r="131" spans="2:65" s="10" customFormat="1" ht="29.25" customHeight="1" x14ac:dyDescent="0.2">
      <c r="B131" s="137"/>
      <c r="C131" s="138" t="s">
        <v>226</v>
      </c>
      <c r="D131" s="139" t="s">
        <v>56</v>
      </c>
      <c r="E131" s="139" t="s">
        <v>52</v>
      </c>
      <c r="F131" s="139" t="s">
        <v>53</v>
      </c>
      <c r="G131" s="139" t="s">
        <v>227</v>
      </c>
      <c r="H131" s="139" t="s">
        <v>228</v>
      </c>
      <c r="I131" s="139" t="s">
        <v>229</v>
      </c>
      <c r="J131" s="140" t="s">
        <v>189</v>
      </c>
      <c r="K131" s="141" t="s">
        <v>230</v>
      </c>
      <c r="L131" s="137"/>
      <c r="M131" s="59" t="s">
        <v>1</v>
      </c>
      <c r="N131" s="60" t="s">
        <v>35</v>
      </c>
      <c r="O131" s="60" t="s">
        <v>231</v>
      </c>
      <c r="P131" s="60" t="s">
        <v>232</v>
      </c>
      <c r="Q131" s="60" t="s">
        <v>233</v>
      </c>
      <c r="R131" s="60" t="s">
        <v>234</v>
      </c>
      <c r="S131" s="60" t="s">
        <v>235</v>
      </c>
      <c r="T131" s="61" t="s">
        <v>236</v>
      </c>
    </row>
    <row r="132" spans="2:65" s="1" customFormat="1" ht="22.9" customHeight="1" x14ac:dyDescent="0.25">
      <c r="B132" s="30"/>
      <c r="C132" s="64" t="s">
        <v>187</v>
      </c>
      <c r="J132" s="142">
        <f>BK132</f>
        <v>0</v>
      </c>
      <c r="L132" s="30"/>
      <c r="M132" s="62"/>
      <c r="N132" s="54"/>
      <c r="O132" s="54"/>
      <c r="P132" s="143">
        <f>P133+P158</f>
        <v>0</v>
      </c>
      <c r="Q132" s="54"/>
      <c r="R132" s="143">
        <f>R133+R158</f>
        <v>0</v>
      </c>
      <c r="S132" s="54"/>
      <c r="T132" s="144">
        <f>T133+T158</f>
        <v>0</v>
      </c>
      <c r="AT132" s="13" t="s">
        <v>70</v>
      </c>
      <c r="AU132" s="13" t="s">
        <v>191</v>
      </c>
      <c r="BK132" s="145">
        <f>BK133+BK158</f>
        <v>0</v>
      </c>
    </row>
    <row r="133" spans="2:65" s="11" customFormat="1" ht="25.9" customHeight="1" x14ac:dyDescent="0.2">
      <c r="B133" s="146"/>
      <c r="D133" s="147" t="s">
        <v>70</v>
      </c>
      <c r="E133" s="148" t="s">
        <v>2920</v>
      </c>
      <c r="F133" s="148" t="s">
        <v>2844</v>
      </c>
      <c r="I133" s="149"/>
      <c r="J133" s="150">
        <f>BK133</f>
        <v>0</v>
      </c>
      <c r="L133" s="146"/>
      <c r="M133" s="151"/>
      <c r="P133" s="152">
        <f>SUM(P134:P157)</f>
        <v>0</v>
      </c>
      <c r="R133" s="152">
        <f>SUM(R134:R157)</f>
        <v>0</v>
      </c>
      <c r="T133" s="153">
        <f>SUM(T134:T157)</f>
        <v>0</v>
      </c>
      <c r="AR133" s="147" t="s">
        <v>78</v>
      </c>
      <c r="AT133" s="154" t="s">
        <v>70</v>
      </c>
      <c r="AU133" s="154" t="s">
        <v>71</v>
      </c>
      <c r="AY133" s="147" t="s">
        <v>239</v>
      </c>
      <c r="BK133" s="155">
        <f>SUM(BK134:BK157)</f>
        <v>0</v>
      </c>
    </row>
    <row r="134" spans="2:65" s="1" customFormat="1" ht="16.5" customHeight="1" x14ac:dyDescent="0.2">
      <c r="B134" s="131"/>
      <c r="C134" s="158" t="s">
        <v>78</v>
      </c>
      <c r="D134" s="158" t="s">
        <v>241</v>
      </c>
      <c r="E134" s="159" t="s">
        <v>2845</v>
      </c>
      <c r="F134" s="160" t="s">
        <v>2846</v>
      </c>
      <c r="G134" s="161" t="s">
        <v>331</v>
      </c>
      <c r="H134" s="162">
        <v>30</v>
      </c>
      <c r="I134" s="163"/>
      <c r="J134" s="164">
        <f t="shared" ref="J134:J157" si="5">ROUND(I134*H134,2)</f>
        <v>0</v>
      </c>
      <c r="K134" s="165"/>
      <c r="L134" s="30"/>
      <c r="M134" s="166" t="s">
        <v>1</v>
      </c>
      <c r="N134" s="130" t="s">
        <v>37</v>
      </c>
      <c r="P134" s="167">
        <f t="shared" ref="P134:P157" si="6">O134*H134</f>
        <v>0</v>
      </c>
      <c r="Q134" s="167">
        <v>0</v>
      </c>
      <c r="R134" s="167">
        <f t="shared" ref="R134:R157" si="7">Q134*H134</f>
        <v>0</v>
      </c>
      <c r="S134" s="167">
        <v>0</v>
      </c>
      <c r="T134" s="168">
        <f t="shared" ref="T134:T157" si="8">S134*H134</f>
        <v>0</v>
      </c>
      <c r="AR134" s="169" t="s">
        <v>245</v>
      </c>
      <c r="AT134" s="169" t="s">
        <v>241</v>
      </c>
      <c r="AU134" s="169" t="s">
        <v>78</v>
      </c>
      <c r="AY134" s="13" t="s">
        <v>239</v>
      </c>
      <c r="BE134" s="97">
        <f t="shared" ref="BE134:BE157" si="9">IF(N134="základná",J134,0)</f>
        <v>0</v>
      </c>
      <c r="BF134" s="97">
        <f t="shared" ref="BF134:BF157" si="10">IF(N134="znížená",J134,0)</f>
        <v>0</v>
      </c>
      <c r="BG134" s="97">
        <f t="shared" ref="BG134:BG157" si="11">IF(N134="zákl. prenesená",J134,0)</f>
        <v>0</v>
      </c>
      <c r="BH134" s="97">
        <f t="shared" ref="BH134:BH157" si="12">IF(N134="zníž. prenesená",J134,0)</f>
        <v>0</v>
      </c>
      <c r="BI134" s="97">
        <f t="shared" ref="BI134:BI157" si="13">IF(N134="nulová",J134,0)</f>
        <v>0</v>
      </c>
      <c r="BJ134" s="13" t="s">
        <v>83</v>
      </c>
      <c r="BK134" s="97">
        <f t="shared" ref="BK134:BK157" si="14">ROUND(I134*H134,2)</f>
        <v>0</v>
      </c>
      <c r="BL134" s="13" t="s">
        <v>245</v>
      </c>
      <c r="BM134" s="169" t="s">
        <v>83</v>
      </c>
    </row>
    <row r="135" spans="2:65" s="1" customFormat="1" ht="16.5" customHeight="1" x14ac:dyDescent="0.2">
      <c r="B135" s="131"/>
      <c r="C135" s="158" t="s">
        <v>83</v>
      </c>
      <c r="D135" s="158" t="s">
        <v>241</v>
      </c>
      <c r="E135" s="159" t="s">
        <v>2847</v>
      </c>
      <c r="F135" s="160" t="s">
        <v>2848</v>
      </c>
      <c r="G135" s="161" t="s">
        <v>331</v>
      </c>
      <c r="H135" s="162">
        <v>40</v>
      </c>
      <c r="I135" s="163"/>
      <c r="J135" s="164">
        <f t="shared" si="5"/>
        <v>0</v>
      </c>
      <c r="K135" s="165"/>
      <c r="L135" s="30"/>
      <c r="M135" s="166" t="s">
        <v>1</v>
      </c>
      <c r="N135" s="130" t="s">
        <v>37</v>
      </c>
      <c r="P135" s="167">
        <f t="shared" si="6"/>
        <v>0</v>
      </c>
      <c r="Q135" s="167">
        <v>0</v>
      </c>
      <c r="R135" s="167">
        <f t="shared" si="7"/>
        <v>0</v>
      </c>
      <c r="S135" s="167">
        <v>0</v>
      </c>
      <c r="T135" s="168">
        <f t="shared" si="8"/>
        <v>0</v>
      </c>
      <c r="AR135" s="169" t="s">
        <v>245</v>
      </c>
      <c r="AT135" s="169" t="s">
        <v>241</v>
      </c>
      <c r="AU135" s="169" t="s">
        <v>78</v>
      </c>
      <c r="AY135" s="13" t="s">
        <v>239</v>
      </c>
      <c r="BE135" s="97">
        <f t="shared" si="9"/>
        <v>0</v>
      </c>
      <c r="BF135" s="97">
        <f t="shared" si="10"/>
        <v>0</v>
      </c>
      <c r="BG135" s="97">
        <f t="shared" si="11"/>
        <v>0</v>
      </c>
      <c r="BH135" s="97">
        <f t="shared" si="12"/>
        <v>0</v>
      </c>
      <c r="BI135" s="97">
        <f t="shared" si="13"/>
        <v>0</v>
      </c>
      <c r="BJ135" s="13" t="s">
        <v>83</v>
      </c>
      <c r="BK135" s="97">
        <f t="shared" si="14"/>
        <v>0</v>
      </c>
      <c r="BL135" s="13" t="s">
        <v>245</v>
      </c>
      <c r="BM135" s="169" t="s">
        <v>245</v>
      </c>
    </row>
    <row r="136" spans="2:65" s="1" customFormat="1" ht="16.5" customHeight="1" x14ac:dyDescent="0.2">
      <c r="B136" s="131"/>
      <c r="C136" s="158" t="s">
        <v>251</v>
      </c>
      <c r="D136" s="158" t="s">
        <v>241</v>
      </c>
      <c r="E136" s="159" t="s">
        <v>2855</v>
      </c>
      <c r="F136" s="160" t="s">
        <v>2972</v>
      </c>
      <c r="G136" s="161" t="s">
        <v>331</v>
      </c>
      <c r="H136" s="162">
        <v>10</v>
      </c>
      <c r="I136" s="163"/>
      <c r="J136" s="164">
        <f t="shared" si="5"/>
        <v>0</v>
      </c>
      <c r="K136" s="165"/>
      <c r="L136" s="30"/>
      <c r="M136" s="166" t="s">
        <v>1</v>
      </c>
      <c r="N136" s="130" t="s">
        <v>37</v>
      </c>
      <c r="P136" s="167">
        <f t="shared" si="6"/>
        <v>0</v>
      </c>
      <c r="Q136" s="167">
        <v>0</v>
      </c>
      <c r="R136" s="167">
        <f t="shared" si="7"/>
        <v>0</v>
      </c>
      <c r="S136" s="167">
        <v>0</v>
      </c>
      <c r="T136" s="168">
        <f t="shared" si="8"/>
        <v>0</v>
      </c>
      <c r="AR136" s="169" t="s">
        <v>245</v>
      </c>
      <c r="AT136" s="169" t="s">
        <v>241</v>
      </c>
      <c r="AU136" s="169" t="s">
        <v>78</v>
      </c>
      <c r="AY136" s="13" t="s">
        <v>239</v>
      </c>
      <c r="BE136" s="97">
        <f t="shared" si="9"/>
        <v>0</v>
      </c>
      <c r="BF136" s="97">
        <f t="shared" si="10"/>
        <v>0</v>
      </c>
      <c r="BG136" s="97">
        <f t="shared" si="11"/>
        <v>0</v>
      </c>
      <c r="BH136" s="97">
        <f t="shared" si="12"/>
        <v>0</v>
      </c>
      <c r="BI136" s="97">
        <f t="shared" si="13"/>
        <v>0</v>
      </c>
      <c r="BJ136" s="13" t="s">
        <v>83</v>
      </c>
      <c r="BK136" s="97">
        <f t="shared" si="14"/>
        <v>0</v>
      </c>
      <c r="BL136" s="13" t="s">
        <v>245</v>
      </c>
      <c r="BM136" s="169" t="s">
        <v>262</v>
      </c>
    </row>
    <row r="137" spans="2:65" s="1" customFormat="1" ht="16.5" customHeight="1" x14ac:dyDescent="0.2">
      <c r="B137" s="131"/>
      <c r="C137" s="170" t="s">
        <v>245</v>
      </c>
      <c r="D137" s="170" t="s">
        <v>275</v>
      </c>
      <c r="E137" s="171" t="s">
        <v>2845</v>
      </c>
      <c r="F137" s="172" t="s">
        <v>2849</v>
      </c>
      <c r="G137" s="173" t="s">
        <v>331</v>
      </c>
      <c r="H137" s="174">
        <v>32</v>
      </c>
      <c r="I137" s="175"/>
      <c r="J137" s="176">
        <f t="shared" si="5"/>
        <v>0</v>
      </c>
      <c r="K137" s="177"/>
      <c r="L137" s="178"/>
      <c r="M137" s="179" t="s">
        <v>1</v>
      </c>
      <c r="N137" s="180" t="s">
        <v>37</v>
      </c>
      <c r="P137" s="167">
        <f t="shared" si="6"/>
        <v>0</v>
      </c>
      <c r="Q137" s="167">
        <v>0</v>
      </c>
      <c r="R137" s="167">
        <f t="shared" si="7"/>
        <v>0</v>
      </c>
      <c r="S137" s="167">
        <v>0</v>
      </c>
      <c r="T137" s="168">
        <f t="shared" si="8"/>
        <v>0</v>
      </c>
      <c r="AR137" s="169" t="s">
        <v>270</v>
      </c>
      <c r="AT137" s="169" t="s">
        <v>275</v>
      </c>
      <c r="AU137" s="169" t="s">
        <v>78</v>
      </c>
      <c r="AY137" s="13" t="s">
        <v>239</v>
      </c>
      <c r="BE137" s="97">
        <f t="shared" si="9"/>
        <v>0</v>
      </c>
      <c r="BF137" s="97">
        <f t="shared" si="10"/>
        <v>0</v>
      </c>
      <c r="BG137" s="97">
        <f t="shared" si="11"/>
        <v>0</v>
      </c>
      <c r="BH137" s="97">
        <f t="shared" si="12"/>
        <v>0</v>
      </c>
      <c r="BI137" s="97">
        <f t="shared" si="13"/>
        <v>0</v>
      </c>
      <c r="BJ137" s="13" t="s">
        <v>83</v>
      </c>
      <c r="BK137" s="97">
        <f t="shared" si="14"/>
        <v>0</v>
      </c>
      <c r="BL137" s="13" t="s">
        <v>245</v>
      </c>
      <c r="BM137" s="169" t="s">
        <v>270</v>
      </c>
    </row>
    <row r="138" spans="2:65" s="1" customFormat="1" ht="16.5" customHeight="1" x14ac:dyDescent="0.2">
      <c r="B138" s="131"/>
      <c r="C138" s="170" t="s">
        <v>258</v>
      </c>
      <c r="D138" s="170" t="s">
        <v>275</v>
      </c>
      <c r="E138" s="171" t="s">
        <v>2847</v>
      </c>
      <c r="F138" s="172" t="s">
        <v>2973</v>
      </c>
      <c r="G138" s="173" t="s">
        <v>331</v>
      </c>
      <c r="H138" s="174">
        <v>26</v>
      </c>
      <c r="I138" s="175"/>
      <c r="J138" s="176">
        <f t="shared" si="5"/>
        <v>0</v>
      </c>
      <c r="K138" s="177"/>
      <c r="L138" s="178"/>
      <c r="M138" s="179" t="s">
        <v>1</v>
      </c>
      <c r="N138" s="180" t="s">
        <v>37</v>
      </c>
      <c r="P138" s="167">
        <f t="shared" si="6"/>
        <v>0</v>
      </c>
      <c r="Q138" s="167">
        <v>0</v>
      </c>
      <c r="R138" s="167">
        <f t="shared" si="7"/>
        <v>0</v>
      </c>
      <c r="S138" s="167">
        <v>0</v>
      </c>
      <c r="T138" s="168">
        <f t="shared" si="8"/>
        <v>0</v>
      </c>
      <c r="AR138" s="169" t="s">
        <v>270</v>
      </c>
      <c r="AT138" s="169" t="s">
        <v>275</v>
      </c>
      <c r="AU138" s="169" t="s">
        <v>78</v>
      </c>
      <c r="AY138" s="13" t="s">
        <v>239</v>
      </c>
      <c r="BE138" s="97">
        <f t="shared" si="9"/>
        <v>0</v>
      </c>
      <c r="BF138" s="97">
        <f t="shared" si="10"/>
        <v>0</v>
      </c>
      <c r="BG138" s="97">
        <f t="shared" si="11"/>
        <v>0</v>
      </c>
      <c r="BH138" s="97">
        <f t="shared" si="12"/>
        <v>0</v>
      </c>
      <c r="BI138" s="97">
        <f t="shared" si="13"/>
        <v>0</v>
      </c>
      <c r="BJ138" s="13" t="s">
        <v>83</v>
      </c>
      <c r="BK138" s="97">
        <f t="shared" si="14"/>
        <v>0</v>
      </c>
      <c r="BL138" s="13" t="s">
        <v>245</v>
      </c>
      <c r="BM138" s="169" t="s">
        <v>280</v>
      </c>
    </row>
    <row r="139" spans="2:65" s="1" customFormat="1" ht="16.5" customHeight="1" x14ac:dyDescent="0.2">
      <c r="B139" s="131"/>
      <c r="C139" s="170" t="s">
        <v>262</v>
      </c>
      <c r="D139" s="170" t="s">
        <v>275</v>
      </c>
      <c r="E139" s="171" t="s">
        <v>2855</v>
      </c>
      <c r="F139" s="172" t="s">
        <v>2850</v>
      </c>
      <c r="G139" s="173" t="s">
        <v>331</v>
      </c>
      <c r="H139" s="174">
        <v>20</v>
      </c>
      <c r="I139" s="175"/>
      <c r="J139" s="176">
        <f t="shared" si="5"/>
        <v>0</v>
      </c>
      <c r="K139" s="177"/>
      <c r="L139" s="178"/>
      <c r="M139" s="179" t="s">
        <v>1</v>
      </c>
      <c r="N139" s="180" t="s">
        <v>37</v>
      </c>
      <c r="P139" s="167">
        <f t="shared" si="6"/>
        <v>0</v>
      </c>
      <c r="Q139" s="167">
        <v>0</v>
      </c>
      <c r="R139" s="167">
        <f t="shared" si="7"/>
        <v>0</v>
      </c>
      <c r="S139" s="167">
        <v>0</v>
      </c>
      <c r="T139" s="168">
        <f t="shared" si="8"/>
        <v>0</v>
      </c>
      <c r="AR139" s="169" t="s">
        <v>270</v>
      </c>
      <c r="AT139" s="169" t="s">
        <v>275</v>
      </c>
      <c r="AU139" s="169" t="s">
        <v>78</v>
      </c>
      <c r="AY139" s="13" t="s">
        <v>239</v>
      </c>
      <c r="BE139" s="97">
        <f t="shared" si="9"/>
        <v>0</v>
      </c>
      <c r="BF139" s="97">
        <f t="shared" si="10"/>
        <v>0</v>
      </c>
      <c r="BG139" s="97">
        <f t="shared" si="11"/>
        <v>0</v>
      </c>
      <c r="BH139" s="97">
        <f t="shared" si="12"/>
        <v>0</v>
      </c>
      <c r="BI139" s="97">
        <f t="shared" si="13"/>
        <v>0</v>
      </c>
      <c r="BJ139" s="13" t="s">
        <v>83</v>
      </c>
      <c r="BK139" s="97">
        <f t="shared" si="14"/>
        <v>0</v>
      </c>
      <c r="BL139" s="13" t="s">
        <v>245</v>
      </c>
      <c r="BM139" s="169" t="s">
        <v>289</v>
      </c>
    </row>
    <row r="140" spans="2:65" s="1" customFormat="1" ht="21.75" customHeight="1" x14ac:dyDescent="0.2">
      <c r="B140" s="131"/>
      <c r="C140" s="158" t="s">
        <v>266</v>
      </c>
      <c r="D140" s="158" t="s">
        <v>241</v>
      </c>
      <c r="E140" s="159" t="s">
        <v>2851</v>
      </c>
      <c r="F140" s="160" t="s">
        <v>2852</v>
      </c>
      <c r="G140" s="161" t="s">
        <v>331</v>
      </c>
      <c r="H140" s="162">
        <v>32</v>
      </c>
      <c r="I140" s="163"/>
      <c r="J140" s="164">
        <f t="shared" si="5"/>
        <v>0</v>
      </c>
      <c r="K140" s="165"/>
      <c r="L140" s="30"/>
      <c r="M140" s="166" t="s">
        <v>1</v>
      </c>
      <c r="N140" s="130" t="s">
        <v>37</v>
      </c>
      <c r="P140" s="167">
        <f t="shared" si="6"/>
        <v>0</v>
      </c>
      <c r="Q140" s="167">
        <v>0</v>
      </c>
      <c r="R140" s="167">
        <f t="shared" si="7"/>
        <v>0</v>
      </c>
      <c r="S140" s="167">
        <v>0</v>
      </c>
      <c r="T140" s="168">
        <f t="shared" si="8"/>
        <v>0</v>
      </c>
      <c r="AR140" s="169" t="s">
        <v>245</v>
      </c>
      <c r="AT140" s="169" t="s">
        <v>241</v>
      </c>
      <c r="AU140" s="169" t="s">
        <v>78</v>
      </c>
      <c r="AY140" s="13" t="s">
        <v>239</v>
      </c>
      <c r="BE140" s="97">
        <f t="shared" si="9"/>
        <v>0</v>
      </c>
      <c r="BF140" s="97">
        <f t="shared" si="10"/>
        <v>0</v>
      </c>
      <c r="BG140" s="97">
        <f t="shared" si="11"/>
        <v>0</v>
      </c>
      <c r="BH140" s="97">
        <f t="shared" si="12"/>
        <v>0</v>
      </c>
      <c r="BI140" s="97">
        <f t="shared" si="13"/>
        <v>0</v>
      </c>
      <c r="BJ140" s="13" t="s">
        <v>83</v>
      </c>
      <c r="BK140" s="97">
        <f t="shared" si="14"/>
        <v>0</v>
      </c>
      <c r="BL140" s="13" t="s">
        <v>245</v>
      </c>
      <c r="BM140" s="169" t="s">
        <v>297</v>
      </c>
    </row>
    <row r="141" spans="2:65" s="1" customFormat="1" ht="21.75" customHeight="1" x14ac:dyDescent="0.2">
      <c r="B141" s="131"/>
      <c r="C141" s="158" t="s">
        <v>270</v>
      </c>
      <c r="D141" s="158" t="s">
        <v>241</v>
      </c>
      <c r="E141" s="159" t="s">
        <v>2927</v>
      </c>
      <c r="F141" s="160" t="s">
        <v>2974</v>
      </c>
      <c r="G141" s="161" t="s">
        <v>331</v>
      </c>
      <c r="H141" s="162">
        <v>26</v>
      </c>
      <c r="I141" s="163"/>
      <c r="J141" s="164">
        <f t="shared" si="5"/>
        <v>0</v>
      </c>
      <c r="K141" s="165"/>
      <c r="L141" s="30"/>
      <c r="M141" s="166" t="s">
        <v>1</v>
      </c>
      <c r="N141" s="130" t="s">
        <v>37</v>
      </c>
      <c r="P141" s="167">
        <f t="shared" si="6"/>
        <v>0</v>
      </c>
      <c r="Q141" s="167">
        <v>0</v>
      </c>
      <c r="R141" s="167">
        <f t="shared" si="7"/>
        <v>0</v>
      </c>
      <c r="S141" s="167">
        <v>0</v>
      </c>
      <c r="T141" s="168">
        <f t="shared" si="8"/>
        <v>0</v>
      </c>
      <c r="AR141" s="169" t="s">
        <v>245</v>
      </c>
      <c r="AT141" s="169" t="s">
        <v>241</v>
      </c>
      <c r="AU141" s="169" t="s">
        <v>78</v>
      </c>
      <c r="AY141" s="13" t="s">
        <v>239</v>
      </c>
      <c r="BE141" s="97">
        <f t="shared" si="9"/>
        <v>0</v>
      </c>
      <c r="BF141" s="97">
        <f t="shared" si="10"/>
        <v>0</v>
      </c>
      <c r="BG141" s="97">
        <f t="shared" si="11"/>
        <v>0</v>
      </c>
      <c r="BH141" s="97">
        <f t="shared" si="12"/>
        <v>0</v>
      </c>
      <c r="BI141" s="97">
        <f t="shared" si="13"/>
        <v>0</v>
      </c>
      <c r="BJ141" s="13" t="s">
        <v>83</v>
      </c>
      <c r="BK141" s="97">
        <f t="shared" si="14"/>
        <v>0</v>
      </c>
      <c r="BL141" s="13" t="s">
        <v>245</v>
      </c>
      <c r="BM141" s="169" t="s">
        <v>305</v>
      </c>
    </row>
    <row r="142" spans="2:65" s="1" customFormat="1" ht="21.75" customHeight="1" x14ac:dyDescent="0.2">
      <c r="B142" s="131"/>
      <c r="C142" s="158" t="s">
        <v>274</v>
      </c>
      <c r="D142" s="158" t="s">
        <v>241</v>
      </c>
      <c r="E142" s="159" t="s">
        <v>2853</v>
      </c>
      <c r="F142" s="160" t="s">
        <v>2854</v>
      </c>
      <c r="G142" s="161" t="s">
        <v>331</v>
      </c>
      <c r="H142" s="162">
        <v>20</v>
      </c>
      <c r="I142" s="163"/>
      <c r="J142" s="164">
        <f t="shared" si="5"/>
        <v>0</v>
      </c>
      <c r="K142" s="165"/>
      <c r="L142" s="30"/>
      <c r="M142" s="166" t="s">
        <v>1</v>
      </c>
      <c r="N142" s="130" t="s">
        <v>37</v>
      </c>
      <c r="P142" s="167">
        <f t="shared" si="6"/>
        <v>0</v>
      </c>
      <c r="Q142" s="167">
        <v>0</v>
      </c>
      <c r="R142" s="167">
        <f t="shared" si="7"/>
        <v>0</v>
      </c>
      <c r="S142" s="167">
        <v>0</v>
      </c>
      <c r="T142" s="168">
        <f t="shared" si="8"/>
        <v>0</v>
      </c>
      <c r="AR142" s="169" t="s">
        <v>245</v>
      </c>
      <c r="AT142" s="169" t="s">
        <v>241</v>
      </c>
      <c r="AU142" s="169" t="s">
        <v>78</v>
      </c>
      <c r="AY142" s="13" t="s">
        <v>239</v>
      </c>
      <c r="BE142" s="97">
        <f t="shared" si="9"/>
        <v>0</v>
      </c>
      <c r="BF142" s="97">
        <f t="shared" si="10"/>
        <v>0</v>
      </c>
      <c r="BG142" s="97">
        <f t="shared" si="11"/>
        <v>0</v>
      </c>
      <c r="BH142" s="97">
        <f t="shared" si="12"/>
        <v>0</v>
      </c>
      <c r="BI142" s="97">
        <f t="shared" si="13"/>
        <v>0</v>
      </c>
      <c r="BJ142" s="13" t="s">
        <v>83</v>
      </c>
      <c r="BK142" s="97">
        <f t="shared" si="14"/>
        <v>0</v>
      </c>
      <c r="BL142" s="13" t="s">
        <v>245</v>
      </c>
      <c r="BM142" s="169" t="s">
        <v>313</v>
      </c>
    </row>
    <row r="143" spans="2:65" s="1" customFormat="1" ht="16.5" customHeight="1" x14ac:dyDescent="0.2">
      <c r="B143" s="131"/>
      <c r="C143" s="170" t="s">
        <v>280</v>
      </c>
      <c r="D143" s="170" t="s">
        <v>275</v>
      </c>
      <c r="E143" s="171" t="s">
        <v>2873</v>
      </c>
      <c r="F143" s="172" t="s">
        <v>2928</v>
      </c>
      <c r="G143" s="173" t="s">
        <v>353</v>
      </c>
      <c r="H143" s="174">
        <v>7</v>
      </c>
      <c r="I143" s="175"/>
      <c r="J143" s="176">
        <f t="shared" si="5"/>
        <v>0</v>
      </c>
      <c r="K143" s="177"/>
      <c r="L143" s="178"/>
      <c r="M143" s="179" t="s">
        <v>1</v>
      </c>
      <c r="N143" s="180" t="s">
        <v>37</v>
      </c>
      <c r="P143" s="167">
        <f t="shared" si="6"/>
        <v>0</v>
      </c>
      <c r="Q143" s="167">
        <v>0</v>
      </c>
      <c r="R143" s="167">
        <f t="shared" si="7"/>
        <v>0</v>
      </c>
      <c r="S143" s="167">
        <v>0</v>
      </c>
      <c r="T143" s="168">
        <f t="shared" si="8"/>
        <v>0</v>
      </c>
      <c r="AR143" s="169" t="s">
        <v>270</v>
      </c>
      <c r="AT143" s="169" t="s">
        <v>275</v>
      </c>
      <c r="AU143" s="169" t="s">
        <v>78</v>
      </c>
      <c r="AY143" s="13" t="s">
        <v>239</v>
      </c>
      <c r="BE143" s="97">
        <f t="shared" si="9"/>
        <v>0</v>
      </c>
      <c r="BF143" s="97">
        <f t="shared" si="10"/>
        <v>0</v>
      </c>
      <c r="BG143" s="97">
        <f t="shared" si="11"/>
        <v>0</v>
      </c>
      <c r="BH143" s="97">
        <f t="shared" si="12"/>
        <v>0</v>
      </c>
      <c r="BI143" s="97">
        <f t="shared" si="13"/>
        <v>0</v>
      </c>
      <c r="BJ143" s="13" t="s">
        <v>83</v>
      </c>
      <c r="BK143" s="97">
        <f t="shared" si="14"/>
        <v>0</v>
      </c>
      <c r="BL143" s="13" t="s">
        <v>245</v>
      </c>
      <c r="BM143" s="169" t="s">
        <v>7</v>
      </c>
    </row>
    <row r="144" spans="2:65" s="1" customFormat="1" ht="24.2" customHeight="1" x14ac:dyDescent="0.2">
      <c r="B144" s="131"/>
      <c r="C144" s="158" t="s">
        <v>285</v>
      </c>
      <c r="D144" s="158" t="s">
        <v>241</v>
      </c>
      <c r="E144" s="159" t="s">
        <v>2929</v>
      </c>
      <c r="F144" s="160" t="s">
        <v>2975</v>
      </c>
      <c r="G144" s="161" t="s">
        <v>353</v>
      </c>
      <c r="H144" s="162">
        <v>7</v>
      </c>
      <c r="I144" s="163"/>
      <c r="J144" s="164">
        <f t="shared" si="5"/>
        <v>0</v>
      </c>
      <c r="K144" s="165"/>
      <c r="L144" s="30"/>
      <c r="M144" s="166" t="s">
        <v>1</v>
      </c>
      <c r="N144" s="130" t="s">
        <v>37</v>
      </c>
      <c r="P144" s="167">
        <f t="shared" si="6"/>
        <v>0</v>
      </c>
      <c r="Q144" s="167">
        <v>0</v>
      </c>
      <c r="R144" s="167">
        <f t="shared" si="7"/>
        <v>0</v>
      </c>
      <c r="S144" s="167">
        <v>0</v>
      </c>
      <c r="T144" s="168">
        <f t="shared" si="8"/>
        <v>0</v>
      </c>
      <c r="AR144" s="169" t="s">
        <v>245</v>
      </c>
      <c r="AT144" s="169" t="s">
        <v>241</v>
      </c>
      <c r="AU144" s="169" t="s">
        <v>78</v>
      </c>
      <c r="AY144" s="13" t="s">
        <v>239</v>
      </c>
      <c r="BE144" s="97">
        <f t="shared" si="9"/>
        <v>0</v>
      </c>
      <c r="BF144" s="97">
        <f t="shared" si="10"/>
        <v>0</v>
      </c>
      <c r="BG144" s="97">
        <f t="shared" si="11"/>
        <v>0</v>
      </c>
      <c r="BH144" s="97">
        <f t="shared" si="12"/>
        <v>0</v>
      </c>
      <c r="BI144" s="97">
        <f t="shared" si="13"/>
        <v>0</v>
      </c>
      <c r="BJ144" s="13" t="s">
        <v>83</v>
      </c>
      <c r="BK144" s="97">
        <f t="shared" si="14"/>
        <v>0</v>
      </c>
      <c r="BL144" s="13" t="s">
        <v>245</v>
      </c>
      <c r="BM144" s="169" t="s">
        <v>328</v>
      </c>
    </row>
    <row r="145" spans="2:65" s="1" customFormat="1" ht="16.5" customHeight="1" x14ac:dyDescent="0.2">
      <c r="B145" s="131"/>
      <c r="C145" s="170" t="s">
        <v>289</v>
      </c>
      <c r="D145" s="170" t="s">
        <v>275</v>
      </c>
      <c r="E145" s="171" t="s">
        <v>2875</v>
      </c>
      <c r="F145" s="172" t="s">
        <v>2856</v>
      </c>
      <c r="G145" s="173" t="s">
        <v>353</v>
      </c>
      <c r="H145" s="174">
        <v>6</v>
      </c>
      <c r="I145" s="175"/>
      <c r="J145" s="176">
        <f t="shared" si="5"/>
        <v>0</v>
      </c>
      <c r="K145" s="177"/>
      <c r="L145" s="178"/>
      <c r="M145" s="179" t="s">
        <v>1</v>
      </c>
      <c r="N145" s="180" t="s">
        <v>37</v>
      </c>
      <c r="P145" s="167">
        <f t="shared" si="6"/>
        <v>0</v>
      </c>
      <c r="Q145" s="167">
        <v>0</v>
      </c>
      <c r="R145" s="167">
        <f t="shared" si="7"/>
        <v>0</v>
      </c>
      <c r="S145" s="167">
        <v>0</v>
      </c>
      <c r="T145" s="168">
        <f t="shared" si="8"/>
        <v>0</v>
      </c>
      <c r="AR145" s="169" t="s">
        <v>270</v>
      </c>
      <c r="AT145" s="169" t="s">
        <v>275</v>
      </c>
      <c r="AU145" s="169" t="s">
        <v>78</v>
      </c>
      <c r="AY145" s="13" t="s">
        <v>239</v>
      </c>
      <c r="BE145" s="97">
        <f t="shared" si="9"/>
        <v>0</v>
      </c>
      <c r="BF145" s="97">
        <f t="shared" si="10"/>
        <v>0</v>
      </c>
      <c r="BG145" s="97">
        <f t="shared" si="11"/>
        <v>0</v>
      </c>
      <c r="BH145" s="97">
        <f t="shared" si="12"/>
        <v>0</v>
      </c>
      <c r="BI145" s="97">
        <f t="shared" si="13"/>
        <v>0</v>
      </c>
      <c r="BJ145" s="13" t="s">
        <v>83</v>
      </c>
      <c r="BK145" s="97">
        <f t="shared" si="14"/>
        <v>0</v>
      </c>
      <c r="BL145" s="13" t="s">
        <v>245</v>
      </c>
      <c r="BM145" s="169" t="s">
        <v>338</v>
      </c>
    </row>
    <row r="146" spans="2:65" s="1" customFormat="1" ht="24.2" customHeight="1" x14ac:dyDescent="0.2">
      <c r="B146" s="131"/>
      <c r="C146" s="158" t="s">
        <v>293</v>
      </c>
      <c r="D146" s="158" t="s">
        <v>241</v>
      </c>
      <c r="E146" s="159" t="s">
        <v>2857</v>
      </c>
      <c r="F146" s="160" t="s">
        <v>2858</v>
      </c>
      <c r="G146" s="161" t="s">
        <v>353</v>
      </c>
      <c r="H146" s="162">
        <v>6</v>
      </c>
      <c r="I146" s="163"/>
      <c r="J146" s="164">
        <f t="shared" si="5"/>
        <v>0</v>
      </c>
      <c r="K146" s="165"/>
      <c r="L146" s="30"/>
      <c r="M146" s="166" t="s">
        <v>1</v>
      </c>
      <c r="N146" s="130" t="s">
        <v>37</v>
      </c>
      <c r="P146" s="167">
        <f t="shared" si="6"/>
        <v>0</v>
      </c>
      <c r="Q146" s="167">
        <v>0</v>
      </c>
      <c r="R146" s="167">
        <f t="shared" si="7"/>
        <v>0</v>
      </c>
      <c r="S146" s="167">
        <v>0</v>
      </c>
      <c r="T146" s="168">
        <f t="shared" si="8"/>
        <v>0</v>
      </c>
      <c r="AR146" s="169" t="s">
        <v>245</v>
      </c>
      <c r="AT146" s="169" t="s">
        <v>241</v>
      </c>
      <c r="AU146" s="169" t="s">
        <v>78</v>
      </c>
      <c r="AY146" s="13" t="s">
        <v>239</v>
      </c>
      <c r="BE146" s="97">
        <f t="shared" si="9"/>
        <v>0</v>
      </c>
      <c r="BF146" s="97">
        <f t="shared" si="10"/>
        <v>0</v>
      </c>
      <c r="BG146" s="97">
        <f t="shared" si="11"/>
        <v>0</v>
      </c>
      <c r="BH146" s="97">
        <f t="shared" si="12"/>
        <v>0</v>
      </c>
      <c r="BI146" s="97">
        <f t="shared" si="13"/>
        <v>0</v>
      </c>
      <c r="BJ146" s="13" t="s">
        <v>83</v>
      </c>
      <c r="BK146" s="97">
        <f t="shared" si="14"/>
        <v>0</v>
      </c>
      <c r="BL146" s="13" t="s">
        <v>245</v>
      </c>
      <c r="BM146" s="169" t="s">
        <v>346</v>
      </c>
    </row>
    <row r="147" spans="2:65" s="1" customFormat="1" ht="24.2" customHeight="1" x14ac:dyDescent="0.2">
      <c r="B147" s="131"/>
      <c r="C147" s="158" t="s">
        <v>297</v>
      </c>
      <c r="D147" s="158" t="s">
        <v>241</v>
      </c>
      <c r="E147" s="159" t="s">
        <v>2859</v>
      </c>
      <c r="F147" s="160" t="s">
        <v>2860</v>
      </c>
      <c r="G147" s="161" t="s">
        <v>353</v>
      </c>
      <c r="H147" s="162">
        <v>35</v>
      </c>
      <c r="I147" s="163"/>
      <c r="J147" s="164">
        <f t="shared" si="5"/>
        <v>0</v>
      </c>
      <c r="K147" s="165"/>
      <c r="L147" s="30"/>
      <c r="M147" s="166" t="s">
        <v>1</v>
      </c>
      <c r="N147" s="130" t="s">
        <v>37</v>
      </c>
      <c r="P147" s="167">
        <f t="shared" si="6"/>
        <v>0</v>
      </c>
      <c r="Q147" s="167">
        <v>0</v>
      </c>
      <c r="R147" s="167">
        <f t="shared" si="7"/>
        <v>0</v>
      </c>
      <c r="S147" s="167">
        <v>0</v>
      </c>
      <c r="T147" s="168">
        <f t="shared" si="8"/>
        <v>0</v>
      </c>
      <c r="AR147" s="169" t="s">
        <v>245</v>
      </c>
      <c r="AT147" s="169" t="s">
        <v>241</v>
      </c>
      <c r="AU147" s="169" t="s">
        <v>78</v>
      </c>
      <c r="AY147" s="13" t="s">
        <v>239</v>
      </c>
      <c r="BE147" s="97">
        <f t="shared" si="9"/>
        <v>0</v>
      </c>
      <c r="BF147" s="97">
        <f t="shared" si="10"/>
        <v>0</v>
      </c>
      <c r="BG147" s="97">
        <f t="shared" si="11"/>
        <v>0</v>
      </c>
      <c r="BH147" s="97">
        <f t="shared" si="12"/>
        <v>0</v>
      </c>
      <c r="BI147" s="97">
        <f t="shared" si="13"/>
        <v>0</v>
      </c>
      <c r="BJ147" s="13" t="s">
        <v>83</v>
      </c>
      <c r="BK147" s="97">
        <f t="shared" si="14"/>
        <v>0</v>
      </c>
      <c r="BL147" s="13" t="s">
        <v>245</v>
      </c>
      <c r="BM147" s="169" t="s">
        <v>355</v>
      </c>
    </row>
    <row r="148" spans="2:65" s="1" customFormat="1" ht="24.2" customHeight="1" x14ac:dyDescent="0.2">
      <c r="B148" s="131"/>
      <c r="C148" s="158" t="s">
        <v>301</v>
      </c>
      <c r="D148" s="158" t="s">
        <v>241</v>
      </c>
      <c r="E148" s="159" t="s">
        <v>2861</v>
      </c>
      <c r="F148" s="160" t="s">
        <v>2862</v>
      </c>
      <c r="G148" s="161" t="s">
        <v>353</v>
      </c>
      <c r="H148" s="162">
        <v>16</v>
      </c>
      <c r="I148" s="163"/>
      <c r="J148" s="164">
        <f t="shared" si="5"/>
        <v>0</v>
      </c>
      <c r="K148" s="165"/>
      <c r="L148" s="30"/>
      <c r="M148" s="166" t="s">
        <v>1</v>
      </c>
      <c r="N148" s="130" t="s">
        <v>37</v>
      </c>
      <c r="P148" s="167">
        <f t="shared" si="6"/>
        <v>0</v>
      </c>
      <c r="Q148" s="167">
        <v>0</v>
      </c>
      <c r="R148" s="167">
        <f t="shared" si="7"/>
        <v>0</v>
      </c>
      <c r="S148" s="167">
        <v>0</v>
      </c>
      <c r="T148" s="168">
        <f t="shared" si="8"/>
        <v>0</v>
      </c>
      <c r="AR148" s="169" t="s">
        <v>245</v>
      </c>
      <c r="AT148" s="169" t="s">
        <v>241</v>
      </c>
      <c r="AU148" s="169" t="s">
        <v>78</v>
      </c>
      <c r="AY148" s="13" t="s">
        <v>239</v>
      </c>
      <c r="BE148" s="97">
        <f t="shared" si="9"/>
        <v>0</v>
      </c>
      <c r="BF148" s="97">
        <f t="shared" si="10"/>
        <v>0</v>
      </c>
      <c r="BG148" s="97">
        <f t="shared" si="11"/>
        <v>0</v>
      </c>
      <c r="BH148" s="97">
        <f t="shared" si="12"/>
        <v>0</v>
      </c>
      <c r="BI148" s="97">
        <f t="shared" si="13"/>
        <v>0</v>
      </c>
      <c r="BJ148" s="13" t="s">
        <v>83</v>
      </c>
      <c r="BK148" s="97">
        <f t="shared" si="14"/>
        <v>0</v>
      </c>
      <c r="BL148" s="13" t="s">
        <v>245</v>
      </c>
      <c r="BM148" s="169" t="s">
        <v>363</v>
      </c>
    </row>
    <row r="149" spans="2:65" s="1" customFormat="1" ht="16.5" customHeight="1" x14ac:dyDescent="0.2">
      <c r="B149" s="131"/>
      <c r="C149" s="170" t="s">
        <v>305</v>
      </c>
      <c r="D149" s="170" t="s">
        <v>275</v>
      </c>
      <c r="E149" s="171" t="s">
        <v>2877</v>
      </c>
      <c r="F149" s="172" t="s">
        <v>2976</v>
      </c>
      <c r="G149" s="173" t="s">
        <v>353</v>
      </c>
      <c r="H149" s="174">
        <v>2</v>
      </c>
      <c r="I149" s="175"/>
      <c r="J149" s="176">
        <f t="shared" si="5"/>
        <v>0</v>
      </c>
      <c r="K149" s="177"/>
      <c r="L149" s="178"/>
      <c r="M149" s="179" t="s">
        <v>1</v>
      </c>
      <c r="N149" s="180" t="s">
        <v>37</v>
      </c>
      <c r="P149" s="167">
        <f t="shared" si="6"/>
        <v>0</v>
      </c>
      <c r="Q149" s="167">
        <v>0</v>
      </c>
      <c r="R149" s="167">
        <f t="shared" si="7"/>
        <v>0</v>
      </c>
      <c r="S149" s="167">
        <v>0</v>
      </c>
      <c r="T149" s="168">
        <f t="shared" si="8"/>
        <v>0</v>
      </c>
      <c r="AR149" s="169" t="s">
        <v>270</v>
      </c>
      <c r="AT149" s="169" t="s">
        <v>275</v>
      </c>
      <c r="AU149" s="169" t="s">
        <v>78</v>
      </c>
      <c r="AY149" s="13" t="s">
        <v>239</v>
      </c>
      <c r="BE149" s="97">
        <f t="shared" si="9"/>
        <v>0</v>
      </c>
      <c r="BF149" s="97">
        <f t="shared" si="10"/>
        <v>0</v>
      </c>
      <c r="BG149" s="97">
        <f t="shared" si="11"/>
        <v>0</v>
      </c>
      <c r="BH149" s="97">
        <f t="shared" si="12"/>
        <v>0</v>
      </c>
      <c r="BI149" s="97">
        <f t="shared" si="13"/>
        <v>0</v>
      </c>
      <c r="BJ149" s="13" t="s">
        <v>83</v>
      </c>
      <c r="BK149" s="97">
        <f t="shared" si="14"/>
        <v>0</v>
      </c>
      <c r="BL149" s="13" t="s">
        <v>245</v>
      </c>
      <c r="BM149" s="169" t="s">
        <v>371</v>
      </c>
    </row>
    <row r="150" spans="2:65" s="1" customFormat="1" ht="24.2" customHeight="1" x14ac:dyDescent="0.2">
      <c r="B150" s="131"/>
      <c r="C150" s="158" t="s">
        <v>309</v>
      </c>
      <c r="D150" s="158" t="s">
        <v>241</v>
      </c>
      <c r="E150" s="159" t="s">
        <v>2935</v>
      </c>
      <c r="F150" s="160" t="s">
        <v>2977</v>
      </c>
      <c r="G150" s="161" t="s">
        <v>353</v>
      </c>
      <c r="H150" s="162">
        <v>2</v>
      </c>
      <c r="I150" s="163"/>
      <c r="J150" s="164">
        <f t="shared" si="5"/>
        <v>0</v>
      </c>
      <c r="K150" s="165"/>
      <c r="L150" s="30"/>
      <c r="M150" s="166" t="s">
        <v>1</v>
      </c>
      <c r="N150" s="130" t="s">
        <v>37</v>
      </c>
      <c r="P150" s="167">
        <f t="shared" si="6"/>
        <v>0</v>
      </c>
      <c r="Q150" s="167">
        <v>0</v>
      </c>
      <c r="R150" s="167">
        <f t="shared" si="7"/>
        <v>0</v>
      </c>
      <c r="S150" s="167">
        <v>0</v>
      </c>
      <c r="T150" s="168">
        <f t="shared" si="8"/>
        <v>0</v>
      </c>
      <c r="AR150" s="169" t="s">
        <v>245</v>
      </c>
      <c r="AT150" s="169" t="s">
        <v>241</v>
      </c>
      <c r="AU150" s="169" t="s">
        <v>78</v>
      </c>
      <c r="AY150" s="13" t="s">
        <v>239</v>
      </c>
      <c r="BE150" s="97">
        <f t="shared" si="9"/>
        <v>0</v>
      </c>
      <c r="BF150" s="97">
        <f t="shared" si="10"/>
        <v>0</v>
      </c>
      <c r="BG150" s="97">
        <f t="shared" si="11"/>
        <v>0</v>
      </c>
      <c r="BH150" s="97">
        <f t="shared" si="12"/>
        <v>0</v>
      </c>
      <c r="BI150" s="97">
        <f t="shared" si="13"/>
        <v>0</v>
      </c>
      <c r="BJ150" s="13" t="s">
        <v>83</v>
      </c>
      <c r="BK150" s="97">
        <f t="shared" si="14"/>
        <v>0</v>
      </c>
      <c r="BL150" s="13" t="s">
        <v>245</v>
      </c>
      <c r="BM150" s="169" t="s">
        <v>379</v>
      </c>
    </row>
    <row r="151" spans="2:65" s="1" customFormat="1" ht="16.5" customHeight="1" x14ac:dyDescent="0.2">
      <c r="B151" s="131"/>
      <c r="C151" s="170" t="s">
        <v>313</v>
      </c>
      <c r="D151" s="170" t="s">
        <v>275</v>
      </c>
      <c r="E151" s="171" t="s">
        <v>2879</v>
      </c>
      <c r="F151" s="172" t="s">
        <v>2978</v>
      </c>
      <c r="G151" s="173" t="s">
        <v>353</v>
      </c>
      <c r="H151" s="174">
        <v>3</v>
      </c>
      <c r="I151" s="175"/>
      <c r="J151" s="176">
        <f t="shared" si="5"/>
        <v>0</v>
      </c>
      <c r="K151" s="177"/>
      <c r="L151" s="178"/>
      <c r="M151" s="179" t="s">
        <v>1</v>
      </c>
      <c r="N151" s="180" t="s">
        <v>37</v>
      </c>
      <c r="P151" s="167">
        <f t="shared" si="6"/>
        <v>0</v>
      </c>
      <c r="Q151" s="167">
        <v>0</v>
      </c>
      <c r="R151" s="167">
        <f t="shared" si="7"/>
        <v>0</v>
      </c>
      <c r="S151" s="167">
        <v>0</v>
      </c>
      <c r="T151" s="168">
        <f t="shared" si="8"/>
        <v>0</v>
      </c>
      <c r="AR151" s="169" t="s">
        <v>270</v>
      </c>
      <c r="AT151" s="169" t="s">
        <v>275</v>
      </c>
      <c r="AU151" s="169" t="s">
        <v>78</v>
      </c>
      <c r="AY151" s="13" t="s">
        <v>239</v>
      </c>
      <c r="BE151" s="97">
        <f t="shared" si="9"/>
        <v>0</v>
      </c>
      <c r="BF151" s="97">
        <f t="shared" si="10"/>
        <v>0</v>
      </c>
      <c r="BG151" s="97">
        <f t="shared" si="11"/>
        <v>0</v>
      </c>
      <c r="BH151" s="97">
        <f t="shared" si="12"/>
        <v>0</v>
      </c>
      <c r="BI151" s="97">
        <f t="shared" si="13"/>
        <v>0</v>
      </c>
      <c r="BJ151" s="13" t="s">
        <v>83</v>
      </c>
      <c r="BK151" s="97">
        <f t="shared" si="14"/>
        <v>0</v>
      </c>
      <c r="BL151" s="13" t="s">
        <v>245</v>
      </c>
      <c r="BM151" s="169" t="s">
        <v>387</v>
      </c>
    </row>
    <row r="152" spans="2:65" s="1" customFormat="1" ht="24.2" customHeight="1" x14ac:dyDescent="0.2">
      <c r="B152" s="131"/>
      <c r="C152" s="158" t="s">
        <v>317</v>
      </c>
      <c r="D152" s="158" t="s">
        <v>241</v>
      </c>
      <c r="E152" s="159" t="s">
        <v>2938</v>
      </c>
      <c r="F152" s="160" t="s">
        <v>2981</v>
      </c>
      <c r="G152" s="161" t="s">
        <v>353</v>
      </c>
      <c r="H152" s="162">
        <v>3</v>
      </c>
      <c r="I152" s="163"/>
      <c r="J152" s="164">
        <f t="shared" si="5"/>
        <v>0</v>
      </c>
      <c r="K152" s="165"/>
      <c r="L152" s="30"/>
      <c r="M152" s="166" t="s">
        <v>1</v>
      </c>
      <c r="N152" s="130" t="s">
        <v>37</v>
      </c>
      <c r="P152" s="167">
        <f t="shared" si="6"/>
        <v>0</v>
      </c>
      <c r="Q152" s="167">
        <v>0</v>
      </c>
      <c r="R152" s="167">
        <f t="shared" si="7"/>
        <v>0</v>
      </c>
      <c r="S152" s="167">
        <v>0</v>
      </c>
      <c r="T152" s="168">
        <f t="shared" si="8"/>
        <v>0</v>
      </c>
      <c r="AR152" s="169" t="s">
        <v>245</v>
      </c>
      <c r="AT152" s="169" t="s">
        <v>241</v>
      </c>
      <c r="AU152" s="169" t="s">
        <v>78</v>
      </c>
      <c r="AY152" s="13" t="s">
        <v>239</v>
      </c>
      <c r="BE152" s="97">
        <f t="shared" si="9"/>
        <v>0</v>
      </c>
      <c r="BF152" s="97">
        <f t="shared" si="10"/>
        <v>0</v>
      </c>
      <c r="BG152" s="97">
        <f t="shared" si="11"/>
        <v>0</v>
      </c>
      <c r="BH152" s="97">
        <f t="shared" si="12"/>
        <v>0</v>
      </c>
      <c r="BI152" s="97">
        <f t="shared" si="13"/>
        <v>0</v>
      </c>
      <c r="BJ152" s="13" t="s">
        <v>83</v>
      </c>
      <c r="BK152" s="97">
        <f t="shared" si="14"/>
        <v>0</v>
      </c>
      <c r="BL152" s="13" t="s">
        <v>245</v>
      </c>
      <c r="BM152" s="169" t="s">
        <v>395</v>
      </c>
    </row>
    <row r="153" spans="2:65" s="1" customFormat="1" ht="24.2" customHeight="1" x14ac:dyDescent="0.2">
      <c r="B153" s="131"/>
      <c r="C153" s="158" t="s">
        <v>7</v>
      </c>
      <c r="D153" s="158" t="s">
        <v>241</v>
      </c>
      <c r="E153" s="159" t="s">
        <v>2863</v>
      </c>
      <c r="F153" s="160" t="s">
        <v>2864</v>
      </c>
      <c r="G153" s="161" t="s">
        <v>331</v>
      </c>
      <c r="H153" s="162">
        <v>70</v>
      </c>
      <c r="I153" s="163"/>
      <c r="J153" s="164">
        <f t="shared" si="5"/>
        <v>0</v>
      </c>
      <c r="K153" s="165"/>
      <c r="L153" s="30"/>
      <c r="M153" s="166" t="s">
        <v>1</v>
      </c>
      <c r="N153" s="130" t="s">
        <v>37</v>
      </c>
      <c r="P153" s="167">
        <f t="shared" si="6"/>
        <v>0</v>
      </c>
      <c r="Q153" s="167">
        <v>0</v>
      </c>
      <c r="R153" s="167">
        <f t="shared" si="7"/>
        <v>0</v>
      </c>
      <c r="S153" s="167">
        <v>0</v>
      </c>
      <c r="T153" s="168">
        <f t="shared" si="8"/>
        <v>0</v>
      </c>
      <c r="AR153" s="169" t="s">
        <v>245</v>
      </c>
      <c r="AT153" s="169" t="s">
        <v>241</v>
      </c>
      <c r="AU153" s="169" t="s">
        <v>78</v>
      </c>
      <c r="AY153" s="13" t="s">
        <v>239</v>
      </c>
      <c r="BE153" s="97">
        <f t="shared" si="9"/>
        <v>0</v>
      </c>
      <c r="BF153" s="97">
        <f t="shared" si="10"/>
        <v>0</v>
      </c>
      <c r="BG153" s="97">
        <f t="shared" si="11"/>
        <v>0</v>
      </c>
      <c r="BH153" s="97">
        <f t="shared" si="12"/>
        <v>0</v>
      </c>
      <c r="BI153" s="97">
        <f t="shared" si="13"/>
        <v>0</v>
      </c>
      <c r="BJ153" s="13" t="s">
        <v>83</v>
      </c>
      <c r="BK153" s="97">
        <f t="shared" si="14"/>
        <v>0</v>
      </c>
      <c r="BL153" s="13" t="s">
        <v>245</v>
      </c>
      <c r="BM153" s="169" t="s">
        <v>403</v>
      </c>
    </row>
    <row r="154" spans="2:65" s="1" customFormat="1" ht="24.2" customHeight="1" x14ac:dyDescent="0.2">
      <c r="B154" s="131"/>
      <c r="C154" s="158" t="s">
        <v>324</v>
      </c>
      <c r="D154" s="158" t="s">
        <v>241</v>
      </c>
      <c r="E154" s="159" t="s">
        <v>2941</v>
      </c>
      <c r="F154" s="160" t="s">
        <v>2983</v>
      </c>
      <c r="G154" s="161" t="s">
        <v>331</v>
      </c>
      <c r="H154" s="162">
        <v>10</v>
      </c>
      <c r="I154" s="163"/>
      <c r="J154" s="164">
        <f t="shared" si="5"/>
        <v>0</v>
      </c>
      <c r="K154" s="165"/>
      <c r="L154" s="30"/>
      <c r="M154" s="166" t="s">
        <v>1</v>
      </c>
      <c r="N154" s="130" t="s">
        <v>37</v>
      </c>
      <c r="P154" s="167">
        <f t="shared" si="6"/>
        <v>0</v>
      </c>
      <c r="Q154" s="167">
        <v>0</v>
      </c>
      <c r="R154" s="167">
        <f t="shared" si="7"/>
        <v>0</v>
      </c>
      <c r="S154" s="167">
        <v>0</v>
      </c>
      <c r="T154" s="168">
        <f t="shared" si="8"/>
        <v>0</v>
      </c>
      <c r="AR154" s="169" t="s">
        <v>245</v>
      </c>
      <c r="AT154" s="169" t="s">
        <v>241</v>
      </c>
      <c r="AU154" s="169" t="s">
        <v>78</v>
      </c>
      <c r="AY154" s="13" t="s">
        <v>239</v>
      </c>
      <c r="BE154" s="97">
        <f t="shared" si="9"/>
        <v>0</v>
      </c>
      <c r="BF154" s="97">
        <f t="shared" si="10"/>
        <v>0</v>
      </c>
      <c r="BG154" s="97">
        <f t="shared" si="11"/>
        <v>0</v>
      </c>
      <c r="BH154" s="97">
        <f t="shared" si="12"/>
        <v>0</v>
      </c>
      <c r="BI154" s="97">
        <f t="shared" si="13"/>
        <v>0</v>
      </c>
      <c r="BJ154" s="13" t="s">
        <v>83</v>
      </c>
      <c r="BK154" s="97">
        <f t="shared" si="14"/>
        <v>0</v>
      </c>
      <c r="BL154" s="13" t="s">
        <v>245</v>
      </c>
      <c r="BM154" s="169" t="s">
        <v>411</v>
      </c>
    </row>
    <row r="155" spans="2:65" s="1" customFormat="1" ht="24.2" customHeight="1" x14ac:dyDescent="0.2">
      <c r="B155" s="131"/>
      <c r="C155" s="158" t="s">
        <v>328</v>
      </c>
      <c r="D155" s="158" t="s">
        <v>241</v>
      </c>
      <c r="E155" s="159" t="s">
        <v>2865</v>
      </c>
      <c r="F155" s="160" t="s">
        <v>2866</v>
      </c>
      <c r="G155" s="161" t="s">
        <v>331</v>
      </c>
      <c r="H155" s="162">
        <v>78</v>
      </c>
      <c r="I155" s="163"/>
      <c r="J155" s="164">
        <f t="shared" si="5"/>
        <v>0</v>
      </c>
      <c r="K155" s="165"/>
      <c r="L155" s="30"/>
      <c r="M155" s="166" t="s">
        <v>1</v>
      </c>
      <c r="N155" s="130" t="s">
        <v>37</v>
      </c>
      <c r="P155" s="167">
        <f t="shared" si="6"/>
        <v>0</v>
      </c>
      <c r="Q155" s="167">
        <v>0</v>
      </c>
      <c r="R155" s="167">
        <f t="shared" si="7"/>
        <v>0</v>
      </c>
      <c r="S155" s="167">
        <v>0</v>
      </c>
      <c r="T155" s="168">
        <f t="shared" si="8"/>
        <v>0</v>
      </c>
      <c r="AR155" s="169" t="s">
        <v>245</v>
      </c>
      <c r="AT155" s="169" t="s">
        <v>241</v>
      </c>
      <c r="AU155" s="169" t="s">
        <v>78</v>
      </c>
      <c r="AY155" s="13" t="s">
        <v>239</v>
      </c>
      <c r="BE155" s="97">
        <f t="shared" si="9"/>
        <v>0</v>
      </c>
      <c r="BF155" s="97">
        <f t="shared" si="10"/>
        <v>0</v>
      </c>
      <c r="BG155" s="97">
        <f t="shared" si="11"/>
        <v>0</v>
      </c>
      <c r="BH155" s="97">
        <f t="shared" si="12"/>
        <v>0</v>
      </c>
      <c r="BI155" s="97">
        <f t="shared" si="13"/>
        <v>0</v>
      </c>
      <c r="BJ155" s="13" t="s">
        <v>83</v>
      </c>
      <c r="BK155" s="97">
        <f t="shared" si="14"/>
        <v>0</v>
      </c>
      <c r="BL155" s="13" t="s">
        <v>245</v>
      </c>
      <c r="BM155" s="169" t="s">
        <v>419</v>
      </c>
    </row>
    <row r="156" spans="2:65" s="1" customFormat="1" ht="24.2" customHeight="1" x14ac:dyDescent="0.2">
      <c r="B156" s="131"/>
      <c r="C156" s="158" t="s">
        <v>333</v>
      </c>
      <c r="D156" s="158" t="s">
        <v>241</v>
      </c>
      <c r="E156" s="159" t="s">
        <v>2867</v>
      </c>
      <c r="F156" s="160" t="s">
        <v>2868</v>
      </c>
      <c r="G156" s="161" t="s">
        <v>1082</v>
      </c>
      <c r="H156" s="199">
        <v>1</v>
      </c>
      <c r="I156" s="163"/>
      <c r="J156" s="164">
        <f t="shared" si="5"/>
        <v>0</v>
      </c>
      <c r="K156" s="165"/>
      <c r="L156" s="30"/>
      <c r="M156" s="166" t="s">
        <v>1</v>
      </c>
      <c r="N156" s="130" t="s">
        <v>37</v>
      </c>
      <c r="P156" s="167">
        <f t="shared" si="6"/>
        <v>0</v>
      </c>
      <c r="Q156" s="167">
        <v>0</v>
      </c>
      <c r="R156" s="167">
        <f t="shared" si="7"/>
        <v>0</v>
      </c>
      <c r="S156" s="167">
        <v>0</v>
      </c>
      <c r="T156" s="168">
        <f t="shared" si="8"/>
        <v>0</v>
      </c>
      <c r="AR156" s="169" t="s">
        <v>245</v>
      </c>
      <c r="AT156" s="169" t="s">
        <v>241</v>
      </c>
      <c r="AU156" s="169" t="s">
        <v>78</v>
      </c>
      <c r="AY156" s="13" t="s">
        <v>239</v>
      </c>
      <c r="BE156" s="97">
        <f t="shared" si="9"/>
        <v>0</v>
      </c>
      <c r="BF156" s="97">
        <f t="shared" si="10"/>
        <v>0</v>
      </c>
      <c r="BG156" s="97">
        <f t="shared" si="11"/>
        <v>0</v>
      </c>
      <c r="BH156" s="97">
        <f t="shared" si="12"/>
        <v>0</v>
      </c>
      <c r="BI156" s="97">
        <f t="shared" si="13"/>
        <v>0</v>
      </c>
      <c r="BJ156" s="13" t="s">
        <v>83</v>
      </c>
      <c r="BK156" s="97">
        <f t="shared" si="14"/>
        <v>0</v>
      </c>
      <c r="BL156" s="13" t="s">
        <v>245</v>
      </c>
      <c r="BM156" s="169" t="s">
        <v>427</v>
      </c>
    </row>
    <row r="157" spans="2:65" s="1" customFormat="1" ht="24.2" customHeight="1" x14ac:dyDescent="0.2">
      <c r="B157" s="131"/>
      <c r="C157" s="158" t="s">
        <v>338</v>
      </c>
      <c r="D157" s="158" t="s">
        <v>241</v>
      </c>
      <c r="E157" s="159" t="s">
        <v>2869</v>
      </c>
      <c r="F157" s="160" t="s">
        <v>2870</v>
      </c>
      <c r="G157" s="161" t="s">
        <v>1082</v>
      </c>
      <c r="H157" s="199">
        <v>1</v>
      </c>
      <c r="I157" s="163"/>
      <c r="J157" s="164">
        <f t="shared" si="5"/>
        <v>0</v>
      </c>
      <c r="K157" s="165"/>
      <c r="L157" s="30"/>
      <c r="M157" s="166" t="s">
        <v>1</v>
      </c>
      <c r="N157" s="130" t="s">
        <v>37</v>
      </c>
      <c r="P157" s="167">
        <f t="shared" si="6"/>
        <v>0</v>
      </c>
      <c r="Q157" s="167">
        <v>0</v>
      </c>
      <c r="R157" s="167">
        <f t="shared" si="7"/>
        <v>0</v>
      </c>
      <c r="S157" s="167">
        <v>0</v>
      </c>
      <c r="T157" s="168">
        <f t="shared" si="8"/>
        <v>0</v>
      </c>
      <c r="AR157" s="169" t="s">
        <v>245</v>
      </c>
      <c r="AT157" s="169" t="s">
        <v>241</v>
      </c>
      <c r="AU157" s="169" t="s">
        <v>78</v>
      </c>
      <c r="AY157" s="13" t="s">
        <v>239</v>
      </c>
      <c r="BE157" s="97">
        <f t="shared" si="9"/>
        <v>0</v>
      </c>
      <c r="BF157" s="97">
        <f t="shared" si="10"/>
        <v>0</v>
      </c>
      <c r="BG157" s="97">
        <f t="shared" si="11"/>
        <v>0</v>
      </c>
      <c r="BH157" s="97">
        <f t="shared" si="12"/>
        <v>0</v>
      </c>
      <c r="BI157" s="97">
        <f t="shared" si="13"/>
        <v>0</v>
      </c>
      <c r="BJ157" s="13" t="s">
        <v>83</v>
      </c>
      <c r="BK157" s="97">
        <f t="shared" si="14"/>
        <v>0</v>
      </c>
      <c r="BL157" s="13" t="s">
        <v>245</v>
      </c>
      <c r="BM157" s="169" t="s">
        <v>435</v>
      </c>
    </row>
    <row r="158" spans="2:65" s="11" customFormat="1" ht="25.9" customHeight="1" x14ac:dyDescent="0.2">
      <c r="B158" s="146"/>
      <c r="D158" s="147" t="s">
        <v>70</v>
      </c>
      <c r="E158" s="148" t="s">
        <v>2945</v>
      </c>
      <c r="F158" s="148" t="s">
        <v>2872</v>
      </c>
      <c r="I158" s="149"/>
      <c r="J158" s="150">
        <f>BK158</f>
        <v>0</v>
      </c>
      <c r="L158" s="146"/>
      <c r="M158" s="151"/>
      <c r="P158" s="152">
        <f>SUM(P159:P181)</f>
        <v>0</v>
      </c>
      <c r="R158" s="152">
        <f>SUM(R159:R181)</f>
        <v>0</v>
      </c>
      <c r="T158" s="153">
        <f>SUM(T159:T181)</f>
        <v>0</v>
      </c>
      <c r="AR158" s="147" t="s">
        <v>78</v>
      </c>
      <c r="AT158" s="154" t="s">
        <v>70</v>
      </c>
      <c r="AU158" s="154" t="s">
        <v>71</v>
      </c>
      <c r="AY158" s="147" t="s">
        <v>239</v>
      </c>
      <c r="BK158" s="155">
        <f>SUM(BK159:BK181)</f>
        <v>0</v>
      </c>
    </row>
    <row r="159" spans="2:65" s="1" customFormat="1" ht="16.5" customHeight="1" x14ac:dyDescent="0.2">
      <c r="B159" s="131"/>
      <c r="C159" s="170" t="s">
        <v>342</v>
      </c>
      <c r="D159" s="170" t="s">
        <v>275</v>
      </c>
      <c r="E159" s="171" t="s">
        <v>2889</v>
      </c>
      <c r="F159" s="172" t="s">
        <v>2874</v>
      </c>
      <c r="G159" s="173" t="s">
        <v>353</v>
      </c>
      <c r="H159" s="174">
        <v>16</v>
      </c>
      <c r="I159" s="175"/>
      <c r="J159" s="176">
        <f t="shared" ref="J159:J181" si="15">ROUND(I159*H159,2)</f>
        <v>0</v>
      </c>
      <c r="K159" s="177"/>
      <c r="L159" s="178"/>
      <c r="M159" s="179" t="s">
        <v>1</v>
      </c>
      <c r="N159" s="180" t="s">
        <v>37</v>
      </c>
      <c r="P159" s="167">
        <f t="shared" ref="P159:P181" si="16">O159*H159</f>
        <v>0</v>
      </c>
      <c r="Q159" s="167">
        <v>0</v>
      </c>
      <c r="R159" s="167">
        <f t="shared" ref="R159:R181" si="17">Q159*H159</f>
        <v>0</v>
      </c>
      <c r="S159" s="167">
        <v>0</v>
      </c>
      <c r="T159" s="168">
        <f t="shared" ref="T159:T181" si="18">S159*H159</f>
        <v>0</v>
      </c>
      <c r="AR159" s="169" t="s">
        <v>270</v>
      </c>
      <c r="AT159" s="169" t="s">
        <v>275</v>
      </c>
      <c r="AU159" s="169" t="s">
        <v>78</v>
      </c>
      <c r="AY159" s="13" t="s">
        <v>239</v>
      </c>
      <c r="BE159" s="97">
        <f t="shared" ref="BE159:BE181" si="19">IF(N159="základná",J159,0)</f>
        <v>0</v>
      </c>
      <c r="BF159" s="97">
        <f t="shared" ref="BF159:BF181" si="20">IF(N159="znížená",J159,0)</f>
        <v>0</v>
      </c>
      <c r="BG159" s="97">
        <f t="shared" ref="BG159:BG181" si="21">IF(N159="zákl. prenesená",J159,0)</f>
        <v>0</v>
      </c>
      <c r="BH159" s="97">
        <f t="shared" ref="BH159:BH181" si="22">IF(N159="zníž. prenesená",J159,0)</f>
        <v>0</v>
      </c>
      <c r="BI159" s="97">
        <f t="shared" ref="BI159:BI181" si="23">IF(N159="nulová",J159,0)</f>
        <v>0</v>
      </c>
      <c r="BJ159" s="13" t="s">
        <v>83</v>
      </c>
      <c r="BK159" s="97">
        <f t="shared" ref="BK159:BK181" si="24">ROUND(I159*H159,2)</f>
        <v>0</v>
      </c>
      <c r="BL159" s="13" t="s">
        <v>245</v>
      </c>
      <c r="BM159" s="169" t="s">
        <v>443</v>
      </c>
    </row>
    <row r="160" spans="2:65" s="1" customFormat="1" ht="16.5" customHeight="1" x14ac:dyDescent="0.2">
      <c r="B160" s="131"/>
      <c r="C160" s="170" t="s">
        <v>346</v>
      </c>
      <c r="D160" s="170" t="s">
        <v>275</v>
      </c>
      <c r="E160" s="171" t="s">
        <v>2893</v>
      </c>
      <c r="F160" s="172" t="s">
        <v>2876</v>
      </c>
      <c r="G160" s="173" t="s">
        <v>353</v>
      </c>
      <c r="H160" s="174">
        <v>16</v>
      </c>
      <c r="I160" s="175"/>
      <c r="J160" s="176">
        <f t="shared" si="15"/>
        <v>0</v>
      </c>
      <c r="K160" s="177"/>
      <c r="L160" s="178"/>
      <c r="M160" s="179" t="s">
        <v>1</v>
      </c>
      <c r="N160" s="180" t="s">
        <v>37</v>
      </c>
      <c r="P160" s="167">
        <f t="shared" si="16"/>
        <v>0</v>
      </c>
      <c r="Q160" s="167">
        <v>0</v>
      </c>
      <c r="R160" s="167">
        <f t="shared" si="17"/>
        <v>0</v>
      </c>
      <c r="S160" s="167">
        <v>0</v>
      </c>
      <c r="T160" s="168">
        <f t="shared" si="18"/>
        <v>0</v>
      </c>
      <c r="AR160" s="169" t="s">
        <v>270</v>
      </c>
      <c r="AT160" s="169" t="s">
        <v>275</v>
      </c>
      <c r="AU160" s="169" t="s">
        <v>78</v>
      </c>
      <c r="AY160" s="13" t="s">
        <v>239</v>
      </c>
      <c r="BE160" s="97">
        <f t="shared" si="19"/>
        <v>0</v>
      </c>
      <c r="BF160" s="97">
        <f t="shared" si="20"/>
        <v>0</v>
      </c>
      <c r="BG160" s="97">
        <f t="shared" si="21"/>
        <v>0</v>
      </c>
      <c r="BH160" s="97">
        <f t="shared" si="22"/>
        <v>0</v>
      </c>
      <c r="BI160" s="97">
        <f t="shared" si="23"/>
        <v>0</v>
      </c>
      <c r="BJ160" s="13" t="s">
        <v>83</v>
      </c>
      <c r="BK160" s="97">
        <f t="shared" si="24"/>
        <v>0</v>
      </c>
      <c r="BL160" s="13" t="s">
        <v>245</v>
      </c>
      <c r="BM160" s="169" t="s">
        <v>451</v>
      </c>
    </row>
    <row r="161" spans="2:65" s="1" customFormat="1" ht="16.5" customHeight="1" x14ac:dyDescent="0.2">
      <c r="B161" s="131"/>
      <c r="C161" s="170" t="s">
        <v>350</v>
      </c>
      <c r="D161" s="170" t="s">
        <v>275</v>
      </c>
      <c r="E161" s="171" t="s">
        <v>2897</v>
      </c>
      <c r="F161" s="172" t="s">
        <v>2878</v>
      </c>
      <c r="G161" s="173" t="s">
        <v>353</v>
      </c>
      <c r="H161" s="174">
        <v>16</v>
      </c>
      <c r="I161" s="175"/>
      <c r="J161" s="176">
        <f t="shared" si="15"/>
        <v>0</v>
      </c>
      <c r="K161" s="177"/>
      <c r="L161" s="178"/>
      <c r="M161" s="179" t="s">
        <v>1</v>
      </c>
      <c r="N161" s="180" t="s">
        <v>37</v>
      </c>
      <c r="P161" s="167">
        <f t="shared" si="16"/>
        <v>0</v>
      </c>
      <c r="Q161" s="167">
        <v>0</v>
      </c>
      <c r="R161" s="167">
        <f t="shared" si="17"/>
        <v>0</v>
      </c>
      <c r="S161" s="167">
        <v>0</v>
      </c>
      <c r="T161" s="168">
        <f t="shared" si="18"/>
        <v>0</v>
      </c>
      <c r="AR161" s="169" t="s">
        <v>270</v>
      </c>
      <c r="AT161" s="169" t="s">
        <v>275</v>
      </c>
      <c r="AU161" s="169" t="s">
        <v>78</v>
      </c>
      <c r="AY161" s="13" t="s">
        <v>239</v>
      </c>
      <c r="BE161" s="97">
        <f t="shared" si="19"/>
        <v>0</v>
      </c>
      <c r="BF161" s="97">
        <f t="shared" si="20"/>
        <v>0</v>
      </c>
      <c r="BG161" s="97">
        <f t="shared" si="21"/>
        <v>0</v>
      </c>
      <c r="BH161" s="97">
        <f t="shared" si="22"/>
        <v>0</v>
      </c>
      <c r="BI161" s="97">
        <f t="shared" si="23"/>
        <v>0</v>
      </c>
      <c r="BJ161" s="13" t="s">
        <v>83</v>
      </c>
      <c r="BK161" s="97">
        <f t="shared" si="24"/>
        <v>0</v>
      </c>
      <c r="BL161" s="13" t="s">
        <v>245</v>
      </c>
      <c r="BM161" s="169" t="s">
        <v>459</v>
      </c>
    </row>
    <row r="162" spans="2:65" s="1" customFormat="1" ht="16.5" customHeight="1" x14ac:dyDescent="0.2">
      <c r="B162" s="131"/>
      <c r="C162" s="170" t="s">
        <v>355</v>
      </c>
      <c r="D162" s="170" t="s">
        <v>275</v>
      </c>
      <c r="E162" s="171" t="s">
        <v>2901</v>
      </c>
      <c r="F162" s="172" t="s">
        <v>2880</v>
      </c>
      <c r="G162" s="173" t="s">
        <v>353</v>
      </c>
      <c r="H162" s="174">
        <v>16</v>
      </c>
      <c r="I162" s="175"/>
      <c r="J162" s="176">
        <f t="shared" si="15"/>
        <v>0</v>
      </c>
      <c r="K162" s="177"/>
      <c r="L162" s="178"/>
      <c r="M162" s="179" t="s">
        <v>1</v>
      </c>
      <c r="N162" s="180" t="s">
        <v>37</v>
      </c>
      <c r="P162" s="167">
        <f t="shared" si="16"/>
        <v>0</v>
      </c>
      <c r="Q162" s="167">
        <v>0</v>
      </c>
      <c r="R162" s="167">
        <f t="shared" si="17"/>
        <v>0</v>
      </c>
      <c r="S162" s="167">
        <v>0</v>
      </c>
      <c r="T162" s="168">
        <f t="shared" si="18"/>
        <v>0</v>
      </c>
      <c r="AR162" s="169" t="s">
        <v>270</v>
      </c>
      <c r="AT162" s="169" t="s">
        <v>275</v>
      </c>
      <c r="AU162" s="169" t="s">
        <v>78</v>
      </c>
      <c r="AY162" s="13" t="s">
        <v>239</v>
      </c>
      <c r="BE162" s="97">
        <f t="shared" si="19"/>
        <v>0</v>
      </c>
      <c r="BF162" s="97">
        <f t="shared" si="20"/>
        <v>0</v>
      </c>
      <c r="BG162" s="97">
        <f t="shared" si="21"/>
        <v>0</v>
      </c>
      <c r="BH162" s="97">
        <f t="shared" si="22"/>
        <v>0</v>
      </c>
      <c r="BI162" s="97">
        <f t="shared" si="23"/>
        <v>0</v>
      </c>
      <c r="BJ162" s="13" t="s">
        <v>83</v>
      </c>
      <c r="BK162" s="97">
        <f t="shared" si="24"/>
        <v>0</v>
      </c>
      <c r="BL162" s="13" t="s">
        <v>245</v>
      </c>
      <c r="BM162" s="169" t="s">
        <v>467</v>
      </c>
    </row>
    <row r="163" spans="2:65" s="1" customFormat="1" ht="24.2" customHeight="1" x14ac:dyDescent="0.2">
      <c r="B163" s="131"/>
      <c r="C163" s="158" t="s">
        <v>359</v>
      </c>
      <c r="D163" s="158" t="s">
        <v>241</v>
      </c>
      <c r="E163" s="159" t="s">
        <v>2881</v>
      </c>
      <c r="F163" s="160" t="s">
        <v>2882</v>
      </c>
      <c r="G163" s="161" t="s">
        <v>353</v>
      </c>
      <c r="H163" s="162">
        <v>16</v>
      </c>
      <c r="I163" s="163"/>
      <c r="J163" s="164">
        <f t="shared" si="15"/>
        <v>0</v>
      </c>
      <c r="K163" s="165"/>
      <c r="L163" s="30"/>
      <c r="M163" s="166" t="s">
        <v>1</v>
      </c>
      <c r="N163" s="130" t="s">
        <v>37</v>
      </c>
      <c r="P163" s="167">
        <f t="shared" si="16"/>
        <v>0</v>
      </c>
      <c r="Q163" s="167">
        <v>0</v>
      </c>
      <c r="R163" s="167">
        <f t="shared" si="17"/>
        <v>0</v>
      </c>
      <c r="S163" s="167">
        <v>0</v>
      </c>
      <c r="T163" s="168">
        <f t="shared" si="18"/>
        <v>0</v>
      </c>
      <c r="AR163" s="169" t="s">
        <v>245</v>
      </c>
      <c r="AT163" s="169" t="s">
        <v>241</v>
      </c>
      <c r="AU163" s="169" t="s">
        <v>78</v>
      </c>
      <c r="AY163" s="13" t="s">
        <v>239</v>
      </c>
      <c r="BE163" s="97">
        <f t="shared" si="19"/>
        <v>0</v>
      </c>
      <c r="BF163" s="97">
        <f t="shared" si="20"/>
        <v>0</v>
      </c>
      <c r="BG163" s="97">
        <f t="shared" si="21"/>
        <v>0</v>
      </c>
      <c r="BH163" s="97">
        <f t="shared" si="22"/>
        <v>0</v>
      </c>
      <c r="BI163" s="97">
        <f t="shared" si="23"/>
        <v>0</v>
      </c>
      <c r="BJ163" s="13" t="s">
        <v>83</v>
      </c>
      <c r="BK163" s="97">
        <f t="shared" si="24"/>
        <v>0</v>
      </c>
      <c r="BL163" s="13" t="s">
        <v>245</v>
      </c>
      <c r="BM163" s="169" t="s">
        <v>475</v>
      </c>
    </row>
    <row r="164" spans="2:65" s="1" customFormat="1" ht="16.5" customHeight="1" x14ac:dyDescent="0.2">
      <c r="B164" s="131"/>
      <c r="C164" s="158" t="s">
        <v>363</v>
      </c>
      <c r="D164" s="158" t="s">
        <v>241</v>
      </c>
      <c r="E164" s="159" t="s">
        <v>2883</v>
      </c>
      <c r="F164" s="160" t="s">
        <v>2884</v>
      </c>
      <c r="G164" s="161" t="s">
        <v>353</v>
      </c>
      <c r="H164" s="162">
        <v>16</v>
      </c>
      <c r="I164" s="163"/>
      <c r="J164" s="164">
        <f t="shared" si="15"/>
        <v>0</v>
      </c>
      <c r="K164" s="165"/>
      <c r="L164" s="30"/>
      <c r="M164" s="166" t="s">
        <v>1</v>
      </c>
      <c r="N164" s="130" t="s">
        <v>37</v>
      </c>
      <c r="P164" s="167">
        <f t="shared" si="16"/>
        <v>0</v>
      </c>
      <c r="Q164" s="167">
        <v>0</v>
      </c>
      <c r="R164" s="167">
        <f t="shared" si="17"/>
        <v>0</v>
      </c>
      <c r="S164" s="167">
        <v>0</v>
      </c>
      <c r="T164" s="168">
        <f t="shared" si="18"/>
        <v>0</v>
      </c>
      <c r="AR164" s="169" t="s">
        <v>245</v>
      </c>
      <c r="AT164" s="169" t="s">
        <v>241</v>
      </c>
      <c r="AU164" s="169" t="s">
        <v>78</v>
      </c>
      <c r="AY164" s="13" t="s">
        <v>239</v>
      </c>
      <c r="BE164" s="97">
        <f t="shared" si="19"/>
        <v>0</v>
      </c>
      <c r="BF164" s="97">
        <f t="shared" si="20"/>
        <v>0</v>
      </c>
      <c r="BG164" s="97">
        <f t="shared" si="21"/>
        <v>0</v>
      </c>
      <c r="BH164" s="97">
        <f t="shared" si="22"/>
        <v>0</v>
      </c>
      <c r="BI164" s="97">
        <f t="shared" si="23"/>
        <v>0</v>
      </c>
      <c r="BJ164" s="13" t="s">
        <v>83</v>
      </c>
      <c r="BK164" s="97">
        <f t="shared" si="24"/>
        <v>0</v>
      </c>
      <c r="BL164" s="13" t="s">
        <v>245</v>
      </c>
      <c r="BM164" s="169" t="s">
        <v>483</v>
      </c>
    </row>
    <row r="165" spans="2:65" s="1" customFormat="1" ht="16.5" customHeight="1" x14ac:dyDescent="0.2">
      <c r="B165" s="131"/>
      <c r="C165" s="158" t="s">
        <v>367</v>
      </c>
      <c r="D165" s="158" t="s">
        <v>241</v>
      </c>
      <c r="E165" s="159" t="s">
        <v>2885</v>
      </c>
      <c r="F165" s="160" t="s">
        <v>2886</v>
      </c>
      <c r="G165" s="161" t="s">
        <v>353</v>
      </c>
      <c r="H165" s="162">
        <v>16</v>
      </c>
      <c r="I165" s="163"/>
      <c r="J165" s="164">
        <f t="shared" si="15"/>
        <v>0</v>
      </c>
      <c r="K165" s="165"/>
      <c r="L165" s="30"/>
      <c r="M165" s="166" t="s">
        <v>1</v>
      </c>
      <c r="N165" s="130" t="s">
        <v>37</v>
      </c>
      <c r="P165" s="167">
        <f t="shared" si="16"/>
        <v>0</v>
      </c>
      <c r="Q165" s="167">
        <v>0</v>
      </c>
      <c r="R165" s="167">
        <f t="shared" si="17"/>
        <v>0</v>
      </c>
      <c r="S165" s="167">
        <v>0</v>
      </c>
      <c r="T165" s="168">
        <f t="shared" si="18"/>
        <v>0</v>
      </c>
      <c r="AR165" s="169" t="s">
        <v>245</v>
      </c>
      <c r="AT165" s="169" t="s">
        <v>241</v>
      </c>
      <c r="AU165" s="169" t="s">
        <v>78</v>
      </c>
      <c r="AY165" s="13" t="s">
        <v>239</v>
      </c>
      <c r="BE165" s="97">
        <f t="shared" si="19"/>
        <v>0</v>
      </c>
      <c r="BF165" s="97">
        <f t="shared" si="20"/>
        <v>0</v>
      </c>
      <c r="BG165" s="97">
        <f t="shared" si="21"/>
        <v>0</v>
      </c>
      <c r="BH165" s="97">
        <f t="shared" si="22"/>
        <v>0</v>
      </c>
      <c r="BI165" s="97">
        <f t="shared" si="23"/>
        <v>0</v>
      </c>
      <c r="BJ165" s="13" t="s">
        <v>83</v>
      </c>
      <c r="BK165" s="97">
        <f t="shared" si="24"/>
        <v>0</v>
      </c>
      <c r="BL165" s="13" t="s">
        <v>245</v>
      </c>
      <c r="BM165" s="169" t="s">
        <v>491</v>
      </c>
    </row>
    <row r="166" spans="2:65" s="1" customFormat="1" ht="16.5" customHeight="1" x14ac:dyDescent="0.2">
      <c r="B166" s="131"/>
      <c r="C166" s="158" t="s">
        <v>371</v>
      </c>
      <c r="D166" s="158" t="s">
        <v>241</v>
      </c>
      <c r="E166" s="159" t="s">
        <v>2887</v>
      </c>
      <c r="F166" s="160" t="s">
        <v>2888</v>
      </c>
      <c r="G166" s="161" t="s">
        <v>353</v>
      </c>
      <c r="H166" s="162">
        <v>16</v>
      </c>
      <c r="I166" s="163"/>
      <c r="J166" s="164">
        <f t="shared" si="15"/>
        <v>0</v>
      </c>
      <c r="K166" s="165"/>
      <c r="L166" s="30"/>
      <c r="M166" s="166" t="s">
        <v>1</v>
      </c>
      <c r="N166" s="130" t="s">
        <v>37</v>
      </c>
      <c r="P166" s="167">
        <f t="shared" si="16"/>
        <v>0</v>
      </c>
      <c r="Q166" s="167">
        <v>0</v>
      </c>
      <c r="R166" s="167">
        <f t="shared" si="17"/>
        <v>0</v>
      </c>
      <c r="S166" s="167">
        <v>0</v>
      </c>
      <c r="T166" s="168">
        <f t="shared" si="18"/>
        <v>0</v>
      </c>
      <c r="AR166" s="169" t="s">
        <v>245</v>
      </c>
      <c r="AT166" s="169" t="s">
        <v>241</v>
      </c>
      <c r="AU166" s="169" t="s">
        <v>78</v>
      </c>
      <c r="AY166" s="13" t="s">
        <v>239</v>
      </c>
      <c r="BE166" s="97">
        <f t="shared" si="19"/>
        <v>0</v>
      </c>
      <c r="BF166" s="97">
        <f t="shared" si="20"/>
        <v>0</v>
      </c>
      <c r="BG166" s="97">
        <f t="shared" si="21"/>
        <v>0</v>
      </c>
      <c r="BH166" s="97">
        <f t="shared" si="22"/>
        <v>0</v>
      </c>
      <c r="BI166" s="97">
        <f t="shared" si="23"/>
        <v>0</v>
      </c>
      <c r="BJ166" s="13" t="s">
        <v>83</v>
      </c>
      <c r="BK166" s="97">
        <f t="shared" si="24"/>
        <v>0</v>
      </c>
      <c r="BL166" s="13" t="s">
        <v>245</v>
      </c>
      <c r="BM166" s="169" t="s">
        <v>499</v>
      </c>
    </row>
    <row r="167" spans="2:65" s="1" customFormat="1" ht="24.2" customHeight="1" x14ac:dyDescent="0.2">
      <c r="B167" s="131"/>
      <c r="C167" s="170" t="s">
        <v>375</v>
      </c>
      <c r="D167" s="170" t="s">
        <v>275</v>
      </c>
      <c r="E167" s="171" t="s">
        <v>2905</v>
      </c>
      <c r="F167" s="172" t="s">
        <v>2992</v>
      </c>
      <c r="G167" s="173" t="s">
        <v>353</v>
      </c>
      <c r="H167" s="174">
        <v>24</v>
      </c>
      <c r="I167" s="175"/>
      <c r="J167" s="176">
        <f t="shared" si="15"/>
        <v>0</v>
      </c>
      <c r="K167" s="177"/>
      <c r="L167" s="178"/>
      <c r="M167" s="179" t="s">
        <v>1</v>
      </c>
      <c r="N167" s="180" t="s">
        <v>37</v>
      </c>
      <c r="P167" s="167">
        <f t="shared" si="16"/>
        <v>0</v>
      </c>
      <c r="Q167" s="167">
        <v>0</v>
      </c>
      <c r="R167" s="167">
        <f t="shared" si="17"/>
        <v>0</v>
      </c>
      <c r="S167" s="167">
        <v>0</v>
      </c>
      <c r="T167" s="168">
        <f t="shared" si="18"/>
        <v>0</v>
      </c>
      <c r="AR167" s="169" t="s">
        <v>270</v>
      </c>
      <c r="AT167" s="169" t="s">
        <v>275</v>
      </c>
      <c r="AU167" s="169" t="s">
        <v>78</v>
      </c>
      <c r="AY167" s="13" t="s">
        <v>239</v>
      </c>
      <c r="BE167" s="97">
        <f t="shared" si="19"/>
        <v>0</v>
      </c>
      <c r="BF167" s="97">
        <f t="shared" si="20"/>
        <v>0</v>
      </c>
      <c r="BG167" s="97">
        <f t="shared" si="21"/>
        <v>0</v>
      </c>
      <c r="BH167" s="97">
        <f t="shared" si="22"/>
        <v>0</v>
      </c>
      <c r="BI167" s="97">
        <f t="shared" si="23"/>
        <v>0</v>
      </c>
      <c r="BJ167" s="13" t="s">
        <v>83</v>
      </c>
      <c r="BK167" s="97">
        <f t="shared" si="24"/>
        <v>0</v>
      </c>
      <c r="BL167" s="13" t="s">
        <v>245</v>
      </c>
      <c r="BM167" s="169" t="s">
        <v>507</v>
      </c>
    </row>
    <row r="168" spans="2:65" s="1" customFormat="1" ht="21.75" customHeight="1" x14ac:dyDescent="0.2">
      <c r="B168" s="131"/>
      <c r="C168" s="158" t="s">
        <v>379</v>
      </c>
      <c r="D168" s="158" t="s">
        <v>241</v>
      </c>
      <c r="E168" s="159" t="s">
        <v>2951</v>
      </c>
      <c r="F168" s="160" t="s">
        <v>2952</v>
      </c>
      <c r="G168" s="161" t="s">
        <v>353</v>
      </c>
      <c r="H168" s="162">
        <v>24</v>
      </c>
      <c r="I168" s="163"/>
      <c r="J168" s="164">
        <f t="shared" si="15"/>
        <v>0</v>
      </c>
      <c r="K168" s="165"/>
      <c r="L168" s="30"/>
      <c r="M168" s="166" t="s">
        <v>1</v>
      </c>
      <c r="N168" s="130" t="s">
        <v>37</v>
      </c>
      <c r="P168" s="167">
        <f t="shared" si="16"/>
        <v>0</v>
      </c>
      <c r="Q168" s="167">
        <v>0</v>
      </c>
      <c r="R168" s="167">
        <f t="shared" si="17"/>
        <v>0</v>
      </c>
      <c r="S168" s="167">
        <v>0</v>
      </c>
      <c r="T168" s="168">
        <f t="shared" si="18"/>
        <v>0</v>
      </c>
      <c r="AR168" s="169" t="s">
        <v>245</v>
      </c>
      <c r="AT168" s="169" t="s">
        <v>241</v>
      </c>
      <c r="AU168" s="169" t="s">
        <v>78</v>
      </c>
      <c r="AY168" s="13" t="s">
        <v>239</v>
      </c>
      <c r="BE168" s="97">
        <f t="shared" si="19"/>
        <v>0</v>
      </c>
      <c r="BF168" s="97">
        <f t="shared" si="20"/>
        <v>0</v>
      </c>
      <c r="BG168" s="97">
        <f t="shared" si="21"/>
        <v>0</v>
      </c>
      <c r="BH168" s="97">
        <f t="shared" si="22"/>
        <v>0</v>
      </c>
      <c r="BI168" s="97">
        <f t="shared" si="23"/>
        <v>0</v>
      </c>
      <c r="BJ168" s="13" t="s">
        <v>83</v>
      </c>
      <c r="BK168" s="97">
        <f t="shared" si="24"/>
        <v>0</v>
      </c>
      <c r="BL168" s="13" t="s">
        <v>245</v>
      </c>
      <c r="BM168" s="169" t="s">
        <v>515</v>
      </c>
    </row>
    <row r="169" spans="2:65" s="1" customFormat="1" ht="16.5" customHeight="1" x14ac:dyDescent="0.2">
      <c r="B169" s="131"/>
      <c r="C169" s="170" t="s">
        <v>383</v>
      </c>
      <c r="D169" s="170" t="s">
        <v>275</v>
      </c>
      <c r="E169" s="171" t="s">
        <v>2954</v>
      </c>
      <c r="F169" s="172" t="s">
        <v>2890</v>
      </c>
      <c r="G169" s="173" t="s">
        <v>353</v>
      </c>
      <c r="H169" s="174">
        <v>10</v>
      </c>
      <c r="I169" s="175"/>
      <c r="J169" s="176">
        <f t="shared" si="15"/>
        <v>0</v>
      </c>
      <c r="K169" s="177"/>
      <c r="L169" s="178"/>
      <c r="M169" s="179" t="s">
        <v>1</v>
      </c>
      <c r="N169" s="180" t="s">
        <v>37</v>
      </c>
      <c r="P169" s="167">
        <f t="shared" si="16"/>
        <v>0</v>
      </c>
      <c r="Q169" s="167">
        <v>0</v>
      </c>
      <c r="R169" s="167">
        <f t="shared" si="17"/>
        <v>0</v>
      </c>
      <c r="S169" s="167">
        <v>0</v>
      </c>
      <c r="T169" s="168">
        <f t="shared" si="18"/>
        <v>0</v>
      </c>
      <c r="AR169" s="169" t="s">
        <v>270</v>
      </c>
      <c r="AT169" s="169" t="s">
        <v>275</v>
      </c>
      <c r="AU169" s="169" t="s">
        <v>78</v>
      </c>
      <c r="AY169" s="13" t="s">
        <v>239</v>
      </c>
      <c r="BE169" s="97">
        <f t="shared" si="19"/>
        <v>0</v>
      </c>
      <c r="BF169" s="97">
        <f t="shared" si="20"/>
        <v>0</v>
      </c>
      <c r="BG169" s="97">
        <f t="shared" si="21"/>
        <v>0</v>
      </c>
      <c r="BH169" s="97">
        <f t="shared" si="22"/>
        <v>0</v>
      </c>
      <c r="BI169" s="97">
        <f t="shared" si="23"/>
        <v>0</v>
      </c>
      <c r="BJ169" s="13" t="s">
        <v>83</v>
      </c>
      <c r="BK169" s="97">
        <f t="shared" si="24"/>
        <v>0</v>
      </c>
      <c r="BL169" s="13" t="s">
        <v>245</v>
      </c>
      <c r="BM169" s="169" t="s">
        <v>523</v>
      </c>
    </row>
    <row r="170" spans="2:65" s="1" customFormat="1" ht="16.5" customHeight="1" x14ac:dyDescent="0.2">
      <c r="B170" s="131"/>
      <c r="C170" s="158" t="s">
        <v>387</v>
      </c>
      <c r="D170" s="158" t="s">
        <v>241</v>
      </c>
      <c r="E170" s="159" t="s">
        <v>2891</v>
      </c>
      <c r="F170" s="160" t="s">
        <v>2892</v>
      </c>
      <c r="G170" s="161" t="s">
        <v>353</v>
      </c>
      <c r="H170" s="162">
        <v>10</v>
      </c>
      <c r="I170" s="163"/>
      <c r="J170" s="164">
        <f t="shared" si="15"/>
        <v>0</v>
      </c>
      <c r="K170" s="165"/>
      <c r="L170" s="30"/>
      <c r="M170" s="166" t="s">
        <v>1</v>
      </c>
      <c r="N170" s="130" t="s">
        <v>37</v>
      </c>
      <c r="P170" s="167">
        <f t="shared" si="16"/>
        <v>0</v>
      </c>
      <c r="Q170" s="167">
        <v>0</v>
      </c>
      <c r="R170" s="167">
        <f t="shared" si="17"/>
        <v>0</v>
      </c>
      <c r="S170" s="167">
        <v>0</v>
      </c>
      <c r="T170" s="168">
        <f t="shared" si="18"/>
        <v>0</v>
      </c>
      <c r="AR170" s="169" t="s">
        <v>245</v>
      </c>
      <c r="AT170" s="169" t="s">
        <v>241</v>
      </c>
      <c r="AU170" s="169" t="s">
        <v>78</v>
      </c>
      <c r="AY170" s="13" t="s">
        <v>239</v>
      </c>
      <c r="BE170" s="97">
        <f t="shared" si="19"/>
        <v>0</v>
      </c>
      <c r="BF170" s="97">
        <f t="shared" si="20"/>
        <v>0</v>
      </c>
      <c r="BG170" s="97">
        <f t="shared" si="21"/>
        <v>0</v>
      </c>
      <c r="BH170" s="97">
        <f t="shared" si="22"/>
        <v>0</v>
      </c>
      <c r="BI170" s="97">
        <f t="shared" si="23"/>
        <v>0</v>
      </c>
      <c r="BJ170" s="13" t="s">
        <v>83</v>
      </c>
      <c r="BK170" s="97">
        <f t="shared" si="24"/>
        <v>0</v>
      </c>
      <c r="BL170" s="13" t="s">
        <v>245</v>
      </c>
      <c r="BM170" s="169" t="s">
        <v>530</v>
      </c>
    </row>
    <row r="171" spans="2:65" s="1" customFormat="1" ht="16.5" customHeight="1" x14ac:dyDescent="0.2">
      <c r="B171" s="131"/>
      <c r="C171" s="170" t="s">
        <v>391</v>
      </c>
      <c r="D171" s="170" t="s">
        <v>275</v>
      </c>
      <c r="E171" s="171" t="s">
        <v>2958</v>
      </c>
      <c r="F171" s="172" t="s">
        <v>2984</v>
      </c>
      <c r="G171" s="173" t="s">
        <v>353</v>
      </c>
      <c r="H171" s="174">
        <v>1</v>
      </c>
      <c r="I171" s="175"/>
      <c r="J171" s="176">
        <f t="shared" si="15"/>
        <v>0</v>
      </c>
      <c r="K171" s="177"/>
      <c r="L171" s="178"/>
      <c r="M171" s="179" t="s">
        <v>1</v>
      </c>
      <c r="N171" s="180" t="s">
        <v>37</v>
      </c>
      <c r="P171" s="167">
        <f t="shared" si="16"/>
        <v>0</v>
      </c>
      <c r="Q171" s="167">
        <v>0</v>
      </c>
      <c r="R171" s="167">
        <f t="shared" si="17"/>
        <v>0</v>
      </c>
      <c r="S171" s="167">
        <v>0</v>
      </c>
      <c r="T171" s="168">
        <f t="shared" si="18"/>
        <v>0</v>
      </c>
      <c r="AR171" s="169" t="s">
        <v>270</v>
      </c>
      <c r="AT171" s="169" t="s">
        <v>275</v>
      </c>
      <c r="AU171" s="169" t="s">
        <v>78</v>
      </c>
      <c r="AY171" s="13" t="s">
        <v>239</v>
      </c>
      <c r="BE171" s="97">
        <f t="shared" si="19"/>
        <v>0</v>
      </c>
      <c r="BF171" s="97">
        <f t="shared" si="20"/>
        <v>0</v>
      </c>
      <c r="BG171" s="97">
        <f t="shared" si="21"/>
        <v>0</v>
      </c>
      <c r="BH171" s="97">
        <f t="shared" si="22"/>
        <v>0</v>
      </c>
      <c r="BI171" s="97">
        <f t="shared" si="23"/>
        <v>0</v>
      </c>
      <c r="BJ171" s="13" t="s">
        <v>83</v>
      </c>
      <c r="BK171" s="97">
        <f t="shared" si="24"/>
        <v>0</v>
      </c>
      <c r="BL171" s="13" t="s">
        <v>245</v>
      </c>
      <c r="BM171" s="169" t="s">
        <v>537</v>
      </c>
    </row>
    <row r="172" spans="2:65" s="1" customFormat="1" ht="21.75" customHeight="1" x14ac:dyDescent="0.2">
      <c r="B172" s="131"/>
      <c r="C172" s="158" t="s">
        <v>395</v>
      </c>
      <c r="D172" s="158" t="s">
        <v>241</v>
      </c>
      <c r="E172" s="159" t="s">
        <v>2956</v>
      </c>
      <c r="F172" s="160" t="s">
        <v>2957</v>
      </c>
      <c r="G172" s="161" t="s">
        <v>353</v>
      </c>
      <c r="H172" s="162">
        <v>1</v>
      </c>
      <c r="I172" s="163"/>
      <c r="J172" s="164">
        <f t="shared" si="15"/>
        <v>0</v>
      </c>
      <c r="K172" s="165"/>
      <c r="L172" s="30"/>
      <c r="M172" s="166" t="s">
        <v>1</v>
      </c>
      <c r="N172" s="130" t="s">
        <v>37</v>
      </c>
      <c r="P172" s="167">
        <f t="shared" si="16"/>
        <v>0</v>
      </c>
      <c r="Q172" s="167">
        <v>0</v>
      </c>
      <c r="R172" s="167">
        <f t="shared" si="17"/>
        <v>0</v>
      </c>
      <c r="S172" s="167">
        <v>0</v>
      </c>
      <c r="T172" s="168">
        <f t="shared" si="18"/>
        <v>0</v>
      </c>
      <c r="AR172" s="169" t="s">
        <v>245</v>
      </c>
      <c r="AT172" s="169" t="s">
        <v>241</v>
      </c>
      <c r="AU172" s="169" t="s">
        <v>78</v>
      </c>
      <c r="AY172" s="13" t="s">
        <v>239</v>
      </c>
      <c r="BE172" s="97">
        <f t="shared" si="19"/>
        <v>0</v>
      </c>
      <c r="BF172" s="97">
        <f t="shared" si="20"/>
        <v>0</v>
      </c>
      <c r="BG172" s="97">
        <f t="shared" si="21"/>
        <v>0</v>
      </c>
      <c r="BH172" s="97">
        <f t="shared" si="22"/>
        <v>0</v>
      </c>
      <c r="BI172" s="97">
        <f t="shared" si="23"/>
        <v>0</v>
      </c>
      <c r="BJ172" s="13" t="s">
        <v>83</v>
      </c>
      <c r="BK172" s="97">
        <f t="shared" si="24"/>
        <v>0</v>
      </c>
      <c r="BL172" s="13" t="s">
        <v>245</v>
      </c>
      <c r="BM172" s="169" t="s">
        <v>544</v>
      </c>
    </row>
    <row r="173" spans="2:65" s="1" customFormat="1" ht="24.2" customHeight="1" x14ac:dyDescent="0.2">
      <c r="B173" s="131"/>
      <c r="C173" s="170" t="s">
        <v>399</v>
      </c>
      <c r="D173" s="170" t="s">
        <v>275</v>
      </c>
      <c r="E173" s="171" t="s">
        <v>2960</v>
      </c>
      <c r="F173" s="172" t="s">
        <v>2898</v>
      </c>
      <c r="G173" s="173" t="s">
        <v>353</v>
      </c>
      <c r="H173" s="174">
        <v>10</v>
      </c>
      <c r="I173" s="175"/>
      <c r="J173" s="176">
        <f t="shared" si="15"/>
        <v>0</v>
      </c>
      <c r="K173" s="177"/>
      <c r="L173" s="178"/>
      <c r="M173" s="179" t="s">
        <v>1</v>
      </c>
      <c r="N173" s="180" t="s">
        <v>37</v>
      </c>
      <c r="P173" s="167">
        <f t="shared" si="16"/>
        <v>0</v>
      </c>
      <c r="Q173" s="167">
        <v>0</v>
      </c>
      <c r="R173" s="167">
        <f t="shared" si="17"/>
        <v>0</v>
      </c>
      <c r="S173" s="167">
        <v>0</v>
      </c>
      <c r="T173" s="168">
        <f t="shared" si="18"/>
        <v>0</v>
      </c>
      <c r="AR173" s="169" t="s">
        <v>270</v>
      </c>
      <c r="AT173" s="169" t="s">
        <v>275</v>
      </c>
      <c r="AU173" s="169" t="s">
        <v>78</v>
      </c>
      <c r="AY173" s="13" t="s">
        <v>239</v>
      </c>
      <c r="BE173" s="97">
        <f t="shared" si="19"/>
        <v>0</v>
      </c>
      <c r="BF173" s="97">
        <f t="shared" si="20"/>
        <v>0</v>
      </c>
      <c r="BG173" s="97">
        <f t="shared" si="21"/>
        <v>0</v>
      </c>
      <c r="BH173" s="97">
        <f t="shared" si="22"/>
        <v>0</v>
      </c>
      <c r="BI173" s="97">
        <f t="shared" si="23"/>
        <v>0</v>
      </c>
      <c r="BJ173" s="13" t="s">
        <v>83</v>
      </c>
      <c r="BK173" s="97">
        <f t="shared" si="24"/>
        <v>0</v>
      </c>
      <c r="BL173" s="13" t="s">
        <v>245</v>
      </c>
      <c r="BM173" s="169" t="s">
        <v>552</v>
      </c>
    </row>
    <row r="174" spans="2:65" s="1" customFormat="1" ht="21.75" customHeight="1" x14ac:dyDescent="0.2">
      <c r="B174" s="131"/>
      <c r="C174" s="158" t="s">
        <v>403</v>
      </c>
      <c r="D174" s="158" t="s">
        <v>241</v>
      </c>
      <c r="E174" s="159" t="s">
        <v>2899</v>
      </c>
      <c r="F174" s="160" t="s">
        <v>2900</v>
      </c>
      <c r="G174" s="161" t="s">
        <v>353</v>
      </c>
      <c r="H174" s="162">
        <v>10</v>
      </c>
      <c r="I174" s="163"/>
      <c r="J174" s="164">
        <f t="shared" si="15"/>
        <v>0</v>
      </c>
      <c r="K174" s="165"/>
      <c r="L174" s="30"/>
      <c r="M174" s="166" t="s">
        <v>1</v>
      </c>
      <c r="N174" s="130" t="s">
        <v>37</v>
      </c>
      <c r="P174" s="167">
        <f t="shared" si="16"/>
        <v>0</v>
      </c>
      <c r="Q174" s="167">
        <v>0</v>
      </c>
      <c r="R174" s="167">
        <f t="shared" si="17"/>
        <v>0</v>
      </c>
      <c r="S174" s="167">
        <v>0</v>
      </c>
      <c r="T174" s="168">
        <f t="shared" si="18"/>
        <v>0</v>
      </c>
      <c r="AR174" s="169" t="s">
        <v>245</v>
      </c>
      <c r="AT174" s="169" t="s">
        <v>241</v>
      </c>
      <c r="AU174" s="169" t="s">
        <v>78</v>
      </c>
      <c r="AY174" s="13" t="s">
        <v>239</v>
      </c>
      <c r="BE174" s="97">
        <f t="shared" si="19"/>
        <v>0</v>
      </c>
      <c r="BF174" s="97">
        <f t="shared" si="20"/>
        <v>0</v>
      </c>
      <c r="BG174" s="97">
        <f t="shared" si="21"/>
        <v>0</v>
      </c>
      <c r="BH174" s="97">
        <f t="shared" si="22"/>
        <v>0</v>
      </c>
      <c r="BI174" s="97">
        <f t="shared" si="23"/>
        <v>0</v>
      </c>
      <c r="BJ174" s="13" t="s">
        <v>83</v>
      </c>
      <c r="BK174" s="97">
        <f t="shared" si="24"/>
        <v>0</v>
      </c>
      <c r="BL174" s="13" t="s">
        <v>245</v>
      </c>
      <c r="BM174" s="169" t="s">
        <v>560</v>
      </c>
    </row>
    <row r="175" spans="2:65" s="1" customFormat="1" ht="16.5" customHeight="1" x14ac:dyDescent="0.2">
      <c r="B175" s="131"/>
      <c r="C175" s="170" t="s">
        <v>407</v>
      </c>
      <c r="D175" s="170" t="s">
        <v>275</v>
      </c>
      <c r="E175" s="171" t="s">
        <v>2963</v>
      </c>
      <c r="F175" s="172" t="s">
        <v>2988</v>
      </c>
      <c r="G175" s="192" t="s">
        <v>353</v>
      </c>
      <c r="H175" s="174">
        <v>1</v>
      </c>
      <c r="I175" s="175"/>
      <c r="J175" s="176">
        <f t="shared" si="15"/>
        <v>0</v>
      </c>
      <c r="K175" s="177"/>
      <c r="L175" s="178"/>
      <c r="M175" s="179" t="s">
        <v>1</v>
      </c>
      <c r="N175" s="180" t="s">
        <v>37</v>
      </c>
      <c r="P175" s="167">
        <f t="shared" si="16"/>
        <v>0</v>
      </c>
      <c r="Q175" s="167">
        <v>0</v>
      </c>
      <c r="R175" s="167">
        <f t="shared" si="17"/>
        <v>0</v>
      </c>
      <c r="S175" s="167">
        <v>0</v>
      </c>
      <c r="T175" s="168">
        <f t="shared" si="18"/>
        <v>0</v>
      </c>
      <c r="AR175" s="169" t="s">
        <v>270</v>
      </c>
      <c r="AT175" s="169" t="s">
        <v>275</v>
      </c>
      <c r="AU175" s="169" t="s">
        <v>78</v>
      </c>
      <c r="AY175" s="13" t="s">
        <v>239</v>
      </c>
      <c r="BE175" s="97">
        <f t="shared" si="19"/>
        <v>0</v>
      </c>
      <c r="BF175" s="97">
        <f t="shared" si="20"/>
        <v>0</v>
      </c>
      <c r="BG175" s="97">
        <f t="shared" si="21"/>
        <v>0</v>
      </c>
      <c r="BH175" s="97">
        <f t="shared" si="22"/>
        <v>0</v>
      </c>
      <c r="BI175" s="97">
        <f t="shared" si="23"/>
        <v>0</v>
      </c>
      <c r="BJ175" s="13" t="s">
        <v>83</v>
      </c>
      <c r="BK175" s="97">
        <f t="shared" si="24"/>
        <v>0</v>
      </c>
      <c r="BL175" s="13" t="s">
        <v>245</v>
      </c>
      <c r="BM175" s="169" t="s">
        <v>568</v>
      </c>
    </row>
    <row r="176" spans="2:65" s="1" customFormat="1" ht="16.5" customHeight="1" x14ac:dyDescent="0.2">
      <c r="B176" s="131"/>
      <c r="C176" s="158" t="s">
        <v>411</v>
      </c>
      <c r="D176" s="158" t="s">
        <v>241</v>
      </c>
      <c r="E176" s="159" t="s">
        <v>2965</v>
      </c>
      <c r="F176" s="160" t="s">
        <v>2989</v>
      </c>
      <c r="G176" s="161" t="s">
        <v>353</v>
      </c>
      <c r="H176" s="162">
        <v>1</v>
      </c>
      <c r="I176" s="163"/>
      <c r="J176" s="164">
        <f t="shared" si="15"/>
        <v>0</v>
      </c>
      <c r="K176" s="165"/>
      <c r="L176" s="30"/>
      <c r="M176" s="166" t="s">
        <v>1</v>
      </c>
      <c r="N176" s="130" t="s">
        <v>37</v>
      </c>
      <c r="P176" s="167">
        <f t="shared" si="16"/>
        <v>0</v>
      </c>
      <c r="Q176" s="167">
        <v>0</v>
      </c>
      <c r="R176" s="167">
        <f t="shared" si="17"/>
        <v>0</v>
      </c>
      <c r="S176" s="167">
        <v>0</v>
      </c>
      <c r="T176" s="168">
        <f t="shared" si="18"/>
        <v>0</v>
      </c>
      <c r="AR176" s="169" t="s">
        <v>245</v>
      </c>
      <c r="AT176" s="169" t="s">
        <v>241</v>
      </c>
      <c r="AU176" s="169" t="s">
        <v>78</v>
      </c>
      <c r="AY176" s="13" t="s">
        <v>239</v>
      </c>
      <c r="BE176" s="97">
        <f t="shared" si="19"/>
        <v>0</v>
      </c>
      <c r="BF176" s="97">
        <f t="shared" si="20"/>
        <v>0</v>
      </c>
      <c r="BG176" s="97">
        <f t="shared" si="21"/>
        <v>0</v>
      </c>
      <c r="BH176" s="97">
        <f t="shared" si="22"/>
        <v>0</v>
      </c>
      <c r="BI176" s="97">
        <f t="shared" si="23"/>
        <v>0</v>
      </c>
      <c r="BJ176" s="13" t="s">
        <v>83</v>
      </c>
      <c r="BK176" s="97">
        <f t="shared" si="24"/>
        <v>0</v>
      </c>
      <c r="BL176" s="13" t="s">
        <v>245</v>
      </c>
      <c r="BM176" s="169" t="s">
        <v>576</v>
      </c>
    </row>
    <row r="177" spans="2:65" s="1" customFormat="1" ht="16.5" customHeight="1" x14ac:dyDescent="0.2">
      <c r="B177" s="131"/>
      <c r="C177" s="158" t="s">
        <v>415</v>
      </c>
      <c r="D177" s="158" t="s">
        <v>241</v>
      </c>
      <c r="E177" s="159" t="s">
        <v>2967</v>
      </c>
      <c r="F177" s="160" t="s">
        <v>2993</v>
      </c>
      <c r="G177" s="161" t="s">
        <v>353</v>
      </c>
      <c r="H177" s="162">
        <v>24</v>
      </c>
      <c r="I177" s="163"/>
      <c r="J177" s="164">
        <f t="shared" si="15"/>
        <v>0</v>
      </c>
      <c r="K177" s="165"/>
      <c r="L177" s="30"/>
      <c r="M177" s="166" t="s">
        <v>1</v>
      </c>
      <c r="N177" s="130" t="s">
        <v>37</v>
      </c>
      <c r="P177" s="167">
        <f t="shared" si="16"/>
        <v>0</v>
      </c>
      <c r="Q177" s="167">
        <v>0</v>
      </c>
      <c r="R177" s="167">
        <f t="shared" si="17"/>
        <v>0</v>
      </c>
      <c r="S177" s="167">
        <v>0</v>
      </c>
      <c r="T177" s="168">
        <f t="shared" si="18"/>
        <v>0</v>
      </c>
      <c r="AR177" s="169" t="s">
        <v>245</v>
      </c>
      <c r="AT177" s="169" t="s">
        <v>241</v>
      </c>
      <c r="AU177" s="169" t="s">
        <v>78</v>
      </c>
      <c r="AY177" s="13" t="s">
        <v>239</v>
      </c>
      <c r="BE177" s="97">
        <f t="shared" si="19"/>
        <v>0</v>
      </c>
      <c r="BF177" s="97">
        <f t="shared" si="20"/>
        <v>0</v>
      </c>
      <c r="BG177" s="97">
        <f t="shared" si="21"/>
        <v>0</v>
      </c>
      <c r="BH177" s="97">
        <f t="shared" si="22"/>
        <v>0</v>
      </c>
      <c r="BI177" s="97">
        <f t="shared" si="23"/>
        <v>0</v>
      </c>
      <c r="BJ177" s="13" t="s">
        <v>83</v>
      </c>
      <c r="BK177" s="97">
        <f t="shared" si="24"/>
        <v>0</v>
      </c>
      <c r="BL177" s="13" t="s">
        <v>245</v>
      </c>
      <c r="BM177" s="169" t="s">
        <v>584</v>
      </c>
    </row>
    <row r="178" spans="2:65" s="1" customFormat="1" ht="16.5" customHeight="1" x14ac:dyDescent="0.2">
      <c r="B178" s="131"/>
      <c r="C178" s="170" t="s">
        <v>419</v>
      </c>
      <c r="D178" s="170" t="s">
        <v>275</v>
      </c>
      <c r="E178" s="171" t="s">
        <v>2969</v>
      </c>
      <c r="F178" s="172" t="s">
        <v>2906</v>
      </c>
      <c r="G178" s="173" t="s">
        <v>353</v>
      </c>
      <c r="H178" s="174">
        <v>13</v>
      </c>
      <c r="I178" s="175"/>
      <c r="J178" s="176">
        <f t="shared" si="15"/>
        <v>0</v>
      </c>
      <c r="K178" s="177"/>
      <c r="L178" s="178"/>
      <c r="M178" s="179" t="s">
        <v>1</v>
      </c>
      <c r="N178" s="180" t="s">
        <v>37</v>
      </c>
      <c r="P178" s="167">
        <f t="shared" si="16"/>
        <v>0</v>
      </c>
      <c r="Q178" s="167">
        <v>0</v>
      </c>
      <c r="R178" s="167">
        <f t="shared" si="17"/>
        <v>0</v>
      </c>
      <c r="S178" s="167">
        <v>0</v>
      </c>
      <c r="T178" s="168">
        <f t="shared" si="18"/>
        <v>0</v>
      </c>
      <c r="AR178" s="169" t="s">
        <v>270</v>
      </c>
      <c r="AT178" s="169" t="s">
        <v>275</v>
      </c>
      <c r="AU178" s="169" t="s">
        <v>78</v>
      </c>
      <c r="AY178" s="13" t="s">
        <v>239</v>
      </c>
      <c r="BE178" s="97">
        <f t="shared" si="19"/>
        <v>0</v>
      </c>
      <c r="BF178" s="97">
        <f t="shared" si="20"/>
        <v>0</v>
      </c>
      <c r="BG178" s="97">
        <f t="shared" si="21"/>
        <v>0</v>
      </c>
      <c r="BH178" s="97">
        <f t="shared" si="22"/>
        <v>0</v>
      </c>
      <c r="BI178" s="97">
        <f t="shared" si="23"/>
        <v>0</v>
      </c>
      <c r="BJ178" s="13" t="s">
        <v>83</v>
      </c>
      <c r="BK178" s="97">
        <f t="shared" si="24"/>
        <v>0</v>
      </c>
      <c r="BL178" s="13" t="s">
        <v>245</v>
      </c>
      <c r="BM178" s="169" t="s">
        <v>592</v>
      </c>
    </row>
    <row r="179" spans="2:65" s="1" customFormat="1" ht="16.5" customHeight="1" x14ac:dyDescent="0.2">
      <c r="B179" s="131"/>
      <c r="C179" s="158" t="s">
        <v>423</v>
      </c>
      <c r="D179" s="158" t="s">
        <v>241</v>
      </c>
      <c r="E179" s="159" t="s">
        <v>2873</v>
      </c>
      <c r="F179" s="160" t="s">
        <v>2907</v>
      </c>
      <c r="G179" s="161" t="s">
        <v>353</v>
      </c>
      <c r="H179" s="162">
        <v>13</v>
      </c>
      <c r="I179" s="163"/>
      <c r="J179" s="164">
        <f t="shared" si="15"/>
        <v>0</v>
      </c>
      <c r="K179" s="165"/>
      <c r="L179" s="30"/>
      <c r="M179" s="166" t="s">
        <v>1</v>
      </c>
      <c r="N179" s="130" t="s">
        <v>37</v>
      </c>
      <c r="P179" s="167">
        <f t="shared" si="16"/>
        <v>0</v>
      </c>
      <c r="Q179" s="167">
        <v>0</v>
      </c>
      <c r="R179" s="167">
        <f t="shared" si="17"/>
        <v>0</v>
      </c>
      <c r="S179" s="167">
        <v>0</v>
      </c>
      <c r="T179" s="168">
        <f t="shared" si="18"/>
        <v>0</v>
      </c>
      <c r="AR179" s="169" t="s">
        <v>245</v>
      </c>
      <c r="AT179" s="169" t="s">
        <v>241</v>
      </c>
      <c r="AU179" s="169" t="s">
        <v>78</v>
      </c>
      <c r="AY179" s="13" t="s">
        <v>239</v>
      </c>
      <c r="BE179" s="97">
        <f t="shared" si="19"/>
        <v>0</v>
      </c>
      <c r="BF179" s="97">
        <f t="shared" si="20"/>
        <v>0</v>
      </c>
      <c r="BG179" s="97">
        <f t="shared" si="21"/>
        <v>0</v>
      </c>
      <c r="BH179" s="97">
        <f t="shared" si="22"/>
        <v>0</v>
      </c>
      <c r="BI179" s="97">
        <f t="shared" si="23"/>
        <v>0</v>
      </c>
      <c r="BJ179" s="13" t="s">
        <v>83</v>
      </c>
      <c r="BK179" s="97">
        <f t="shared" si="24"/>
        <v>0</v>
      </c>
      <c r="BL179" s="13" t="s">
        <v>245</v>
      </c>
      <c r="BM179" s="169" t="s">
        <v>600</v>
      </c>
    </row>
    <row r="180" spans="2:65" s="1" customFormat="1" ht="24.2" customHeight="1" x14ac:dyDescent="0.2">
      <c r="B180" s="131"/>
      <c r="C180" s="158" t="s">
        <v>427</v>
      </c>
      <c r="D180" s="158" t="s">
        <v>241</v>
      </c>
      <c r="E180" s="159" t="s">
        <v>2908</v>
      </c>
      <c r="F180" s="160" t="s">
        <v>2909</v>
      </c>
      <c r="G180" s="161" t="s">
        <v>1082</v>
      </c>
      <c r="H180" s="199">
        <v>0.3</v>
      </c>
      <c r="I180" s="163"/>
      <c r="J180" s="164">
        <f t="shared" si="15"/>
        <v>0</v>
      </c>
      <c r="K180" s="165"/>
      <c r="L180" s="30"/>
      <c r="M180" s="166" t="s">
        <v>1</v>
      </c>
      <c r="N180" s="130" t="s">
        <v>37</v>
      </c>
      <c r="P180" s="167">
        <f t="shared" si="16"/>
        <v>0</v>
      </c>
      <c r="Q180" s="167">
        <v>0</v>
      </c>
      <c r="R180" s="167">
        <f t="shared" si="17"/>
        <v>0</v>
      </c>
      <c r="S180" s="167">
        <v>0</v>
      </c>
      <c r="T180" s="168">
        <f t="shared" si="18"/>
        <v>0</v>
      </c>
      <c r="AR180" s="169" t="s">
        <v>245</v>
      </c>
      <c r="AT180" s="169" t="s">
        <v>241</v>
      </c>
      <c r="AU180" s="169" t="s">
        <v>78</v>
      </c>
      <c r="AY180" s="13" t="s">
        <v>239</v>
      </c>
      <c r="BE180" s="97">
        <f t="shared" si="19"/>
        <v>0</v>
      </c>
      <c r="BF180" s="97">
        <f t="shared" si="20"/>
        <v>0</v>
      </c>
      <c r="BG180" s="97">
        <f t="shared" si="21"/>
        <v>0</v>
      </c>
      <c r="BH180" s="97">
        <f t="shared" si="22"/>
        <v>0</v>
      </c>
      <c r="BI180" s="97">
        <f t="shared" si="23"/>
        <v>0</v>
      </c>
      <c r="BJ180" s="13" t="s">
        <v>83</v>
      </c>
      <c r="BK180" s="97">
        <f t="shared" si="24"/>
        <v>0</v>
      </c>
      <c r="BL180" s="13" t="s">
        <v>245</v>
      </c>
      <c r="BM180" s="169" t="s">
        <v>608</v>
      </c>
    </row>
    <row r="181" spans="2:65" s="1" customFormat="1" ht="24.2" customHeight="1" x14ac:dyDescent="0.2">
      <c r="B181" s="131"/>
      <c r="C181" s="158" t="s">
        <v>431</v>
      </c>
      <c r="D181" s="158" t="s">
        <v>241</v>
      </c>
      <c r="E181" s="159" t="s">
        <v>2910</v>
      </c>
      <c r="F181" s="160" t="s">
        <v>2870</v>
      </c>
      <c r="G181" s="161" t="s">
        <v>1082</v>
      </c>
      <c r="H181" s="199">
        <v>0.3</v>
      </c>
      <c r="I181" s="163"/>
      <c r="J181" s="164">
        <f t="shared" si="15"/>
        <v>0</v>
      </c>
      <c r="K181" s="165"/>
      <c r="L181" s="30"/>
      <c r="M181" s="182" t="s">
        <v>1</v>
      </c>
      <c r="N181" s="183" t="s">
        <v>37</v>
      </c>
      <c r="O181" s="184"/>
      <c r="P181" s="185">
        <f t="shared" si="16"/>
        <v>0</v>
      </c>
      <c r="Q181" s="185">
        <v>0</v>
      </c>
      <c r="R181" s="185">
        <f t="shared" si="17"/>
        <v>0</v>
      </c>
      <c r="S181" s="185">
        <v>0</v>
      </c>
      <c r="T181" s="186">
        <f t="shared" si="18"/>
        <v>0</v>
      </c>
      <c r="AR181" s="169" t="s">
        <v>245</v>
      </c>
      <c r="AT181" s="169" t="s">
        <v>241</v>
      </c>
      <c r="AU181" s="169" t="s">
        <v>78</v>
      </c>
      <c r="AY181" s="13" t="s">
        <v>239</v>
      </c>
      <c r="BE181" s="97">
        <f t="shared" si="19"/>
        <v>0</v>
      </c>
      <c r="BF181" s="97">
        <f t="shared" si="20"/>
        <v>0</v>
      </c>
      <c r="BG181" s="97">
        <f t="shared" si="21"/>
        <v>0</v>
      </c>
      <c r="BH181" s="97">
        <f t="shared" si="22"/>
        <v>0</v>
      </c>
      <c r="BI181" s="97">
        <f t="shared" si="23"/>
        <v>0</v>
      </c>
      <c r="BJ181" s="13" t="s">
        <v>83</v>
      </c>
      <c r="BK181" s="97">
        <f t="shared" si="24"/>
        <v>0</v>
      </c>
      <c r="BL181" s="13" t="s">
        <v>245</v>
      </c>
      <c r="BM181" s="169" t="s">
        <v>616</v>
      </c>
    </row>
    <row r="182" spans="2:65" s="1" customFormat="1" ht="6.95" customHeight="1" x14ac:dyDescent="0.2">
      <c r="B182" s="45"/>
      <c r="C182" s="46"/>
      <c r="D182" s="46"/>
      <c r="E182" s="46"/>
      <c r="F182" s="46"/>
      <c r="G182" s="46"/>
      <c r="H182" s="46"/>
      <c r="I182" s="46"/>
      <c r="J182" s="46"/>
      <c r="K182" s="46"/>
      <c r="L182" s="30"/>
    </row>
  </sheetData>
  <autoFilter ref="C131:K181" xr:uid="{00000000-0009-0000-0000-00000D000000}"/>
  <mergeCells count="17">
    <mergeCell ref="L2:V2"/>
    <mergeCell ref="D106:F106"/>
    <mergeCell ref="D107:F107"/>
    <mergeCell ref="D108:F108"/>
    <mergeCell ref="E120:H120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  <mergeCell ref="E29:H29"/>
    <mergeCell ref="E124:H124"/>
    <mergeCell ref="E122:H1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181"/>
  <sheetViews>
    <sheetView showGridLines="0" topLeftCell="A156" workbookViewId="0">
      <selection activeCell="G173" sqref="G173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3" t="s">
        <v>110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4587</v>
      </c>
      <c r="L4" s="16"/>
      <c r="M4" s="103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14</v>
      </c>
      <c r="L6" s="16"/>
    </row>
    <row r="7" spans="2:46" ht="16.5" customHeight="1" x14ac:dyDescent="0.2">
      <c r="B7" s="16"/>
      <c r="E7" s="259" t="str">
        <f>'Rekapitulácia stavby'!K6</f>
        <v>KFA - Košická futbalová aréna II. a III. etapa</v>
      </c>
      <c r="F7" s="261"/>
      <c r="G7" s="261"/>
      <c r="H7" s="261"/>
      <c r="L7" s="16"/>
    </row>
    <row r="8" spans="2:46" ht="12" customHeight="1" x14ac:dyDescent="0.2">
      <c r="B8" s="16"/>
      <c r="D8" s="23" t="s">
        <v>180</v>
      </c>
      <c r="L8" s="16"/>
    </row>
    <row r="9" spans="2:46" s="1" customFormat="1" ht="16.5" customHeight="1" x14ac:dyDescent="0.2">
      <c r="B9" s="30"/>
      <c r="E9" s="259" t="s">
        <v>181</v>
      </c>
      <c r="F9" s="257"/>
      <c r="G9" s="257"/>
      <c r="H9" s="257"/>
      <c r="L9" s="30"/>
    </row>
    <row r="10" spans="2:46" s="1" customFormat="1" ht="12" customHeight="1" x14ac:dyDescent="0.2">
      <c r="B10" s="30"/>
      <c r="D10" s="23" t="s">
        <v>182</v>
      </c>
      <c r="L10" s="30"/>
    </row>
    <row r="11" spans="2:46" s="1" customFormat="1" ht="16.5" customHeight="1" x14ac:dyDescent="0.2">
      <c r="B11" s="30"/>
      <c r="E11" s="226" t="s">
        <v>3019</v>
      </c>
      <c r="F11" s="257"/>
      <c r="G11" s="257"/>
      <c r="H11" s="257"/>
      <c r="L11" s="30"/>
    </row>
    <row r="12" spans="2:46" s="1" customFormat="1" x14ac:dyDescent="0.2">
      <c r="B12" s="30"/>
      <c r="L12" s="30"/>
    </row>
    <row r="13" spans="2:46" s="1" customFormat="1" ht="12" customHeight="1" x14ac:dyDescent="0.2">
      <c r="B13" s="30"/>
      <c r="D13" s="23" t="s">
        <v>15</v>
      </c>
      <c r="F13" s="21" t="s">
        <v>1</v>
      </c>
      <c r="I13" s="23" t="s">
        <v>16</v>
      </c>
      <c r="J13" s="21" t="s">
        <v>1</v>
      </c>
      <c r="L13" s="30"/>
    </row>
    <row r="14" spans="2:46" s="1" customFormat="1" ht="12" customHeight="1" x14ac:dyDescent="0.2">
      <c r="B14" s="30"/>
      <c r="D14" s="23" t="s">
        <v>17</v>
      </c>
      <c r="F14" s="21" t="s">
        <v>18</v>
      </c>
      <c r="I14" s="23" t="s">
        <v>19</v>
      </c>
      <c r="J14" s="53" t="str">
        <f>'Rekapitulácia stavby'!AN8</f>
        <v>4.10.2022 - REV05</v>
      </c>
      <c r="L14" s="30"/>
    </row>
    <row r="15" spans="2:46" s="1" customFormat="1" ht="10.9" customHeight="1" x14ac:dyDescent="0.2">
      <c r="B15" s="30"/>
      <c r="L15" s="30"/>
    </row>
    <row r="16" spans="2:46" s="1" customFormat="1" ht="12" customHeight="1" x14ac:dyDescent="0.2">
      <c r="B16" s="30"/>
      <c r="D16" s="23" t="s">
        <v>20</v>
      </c>
      <c r="I16" s="23" t="s">
        <v>21</v>
      </c>
      <c r="J16" s="21" t="str">
        <f>IF('Rekapitulácia stavby'!AN10="","",'Rekapitulácia stavby'!AN10)</f>
        <v/>
      </c>
      <c r="L16" s="30"/>
    </row>
    <row r="17" spans="2:12" s="1" customFormat="1" ht="18" customHeight="1" x14ac:dyDescent="0.2">
      <c r="B17" s="30"/>
      <c r="E17" s="21" t="str">
        <f>IF('Rekapitulácia stavby'!E11="","",'Rekapitulácia stavby'!E11)</f>
        <v xml:space="preserve"> </v>
      </c>
      <c r="I17" s="23" t="s">
        <v>22</v>
      </c>
      <c r="J17" s="21" t="str">
        <f>IF('Rekapitulácia stavby'!AN11="","",'Rekapitulácia stavby'!AN11)</f>
        <v/>
      </c>
      <c r="L17" s="30"/>
    </row>
    <row r="18" spans="2:12" s="1" customFormat="1" ht="6.95" customHeight="1" x14ac:dyDescent="0.2">
      <c r="B18" s="30"/>
      <c r="L18" s="30"/>
    </row>
    <row r="19" spans="2:12" s="1" customFormat="1" ht="12" customHeight="1" x14ac:dyDescent="0.2">
      <c r="B19" s="30"/>
      <c r="D19" s="23" t="s">
        <v>23</v>
      </c>
      <c r="I19" s="23" t="s">
        <v>21</v>
      </c>
      <c r="J19" s="24" t="str">
        <f>'Rekapitulácia stavby'!AN13</f>
        <v>Vyplň údaj</v>
      </c>
      <c r="L19" s="30"/>
    </row>
    <row r="20" spans="2:12" s="1" customFormat="1" ht="18" customHeight="1" x14ac:dyDescent="0.2">
      <c r="B20" s="30"/>
      <c r="E20" s="258" t="str">
        <f>'Rekapitulácia stavby'!E14</f>
        <v>Vyplň údaj</v>
      </c>
      <c r="F20" s="248"/>
      <c r="G20" s="248"/>
      <c r="H20" s="248"/>
      <c r="I20" s="23" t="s">
        <v>22</v>
      </c>
      <c r="J20" s="24" t="str">
        <f>'Rekapitulácia stavby'!AN14</f>
        <v>Vyplň údaj</v>
      </c>
      <c r="L20" s="30"/>
    </row>
    <row r="21" spans="2:12" s="1" customFormat="1" ht="6.95" customHeight="1" x14ac:dyDescent="0.2">
      <c r="B21" s="30"/>
      <c r="L21" s="30"/>
    </row>
    <row r="22" spans="2:12" s="1" customFormat="1" ht="12" customHeight="1" x14ac:dyDescent="0.2">
      <c r="B22" s="30"/>
      <c r="D22" s="23" t="s">
        <v>25</v>
      </c>
      <c r="I22" s="23" t="s">
        <v>21</v>
      </c>
      <c r="J22" s="21" t="str">
        <f>IF('Rekapitulácia stavby'!AN16="","",'Rekapitulácia stavby'!AN16)</f>
        <v/>
      </c>
      <c r="L22" s="30"/>
    </row>
    <row r="23" spans="2:12" s="1" customFormat="1" ht="18" customHeight="1" x14ac:dyDescent="0.2">
      <c r="B23" s="30"/>
      <c r="E23" s="21" t="str">
        <f>IF('Rekapitulácia stavby'!E17="","",'Rekapitulácia stavby'!E17)</f>
        <v>HESCON,s.r.o.</v>
      </c>
      <c r="I23" s="23" t="s">
        <v>22</v>
      </c>
      <c r="J23" s="21" t="str">
        <f>IF('Rekapitulácia stavby'!AN17="","",'Rekapitulácia stavby'!AN17)</f>
        <v/>
      </c>
      <c r="L23" s="30"/>
    </row>
    <row r="24" spans="2:12" s="1" customFormat="1" ht="6.95" customHeight="1" x14ac:dyDescent="0.2">
      <c r="B24" s="30"/>
      <c r="L24" s="30"/>
    </row>
    <row r="25" spans="2:12" s="1" customFormat="1" ht="12" customHeight="1" x14ac:dyDescent="0.2">
      <c r="B25" s="30"/>
      <c r="D25" s="23" t="s">
        <v>27</v>
      </c>
      <c r="I25" s="23" t="s">
        <v>21</v>
      </c>
      <c r="J25" s="21" t="str">
        <f>IF('Rekapitulácia stavby'!AN19="","",'Rekapitulácia stavby'!AN19)</f>
        <v/>
      </c>
      <c r="L25" s="30"/>
    </row>
    <row r="26" spans="2:12" s="1" customFormat="1" ht="18" customHeight="1" x14ac:dyDescent="0.2">
      <c r="B26" s="30"/>
      <c r="E26" s="21" t="str">
        <f>IF('Rekapitulácia stavby'!E20="","",'Rekapitulácia stavby'!E20)</f>
        <v xml:space="preserve"> </v>
      </c>
      <c r="I26" s="23" t="s">
        <v>22</v>
      </c>
      <c r="J26" s="21" t="str">
        <f>IF('Rekapitulácia stavby'!AN20="","",'Rekapitulácia stavby'!AN20)</f>
        <v/>
      </c>
      <c r="L26" s="30"/>
    </row>
    <row r="27" spans="2:12" s="1" customFormat="1" ht="6.95" customHeight="1" x14ac:dyDescent="0.2">
      <c r="B27" s="30"/>
      <c r="L27" s="30"/>
    </row>
    <row r="28" spans="2:12" s="1" customFormat="1" ht="12" customHeight="1" x14ac:dyDescent="0.2">
      <c r="B28" s="30"/>
      <c r="D28" s="23" t="s">
        <v>28</v>
      </c>
      <c r="L28" s="30"/>
    </row>
    <row r="29" spans="2:12" s="7" customFormat="1" ht="16.5" customHeight="1" x14ac:dyDescent="0.2">
      <c r="B29" s="104"/>
      <c r="E29" s="251" t="s">
        <v>1</v>
      </c>
      <c r="F29" s="251"/>
      <c r="G29" s="251"/>
      <c r="H29" s="251"/>
      <c r="L29" s="104"/>
    </row>
    <row r="30" spans="2:12" s="1" customFormat="1" ht="6.95" customHeight="1" x14ac:dyDescent="0.2">
      <c r="B30" s="30"/>
      <c r="L30" s="30"/>
    </row>
    <row r="31" spans="2:12" s="1" customFormat="1" ht="6.95" customHeight="1" x14ac:dyDescent="0.2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5" customHeight="1" x14ac:dyDescent="0.2">
      <c r="B32" s="30"/>
      <c r="D32" s="21" t="s">
        <v>187</v>
      </c>
      <c r="J32" s="29">
        <f>J98</f>
        <v>0</v>
      </c>
      <c r="L32" s="30"/>
    </row>
    <row r="33" spans="2:12" s="1" customFormat="1" ht="14.45" customHeight="1" x14ac:dyDescent="0.2">
      <c r="B33" s="30"/>
      <c r="D33" s="28" t="s">
        <v>174</v>
      </c>
      <c r="J33" s="29">
        <f>J103</f>
        <v>0</v>
      </c>
      <c r="L33" s="30"/>
    </row>
    <row r="34" spans="2:12" s="1" customFormat="1" ht="25.35" customHeight="1" x14ac:dyDescent="0.2">
      <c r="B34" s="30"/>
      <c r="D34" s="105" t="s">
        <v>31</v>
      </c>
      <c r="J34" s="66">
        <f>ROUND(J32 + J33, 2)</f>
        <v>0</v>
      </c>
      <c r="L34" s="30"/>
    </row>
    <row r="35" spans="2:12" s="1" customFormat="1" ht="6.95" customHeight="1" x14ac:dyDescent="0.2">
      <c r="B35" s="30"/>
      <c r="D35" s="54"/>
      <c r="E35" s="54"/>
      <c r="F35" s="54"/>
      <c r="G35" s="54"/>
      <c r="H35" s="54"/>
      <c r="I35" s="54"/>
      <c r="J35" s="54"/>
      <c r="K35" s="54"/>
      <c r="L35" s="30"/>
    </row>
    <row r="36" spans="2:12" s="1" customFormat="1" ht="14.45" customHeight="1" x14ac:dyDescent="0.2">
      <c r="B36" s="30"/>
      <c r="F36" s="33" t="s">
        <v>33</v>
      </c>
      <c r="I36" s="33" t="s">
        <v>32</v>
      </c>
      <c r="J36" s="33" t="s">
        <v>34</v>
      </c>
      <c r="L36" s="30"/>
    </row>
    <row r="37" spans="2:12" s="1" customFormat="1" ht="14.45" customHeight="1" x14ac:dyDescent="0.2">
      <c r="B37" s="30"/>
      <c r="D37" s="106" t="s">
        <v>35</v>
      </c>
      <c r="E37" s="35" t="s">
        <v>36</v>
      </c>
      <c r="F37" s="107">
        <f>ROUND((SUM(BE103:BE110) + SUM(BE132:BE180)),  2)</f>
        <v>0</v>
      </c>
      <c r="G37" s="108"/>
      <c r="H37" s="108"/>
      <c r="I37" s="109">
        <v>0.2</v>
      </c>
      <c r="J37" s="107">
        <f>ROUND(((SUM(BE103:BE110) + SUM(BE132:BE180))*I37),  2)</f>
        <v>0</v>
      </c>
      <c r="L37" s="30"/>
    </row>
    <row r="38" spans="2:12" s="1" customFormat="1" ht="14.45" customHeight="1" x14ac:dyDescent="0.2">
      <c r="B38" s="30"/>
      <c r="E38" s="35" t="s">
        <v>37</v>
      </c>
      <c r="F38" s="107">
        <f>ROUND((SUM(BF103:BF110) + SUM(BF132:BF180)),  2)</f>
        <v>0</v>
      </c>
      <c r="G38" s="108"/>
      <c r="H38" s="108"/>
      <c r="I38" s="109">
        <v>0.2</v>
      </c>
      <c r="J38" s="107">
        <f>ROUND(((SUM(BF103:BF110) + SUM(BF132:BF180))*I38),  2)</f>
        <v>0</v>
      </c>
      <c r="L38" s="30"/>
    </row>
    <row r="39" spans="2:12" s="1" customFormat="1" ht="14.45" hidden="1" customHeight="1" x14ac:dyDescent="0.2">
      <c r="B39" s="30"/>
      <c r="E39" s="23" t="s">
        <v>38</v>
      </c>
      <c r="F39" s="86">
        <f>ROUND((SUM(BG103:BG110) + SUM(BG132:BG180)),  2)</f>
        <v>0</v>
      </c>
      <c r="I39" s="110">
        <v>0.2</v>
      </c>
      <c r="J39" s="86">
        <f>0</f>
        <v>0</v>
      </c>
      <c r="L39" s="30"/>
    </row>
    <row r="40" spans="2:12" s="1" customFormat="1" ht="14.45" hidden="1" customHeight="1" x14ac:dyDescent="0.2">
      <c r="B40" s="30"/>
      <c r="E40" s="23" t="s">
        <v>39</v>
      </c>
      <c r="F40" s="86">
        <f>ROUND((SUM(BH103:BH110) + SUM(BH132:BH180)),  2)</f>
        <v>0</v>
      </c>
      <c r="I40" s="110">
        <v>0.2</v>
      </c>
      <c r="J40" s="86">
        <f>0</f>
        <v>0</v>
      </c>
      <c r="L40" s="30"/>
    </row>
    <row r="41" spans="2:12" s="1" customFormat="1" ht="14.45" hidden="1" customHeight="1" x14ac:dyDescent="0.2">
      <c r="B41" s="30"/>
      <c r="E41" s="35" t="s">
        <v>40</v>
      </c>
      <c r="F41" s="107">
        <f>ROUND((SUM(BI103:BI110) + SUM(BI132:BI180)),  2)</f>
        <v>0</v>
      </c>
      <c r="G41" s="108"/>
      <c r="H41" s="108"/>
      <c r="I41" s="109">
        <v>0</v>
      </c>
      <c r="J41" s="107">
        <f>0</f>
        <v>0</v>
      </c>
      <c r="L41" s="30"/>
    </row>
    <row r="42" spans="2:12" s="1" customFormat="1" ht="6.95" customHeight="1" x14ac:dyDescent="0.2">
      <c r="B42" s="30"/>
      <c r="L42" s="30"/>
    </row>
    <row r="43" spans="2:12" s="1" customFormat="1" ht="25.35" customHeight="1" x14ac:dyDescent="0.2">
      <c r="B43" s="30"/>
      <c r="C43" s="101"/>
      <c r="D43" s="111" t="s">
        <v>41</v>
      </c>
      <c r="E43" s="57"/>
      <c r="F43" s="57"/>
      <c r="G43" s="112" t="s">
        <v>42</v>
      </c>
      <c r="H43" s="113" t="s">
        <v>43</v>
      </c>
      <c r="I43" s="57"/>
      <c r="J43" s="114">
        <f>SUM(J34:J41)</f>
        <v>0</v>
      </c>
      <c r="K43" s="115"/>
      <c r="L43" s="30"/>
    </row>
    <row r="44" spans="2:12" s="1" customFormat="1" ht="14.45" customHeight="1" x14ac:dyDescent="0.2">
      <c r="B44" s="30"/>
      <c r="L44" s="30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30"/>
      <c r="D50" s="42" t="s">
        <v>44</v>
      </c>
      <c r="E50" s="43"/>
      <c r="F50" s="43"/>
      <c r="G50" s="42" t="s">
        <v>45</v>
      </c>
      <c r="H50" s="43"/>
      <c r="I50" s="43"/>
      <c r="J50" s="43"/>
      <c r="K50" s="43"/>
      <c r="L50" s="30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30"/>
      <c r="D61" s="44" t="s">
        <v>46</v>
      </c>
      <c r="E61" s="32"/>
      <c r="F61" s="116" t="s">
        <v>47</v>
      </c>
      <c r="G61" s="44" t="s">
        <v>46</v>
      </c>
      <c r="H61" s="32"/>
      <c r="I61" s="32"/>
      <c r="J61" s="117" t="s">
        <v>47</v>
      </c>
      <c r="K61" s="32"/>
      <c r="L61" s="30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30"/>
      <c r="D65" s="42" t="s">
        <v>48</v>
      </c>
      <c r="E65" s="43"/>
      <c r="F65" s="43"/>
      <c r="G65" s="42" t="s">
        <v>49</v>
      </c>
      <c r="H65" s="43"/>
      <c r="I65" s="43"/>
      <c r="J65" s="43"/>
      <c r="K65" s="43"/>
      <c r="L65" s="30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30"/>
      <c r="D76" s="44" t="s">
        <v>46</v>
      </c>
      <c r="E76" s="32"/>
      <c r="F76" s="116" t="s">
        <v>47</v>
      </c>
      <c r="G76" s="44" t="s">
        <v>46</v>
      </c>
      <c r="H76" s="32"/>
      <c r="I76" s="32"/>
      <c r="J76" s="117" t="s">
        <v>47</v>
      </c>
      <c r="K76" s="32"/>
      <c r="L76" s="30"/>
    </row>
    <row r="77" spans="2:12" s="1" customFormat="1" ht="14.45" customHeight="1" x14ac:dyDescent="0.2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12" s="1" customFormat="1" ht="6.95" customHeight="1" x14ac:dyDescent="0.2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12" s="1" customFormat="1" ht="24.95" customHeight="1" x14ac:dyDescent="0.2">
      <c r="B82" s="30"/>
      <c r="C82" s="17" t="s">
        <v>4588</v>
      </c>
      <c r="L82" s="30"/>
    </row>
    <row r="83" spans="2:12" s="1" customFormat="1" ht="6.95" customHeight="1" x14ac:dyDescent="0.2">
      <c r="B83" s="30"/>
      <c r="L83" s="30"/>
    </row>
    <row r="84" spans="2:12" s="1" customFormat="1" ht="12" customHeight="1" x14ac:dyDescent="0.2">
      <c r="B84" s="30"/>
      <c r="C84" s="23" t="s">
        <v>14</v>
      </c>
      <c r="L84" s="30"/>
    </row>
    <row r="85" spans="2:12" s="1" customFormat="1" ht="16.5" customHeight="1" x14ac:dyDescent="0.2">
      <c r="B85" s="30"/>
      <c r="E85" s="259" t="str">
        <f>E7</f>
        <v>KFA - Košická futbalová aréna II. a III. etapa</v>
      </c>
      <c r="F85" s="261"/>
      <c r="G85" s="261"/>
      <c r="H85" s="261"/>
      <c r="L85" s="30"/>
    </row>
    <row r="86" spans="2:12" ht="12" customHeight="1" x14ac:dyDescent="0.2">
      <c r="B86" s="16"/>
      <c r="C86" s="23" t="s">
        <v>180</v>
      </c>
      <c r="L86" s="16"/>
    </row>
    <row r="87" spans="2:12" s="1" customFormat="1" ht="16.5" customHeight="1" x14ac:dyDescent="0.2">
      <c r="B87" s="30"/>
      <c r="E87" s="259" t="s">
        <v>181</v>
      </c>
      <c r="F87" s="257"/>
      <c r="G87" s="257"/>
      <c r="H87" s="257"/>
      <c r="L87" s="30"/>
    </row>
    <row r="88" spans="2:12" s="1" customFormat="1" ht="12" customHeight="1" x14ac:dyDescent="0.2">
      <c r="B88" s="30"/>
      <c r="C88" s="23" t="s">
        <v>182</v>
      </c>
      <c r="L88" s="30"/>
    </row>
    <row r="89" spans="2:12" s="1" customFormat="1" ht="16.5" customHeight="1" x14ac:dyDescent="0.2">
      <c r="B89" s="30"/>
      <c r="E89" s="226" t="str">
        <f>E11</f>
        <v>016 - ZTI - Vstavok D4</v>
      </c>
      <c r="F89" s="257"/>
      <c r="G89" s="257"/>
      <c r="H89" s="257"/>
      <c r="L89" s="30"/>
    </row>
    <row r="90" spans="2:12" s="1" customFormat="1" ht="6.95" customHeight="1" x14ac:dyDescent="0.2">
      <c r="B90" s="30"/>
      <c r="L90" s="30"/>
    </row>
    <row r="91" spans="2:12" s="1" customFormat="1" ht="12" customHeight="1" x14ac:dyDescent="0.2">
      <c r="B91" s="30"/>
      <c r="C91" s="23" t="s">
        <v>17</v>
      </c>
      <c r="F91" s="21" t="str">
        <f>F14</f>
        <v xml:space="preserve"> </v>
      </c>
      <c r="I91" s="23" t="s">
        <v>19</v>
      </c>
      <c r="J91" s="53" t="str">
        <f>IF(J14="","",J14)</f>
        <v>4.10.2022 - REV05</v>
      </c>
      <c r="L91" s="30"/>
    </row>
    <row r="92" spans="2:12" s="1" customFormat="1" ht="6.95" customHeight="1" x14ac:dyDescent="0.2">
      <c r="B92" s="30"/>
      <c r="L92" s="30"/>
    </row>
    <row r="93" spans="2:12" s="1" customFormat="1" ht="15.2" customHeight="1" x14ac:dyDescent="0.2">
      <c r="B93" s="30"/>
      <c r="C93" s="23" t="s">
        <v>20</v>
      </c>
      <c r="F93" s="21" t="str">
        <f>E17</f>
        <v xml:space="preserve"> </v>
      </c>
      <c r="I93" s="23" t="s">
        <v>25</v>
      </c>
      <c r="J93" s="26" t="str">
        <f>E23</f>
        <v>HESCON,s.r.o.</v>
      </c>
      <c r="L93" s="30"/>
    </row>
    <row r="94" spans="2:12" s="1" customFormat="1" ht="15.2" customHeight="1" x14ac:dyDescent="0.2">
      <c r="B94" s="30"/>
      <c r="C94" s="23" t="s">
        <v>23</v>
      </c>
      <c r="F94" s="21" t="str">
        <f>IF(E20="","",E20)</f>
        <v>Vyplň údaj</v>
      </c>
      <c r="I94" s="23" t="s">
        <v>27</v>
      </c>
      <c r="J94" s="26" t="str">
        <f>E26</f>
        <v xml:space="preserve"> </v>
      </c>
      <c r="L94" s="30"/>
    </row>
    <row r="95" spans="2:12" s="1" customFormat="1" ht="10.35" customHeight="1" x14ac:dyDescent="0.2">
      <c r="B95" s="30"/>
      <c r="L95" s="30"/>
    </row>
    <row r="96" spans="2:12" s="1" customFormat="1" ht="29.25" customHeight="1" x14ac:dyDescent="0.2">
      <c r="B96" s="30"/>
      <c r="C96" s="118" t="s">
        <v>188</v>
      </c>
      <c r="D96" s="101"/>
      <c r="E96" s="101"/>
      <c r="F96" s="101"/>
      <c r="G96" s="101"/>
      <c r="H96" s="101"/>
      <c r="I96" s="101"/>
      <c r="J96" s="119" t="s">
        <v>189</v>
      </c>
      <c r="K96" s="101"/>
      <c r="L96" s="30"/>
    </row>
    <row r="97" spans="2:65" s="1" customFormat="1" ht="10.35" customHeight="1" x14ac:dyDescent="0.2">
      <c r="B97" s="30"/>
      <c r="L97" s="30"/>
    </row>
    <row r="98" spans="2:65" s="1" customFormat="1" ht="22.9" customHeight="1" x14ac:dyDescent="0.2">
      <c r="B98" s="30"/>
      <c r="C98" s="120" t="s">
        <v>190</v>
      </c>
      <c r="J98" s="66">
        <f>J132</f>
        <v>0</v>
      </c>
      <c r="L98" s="30"/>
      <c r="AU98" s="13" t="s">
        <v>191</v>
      </c>
    </row>
    <row r="99" spans="2:65" s="8" customFormat="1" ht="24.95" customHeight="1" x14ac:dyDescent="0.2">
      <c r="B99" s="121"/>
      <c r="D99" s="122" t="s">
        <v>2918</v>
      </c>
      <c r="E99" s="123"/>
      <c r="F99" s="123"/>
      <c r="G99" s="123"/>
      <c r="H99" s="123"/>
      <c r="I99" s="123"/>
      <c r="J99" s="124">
        <f>J133</f>
        <v>0</v>
      </c>
      <c r="L99" s="121"/>
    </row>
    <row r="100" spans="2:65" s="8" customFormat="1" ht="24.95" customHeight="1" x14ac:dyDescent="0.2">
      <c r="B100" s="121"/>
      <c r="D100" s="122" t="s">
        <v>2923</v>
      </c>
      <c r="E100" s="123"/>
      <c r="F100" s="123"/>
      <c r="G100" s="123"/>
      <c r="H100" s="123"/>
      <c r="I100" s="123"/>
      <c r="J100" s="124">
        <f>J156</f>
        <v>0</v>
      </c>
      <c r="L100" s="121"/>
    </row>
    <row r="101" spans="2:65" s="1" customFormat="1" ht="21.75" customHeight="1" x14ac:dyDescent="0.2">
      <c r="B101" s="30"/>
      <c r="L101" s="30"/>
    </row>
    <row r="102" spans="2:65" s="1" customFormat="1" ht="6.95" customHeight="1" x14ac:dyDescent="0.2">
      <c r="B102" s="30"/>
      <c r="L102" s="30"/>
    </row>
    <row r="103" spans="2:65" s="1" customFormat="1" ht="29.25" customHeight="1" x14ac:dyDescent="0.2">
      <c r="B103" s="30"/>
      <c r="C103" s="120" t="s">
        <v>217</v>
      </c>
      <c r="J103" s="129">
        <f>ROUND(J104 + J105 + J106 + J107 + J108 + J109,2)</f>
        <v>0</v>
      </c>
      <c r="L103" s="30"/>
      <c r="N103" s="130" t="s">
        <v>35</v>
      </c>
    </row>
    <row r="104" spans="2:65" s="1" customFormat="1" ht="18" customHeight="1" x14ac:dyDescent="0.2">
      <c r="B104" s="131"/>
      <c r="C104" s="132"/>
      <c r="D104" s="207" t="s">
        <v>218</v>
      </c>
      <c r="E104" s="260"/>
      <c r="F104" s="260"/>
      <c r="G104" s="132"/>
      <c r="H104" s="132"/>
      <c r="I104" s="132"/>
      <c r="J104" s="94">
        <v>0</v>
      </c>
      <c r="K104" s="132"/>
      <c r="L104" s="131"/>
      <c r="M104" s="132"/>
      <c r="N104" s="134" t="s">
        <v>37</v>
      </c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5" t="s">
        <v>219</v>
      </c>
      <c r="AZ104" s="132"/>
      <c r="BA104" s="132"/>
      <c r="BB104" s="132"/>
      <c r="BC104" s="132"/>
      <c r="BD104" s="132"/>
      <c r="BE104" s="136">
        <f t="shared" ref="BE104:BE109" si="0">IF(N104="základná",J104,0)</f>
        <v>0</v>
      </c>
      <c r="BF104" s="136">
        <f t="shared" ref="BF104:BF109" si="1">IF(N104="znížená",J104,0)</f>
        <v>0</v>
      </c>
      <c r="BG104" s="136">
        <f t="shared" ref="BG104:BG109" si="2">IF(N104="zákl. prenesená",J104,0)</f>
        <v>0</v>
      </c>
      <c r="BH104" s="136">
        <f t="shared" ref="BH104:BH109" si="3">IF(N104="zníž. prenesená",J104,0)</f>
        <v>0</v>
      </c>
      <c r="BI104" s="136">
        <f t="shared" ref="BI104:BI109" si="4">IF(N104="nulová",J104,0)</f>
        <v>0</v>
      </c>
      <c r="BJ104" s="135" t="s">
        <v>83</v>
      </c>
      <c r="BK104" s="132"/>
      <c r="BL104" s="132"/>
      <c r="BM104" s="132"/>
    </row>
    <row r="105" spans="2:65" s="1" customFormat="1" ht="18" customHeight="1" x14ac:dyDescent="0.2">
      <c r="B105" s="131"/>
      <c r="C105" s="132"/>
      <c r="D105" s="207" t="s">
        <v>220</v>
      </c>
      <c r="E105" s="260"/>
      <c r="F105" s="260"/>
      <c r="G105" s="132"/>
      <c r="H105" s="132"/>
      <c r="I105" s="132"/>
      <c r="J105" s="94">
        <v>0</v>
      </c>
      <c r="K105" s="132"/>
      <c r="L105" s="131"/>
      <c r="M105" s="132"/>
      <c r="N105" s="134" t="s">
        <v>37</v>
      </c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5" t="s">
        <v>219</v>
      </c>
      <c r="AZ105" s="132"/>
      <c r="BA105" s="132"/>
      <c r="BB105" s="132"/>
      <c r="BC105" s="132"/>
      <c r="BD105" s="132"/>
      <c r="BE105" s="136">
        <f t="shared" si="0"/>
        <v>0</v>
      </c>
      <c r="BF105" s="136">
        <f t="shared" si="1"/>
        <v>0</v>
      </c>
      <c r="BG105" s="136">
        <f t="shared" si="2"/>
        <v>0</v>
      </c>
      <c r="BH105" s="136">
        <f t="shared" si="3"/>
        <v>0</v>
      </c>
      <c r="BI105" s="136">
        <f t="shared" si="4"/>
        <v>0</v>
      </c>
      <c r="BJ105" s="135" t="s">
        <v>83</v>
      </c>
      <c r="BK105" s="132"/>
      <c r="BL105" s="132"/>
      <c r="BM105" s="132"/>
    </row>
    <row r="106" spans="2:65" s="1" customFormat="1" ht="18" customHeight="1" x14ac:dyDescent="0.2">
      <c r="B106" s="131"/>
      <c r="C106" s="132"/>
      <c r="D106" s="207" t="s">
        <v>221</v>
      </c>
      <c r="E106" s="260"/>
      <c r="F106" s="260"/>
      <c r="G106" s="132"/>
      <c r="H106" s="132"/>
      <c r="I106" s="132"/>
      <c r="J106" s="94">
        <v>0</v>
      </c>
      <c r="K106" s="132"/>
      <c r="L106" s="131"/>
      <c r="M106" s="132"/>
      <c r="N106" s="134" t="s">
        <v>37</v>
      </c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5" t="s">
        <v>219</v>
      </c>
      <c r="AZ106" s="132"/>
      <c r="BA106" s="132"/>
      <c r="BB106" s="132"/>
      <c r="BC106" s="132"/>
      <c r="BD106" s="132"/>
      <c r="BE106" s="136">
        <f t="shared" si="0"/>
        <v>0</v>
      </c>
      <c r="BF106" s="136">
        <f t="shared" si="1"/>
        <v>0</v>
      </c>
      <c r="BG106" s="136">
        <f t="shared" si="2"/>
        <v>0</v>
      </c>
      <c r="BH106" s="136">
        <f t="shared" si="3"/>
        <v>0</v>
      </c>
      <c r="BI106" s="136">
        <f t="shared" si="4"/>
        <v>0</v>
      </c>
      <c r="BJ106" s="135" t="s">
        <v>83</v>
      </c>
      <c r="BK106" s="132"/>
      <c r="BL106" s="132"/>
      <c r="BM106" s="132"/>
    </row>
    <row r="107" spans="2:65" s="1" customFormat="1" ht="18" customHeight="1" x14ac:dyDescent="0.2">
      <c r="B107" s="131"/>
      <c r="C107" s="132"/>
      <c r="D107" s="207" t="s">
        <v>222</v>
      </c>
      <c r="E107" s="260"/>
      <c r="F107" s="260"/>
      <c r="G107" s="132"/>
      <c r="H107" s="132"/>
      <c r="I107" s="132"/>
      <c r="J107" s="94">
        <v>0</v>
      </c>
      <c r="K107" s="132"/>
      <c r="L107" s="131"/>
      <c r="M107" s="132"/>
      <c r="N107" s="134" t="s">
        <v>37</v>
      </c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5" t="s">
        <v>219</v>
      </c>
      <c r="AZ107" s="132"/>
      <c r="BA107" s="132"/>
      <c r="BB107" s="132"/>
      <c r="BC107" s="132"/>
      <c r="BD107" s="132"/>
      <c r="BE107" s="136">
        <f t="shared" si="0"/>
        <v>0</v>
      </c>
      <c r="BF107" s="136">
        <f t="shared" si="1"/>
        <v>0</v>
      </c>
      <c r="BG107" s="136">
        <f t="shared" si="2"/>
        <v>0</v>
      </c>
      <c r="BH107" s="136">
        <f t="shared" si="3"/>
        <v>0</v>
      </c>
      <c r="BI107" s="136">
        <f t="shared" si="4"/>
        <v>0</v>
      </c>
      <c r="BJ107" s="135" t="s">
        <v>83</v>
      </c>
      <c r="BK107" s="132"/>
      <c r="BL107" s="132"/>
      <c r="BM107" s="132"/>
    </row>
    <row r="108" spans="2:65" s="1" customFormat="1" ht="18" customHeight="1" x14ac:dyDescent="0.2">
      <c r="B108" s="131"/>
      <c r="C108" s="132"/>
      <c r="D108" s="207" t="s">
        <v>223</v>
      </c>
      <c r="E108" s="260"/>
      <c r="F108" s="260"/>
      <c r="G108" s="132"/>
      <c r="H108" s="132"/>
      <c r="I108" s="132"/>
      <c r="J108" s="94">
        <v>0</v>
      </c>
      <c r="K108" s="132"/>
      <c r="L108" s="131"/>
      <c r="M108" s="132"/>
      <c r="N108" s="134" t="s">
        <v>37</v>
      </c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5" t="s">
        <v>219</v>
      </c>
      <c r="AZ108" s="132"/>
      <c r="BA108" s="132"/>
      <c r="BB108" s="132"/>
      <c r="BC108" s="132"/>
      <c r="BD108" s="132"/>
      <c r="BE108" s="136">
        <f t="shared" si="0"/>
        <v>0</v>
      </c>
      <c r="BF108" s="136">
        <f t="shared" si="1"/>
        <v>0</v>
      </c>
      <c r="BG108" s="136">
        <f t="shared" si="2"/>
        <v>0</v>
      </c>
      <c r="BH108" s="136">
        <f t="shared" si="3"/>
        <v>0</v>
      </c>
      <c r="BI108" s="136">
        <f t="shared" si="4"/>
        <v>0</v>
      </c>
      <c r="BJ108" s="135" t="s">
        <v>83</v>
      </c>
      <c r="BK108" s="132"/>
      <c r="BL108" s="132"/>
      <c r="BM108" s="132"/>
    </row>
    <row r="109" spans="2:65" s="1" customFormat="1" ht="18" customHeight="1" x14ac:dyDescent="0.2">
      <c r="B109" s="131"/>
      <c r="C109" s="132"/>
      <c r="D109" s="133" t="s">
        <v>224</v>
      </c>
      <c r="E109" s="132"/>
      <c r="F109" s="132"/>
      <c r="G109" s="132"/>
      <c r="H109" s="132"/>
      <c r="I109" s="132"/>
      <c r="J109" s="94">
        <f>ROUND(J32*T109,2)</f>
        <v>0</v>
      </c>
      <c r="K109" s="132"/>
      <c r="L109" s="131"/>
      <c r="M109" s="132"/>
      <c r="N109" s="134" t="s">
        <v>37</v>
      </c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5" t="s">
        <v>225</v>
      </c>
      <c r="AZ109" s="132"/>
      <c r="BA109" s="132"/>
      <c r="BB109" s="132"/>
      <c r="BC109" s="132"/>
      <c r="BD109" s="132"/>
      <c r="BE109" s="136">
        <f t="shared" si="0"/>
        <v>0</v>
      </c>
      <c r="BF109" s="136">
        <f t="shared" si="1"/>
        <v>0</v>
      </c>
      <c r="BG109" s="136">
        <f t="shared" si="2"/>
        <v>0</v>
      </c>
      <c r="BH109" s="136">
        <f t="shared" si="3"/>
        <v>0</v>
      </c>
      <c r="BI109" s="136">
        <f t="shared" si="4"/>
        <v>0</v>
      </c>
      <c r="BJ109" s="135" t="s">
        <v>83</v>
      </c>
      <c r="BK109" s="132"/>
      <c r="BL109" s="132"/>
      <c r="BM109" s="132"/>
    </row>
    <row r="110" spans="2:65" s="1" customFormat="1" x14ac:dyDescent="0.2">
      <c r="B110" s="30"/>
      <c r="L110" s="30"/>
    </row>
    <row r="111" spans="2:65" s="1" customFormat="1" ht="29.25" customHeight="1" x14ac:dyDescent="0.2">
      <c r="B111" s="30"/>
      <c r="C111" s="100" t="s">
        <v>179</v>
      </c>
      <c r="D111" s="101"/>
      <c r="E111" s="101"/>
      <c r="F111" s="101"/>
      <c r="G111" s="101"/>
      <c r="H111" s="101"/>
      <c r="I111" s="101"/>
      <c r="J111" s="102">
        <f>ROUND(J98+J103,2)</f>
        <v>0</v>
      </c>
      <c r="K111" s="101"/>
      <c r="L111" s="30"/>
    </row>
    <row r="112" spans="2:65" s="1" customFormat="1" ht="6.95" customHeight="1" x14ac:dyDescent="0.2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30"/>
    </row>
    <row r="116" spans="2:12" s="1" customFormat="1" ht="6.95" customHeight="1" x14ac:dyDescent="0.2"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30"/>
    </row>
    <row r="117" spans="2:12" s="1" customFormat="1" ht="24.95" customHeight="1" x14ac:dyDescent="0.2">
      <c r="B117" s="30"/>
      <c r="C117" s="17" t="s">
        <v>4589</v>
      </c>
      <c r="L117" s="30"/>
    </row>
    <row r="118" spans="2:12" s="1" customFormat="1" ht="6.95" customHeight="1" x14ac:dyDescent="0.2">
      <c r="B118" s="30"/>
      <c r="L118" s="30"/>
    </row>
    <row r="119" spans="2:12" s="1" customFormat="1" ht="12" customHeight="1" x14ac:dyDescent="0.2">
      <c r="B119" s="30"/>
      <c r="C119" s="23" t="s">
        <v>14</v>
      </c>
      <c r="L119" s="30"/>
    </row>
    <row r="120" spans="2:12" s="1" customFormat="1" ht="16.5" customHeight="1" x14ac:dyDescent="0.2">
      <c r="B120" s="30"/>
      <c r="E120" s="259" t="str">
        <f>E7</f>
        <v>KFA - Košická futbalová aréna II. a III. etapa</v>
      </c>
      <c r="F120" s="261"/>
      <c r="G120" s="261"/>
      <c r="H120" s="261"/>
      <c r="L120" s="30"/>
    </row>
    <row r="121" spans="2:12" ht="12" customHeight="1" x14ac:dyDescent="0.2">
      <c r="B121" s="16"/>
      <c r="C121" s="23" t="s">
        <v>180</v>
      </c>
      <c r="L121" s="16"/>
    </row>
    <row r="122" spans="2:12" s="1" customFormat="1" ht="16.5" customHeight="1" x14ac:dyDescent="0.2">
      <c r="B122" s="30"/>
      <c r="E122" s="259" t="s">
        <v>181</v>
      </c>
      <c r="F122" s="257"/>
      <c r="G122" s="257"/>
      <c r="H122" s="257"/>
      <c r="L122" s="30"/>
    </row>
    <row r="123" spans="2:12" s="1" customFormat="1" ht="12" customHeight="1" x14ac:dyDescent="0.2">
      <c r="B123" s="30"/>
      <c r="C123" s="23" t="s">
        <v>182</v>
      </c>
      <c r="L123" s="30"/>
    </row>
    <row r="124" spans="2:12" s="1" customFormat="1" ht="16.5" customHeight="1" x14ac:dyDescent="0.2">
      <c r="B124" s="30"/>
      <c r="E124" s="226" t="str">
        <f>E11</f>
        <v>016 - ZTI - Vstavok D4</v>
      </c>
      <c r="F124" s="257"/>
      <c r="G124" s="257"/>
      <c r="H124" s="257"/>
      <c r="L124" s="30"/>
    </row>
    <row r="125" spans="2:12" s="1" customFormat="1" ht="6.95" customHeight="1" x14ac:dyDescent="0.2">
      <c r="B125" s="30"/>
      <c r="L125" s="30"/>
    </row>
    <row r="126" spans="2:12" s="1" customFormat="1" ht="12" customHeight="1" x14ac:dyDescent="0.2">
      <c r="B126" s="30"/>
      <c r="C126" s="23" t="s">
        <v>17</v>
      </c>
      <c r="F126" s="21" t="str">
        <f>F14</f>
        <v xml:space="preserve"> </v>
      </c>
      <c r="I126" s="23" t="s">
        <v>19</v>
      </c>
      <c r="J126" s="53" t="str">
        <f>IF(J14="","",J14)</f>
        <v>4.10.2022 - REV05</v>
      </c>
      <c r="L126" s="30"/>
    </row>
    <row r="127" spans="2:12" s="1" customFormat="1" ht="6.95" customHeight="1" x14ac:dyDescent="0.2">
      <c r="B127" s="30"/>
      <c r="L127" s="30"/>
    </row>
    <row r="128" spans="2:12" s="1" customFormat="1" ht="15.2" customHeight="1" x14ac:dyDescent="0.2">
      <c r="B128" s="30"/>
      <c r="C128" s="23" t="s">
        <v>20</v>
      </c>
      <c r="F128" s="21" t="str">
        <f>E17</f>
        <v xml:space="preserve"> </v>
      </c>
      <c r="I128" s="23" t="s">
        <v>25</v>
      </c>
      <c r="J128" s="26" t="str">
        <f>E23</f>
        <v>HESCON,s.r.o.</v>
      </c>
      <c r="L128" s="30"/>
    </row>
    <row r="129" spans="2:65" s="1" customFormat="1" ht="15.2" customHeight="1" x14ac:dyDescent="0.2">
      <c r="B129" s="30"/>
      <c r="C129" s="23" t="s">
        <v>23</v>
      </c>
      <c r="F129" s="21" t="str">
        <f>IF(E20="","",E20)</f>
        <v>Vyplň údaj</v>
      </c>
      <c r="I129" s="23" t="s">
        <v>27</v>
      </c>
      <c r="J129" s="26" t="str">
        <f>E26</f>
        <v xml:space="preserve"> </v>
      </c>
      <c r="L129" s="30"/>
    </row>
    <row r="130" spans="2:65" s="1" customFormat="1" ht="10.35" customHeight="1" x14ac:dyDescent="0.2">
      <c r="B130" s="30"/>
      <c r="L130" s="30"/>
    </row>
    <row r="131" spans="2:65" s="10" customFormat="1" ht="29.25" customHeight="1" x14ac:dyDescent="0.2">
      <c r="B131" s="137"/>
      <c r="C131" s="138" t="s">
        <v>226</v>
      </c>
      <c r="D131" s="139" t="s">
        <v>56</v>
      </c>
      <c r="E131" s="139" t="s">
        <v>52</v>
      </c>
      <c r="F131" s="139" t="s">
        <v>53</v>
      </c>
      <c r="G131" s="139" t="s">
        <v>227</v>
      </c>
      <c r="H131" s="139" t="s">
        <v>228</v>
      </c>
      <c r="I131" s="139" t="s">
        <v>229</v>
      </c>
      <c r="J131" s="140" t="s">
        <v>189</v>
      </c>
      <c r="K131" s="141" t="s">
        <v>230</v>
      </c>
      <c r="L131" s="137"/>
      <c r="M131" s="59" t="s">
        <v>1</v>
      </c>
      <c r="N131" s="60" t="s">
        <v>35</v>
      </c>
      <c r="O131" s="60" t="s">
        <v>231</v>
      </c>
      <c r="P131" s="60" t="s">
        <v>232</v>
      </c>
      <c r="Q131" s="60" t="s">
        <v>233</v>
      </c>
      <c r="R131" s="60" t="s">
        <v>234</v>
      </c>
      <c r="S131" s="60" t="s">
        <v>235</v>
      </c>
      <c r="T131" s="61" t="s">
        <v>236</v>
      </c>
    </row>
    <row r="132" spans="2:65" s="1" customFormat="1" ht="22.9" customHeight="1" x14ac:dyDescent="0.25">
      <c r="B132" s="30"/>
      <c r="C132" s="64" t="s">
        <v>187</v>
      </c>
      <c r="J132" s="142">
        <f>BK132</f>
        <v>0</v>
      </c>
      <c r="L132" s="30"/>
      <c r="M132" s="62"/>
      <c r="N132" s="54"/>
      <c r="O132" s="54"/>
      <c r="P132" s="143">
        <f>P133+P156</f>
        <v>0</v>
      </c>
      <c r="Q132" s="54"/>
      <c r="R132" s="143">
        <f>R133+R156</f>
        <v>0</v>
      </c>
      <c r="S132" s="54"/>
      <c r="T132" s="144">
        <f>T133+T156</f>
        <v>0</v>
      </c>
      <c r="AT132" s="13" t="s">
        <v>70</v>
      </c>
      <c r="AU132" s="13" t="s">
        <v>191</v>
      </c>
      <c r="BK132" s="145">
        <f>BK133+BK156</f>
        <v>0</v>
      </c>
    </row>
    <row r="133" spans="2:65" s="11" customFormat="1" ht="25.9" customHeight="1" x14ac:dyDescent="0.2">
      <c r="B133" s="146"/>
      <c r="D133" s="147" t="s">
        <v>70</v>
      </c>
      <c r="E133" s="148" t="s">
        <v>2920</v>
      </c>
      <c r="F133" s="148" t="s">
        <v>2844</v>
      </c>
      <c r="I133" s="149"/>
      <c r="J133" s="150">
        <f>BK133</f>
        <v>0</v>
      </c>
      <c r="L133" s="146"/>
      <c r="M133" s="151"/>
      <c r="P133" s="152">
        <f>SUM(P134:P155)</f>
        <v>0</v>
      </c>
      <c r="R133" s="152">
        <f>SUM(R134:R155)</f>
        <v>0</v>
      </c>
      <c r="T133" s="153">
        <f>SUM(T134:T155)</f>
        <v>0</v>
      </c>
      <c r="AR133" s="147" t="s">
        <v>78</v>
      </c>
      <c r="AT133" s="154" t="s">
        <v>70</v>
      </c>
      <c r="AU133" s="154" t="s">
        <v>71</v>
      </c>
      <c r="AY133" s="147" t="s">
        <v>239</v>
      </c>
      <c r="BK133" s="155">
        <f>SUM(BK134:BK155)</f>
        <v>0</v>
      </c>
    </row>
    <row r="134" spans="2:65" s="1" customFormat="1" ht="16.5" customHeight="1" x14ac:dyDescent="0.2">
      <c r="B134" s="131"/>
      <c r="C134" s="158" t="s">
        <v>78</v>
      </c>
      <c r="D134" s="158" t="s">
        <v>241</v>
      </c>
      <c r="E134" s="159" t="s">
        <v>2845</v>
      </c>
      <c r="F134" s="160" t="s">
        <v>2846</v>
      </c>
      <c r="G134" s="161" t="s">
        <v>331</v>
      </c>
      <c r="H134" s="162">
        <v>12</v>
      </c>
      <c r="I134" s="163"/>
      <c r="J134" s="164">
        <f t="shared" ref="J134:J155" si="5">ROUND(I134*H134,2)</f>
        <v>0</v>
      </c>
      <c r="K134" s="165"/>
      <c r="L134" s="30"/>
      <c r="M134" s="166" t="s">
        <v>1</v>
      </c>
      <c r="N134" s="130" t="s">
        <v>37</v>
      </c>
      <c r="P134" s="167">
        <f t="shared" ref="P134:P155" si="6">O134*H134</f>
        <v>0</v>
      </c>
      <c r="Q134" s="167">
        <v>0</v>
      </c>
      <c r="R134" s="167">
        <f t="shared" ref="R134:R155" si="7">Q134*H134</f>
        <v>0</v>
      </c>
      <c r="S134" s="167">
        <v>0</v>
      </c>
      <c r="T134" s="168">
        <f t="shared" ref="T134:T155" si="8">S134*H134</f>
        <v>0</v>
      </c>
      <c r="AR134" s="169" t="s">
        <v>245</v>
      </c>
      <c r="AT134" s="169" t="s">
        <v>241</v>
      </c>
      <c r="AU134" s="169" t="s">
        <v>78</v>
      </c>
      <c r="AY134" s="13" t="s">
        <v>239</v>
      </c>
      <c r="BE134" s="97">
        <f t="shared" ref="BE134:BE155" si="9">IF(N134="základná",J134,0)</f>
        <v>0</v>
      </c>
      <c r="BF134" s="97">
        <f t="shared" ref="BF134:BF155" si="10">IF(N134="znížená",J134,0)</f>
        <v>0</v>
      </c>
      <c r="BG134" s="97">
        <f t="shared" ref="BG134:BG155" si="11">IF(N134="zákl. prenesená",J134,0)</f>
        <v>0</v>
      </c>
      <c r="BH134" s="97">
        <f t="shared" ref="BH134:BH155" si="12">IF(N134="zníž. prenesená",J134,0)</f>
        <v>0</v>
      </c>
      <c r="BI134" s="97">
        <f t="shared" ref="BI134:BI155" si="13">IF(N134="nulová",J134,0)</f>
        <v>0</v>
      </c>
      <c r="BJ134" s="13" t="s">
        <v>83</v>
      </c>
      <c r="BK134" s="97">
        <f t="shared" ref="BK134:BK155" si="14">ROUND(I134*H134,2)</f>
        <v>0</v>
      </c>
      <c r="BL134" s="13" t="s">
        <v>245</v>
      </c>
      <c r="BM134" s="169" t="s">
        <v>83</v>
      </c>
    </row>
    <row r="135" spans="2:65" s="1" customFormat="1" ht="16.5" customHeight="1" x14ac:dyDescent="0.2">
      <c r="B135" s="131"/>
      <c r="C135" s="158" t="s">
        <v>83</v>
      </c>
      <c r="D135" s="158" t="s">
        <v>241</v>
      </c>
      <c r="E135" s="159" t="s">
        <v>2847</v>
      </c>
      <c r="F135" s="160" t="s">
        <v>2848</v>
      </c>
      <c r="G135" s="161" t="s">
        <v>331</v>
      </c>
      <c r="H135" s="162">
        <v>9</v>
      </c>
      <c r="I135" s="163"/>
      <c r="J135" s="164">
        <f t="shared" si="5"/>
        <v>0</v>
      </c>
      <c r="K135" s="165"/>
      <c r="L135" s="30"/>
      <c r="M135" s="166" t="s">
        <v>1</v>
      </c>
      <c r="N135" s="130" t="s">
        <v>37</v>
      </c>
      <c r="P135" s="167">
        <f t="shared" si="6"/>
        <v>0</v>
      </c>
      <c r="Q135" s="167">
        <v>0</v>
      </c>
      <c r="R135" s="167">
        <f t="shared" si="7"/>
        <v>0</v>
      </c>
      <c r="S135" s="167">
        <v>0</v>
      </c>
      <c r="T135" s="168">
        <f t="shared" si="8"/>
        <v>0</v>
      </c>
      <c r="AR135" s="169" t="s">
        <v>245</v>
      </c>
      <c r="AT135" s="169" t="s">
        <v>241</v>
      </c>
      <c r="AU135" s="169" t="s">
        <v>78</v>
      </c>
      <c r="AY135" s="13" t="s">
        <v>239</v>
      </c>
      <c r="BE135" s="97">
        <f t="shared" si="9"/>
        <v>0</v>
      </c>
      <c r="BF135" s="97">
        <f t="shared" si="10"/>
        <v>0</v>
      </c>
      <c r="BG135" s="97">
        <f t="shared" si="11"/>
        <v>0</v>
      </c>
      <c r="BH135" s="97">
        <f t="shared" si="12"/>
        <v>0</v>
      </c>
      <c r="BI135" s="97">
        <f t="shared" si="13"/>
        <v>0</v>
      </c>
      <c r="BJ135" s="13" t="s">
        <v>83</v>
      </c>
      <c r="BK135" s="97">
        <f t="shared" si="14"/>
        <v>0</v>
      </c>
      <c r="BL135" s="13" t="s">
        <v>245</v>
      </c>
      <c r="BM135" s="169" t="s">
        <v>245</v>
      </c>
    </row>
    <row r="136" spans="2:65" s="1" customFormat="1" ht="16.5" customHeight="1" x14ac:dyDescent="0.2">
      <c r="B136" s="131"/>
      <c r="C136" s="158" t="s">
        <v>251</v>
      </c>
      <c r="D136" s="158" t="s">
        <v>241</v>
      </c>
      <c r="E136" s="159" t="s">
        <v>2855</v>
      </c>
      <c r="F136" s="160" t="s">
        <v>2972</v>
      </c>
      <c r="G136" s="161" t="s">
        <v>331</v>
      </c>
      <c r="H136" s="162">
        <v>9</v>
      </c>
      <c r="I136" s="163"/>
      <c r="J136" s="164">
        <f t="shared" si="5"/>
        <v>0</v>
      </c>
      <c r="K136" s="165"/>
      <c r="L136" s="30"/>
      <c r="M136" s="166" t="s">
        <v>1</v>
      </c>
      <c r="N136" s="130" t="s">
        <v>37</v>
      </c>
      <c r="P136" s="167">
        <f t="shared" si="6"/>
        <v>0</v>
      </c>
      <c r="Q136" s="167">
        <v>0</v>
      </c>
      <c r="R136" s="167">
        <f t="shared" si="7"/>
        <v>0</v>
      </c>
      <c r="S136" s="167">
        <v>0</v>
      </c>
      <c r="T136" s="168">
        <f t="shared" si="8"/>
        <v>0</v>
      </c>
      <c r="AR136" s="169" t="s">
        <v>245</v>
      </c>
      <c r="AT136" s="169" t="s">
        <v>241</v>
      </c>
      <c r="AU136" s="169" t="s">
        <v>78</v>
      </c>
      <c r="AY136" s="13" t="s">
        <v>239</v>
      </c>
      <c r="BE136" s="97">
        <f t="shared" si="9"/>
        <v>0</v>
      </c>
      <c r="BF136" s="97">
        <f t="shared" si="10"/>
        <v>0</v>
      </c>
      <c r="BG136" s="97">
        <f t="shared" si="11"/>
        <v>0</v>
      </c>
      <c r="BH136" s="97">
        <f t="shared" si="12"/>
        <v>0</v>
      </c>
      <c r="BI136" s="97">
        <f t="shared" si="13"/>
        <v>0</v>
      </c>
      <c r="BJ136" s="13" t="s">
        <v>83</v>
      </c>
      <c r="BK136" s="97">
        <f t="shared" si="14"/>
        <v>0</v>
      </c>
      <c r="BL136" s="13" t="s">
        <v>245</v>
      </c>
      <c r="BM136" s="169" t="s">
        <v>262</v>
      </c>
    </row>
    <row r="137" spans="2:65" s="1" customFormat="1" ht="16.5" customHeight="1" x14ac:dyDescent="0.2">
      <c r="B137" s="131"/>
      <c r="C137" s="170" t="s">
        <v>245</v>
      </c>
      <c r="D137" s="170" t="s">
        <v>275</v>
      </c>
      <c r="E137" s="171" t="s">
        <v>2845</v>
      </c>
      <c r="F137" s="172" t="s">
        <v>2849</v>
      </c>
      <c r="G137" s="173" t="s">
        <v>331</v>
      </c>
      <c r="H137" s="174">
        <v>2</v>
      </c>
      <c r="I137" s="175"/>
      <c r="J137" s="176">
        <f t="shared" si="5"/>
        <v>0</v>
      </c>
      <c r="K137" s="177"/>
      <c r="L137" s="178"/>
      <c r="M137" s="179" t="s">
        <v>1</v>
      </c>
      <c r="N137" s="180" t="s">
        <v>37</v>
      </c>
      <c r="P137" s="167">
        <f t="shared" si="6"/>
        <v>0</v>
      </c>
      <c r="Q137" s="167">
        <v>0</v>
      </c>
      <c r="R137" s="167">
        <f t="shared" si="7"/>
        <v>0</v>
      </c>
      <c r="S137" s="167">
        <v>0</v>
      </c>
      <c r="T137" s="168">
        <f t="shared" si="8"/>
        <v>0</v>
      </c>
      <c r="AR137" s="169" t="s">
        <v>270</v>
      </c>
      <c r="AT137" s="169" t="s">
        <v>275</v>
      </c>
      <c r="AU137" s="169" t="s">
        <v>78</v>
      </c>
      <c r="AY137" s="13" t="s">
        <v>239</v>
      </c>
      <c r="BE137" s="97">
        <f t="shared" si="9"/>
        <v>0</v>
      </c>
      <c r="BF137" s="97">
        <f t="shared" si="10"/>
        <v>0</v>
      </c>
      <c r="BG137" s="97">
        <f t="shared" si="11"/>
        <v>0</v>
      </c>
      <c r="BH137" s="97">
        <f t="shared" si="12"/>
        <v>0</v>
      </c>
      <c r="BI137" s="97">
        <f t="shared" si="13"/>
        <v>0</v>
      </c>
      <c r="BJ137" s="13" t="s">
        <v>83</v>
      </c>
      <c r="BK137" s="97">
        <f t="shared" si="14"/>
        <v>0</v>
      </c>
      <c r="BL137" s="13" t="s">
        <v>245</v>
      </c>
      <c r="BM137" s="169" t="s">
        <v>270</v>
      </c>
    </row>
    <row r="138" spans="2:65" s="1" customFormat="1" ht="16.5" customHeight="1" x14ac:dyDescent="0.2">
      <c r="B138" s="131"/>
      <c r="C138" s="170" t="s">
        <v>258</v>
      </c>
      <c r="D138" s="170" t="s">
        <v>275</v>
      </c>
      <c r="E138" s="171" t="s">
        <v>2847</v>
      </c>
      <c r="F138" s="172" t="s">
        <v>2973</v>
      </c>
      <c r="G138" s="173" t="s">
        <v>331</v>
      </c>
      <c r="H138" s="174">
        <v>1</v>
      </c>
      <c r="I138" s="175"/>
      <c r="J138" s="176">
        <f t="shared" si="5"/>
        <v>0</v>
      </c>
      <c r="K138" s="177"/>
      <c r="L138" s="178"/>
      <c r="M138" s="179" t="s">
        <v>1</v>
      </c>
      <c r="N138" s="180" t="s">
        <v>37</v>
      </c>
      <c r="P138" s="167">
        <f t="shared" si="6"/>
        <v>0</v>
      </c>
      <c r="Q138" s="167">
        <v>0</v>
      </c>
      <c r="R138" s="167">
        <f t="shared" si="7"/>
        <v>0</v>
      </c>
      <c r="S138" s="167">
        <v>0</v>
      </c>
      <c r="T138" s="168">
        <f t="shared" si="8"/>
        <v>0</v>
      </c>
      <c r="AR138" s="169" t="s">
        <v>270</v>
      </c>
      <c r="AT138" s="169" t="s">
        <v>275</v>
      </c>
      <c r="AU138" s="169" t="s">
        <v>78</v>
      </c>
      <c r="AY138" s="13" t="s">
        <v>239</v>
      </c>
      <c r="BE138" s="97">
        <f t="shared" si="9"/>
        <v>0</v>
      </c>
      <c r="BF138" s="97">
        <f t="shared" si="10"/>
        <v>0</v>
      </c>
      <c r="BG138" s="97">
        <f t="shared" si="11"/>
        <v>0</v>
      </c>
      <c r="BH138" s="97">
        <f t="shared" si="12"/>
        <v>0</v>
      </c>
      <c r="BI138" s="97">
        <f t="shared" si="13"/>
        <v>0</v>
      </c>
      <c r="BJ138" s="13" t="s">
        <v>83</v>
      </c>
      <c r="BK138" s="97">
        <f t="shared" si="14"/>
        <v>0</v>
      </c>
      <c r="BL138" s="13" t="s">
        <v>245</v>
      </c>
      <c r="BM138" s="169" t="s">
        <v>280</v>
      </c>
    </row>
    <row r="139" spans="2:65" s="1" customFormat="1" ht="16.5" customHeight="1" x14ac:dyDescent="0.2">
      <c r="B139" s="131"/>
      <c r="C139" s="170" t="s">
        <v>262</v>
      </c>
      <c r="D139" s="170" t="s">
        <v>275</v>
      </c>
      <c r="E139" s="171" t="s">
        <v>2855</v>
      </c>
      <c r="F139" s="172" t="s">
        <v>2850</v>
      </c>
      <c r="G139" s="173" t="s">
        <v>331</v>
      </c>
      <c r="H139" s="174">
        <v>3</v>
      </c>
      <c r="I139" s="175"/>
      <c r="J139" s="176">
        <f t="shared" si="5"/>
        <v>0</v>
      </c>
      <c r="K139" s="177"/>
      <c r="L139" s="178"/>
      <c r="M139" s="179" t="s">
        <v>1</v>
      </c>
      <c r="N139" s="180" t="s">
        <v>37</v>
      </c>
      <c r="P139" s="167">
        <f t="shared" si="6"/>
        <v>0</v>
      </c>
      <c r="Q139" s="167">
        <v>0</v>
      </c>
      <c r="R139" s="167">
        <f t="shared" si="7"/>
        <v>0</v>
      </c>
      <c r="S139" s="167">
        <v>0</v>
      </c>
      <c r="T139" s="168">
        <f t="shared" si="8"/>
        <v>0</v>
      </c>
      <c r="AR139" s="169" t="s">
        <v>270</v>
      </c>
      <c r="AT139" s="169" t="s">
        <v>275</v>
      </c>
      <c r="AU139" s="169" t="s">
        <v>78</v>
      </c>
      <c r="AY139" s="13" t="s">
        <v>239</v>
      </c>
      <c r="BE139" s="97">
        <f t="shared" si="9"/>
        <v>0</v>
      </c>
      <c r="BF139" s="97">
        <f t="shared" si="10"/>
        <v>0</v>
      </c>
      <c r="BG139" s="97">
        <f t="shared" si="11"/>
        <v>0</v>
      </c>
      <c r="BH139" s="97">
        <f t="shared" si="12"/>
        <v>0</v>
      </c>
      <c r="BI139" s="97">
        <f t="shared" si="13"/>
        <v>0</v>
      </c>
      <c r="BJ139" s="13" t="s">
        <v>83</v>
      </c>
      <c r="BK139" s="97">
        <f t="shared" si="14"/>
        <v>0</v>
      </c>
      <c r="BL139" s="13" t="s">
        <v>245</v>
      </c>
      <c r="BM139" s="169" t="s">
        <v>289</v>
      </c>
    </row>
    <row r="140" spans="2:65" s="1" customFormat="1" ht="21.75" customHeight="1" x14ac:dyDescent="0.2">
      <c r="B140" s="131"/>
      <c r="C140" s="158" t="s">
        <v>266</v>
      </c>
      <c r="D140" s="158" t="s">
        <v>241</v>
      </c>
      <c r="E140" s="159" t="s">
        <v>2851</v>
      </c>
      <c r="F140" s="160" t="s">
        <v>2852</v>
      </c>
      <c r="G140" s="161" t="s">
        <v>331</v>
      </c>
      <c r="H140" s="162">
        <v>2</v>
      </c>
      <c r="I140" s="163"/>
      <c r="J140" s="164">
        <f t="shared" si="5"/>
        <v>0</v>
      </c>
      <c r="K140" s="165"/>
      <c r="L140" s="30"/>
      <c r="M140" s="166" t="s">
        <v>1</v>
      </c>
      <c r="N140" s="130" t="s">
        <v>37</v>
      </c>
      <c r="P140" s="167">
        <f t="shared" si="6"/>
        <v>0</v>
      </c>
      <c r="Q140" s="167">
        <v>0</v>
      </c>
      <c r="R140" s="167">
        <f t="shared" si="7"/>
        <v>0</v>
      </c>
      <c r="S140" s="167">
        <v>0</v>
      </c>
      <c r="T140" s="168">
        <f t="shared" si="8"/>
        <v>0</v>
      </c>
      <c r="AR140" s="169" t="s">
        <v>245</v>
      </c>
      <c r="AT140" s="169" t="s">
        <v>241</v>
      </c>
      <c r="AU140" s="169" t="s">
        <v>78</v>
      </c>
      <c r="AY140" s="13" t="s">
        <v>239</v>
      </c>
      <c r="BE140" s="97">
        <f t="shared" si="9"/>
        <v>0</v>
      </c>
      <c r="BF140" s="97">
        <f t="shared" si="10"/>
        <v>0</v>
      </c>
      <c r="BG140" s="97">
        <f t="shared" si="11"/>
        <v>0</v>
      </c>
      <c r="BH140" s="97">
        <f t="shared" si="12"/>
        <v>0</v>
      </c>
      <c r="BI140" s="97">
        <f t="shared" si="13"/>
        <v>0</v>
      </c>
      <c r="BJ140" s="13" t="s">
        <v>83</v>
      </c>
      <c r="BK140" s="97">
        <f t="shared" si="14"/>
        <v>0</v>
      </c>
      <c r="BL140" s="13" t="s">
        <v>245</v>
      </c>
      <c r="BM140" s="169" t="s">
        <v>297</v>
      </c>
    </row>
    <row r="141" spans="2:65" s="1" customFormat="1" ht="21.75" customHeight="1" x14ac:dyDescent="0.2">
      <c r="B141" s="131"/>
      <c r="C141" s="158" t="s">
        <v>270</v>
      </c>
      <c r="D141" s="158" t="s">
        <v>241</v>
      </c>
      <c r="E141" s="159" t="s">
        <v>2927</v>
      </c>
      <c r="F141" s="160" t="s">
        <v>2974</v>
      </c>
      <c r="G141" s="161" t="s">
        <v>331</v>
      </c>
      <c r="H141" s="162">
        <v>1</v>
      </c>
      <c r="I141" s="163"/>
      <c r="J141" s="164">
        <f t="shared" si="5"/>
        <v>0</v>
      </c>
      <c r="K141" s="165"/>
      <c r="L141" s="30"/>
      <c r="M141" s="166" t="s">
        <v>1</v>
      </c>
      <c r="N141" s="130" t="s">
        <v>37</v>
      </c>
      <c r="P141" s="167">
        <f t="shared" si="6"/>
        <v>0</v>
      </c>
      <c r="Q141" s="167">
        <v>0</v>
      </c>
      <c r="R141" s="167">
        <f t="shared" si="7"/>
        <v>0</v>
      </c>
      <c r="S141" s="167">
        <v>0</v>
      </c>
      <c r="T141" s="168">
        <f t="shared" si="8"/>
        <v>0</v>
      </c>
      <c r="AR141" s="169" t="s">
        <v>245</v>
      </c>
      <c r="AT141" s="169" t="s">
        <v>241</v>
      </c>
      <c r="AU141" s="169" t="s">
        <v>78</v>
      </c>
      <c r="AY141" s="13" t="s">
        <v>239</v>
      </c>
      <c r="BE141" s="97">
        <f t="shared" si="9"/>
        <v>0</v>
      </c>
      <c r="BF141" s="97">
        <f t="shared" si="10"/>
        <v>0</v>
      </c>
      <c r="BG141" s="97">
        <f t="shared" si="11"/>
        <v>0</v>
      </c>
      <c r="BH141" s="97">
        <f t="shared" si="12"/>
        <v>0</v>
      </c>
      <c r="BI141" s="97">
        <f t="shared" si="13"/>
        <v>0</v>
      </c>
      <c r="BJ141" s="13" t="s">
        <v>83</v>
      </c>
      <c r="BK141" s="97">
        <f t="shared" si="14"/>
        <v>0</v>
      </c>
      <c r="BL141" s="13" t="s">
        <v>245</v>
      </c>
      <c r="BM141" s="169" t="s">
        <v>305</v>
      </c>
    </row>
    <row r="142" spans="2:65" s="1" customFormat="1" ht="21.75" customHeight="1" x14ac:dyDescent="0.2">
      <c r="B142" s="131"/>
      <c r="C142" s="158" t="s">
        <v>274</v>
      </c>
      <c r="D142" s="158" t="s">
        <v>241</v>
      </c>
      <c r="E142" s="159" t="s">
        <v>2853</v>
      </c>
      <c r="F142" s="160" t="s">
        <v>2854</v>
      </c>
      <c r="G142" s="161" t="s">
        <v>331</v>
      </c>
      <c r="H142" s="162">
        <v>3</v>
      </c>
      <c r="I142" s="163"/>
      <c r="J142" s="164">
        <f t="shared" si="5"/>
        <v>0</v>
      </c>
      <c r="K142" s="165"/>
      <c r="L142" s="30"/>
      <c r="M142" s="166" t="s">
        <v>1</v>
      </c>
      <c r="N142" s="130" t="s">
        <v>37</v>
      </c>
      <c r="P142" s="167">
        <f t="shared" si="6"/>
        <v>0</v>
      </c>
      <c r="Q142" s="167">
        <v>0</v>
      </c>
      <c r="R142" s="167">
        <f t="shared" si="7"/>
        <v>0</v>
      </c>
      <c r="S142" s="167">
        <v>0</v>
      </c>
      <c r="T142" s="168">
        <f t="shared" si="8"/>
        <v>0</v>
      </c>
      <c r="AR142" s="169" t="s">
        <v>245</v>
      </c>
      <c r="AT142" s="169" t="s">
        <v>241</v>
      </c>
      <c r="AU142" s="169" t="s">
        <v>78</v>
      </c>
      <c r="AY142" s="13" t="s">
        <v>239</v>
      </c>
      <c r="BE142" s="97">
        <f t="shared" si="9"/>
        <v>0</v>
      </c>
      <c r="BF142" s="97">
        <f t="shared" si="10"/>
        <v>0</v>
      </c>
      <c r="BG142" s="97">
        <f t="shared" si="11"/>
        <v>0</v>
      </c>
      <c r="BH142" s="97">
        <f t="shared" si="12"/>
        <v>0</v>
      </c>
      <c r="BI142" s="97">
        <f t="shared" si="13"/>
        <v>0</v>
      </c>
      <c r="BJ142" s="13" t="s">
        <v>83</v>
      </c>
      <c r="BK142" s="97">
        <f t="shared" si="14"/>
        <v>0</v>
      </c>
      <c r="BL142" s="13" t="s">
        <v>245</v>
      </c>
      <c r="BM142" s="169" t="s">
        <v>313</v>
      </c>
    </row>
    <row r="143" spans="2:65" s="1" customFormat="1" ht="16.5" customHeight="1" x14ac:dyDescent="0.2">
      <c r="B143" s="131"/>
      <c r="C143" s="170" t="s">
        <v>280</v>
      </c>
      <c r="D143" s="170" t="s">
        <v>275</v>
      </c>
      <c r="E143" s="171" t="s">
        <v>2873</v>
      </c>
      <c r="F143" s="172" t="s">
        <v>2856</v>
      </c>
      <c r="G143" s="173" t="s">
        <v>353</v>
      </c>
      <c r="H143" s="174">
        <v>1</v>
      </c>
      <c r="I143" s="175"/>
      <c r="J143" s="176">
        <f t="shared" si="5"/>
        <v>0</v>
      </c>
      <c r="K143" s="177"/>
      <c r="L143" s="178"/>
      <c r="M143" s="179" t="s">
        <v>1</v>
      </c>
      <c r="N143" s="180" t="s">
        <v>37</v>
      </c>
      <c r="P143" s="167">
        <f t="shared" si="6"/>
        <v>0</v>
      </c>
      <c r="Q143" s="167">
        <v>0</v>
      </c>
      <c r="R143" s="167">
        <f t="shared" si="7"/>
        <v>0</v>
      </c>
      <c r="S143" s="167">
        <v>0</v>
      </c>
      <c r="T143" s="168">
        <f t="shared" si="8"/>
        <v>0</v>
      </c>
      <c r="AR143" s="169" t="s">
        <v>270</v>
      </c>
      <c r="AT143" s="169" t="s">
        <v>275</v>
      </c>
      <c r="AU143" s="169" t="s">
        <v>78</v>
      </c>
      <c r="AY143" s="13" t="s">
        <v>239</v>
      </c>
      <c r="BE143" s="97">
        <f t="shared" si="9"/>
        <v>0</v>
      </c>
      <c r="BF143" s="97">
        <f t="shared" si="10"/>
        <v>0</v>
      </c>
      <c r="BG143" s="97">
        <f t="shared" si="11"/>
        <v>0</v>
      </c>
      <c r="BH143" s="97">
        <f t="shared" si="12"/>
        <v>0</v>
      </c>
      <c r="BI143" s="97">
        <f t="shared" si="13"/>
        <v>0</v>
      </c>
      <c r="BJ143" s="13" t="s">
        <v>83</v>
      </c>
      <c r="BK143" s="97">
        <f t="shared" si="14"/>
        <v>0</v>
      </c>
      <c r="BL143" s="13" t="s">
        <v>245</v>
      </c>
      <c r="BM143" s="169" t="s">
        <v>7</v>
      </c>
    </row>
    <row r="144" spans="2:65" s="1" customFormat="1" ht="24.2" customHeight="1" x14ac:dyDescent="0.2">
      <c r="B144" s="131"/>
      <c r="C144" s="158" t="s">
        <v>285</v>
      </c>
      <c r="D144" s="158" t="s">
        <v>241</v>
      </c>
      <c r="E144" s="159" t="s">
        <v>2857</v>
      </c>
      <c r="F144" s="160" t="s">
        <v>2858</v>
      </c>
      <c r="G144" s="161" t="s">
        <v>353</v>
      </c>
      <c r="H144" s="162">
        <v>1</v>
      </c>
      <c r="I144" s="163"/>
      <c r="J144" s="164">
        <f t="shared" si="5"/>
        <v>0</v>
      </c>
      <c r="K144" s="165"/>
      <c r="L144" s="30"/>
      <c r="M144" s="166" t="s">
        <v>1</v>
      </c>
      <c r="N144" s="130" t="s">
        <v>37</v>
      </c>
      <c r="P144" s="167">
        <f t="shared" si="6"/>
        <v>0</v>
      </c>
      <c r="Q144" s="167">
        <v>0</v>
      </c>
      <c r="R144" s="167">
        <f t="shared" si="7"/>
        <v>0</v>
      </c>
      <c r="S144" s="167">
        <v>0</v>
      </c>
      <c r="T144" s="168">
        <f t="shared" si="8"/>
        <v>0</v>
      </c>
      <c r="AR144" s="169" t="s">
        <v>245</v>
      </c>
      <c r="AT144" s="169" t="s">
        <v>241</v>
      </c>
      <c r="AU144" s="169" t="s">
        <v>78</v>
      </c>
      <c r="AY144" s="13" t="s">
        <v>239</v>
      </c>
      <c r="BE144" s="97">
        <f t="shared" si="9"/>
        <v>0</v>
      </c>
      <c r="BF144" s="97">
        <f t="shared" si="10"/>
        <v>0</v>
      </c>
      <c r="BG144" s="97">
        <f t="shared" si="11"/>
        <v>0</v>
      </c>
      <c r="BH144" s="97">
        <f t="shared" si="12"/>
        <v>0</v>
      </c>
      <c r="BI144" s="97">
        <f t="shared" si="13"/>
        <v>0</v>
      </c>
      <c r="BJ144" s="13" t="s">
        <v>83</v>
      </c>
      <c r="BK144" s="97">
        <f t="shared" si="14"/>
        <v>0</v>
      </c>
      <c r="BL144" s="13" t="s">
        <v>245</v>
      </c>
      <c r="BM144" s="169" t="s">
        <v>328</v>
      </c>
    </row>
    <row r="145" spans="2:65" s="1" customFormat="1" ht="24.2" customHeight="1" x14ac:dyDescent="0.2">
      <c r="B145" s="131"/>
      <c r="C145" s="158" t="s">
        <v>289</v>
      </c>
      <c r="D145" s="158" t="s">
        <v>241</v>
      </c>
      <c r="E145" s="159" t="s">
        <v>2859</v>
      </c>
      <c r="F145" s="160" t="s">
        <v>2860</v>
      </c>
      <c r="G145" s="161" t="s">
        <v>353</v>
      </c>
      <c r="H145" s="162">
        <v>2</v>
      </c>
      <c r="I145" s="163"/>
      <c r="J145" s="164">
        <f t="shared" si="5"/>
        <v>0</v>
      </c>
      <c r="K145" s="165"/>
      <c r="L145" s="30"/>
      <c r="M145" s="166" t="s">
        <v>1</v>
      </c>
      <c r="N145" s="130" t="s">
        <v>37</v>
      </c>
      <c r="P145" s="167">
        <f t="shared" si="6"/>
        <v>0</v>
      </c>
      <c r="Q145" s="167">
        <v>0</v>
      </c>
      <c r="R145" s="167">
        <f t="shared" si="7"/>
        <v>0</v>
      </c>
      <c r="S145" s="167">
        <v>0</v>
      </c>
      <c r="T145" s="168">
        <f t="shared" si="8"/>
        <v>0</v>
      </c>
      <c r="AR145" s="169" t="s">
        <v>245</v>
      </c>
      <c r="AT145" s="169" t="s">
        <v>241</v>
      </c>
      <c r="AU145" s="169" t="s">
        <v>78</v>
      </c>
      <c r="AY145" s="13" t="s">
        <v>239</v>
      </c>
      <c r="BE145" s="97">
        <f t="shared" si="9"/>
        <v>0</v>
      </c>
      <c r="BF145" s="97">
        <f t="shared" si="10"/>
        <v>0</v>
      </c>
      <c r="BG145" s="97">
        <f t="shared" si="11"/>
        <v>0</v>
      </c>
      <c r="BH145" s="97">
        <f t="shared" si="12"/>
        <v>0</v>
      </c>
      <c r="BI145" s="97">
        <f t="shared" si="13"/>
        <v>0</v>
      </c>
      <c r="BJ145" s="13" t="s">
        <v>83</v>
      </c>
      <c r="BK145" s="97">
        <f t="shared" si="14"/>
        <v>0</v>
      </c>
      <c r="BL145" s="13" t="s">
        <v>245</v>
      </c>
      <c r="BM145" s="169" t="s">
        <v>338</v>
      </c>
    </row>
    <row r="146" spans="2:65" s="1" customFormat="1" ht="24.2" customHeight="1" x14ac:dyDescent="0.2">
      <c r="B146" s="131"/>
      <c r="C146" s="158" t="s">
        <v>293</v>
      </c>
      <c r="D146" s="158" t="s">
        <v>241</v>
      </c>
      <c r="E146" s="159" t="s">
        <v>2861</v>
      </c>
      <c r="F146" s="160" t="s">
        <v>2862</v>
      </c>
      <c r="G146" s="161" t="s">
        <v>353</v>
      </c>
      <c r="H146" s="162">
        <v>2</v>
      </c>
      <c r="I146" s="163"/>
      <c r="J146" s="164">
        <f t="shared" si="5"/>
        <v>0</v>
      </c>
      <c r="K146" s="165"/>
      <c r="L146" s="30"/>
      <c r="M146" s="166" t="s">
        <v>1</v>
      </c>
      <c r="N146" s="130" t="s">
        <v>37</v>
      </c>
      <c r="P146" s="167">
        <f t="shared" si="6"/>
        <v>0</v>
      </c>
      <c r="Q146" s="167">
        <v>0</v>
      </c>
      <c r="R146" s="167">
        <f t="shared" si="7"/>
        <v>0</v>
      </c>
      <c r="S146" s="167">
        <v>0</v>
      </c>
      <c r="T146" s="168">
        <f t="shared" si="8"/>
        <v>0</v>
      </c>
      <c r="AR146" s="169" t="s">
        <v>245</v>
      </c>
      <c r="AT146" s="169" t="s">
        <v>241</v>
      </c>
      <c r="AU146" s="169" t="s">
        <v>78</v>
      </c>
      <c r="AY146" s="13" t="s">
        <v>239</v>
      </c>
      <c r="BE146" s="97">
        <f t="shared" si="9"/>
        <v>0</v>
      </c>
      <c r="BF146" s="97">
        <f t="shared" si="10"/>
        <v>0</v>
      </c>
      <c r="BG146" s="97">
        <f t="shared" si="11"/>
        <v>0</v>
      </c>
      <c r="BH146" s="97">
        <f t="shared" si="12"/>
        <v>0</v>
      </c>
      <c r="BI146" s="97">
        <f t="shared" si="13"/>
        <v>0</v>
      </c>
      <c r="BJ146" s="13" t="s">
        <v>83</v>
      </c>
      <c r="BK146" s="97">
        <f t="shared" si="14"/>
        <v>0</v>
      </c>
      <c r="BL146" s="13" t="s">
        <v>245</v>
      </c>
      <c r="BM146" s="169" t="s">
        <v>346</v>
      </c>
    </row>
    <row r="147" spans="2:65" s="1" customFormat="1" ht="16.5" customHeight="1" x14ac:dyDescent="0.2">
      <c r="B147" s="131"/>
      <c r="C147" s="170" t="s">
        <v>297</v>
      </c>
      <c r="D147" s="170" t="s">
        <v>275</v>
      </c>
      <c r="E147" s="171" t="s">
        <v>2875</v>
      </c>
      <c r="F147" s="172" t="s">
        <v>3020</v>
      </c>
      <c r="G147" s="173" t="s">
        <v>353</v>
      </c>
      <c r="H147" s="174">
        <v>1</v>
      </c>
      <c r="I147" s="175"/>
      <c r="J147" s="176">
        <f t="shared" si="5"/>
        <v>0</v>
      </c>
      <c r="K147" s="177"/>
      <c r="L147" s="178"/>
      <c r="M147" s="179" t="s">
        <v>1</v>
      </c>
      <c r="N147" s="180" t="s">
        <v>37</v>
      </c>
      <c r="P147" s="167">
        <f t="shared" si="6"/>
        <v>0</v>
      </c>
      <c r="Q147" s="167">
        <v>0</v>
      </c>
      <c r="R147" s="167">
        <f t="shared" si="7"/>
        <v>0</v>
      </c>
      <c r="S147" s="167">
        <v>0</v>
      </c>
      <c r="T147" s="168">
        <f t="shared" si="8"/>
        <v>0</v>
      </c>
      <c r="AR147" s="169" t="s">
        <v>270</v>
      </c>
      <c r="AT147" s="169" t="s">
        <v>275</v>
      </c>
      <c r="AU147" s="169" t="s">
        <v>78</v>
      </c>
      <c r="AY147" s="13" t="s">
        <v>239</v>
      </c>
      <c r="BE147" s="97">
        <f t="shared" si="9"/>
        <v>0</v>
      </c>
      <c r="BF147" s="97">
        <f t="shared" si="10"/>
        <v>0</v>
      </c>
      <c r="BG147" s="97">
        <f t="shared" si="11"/>
        <v>0</v>
      </c>
      <c r="BH147" s="97">
        <f t="shared" si="12"/>
        <v>0</v>
      </c>
      <c r="BI147" s="97">
        <f t="shared" si="13"/>
        <v>0</v>
      </c>
      <c r="BJ147" s="13" t="s">
        <v>83</v>
      </c>
      <c r="BK147" s="97">
        <f t="shared" si="14"/>
        <v>0</v>
      </c>
      <c r="BL147" s="13" t="s">
        <v>245</v>
      </c>
      <c r="BM147" s="169" t="s">
        <v>355</v>
      </c>
    </row>
    <row r="148" spans="2:65" s="1" customFormat="1" ht="24.2" customHeight="1" x14ac:dyDescent="0.2">
      <c r="B148" s="131"/>
      <c r="C148" s="158" t="s">
        <v>301</v>
      </c>
      <c r="D148" s="158" t="s">
        <v>241</v>
      </c>
      <c r="E148" s="159" t="s">
        <v>3021</v>
      </c>
      <c r="F148" s="160" t="s">
        <v>3022</v>
      </c>
      <c r="G148" s="161" t="s">
        <v>353</v>
      </c>
      <c r="H148" s="162">
        <v>1</v>
      </c>
      <c r="I148" s="163"/>
      <c r="J148" s="164">
        <f t="shared" si="5"/>
        <v>0</v>
      </c>
      <c r="K148" s="165"/>
      <c r="L148" s="30"/>
      <c r="M148" s="166" t="s">
        <v>1</v>
      </c>
      <c r="N148" s="130" t="s">
        <v>37</v>
      </c>
      <c r="P148" s="167">
        <f t="shared" si="6"/>
        <v>0</v>
      </c>
      <c r="Q148" s="167">
        <v>0</v>
      </c>
      <c r="R148" s="167">
        <f t="shared" si="7"/>
        <v>0</v>
      </c>
      <c r="S148" s="167">
        <v>0</v>
      </c>
      <c r="T148" s="168">
        <f t="shared" si="8"/>
        <v>0</v>
      </c>
      <c r="AR148" s="169" t="s">
        <v>245</v>
      </c>
      <c r="AT148" s="169" t="s">
        <v>241</v>
      </c>
      <c r="AU148" s="169" t="s">
        <v>78</v>
      </c>
      <c r="AY148" s="13" t="s">
        <v>239</v>
      </c>
      <c r="BE148" s="97">
        <f t="shared" si="9"/>
        <v>0</v>
      </c>
      <c r="BF148" s="97">
        <f t="shared" si="10"/>
        <v>0</v>
      </c>
      <c r="BG148" s="97">
        <f t="shared" si="11"/>
        <v>0</v>
      </c>
      <c r="BH148" s="97">
        <f t="shared" si="12"/>
        <v>0</v>
      </c>
      <c r="BI148" s="97">
        <f t="shared" si="13"/>
        <v>0</v>
      </c>
      <c r="BJ148" s="13" t="s">
        <v>83</v>
      </c>
      <c r="BK148" s="97">
        <f t="shared" si="14"/>
        <v>0</v>
      </c>
      <c r="BL148" s="13" t="s">
        <v>245</v>
      </c>
      <c r="BM148" s="169" t="s">
        <v>363</v>
      </c>
    </row>
    <row r="149" spans="2:65" s="1" customFormat="1" ht="16.5" customHeight="1" x14ac:dyDescent="0.2">
      <c r="B149" s="131"/>
      <c r="C149" s="170" t="s">
        <v>305</v>
      </c>
      <c r="D149" s="170" t="s">
        <v>275</v>
      </c>
      <c r="E149" s="171" t="s">
        <v>2877</v>
      </c>
      <c r="F149" s="172" t="s">
        <v>2978</v>
      </c>
      <c r="G149" s="173" t="s">
        <v>353</v>
      </c>
      <c r="H149" s="174">
        <v>1</v>
      </c>
      <c r="I149" s="175"/>
      <c r="J149" s="176">
        <f t="shared" si="5"/>
        <v>0</v>
      </c>
      <c r="K149" s="177"/>
      <c r="L149" s="178"/>
      <c r="M149" s="179" t="s">
        <v>1</v>
      </c>
      <c r="N149" s="180" t="s">
        <v>37</v>
      </c>
      <c r="P149" s="167">
        <f t="shared" si="6"/>
        <v>0</v>
      </c>
      <c r="Q149" s="167">
        <v>0</v>
      </c>
      <c r="R149" s="167">
        <f t="shared" si="7"/>
        <v>0</v>
      </c>
      <c r="S149" s="167">
        <v>0</v>
      </c>
      <c r="T149" s="168">
        <f t="shared" si="8"/>
        <v>0</v>
      </c>
      <c r="AR149" s="169" t="s">
        <v>270</v>
      </c>
      <c r="AT149" s="169" t="s">
        <v>275</v>
      </c>
      <c r="AU149" s="169" t="s">
        <v>78</v>
      </c>
      <c r="AY149" s="13" t="s">
        <v>239</v>
      </c>
      <c r="BE149" s="97">
        <f t="shared" si="9"/>
        <v>0</v>
      </c>
      <c r="BF149" s="97">
        <f t="shared" si="10"/>
        <v>0</v>
      </c>
      <c r="BG149" s="97">
        <f t="shared" si="11"/>
        <v>0</v>
      </c>
      <c r="BH149" s="97">
        <f t="shared" si="12"/>
        <v>0</v>
      </c>
      <c r="BI149" s="97">
        <f t="shared" si="13"/>
        <v>0</v>
      </c>
      <c r="BJ149" s="13" t="s">
        <v>83</v>
      </c>
      <c r="BK149" s="97">
        <f t="shared" si="14"/>
        <v>0</v>
      </c>
      <c r="BL149" s="13" t="s">
        <v>245</v>
      </c>
      <c r="BM149" s="169" t="s">
        <v>371</v>
      </c>
    </row>
    <row r="150" spans="2:65" s="1" customFormat="1" ht="24.2" customHeight="1" x14ac:dyDescent="0.2">
      <c r="B150" s="131"/>
      <c r="C150" s="158" t="s">
        <v>309</v>
      </c>
      <c r="D150" s="158" t="s">
        <v>241</v>
      </c>
      <c r="E150" s="159" t="s">
        <v>2938</v>
      </c>
      <c r="F150" s="160" t="s">
        <v>2981</v>
      </c>
      <c r="G150" s="161" t="s">
        <v>353</v>
      </c>
      <c r="H150" s="162">
        <v>1</v>
      </c>
      <c r="I150" s="163"/>
      <c r="J150" s="164">
        <f t="shared" si="5"/>
        <v>0</v>
      </c>
      <c r="K150" s="165"/>
      <c r="L150" s="30"/>
      <c r="M150" s="166" t="s">
        <v>1</v>
      </c>
      <c r="N150" s="130" t="s">
        <v>37</v>
      </c>
      <c r="P150" s="167">
        <f t="shared" si="6"/>
        <v>0</v>
      </c>
      <c r="Q150" s="167">
        <v>0</v>
      </c>
      <c r="R150" s="167">
        <f t="shared" si="7"/>
        <v>0</v>
      </c>
      <c r="S150" s="167">
        <v>0</v>
      </c>
      <c r="T150" s="168">
        <f t="shared" si="8"/>
        <v>0</v>
      </c>
      <c r="AR150" s="169" t="s">
        <v>245</v>
      </c>
      <c r="AT150" s="169" t="s">
        <v>241</v>
      </c>
      <c r="AU150" s="169" t="s">
        <v>78</v>
      </c>
      <c r="AY150" s="13" t="s">
        <v>239</v>
      </c>
      <c r="BE150" s="97">
        <f t="shared" si="9"/>
        <v>0</v>
      </c>
      <c r="BF150" s="97">
        <f t="shared" si="10"/>
        <v>0</v>
      </c>
      <c r="BG150" s="97">
        <f t="shared" si="11"/>
        <v>0</v>
      </c>
      <c r="BH150" s="97">
        <f t="shared" si="12"/>
        <v>0</v>
      </c>
      <c r="BI150" s="97">
        <f t="shared" si="13"/>
        <v>0</v>
      </c>
      <c r="BJ150" s="13" t="s">
        <v>83</v>
      </c>
      <c r="BK150" s="97">
        <f t="shared" si="14"/>
        <v>0</v>
      </c>
      <c r="BL150" s="13" t="s">
        <v>245</v>
      </c>
      <c r="BM150" s="169" t="s">
        <v>379</v>
      </c>
    </row>
    <row r="151" spans="2:65" s="1" customFormat="1" ht="24.2" customHeight="1" x14ac:dyDescent="0.2">
      <c r="B151" s="131"/>
      <c r="C151" s="158" t="s">
        <v>313</v>
      </c>
      <c r="D151" s="158" t="s">
        <v>241</v>
      </c>
      <c r="E151" s="159" t="s">
        <v>2863</v>
      </c>
      <c r="F151" s="160" t="s">
        <v>2864</v>
      </c>
      <c r="G151" s="161" t="s">
        <v>331</v>
      </c>
      <c r="H151" s="162">
        <v>21</v>
      </c>
      <c r="I151" s="163"/>
      <c r="J151" s="164">
        <f t="shared" si="5"/>
        <v>0</v>
      </c>
      <c r="K151" s="165"/>
      <c r="L151" s="30"/>
      <c r="M151" s="166" t="s">
        <v>1</v>
      </c>
      <c r="N151" s="130" t="s">
        <v>37</v>
      </c>
      <c r="P151" s="167">
        <f t="shared" si="6"/>
        <v>0</v>
      </c>
      <c r="Q151" s="167">
        <v>0</v>
      </c>
      <c r="R151" s="167">
        <f t="shared" si="7"/>
        <v>0</v>
      </c>
      <c r="S151" s="167">
        <v>0</v>
      </c>
      <c r="T151" s="168">
        <f t="shared" si="8"/>
        <v>0</v>
      </c>
      <c r="AR151" s="169" t="s">
        <v>245</v>
      </c>
      <c r="AT151" s="169" t="s">
        <v>241</v>
      </c>
      <c r="AU151" s="169" t="s">
        <v>78</v>
      </c>
      <c r="AY151" s="13" t="s">
        <v>239</v>
      </c>
      <c r="BE151" s="97">
        <f t="shared" si="9"/>
        <v>0</v>
      </c>
      <c r="BF151" s="97">
        <f t="shared" si="10"/>
        <v>0</v>
      </c>
      <c r="BG151" s="97">
        <f t="shared" si="11"/>
        <v>0</v>
      </c>
      <c r="BH151" s="97">
        <f t="shared" si="12"/>
        <v>0</v>
      </c>
      <c r="BI151" s="97">
        <f t="shared" si="13"/>
        <v>0</v>
      </c>
      <c r="BJ151" s="13" t="s">
        <v>83</v>
      </c>
      <c r="BK151" s="97">
        <f t="shared" si="14"/>
        <v>0</v>
      </c>
      <c r="BL151" s="13" t="s">
        <v>245</v>
      </c>
      <c r="BM151" s="169" t="s">
        <v>387</v>
      </c>
    </row>
    <row r="152" spans="2:65" s="1" customFormat="1" ht="24.2" customHeight="1" x14ac:dyDescent="0.2">
      <c r="B152" s="131"/>
      <c r="C152" s="158" t="s">
        <v>317</v>
      </c>
      <c r="D152" s="158" t="s">
        <v>241</v>
      </c>
      <c r="E152" s="159" t="s">
        <v>2941</v>
      </c>
      <c r="F152" s="160" t="s">
        <v>2983</v>
      </c>
      <c r="G152" s="161" t="s">
        <v>331</v>
      </c>
      <c r="H152" s="162">
        <v>9</v>
      </c>
      <c r="I152" s="163"/>
      <c r="J152" s="164">
        <f t="shared" si="5"/>
        <v>0</v>
      </c>
      <c r="K152" s="165"/>
      <c r="L152" s="30"/>
      <c r="M152" s="166" t="s">
        <v>1</v>
      </c>
      <c r="N152" s="130" t="s">
        <v>37</v>
      </c>
      <c r="P152" s="167">
        <f t="shared" si="6"/>
        <v>0</v>
      </c>
      <c r="Q152" s="167">
        <v>0</v>
      </c>
      <c r="R152" s="167">
        <f t="shared" si="7"/>
        <v>0</v>
      </c>
      <c r="S152" s="167">
        <v>0</v>
      </c>
      <c r="T152" s="168">
        <f t="shared" si="8"/>
        <v>0</v>
      </c>
      <c r="AR152" s="169" t="s">
        <v>245</v>
      </c>
      <c r="AT152" s="169" t="s">
        <v>241</v>
      </c>
      <c r="AU152" s="169" t="s">
        <v>78</v>
      </c>
      <c r="AY152" s="13" t="s">
        <v>239</v>
      </c>
      <c r="BE152" s="97">
        <f t="shared" si="9"/>
        <v>0</v>
      </c>
      <c r="BF152" s="97">
        <f t="shared" si="10"/>
        <v>0</v>
      </c>
      <c r="BG152" s="97">
        <f t="shared" si="11"/>
        <v>0</v>
      </c>
      <c r="BH152" s="97">
        <f t="shared" si="12"/>
        <v>0</v>
      </c>
      <c r="BI152" s="97">
        <f t="shared" si="13"/>
        <v>0</v>
      </c>
      <c r="BJ152" s="13" t="s">
        <v>83</v>
      </c>
      <c r="BK152" s="97">
        <f t="shared" si="14"/>
        <v>0</v>
      </c>
      <c r="BL152" s="13" t="s">
        <v>245</v>
      </c>
      <c r="BM152" s="169" t="s">
        <v>395</v>
      </c>
    </row>
    <row r="153" spans="2:65" s="1" customFormat="1" ht="24.2" customHeight="1" x14ac:dyDescent="0.2">
      <c r="B153" s="131"/>
      <c r="C153" s="158" t="s">
        <v>7</v>
      </c>
      <c r="D153" s="158" t="s">
        <v>241</v>
      </c>
      <c r="E153" s="159" t="s">
        <v>2865</v>
      </c>
      <c r="F153" s="160" t="s">
        <v>2866</v>
      </c>
      <c r="G153" s="161" t="s">
        <v>331</v>
      </c>
      <c r="H153" s="162">
        <v>6</v>
      </c>
      <c r="I153" s="163"/>
      <c r="J153" s="164">
        <f t="shared" si="5"/>
        <v>0</v>
      </c>
      <c r="K153" s="165"/>
      <c r="L153" s="30"/>
      <c r="M153" s="166" t="s">
        <v>1</v>
      </c>
      <c r="N153" s="130" t="s">
        <v>37</v>
      </c>
      <c r="P153" s="167">
        <f t="shared" si="6"/>
        <v>0</v>
      </c>
      <c r="Q153" s="167">
        <v>0</v>
      </c>
      <c r="R153" s="167">
        <f t="shared" si="7"/>
        <v>0</v>
      </c>
      <c r="S153" s="167">
        <v>0</v>
      </c>
      <c r="T153" s="168">
        <f t="shared" si="8"/>
        <v>0</v>
      </c>
      <c r="AR153" s="169" t="s">
        <v>245</v>
      </c>
      <c r="AT153" s="169" t="s">
        <v>241</v>
      </c>
      <c r="AU153" s="169" t="s">
        <v>78</v>
      </c>
      <c r="AY153" s="13" t="s">
        <v>239</v>
      </c>
      <c r="BE153" s="97">
        <f t="shared" si="9"/>
        <v>0</v>
      </c>
      <c r="BF153" s="97">
        <f t="shared" si="10"/>
        <v>0</v>
      </c>
      <c r="BG153" s="97">
        <f t="shared" si="11"/>
        <v>0</v>
      </c>
      <c r="BH153" s="97">
        <f t="shared" si="12"/>
        <v>0</v>
      </c>
      <c r="BI153" s="97">
        <f t="shared" si="13"/>
        <v>0</v>
      </c>
      <c r="BJ153" s="13" t="s">
        <v>83</v>
      </c>
      <c r="BK153" s="97">
        <f t="shared" si="14"/>
        <v>0</v>
      </c>
      <c r="BL153" s="13" t="s">
        <v>245</v>
      </c>
      <c r="BM153" s="169" t="s">
        <v>403</v>
      </c>
    </row>
    <row r="154" spans="2:65" s="1" customFormat="1" ht="24.2" customHeight="1" x14ac:dyDescent="0.2">
      <c r="B154" s="131"/>
      <c r="C154" s="158" t="s">
        <v>324</v>
      </c>
      <c r="D154" s="158" t="s">
        <v>241</v>
      </c>
      <c r="E154" s="159" t="s">
        <v>2867</v>
      </c>
      <c r="F154" s="160" t="s">
        <v>2868</v>
      </c>
      <c r="G154" s="161" t="s">
        <v>1082</v>
      </c>
      <c r="H154" s="199">
        <v>1</v>
      </c>
      <c r="I154" s="163"/>
      <c r="J154" s="164">
        <f t="shared" si="5"/>
        <v>0</v>
      </c>
      <c r="K154" s="165"/>
      <c r="L154" s="30"/>
      <c r="M154" s="166" t="s">
        <v>1</v>
      </c>
      <c r="N154" s="130" t="s">
        <v>37</v>
      </c>
      <c r="P154" s="167">
        <f t="shared" si="6"/>
        <v>0</v>
      </c>
      <c r="Q154" s="167">
        <v>0</v>
      </c>
      <c r="R154" s="167">
        <f t="shared" si="7"/>
        <v>0</v>
      </c>
      <c r="S154" s="167">
        <v>0</v>
      </c>
      <c r="T154" s="168">
        <f t="shared" si="8"/>
        <v>0</v>
      </c>
      <c r="AR154" s="169" t="s">
        <v>245</v>
      </c>
      <c r="AT154" s="169" t="s">
        <v>241</v>
      </c>
      <c r="AU154" s="169" t="s">
        <v>78</v>
      </c>
      <c r="AY154" s="13" t="s">
        <v>239</v>
      </c>
      <c r="BE154" s="97">
        <f t="shared" si="9"/>
        <v>0</v>
      </c>
      <c r="BF154" s="97">
        <f t="shared" si="10"/>
        <v>0</v>
      </c>
      <c r="BG154" s="97">
        <f t="shared" si="11"/>
        <v>0</v>
      </c>
      <c r="BH154" s="97">
        <f t="shared" si="12"/>
        <v>0</v>
      </c>
      <c r="BI154" s="97">
        <f t="shared" si="13"/>
        <v>0</v>
      </c>
      <c r="BJ154" s="13" t="s">
        <v>83</v>
      </c>
      <c r="BK154" s="97">
        <f t="shared" si="14"/>
        <v>0</v>
      </c>
      <c r="BL154" s="13" t="s">
        <v>245</v>
      </c>
      <c r="BM154" s="169" t="s">
        <v>411</v>
      </c>
    </row>
    <row r="155" spans="2:65" s="1" customFormat="1" ht="24.2" customHeight="1" x14ac:dyDescent="0.2">
      <c r="B155" s="131"/>
      <c r="C155" s="158" t="s">
        <v>328</v>
      </c>
      <c r="D155" s="158" t="s">
        <v>241</v>
      </c>
      <c r="E155" s="159" t="s">
        <v>2869</v>
      </c>
      <c r="F155" s="160" t="s">
        <v>2870</v>
      </c>
      <c r="G155" s="161" t="s">
        <v>1082</v>
      </c>
      <c r="H155" s="199">
        <v>1</v>
      </c>
      <c r="I155" s="163"/>
      <c r="J155" s="164">
        <f t="shared" si="5"/>
        <v>0</v>
      </c>
      <c r="K155" s="165"/>
      <c r="L155" s="30"/>
      <c r="M155" s="166" t="s">
        <v>1</v>
      </c>
      <c r="N155" s="130" t="s">
        <v>37</v>
      </c>
      <c r="P155" s="167">
        <f t="shared" si="6"/>
        <v>0</v>
      </c>
      <c r="Q155" s="167">
        <v>0</v>
      </c>
      <c r="R155" s="167">
        <f t="shared" si="7"/>
        <v>0</v>
      </c>
      <c r="S155" s="167">
        <v>0</v>
      </c>
      <c r="T155" s="168">
        <f t="shared" si="8"/>
        <v>0</v>
      </c>
      <c r="AR155" s="169" t="s">
        <v>245</v>
      </c>
      <c r="AT155" s="169" t="s">
        <v>241</v>
      </c>
      <c r="AU155" s="169" t="s">
        <v>78</v>
      </c>
      <c r="AY155" s="13" t="s">
        <v>239</v>
      </c>
      <c r="BE155" s="97">
        <f t="shared" si="9"/>
        <v>0</v>
      </c>
      <c r="BF155" s="97">
        <f t="shared" si="10"/>
        <v>0</v>
      </c>
      <c r="BG155" s="97">
        <f t="shared" si="11"/>
        <v>0</v>
      </c>
      <c r="BH155" s="97">
        <f t="shared" si="12"/>
        <v>0</v>
      </c>
      <c r="BI155" s="97">
        <f t="shared" si="13"/>
        <v>0</v>
      </c>
      <c r="BJ155" s="13" t="s">
        <v>83</v>
      </c>
      <c r="BK155" s="97">
        <f t="shared" si="14"/>
        <v>0</v>
      </c>
      <c r="BL155" s="13" t="s">
        <v>245</v>
      </c>
      <c r="BM155" s="169" t="s">
        <v>419</v>
      </c>
    </row>
    <row r="156" spans="2:65" s="11" customFormat="1" ht="25.9" customHeight="1" x14ac:dyDescent="0.2">
      <c r="B156" s="146"/>
      <c r="D156" s="147" t="s">
        <v>70</v>
      </c>
      <c r="E156" s="148" t="s">
        <v>2945</v>
      </c>
      <c r="F156" s="148" t="s">
        <v>2872</v>
      </c>
      <c r="I156" s="149"/>
      <c r="J156" s="150">
        <f>BK156</f>
        <v>0</v>
      </c>
      <c r="L156" s="146"/>
      <c r="M156" s="151"/>
      <c r="P156" s="152">
        <f>SUM(P157:P180)</f>
        <v>0</v>
      </c>
      <c r="R156" s="152">
        <f>SUM(R157:R180)</f>
        <v>0</v>
      </c>
      <c r="T156" s="153">
        <f>SUM(T157:T180)</f>
        <v>0</v>
      </c>
      <c r="AR156" s="147" t="s">
        <v>78</v>
      </c>
      <c r="AT156" s="154" t="s">
        <v>70</v>
      </c>
      <c r="AU156" s="154" t="s">
        <v>71</v>
      </c>
      <c r="AY156" s="147" t="s">
        <v>239</v>
      </c>
      <c r="BK156" s="155">
        <f>SUM(BK157:BK180)</f>
        <v>0</v>
      </c>
    </row>
    <row r="157" spans="2:65" s="1" customFormat="1" ht="16.5" customHeight="1" x14ac:dyDescent="0.2">
      <c r="B157" s="131"/>
      <c r="C157" s="170" t="s">
        <v>333</v>
      </c>
      <c r="D157" s="170" t="s">
        <v>275</v>
      </c>
      <c r="E157" s="171" t="s">
        <v>2879</v>
      </c>
      <c r="F157" s="172" t="s">
        <v>2874</v>
      </c>
      <c r="G157" s="173" t="s">
        <v>353</v>
      </c>
      <c r="H157" s="174">
        <v>1</v>
      </c>
      <c r="I157" s="175"/>
      <c r="J157" s="176">
        <f t="shared" ref="J157:J180" si="15">ROUND(I157*H157,2)</f>
        <v>0</v>
      </c>
      <c r="K157" s="177"/>
      <c r="L157" s="178"/>
      <c r="M157" s="179" t="s">
        <v>1</v>
      </c>
      <c r="N157" s="180" t="s">
        <v>37</v>
      </c>
      <c r="P157" s="167">
        <f t="shared" ref="P157:P180" si="16">O157*H157</f>
        <v>0</v>
      </c>
      <c r="Q157" s="167">
        <v>0</v>
      </c>
      <c r="R157" s="167">
        <f t="shared" ref="R157:R180" si="17">Q157*H157</f>
        <v>0</v>
      </c>
      <c r="S157" s="167">
        <v>0</v>
      </c>
      <c r="T157" s="168">
        <f t="shared" ref="T157:T180" si="18">S157*H157</f>
        <v>0</v>
      </c>
      <c r="AR157" s="169" t="s">
        <v>270</v>
      </c>
      <c r="AT157" s="169" t="s">
        <v>275</v>
      </c>
      <c r="AU157" s="169" t="s">
        <v>78</v>
      </c>
      <c r="AY157" s="13" t="s">
        <v>239</v>
      </c>
      <c r="BE157" s="97">
        <f t="shared" ref="BE157:BE180" si="19">IF(N157="základná",J157,0)</f>
        <v>0</v>
      </c>
      <c r="BF157" s="97">
        <f t="shared" ref="BF157:BF180" si="20">IF(N157="znížená",J157,0)</f>
        <v>0</v>
      </c>
      <c r="BG157" s="97">
        <f t="shared" ref="BG157:BG180" si="21">IF(N157="zákl. prenesená",J157,0)</f>
        <v>0</v>
      </c>
      <c r="BH157" s="97">
        <f t="shared" ref="BH157:BH180" si="22">IF(N157="zníž. prenesená",J157,0)</f>
        <v>0</v>
      </c>
      <c r="BI157" s="97">
        <f t="shared" ref="BI157:BI180" si="23">IF(N157="nulová",J157,0)</f>
        <v>0</v>
      </c>
      <c r="BJ157" s="13" t="s">
        <v>83</v>
      </c>
      <c r="BK157" s="97">
        <f t="shared" ref="BK157:BK180" si="24">ROUND(I157*H157,2)</f>
        <v>0</v>
      </c>
      <c r="BL157" s="13" t="s">
        <v>245</v>
      </c>
      <c r="BM157" s="169" t="s">
        <v>427</v>
      </c>
    </row>
    <row r="158" spans="2:65" s="1" customFormat="1" ht="16.5" customHeight="1" x14ac:dyDescent="0.2">
      <c r="B158" s="131"/>
      <c r="C158" s="170" t="s">
        <v>338</v>
      </c>
      <c r="D158" s="170" t="s">
        <v>275</v>
      </c>
      <c r="E158" s="171" t="s">
        <v>2889</v>
      </c>
      <c r="F158" s="172" t="s">
        <v>2876</v>
      </c>
      <c r="G158" s="173" t="s">
        <v>353</v>
      </c>
      <c r="H158" s="174">
        <v>1</v>
      </c>
      <c r="I158" s="175"/>
      <c r="J158" s="176">
        <f t="shared" si="15"/>
        <v>0</v>
      </c>
      <c r="K158" s="177"/>
      <c r="L158" s="178"/>
      <c r="M158" s="179" t="s">
        <v>1</v>
      </c>
      <c r="N158" s="180" t="s">
        <v>37</v>
      </c>
      <c r="P158" s="167">
        <f t="shared" si="16"/>
        <v>0</v>
      </c>
      <c r="Q158" s="167">
        <v>0</v>
      </c>
      <c r="R158" s="167">
        <f t="shared" si="17"/>
        <v>0</v>
      </c>
      <c r="S158" s="167">
        <v>0</v>
      </c>
      <c r="T158" s="168">
        <f t="shared" si="18"/>
        <v>0</v>
      </c>
      <c r="AR158" s="169" t="s">
        <v>270</v>
      </c>
      <c r="AT158" s="169" t="s">
        <v>275</v>
      </c>
      <c r="AU158" s="169" t="s">
        <v>78</v>
      </c>
      <c r="AY158" s="13" t="s">
        <v>239</v>
      </c>
      <c r="BE158" s="97">
        <f t="shared" si="19"/>
        <v>0</v>
      </c>
      <c r="BF158" s="97">
        <f t="shared" si="20"/>
        <v>0</v>
      </c>
      <c r="BG158" s="97">
        <f t="shared" si="21"/>
        <v>0</v>
      </c>
      <c r="BH158" s="97">
        <f t="shared" si="22"/>
        <v>0</v>
      </c>
      <c r="BI158" s="97">
        <f t="shared" si="23"/>
        <v>0</v>
      </c>
      <c r="BJ158" s="13" t="s">
        <v>83</v>
      </c>
      <c r="BK158" s="97">
        <f t="shared" si="24"/>
        <v>0</v>
      </c>
      <c r="BL158" s="13" t="s">
        <v>245</v>
      </c>
      <c r="BM158" s="169" t="s">
        <v>435</v>
      </c>
    </row>
    <row r="159" spans="2:65" s="1" customFormat="1" ht="16.5" customHeight="1" x14ac:dyDescent="0.2">
      <c r="B159" s="131"/>
      <c r="C159" s="170" t="s">
        <v>342</v>
      </c>
      <c r="D159" s="170" t="s">
        <v>275</v>
      </c>
      <c r="E159" s="171" t="s">
        <v>2893</v>
      </c>
      <c r="F159" s="172" t="s">
        <v>2878</v>
      </c>
      <c r="G159" s="173" t="s">
        <v>353</v>
      </c>
      <c r="H159" s="174">
        <v>1</v>
      </c>
      <c r="I159" s="175"/>
      <c r="J159" s="176">
        <f t="shared" si="15"/>
        <v>0</v>
      </c>
      <c r="K159" s="177"/>
      <c r="L159" s="178"/>
      <c r="M159" s="179" t="s">
        <v>1</v>
      </c>
      <c r="N159" s="180" t="s">
        <v>37</v>
      </c>
      <c r="P159" s="167">
        <f t="shared" si="16"/>
        <v>0</v>
      </c>
      <c r="Q159" s="167">
        <v>0</v>
      </c>
      <c r="R159" s="167">
        <f t="shared" si="17"/>
        <v>0</v>
      </c>
      <c r="S159" s="167">
        <v>0</v>
      </c>
      <c r="T159" s="168">
        <f t="shared" si="18"/>
        <v>0</v>
      </c>
      <c r="AR159" s="169" t="s">
        <v>270</v>
      </c>
      <c r="AT159" s="169" t="s">
        <v>275</v>
      </c>
      <c r="AU159" s="169" t="s">
        <v>78</v>
      </c>
      <c r="AY159" s="13" t="s">
        <v>239</v>
      </c>
      <c r="BE159" s="97">
        <f t="shared" si="19"/>
        <v>0</v>
      </c>
      <c r="BF159" s="97">
        <f t="shared" si="20"/>
        <v>0</v>
      </c>
      <c r="BG159" s="97">
        <f t="shared" si="21"/>
        <v>0</v>
      </c>
      <c r="BH159" s="97">
        <f t="shared" si="22"/>
        <v>0</v>
      </c>
      <c r="BI159" s="97">
        <f t="shared" si="23"/>
        <v>0</v>
      </c>
      <c r="BJ159" s="13" t="s">
        <v>83</v>
      </c>
      <c r="BK159" s="97">
        <f t="shared" si="24"/>
        <v>0</v>
      </c>
      <c r="BL159" s="13" t="s">
        <v>245</v>
      </c>
      <c r="BM159" s="169" t="s">
        <v>443</v>
      </c>
    </row>
    <row r="160" spans="2:65" s="1" customFormat="1" ht="16.5" customHeight="1" x14ac:dyDescent="0.2">
      <c r="B160" s="131"/>
      <c r="C160" s="170" t="s">
        <v>346</v>
      </c>
      <c r="D160" s="170" t="s">
        <v>275</v>
      </c>
      <c r="E160" s="171" t="s">
        <v>2897</v>
      </c>
      <c r="F160" s="172" t="s">
        <v>3001</v>
      </c>
      <c r="G160" s="173" t="s">
        <v>353</v>
      </c>
      <c r="H160" s="174">
        <v>1</v>
      </c>
      <c r="I160" s="175"/>
      <c r="J160" s="176">
        <f t="shared" si="15"/>
        <v>0</v>
      </c>
      <c r="K160" s="177"/>
      <c r="L160" s="178"/>
      <c r="M160" s="179" t="s">
        <v>1</v>
      </c>
      <c r="N160" s="180" t="s">
        <v>37</v>
      </c>
      <c r="P160" s="167">
        <f t="shared" si="16"/>
        <v>0</v>
      </c>
      <c r="Q160" s="167">
        <v>0</v>
      </c>
      <c r="R160" s="167">
        <f t="shared" si="17"/>
        <v>0</v>
      </c>
      <c r="S160" s="167">
        <v>0</v>
      </c>
      <c r="T160" s="168">
        <f t="shared" si="18"/>
        <v>0</v>
      </c>
      <c r="AR160" s="169" t="s">
        <v>270</v>
      </c>
      <c r="AT160" s="169" t="s">
        <v>275</v>
      </c>
      <c r="AU160" s="169" t="s">
        <v>78</v>
      </c>
      <c r="AY160" s="13" t="s">
        <v>239</v>
      </c>
      <c r="BE160" s="97">
        <f t="shared" si="19"/>
        <v>0</v>
      </c>
      <c r="BF160" s="97">
        <f t="shared" si="20"/>
        <v>0</v>
      </c>
      <c r="BG160" s="97">
        <f t="shared" si="21"/>
        <v>0</v>
      </c>
      <c r="BH160" s="97">
        <f t="shared" si="22"/>
        <v>0</v>
      </c>
      <c r="BI160" s="97">
        <f t="shared" si="23"/>
        <v>0</v>
      </c>
      <c r="BJ160" s="13" t="s">
        <v>83</v>
      </c>
      <c r="BK160" s="97">
        <f t="shared" si="24"/>
        <v>0</v>
      </c>
      <c r="BL160" s="13" t="s">
        <v>245</v>
      </c>
      <c r="BM160" s="169" t="s">
        <v>451</v>
      </c>
    </row>
    <row r="161" spans="2:65" s="1" customFormat="1" ht="16.5" customHeight="1" x14ac:dyDescent="0.2">
      <c r="B161" s="131"/>
      <c r="C161" s="170" t="s">
        <v>350</v>
      </c>
      <c r="D161" s="170" t="s">
        <v>275</v>
      </c>
      <c r="E161" s="171" t="s">
        <v>2901</v>
      </c>
      <c r="F161" s="172" t="s">
        <v>3002</v>
      </c>
      <c r="G161" s="173" t="s">
        <v>353</v>
      </c>
      <c r="H161" s="174">
        <v>1</v>
      </c>
      <c r="I161" s="175"/>
      <c r="J161" s="176">
        <f t="shared" si="15"/>
        <v>0</v>
      </c>
      <c r="K161" s="177"/>
      <c r="L161" s="178"/>
      <c r="M161" s="179" t="s">
        <v>1</v>
      </c>
      <c r="N161" s="180" t="s">
        <v>37</v>
      </c>
      <c r="P161" s="167">
        <f t="shared" si="16"/>
        <v>0</v>
      </c>
      <c r="Q161" s="167">
        <v>0</v>
      </c>
      <c r="R161" s="167">
        <f t="shared" si="17"/>
        <v>0</v>
      </c>
      <c r="S161" s="167">
        <v>0</v>
      </c>
      <c r="T161" s="168">
        <f t="shared" si="18"/>
        <v>0</v>
      </c>
      <c r="AR161" s="169" t="s">
        <v>270</v>
      </c>
      <c r="AT161" s="169" t="s">
        <v>275</v>
      </c>
      <c r="AU161" s="169" t="s">
        <v>78</v>
      </c>
      <c r="AY161" s="13" t="s">
        <v>239</v>
      </c>
      <c r="BE161" s="97">
        <f t="shared" si="19"/>
        <v>0</v>
      </c>
      <c r="BF161" s="97">
        <f t="shared" si="20"/>
        <v>0</v>
      </c>
      <c r="BG161" s="97">
        <f t="shared" si="21"/>
        <v>0</v>
      </c>
      <c r="BH161" s="97">
        <f t="shared" si="22"/>
        <v>0</v>
      </c>
      <c r="BI161" s="97">
        <f t="shared" si="23"/>
        <v>0</v>
      </c>
      <c r="BJ161" s="13" t="s">
        <v>83</v>
      </c>
      <c r="BK161" s="97">
        <f t="shared" si="24"/>
        <v>0</v>
      </c>
      <c r="BL161" s="13" t="s">
        <v>245</v>
      </c>
      <c r="BM161" s="169" t="s">
        <v>459</v>
      </c>
    </row>
    <row r="162" spans="2:65" s="1" customFormat="1" ht="16.5" customHeight="1" x14ac:dyDescent="0.2">
      <c r="B162" s="131"/>
      <c r="C162" s="170" t="s">
        <v>355</v>
      </c>
      <c r="D162" s="170" t="s">
        <v>275</v>
      </c>
      <c r="E162" s="171" t="s">
        <v>2905</v>
      </c>
      <c r="F162" s="172" t="s">
        <v>3003</v>
      </c>
      <c r="G162" s="173" t="s">
        <v>353</v>
      </c>
      <c r="H162" s="174">
        <v>1</v>
      </c>
      <c r="I162" s="175"/>
      <c r="J162" s="176">
        <f t="shared" si="15"/>
        <v>0</v>
      </c>
      <c r="K162" s="177"/>
      <c r="L162" s="178"/>
      <c r="M162" s="179" t="s">
        <v>1</v>
      </c>
      <c r="N162" s="180" t="s">
        <v>37</v>
      </c>
      <c r="P162" s="167">
        <f t="shared" si="16"/>
        <v>0</v>
      </c>
      <c r="Q162" s="167">
        <v>0</v>
      </c>
      <c r="R162" s="167">
        <f t="shared" si="17"/>
        <v>0</v>
      </c>
      <c r="S162" s="167">
        <v>0</v>
      </c>
      <c r="T162" s="168">
        <f t="shared" si="18"/>
        <v>0</v>
      </c>
      <c r="AR162" s="169" t="s">
        <v>270</v>
      </c>
      <c r="AT162" s="169" t="s">
        <v>275</v>
      </c>
      <c r="AU162" s="169" t="s">
        <v>78</v>
      </c>
      <c r="AY162" s="13" t="s">
        <v>239</v>
      </c>
      <c r="BE162" s="97">
        <f t="shared" si="19"/>
        <v>0</v>
      </c>
      <c r="BF162" s="97">
        <f t="shared" si="20"/>
        <v>0</v>
      </c>
      <c r="BG162" s="97">
        <f t="shared" si="21"/>
        <v>0</v>
      </c>
      <c r="BH162" s="97">
        <f t="shared" si="22"/>
        <v>0</v>
      </c>
      <c r="BI162" s="97">
        <f t="shared" si="23"/>
        <v>0</v>
      </c>
      <c r="BJ162" s="13" t="s">
        <v>83</v>
      </c>
      <c r="BK162" s="97">
        <f t="shared" si="24"/>
        <v>0</v>
      </c>
      <c r="BL162" s="13" t="s">
        <v>245</v>
      </c>
      <c r="BM162" s="169" t="s">
        <v>467</v>
      </c>
    </row>
    <row r="163" spans="2:65" s="1" customFormat="1" ht="16.5" customHeight="1" x14ac:dyDescent="0.2">
      <c r="B163" s="131"/>
      <c r="C163" s="170" t="s">
        <v>359</v>
      </c>
      <c r="D163" s="170" t="s">
        <v>275</v>
      </c>
      <c r="E163" s="171" t="s">
        <v>2954</v>
      </c>
      <c r="F163" s="172" t="s">
        <v>3004</v>
      </c>
      <c r="G163" s="173" t="s">
        <v>353</v>
      </c>
      <c r="H163" s="174">
        <v>2</v>
      </c>
      <c r="I163" s="175"/>
      <c r="J163" s="176">
        <f t="shared" si="15"/>
        <v>0</v>
      </c>
      <c r="K163" s="177"/>
      <c r="L163" s="178"/>
      <c r="M163" s="179" t="s">
        <v>1</v>
      </c>
      <c r="N163" s="180" t="s">
        <v>37</v>
      </c>
      <c r="P163" s="167">
        <f t="shared" si="16"/>
        <v>0</v>
      </c>
      <c r="Q163" s="167">
        <v>0</v>
      </c>
      <c r="R163" s="167">
        <f t="shared" si="17"/>
        <v>0</v>
      </c>
      <c r="S163" s="167">
        <v>0</v>
      </c>
      <c r="T163" s="168">
        <f t="shared" si="18"/>
        <v>0</v>
      </c>
      <c r="AR163" s="169" t="s">
        <v>270</v>
      </c>
      <c r="AT163" s="169" t="s">
        <v>275</v>
      </c>
      <c r="AU163" s="169" t="s">
        <v>78</v>
      </c>
      <c r="AY163" s="13" t="s">
        <v>239</v>
      </c>
      <c r="BE163" s="97">
        <f t="shared" si="19"/>
        <v>0</v>
      </c>
      <c r="BF163" s="97">
        <f t="shared" si="20"/>
        <v>0</v>
      </c>
      <c r="BG163" s="97">
        <f t="shared" si="21"/>
        <v>0</v>
      </c>
      <c r="BH163" s="97">
        <f t="shared" si="22"/>
        <v>0</v>
      </c>
      <c r="BI163" s="97">
        <f t="shared" si="23"/>
        <v>0</v>
      </c>
      <c r="BJ163" s="13" t="s">
        <v>83</v>
      </c>
      <c r="BK163" s="97">
        <f t="shared" si="24"/>
        <v>0</v>
      </c>
      <c r="BL163" s="13" t="s">
        <v>245</v>
      </c>
      <c r="BM163" s="169" t="s">
        <v>475</v>
      </c>
    </row>
    <row r="164" spans="2:65" s="1" customFormat="1" ht="24.2" customHeight="1" x14ac:dyDescent="0.2">
      <c r="B164" s="131"/>
      <c r="C164" s="158" t="s">
        <v>363</v>
      </c>
      <c r="D164" s="158" t="s">
        <v>241</v>
      </c>
      <c r="E164" s="159" t="s">
        <v>2881</v>
      </c>
      <c r="F164" s="160" t="s">
        <v>2882</v>
      </c>
      <c r="G164" s="161" t="s">
        <v>353</v>
      </c>
      <c r="H164" s="162">
        <v>1</v>
      </c>
      <c r="I164" s="163"/>
      <c r="J164" s="164">
        <f t="shared" si="15"/>
        <v>0</v>
      </c>
      <c r="K164" s="165"/>
      <c r="L164" s="30"/>
      <c r="M164" s="166" t="s">
        <v>1</v>
      </c>
      <c r="N164" s="130" t="s">
        <v>37</v>
      </c>
      <c r="P164" s="167">
        <f t="shared" si="16"/>
        <v>0</v>
      </c>
      <c r="Q164" s="167">
        <v>0</v>
      </c>
      <c r="R164" s="167">
        <f t="shared" si="17"/>
        <v>0</v>
      </c>
      <c r="S164" s="167">
        <v>0</v>
      </c>
      <c r="T164" s="168">
        <f t="shared" si="18"/>
        <v>0</v>
      </c>
      <c r="AR164" s="169" t="s">
        <v>245</v>
      </c>
      <c r="AT164" s="169" t="s">
        <v>241</v>
      </c>
      <c r="AU164" s="169" t="s">
        <v>78</v>
      </c>
      <c r="AY164" s="13" t="s">
        <v>239</v>
      </c>
      <c r="BE164" s="97">
        <f t="shared" si="19"/>
        <v>0</v>
      </c>
      <c r="BF164" s="97">
        <f t="shared" si="20"/>
        <v>0</v>
      </c>
      <c r="BG164" s="97">
        <f t="shared" si="21"/>
        <v>0</v>
      </c>
      <c r="BH164" s="97">
        <f t="shared" si="22"/>
        <v>0</v>
      </c>
      <c r="BI164" s="97">
        <f t="shared" si="23"/>
        <v>0</v>
      </c>
      <c r="BJ164" s="13" t="s">
        <v>83</v>
      </c>
      <c r="BK164" s="97">
        <f t="shared" si="24"/>
        <v>0</v>
      </c>
      <c r="BL164" s="13" t="s">
        <v>245</v>
      </c>
      <c r="BM164" s="169" t="s">
        <v>483</v>
      </c>
    </row>
    <row r="165" spans="2:65" s="1" customFormat="1" ht="16.5" customHeight="1" x14ac:dyDescent="0.2">
      <c r="B165" s="131"/>
      <c r="C165" s="158" t="s">
        <v>367</v>
      </c>
      <c r="D165" s="158" t="s">
        <v>241</v>
      </c>
      <c r="E165" s="159" t="s">
        <v>3005</v>
      </c>
      <c r="F165" s="160" t="s">
        <v>3006</v>
      </c>
      <c r="G165" s="161" t="s">
        <v>353</v>
      </c>
      <c r="H165" s="162">
        <v>1</v>
      </c>
      <c r="I165" s="163"/>
      <c r="J165" s="164">
        <f t="shared" si="15"/>
        <v>0</v>
      </c>
      <c r="K165" s="165"/>
      <c r="L165" s="30"/>
      <c r="M165" s="166" t="s">
        <v>1</v>
      </c>
      <c r="N165" s="130" t="s">
        <v>37</v>
      </c>
      <c r="P165" s="167">
        <f t="shared" si="16"/>
        <v>0</v>
      </c>
      <c r="Q165" s="167">
        <v>0</v>
      </c>
      <c r="R165" s="167">
        <f t="shared" si="17"/>
        <v>0</v>
      </c>
      <c r="S165" s="167">
        <v>0</v>
      </c>
      <c r="T165" s="168">
        <f t="shared" si="18"/>
        <v>0</v>
      </c>
      <c r="AR165" s="169" t="s">
        <v>245</v>
      </c>
      <c r="AT165" s="169" t="s">
        <v>241</v>
      </c>
      <c r="AU165" s="169" t="s">
        <v>78</v>
      </c>
      <c r="AY165" s="13" t="s">
        <v>239</v>
      </c>
      <c r="BE165" s="97">
        <f t="shared" si="19"/>
        <v>0</v>
      </c>
      <c r="BF165" s="97">
        <f t="shared" si="20"/>
        <v>0</v>
      </c>
      <c r="BG165" s="97">
        <f t="shared" si="21"/>
        <v>0</v>
      </c>
      <c r="BH165" s="97">
        <f t="shared" si="22"/>
        <v>0</v>
      </c>
      <c r="BI165" s="97">
        <f t="shared" si="23"/>
        <v>0</v>
      </c>
      <c r="BJ165" s="13" t="s">
        <v>83</v>
      </c>
      <c r="BK165" s="97">
        <f t="shared" si="24"/>
        <v>0</v>
      </c>
      <c r="BL165" s="13" t="s">
        <v>245</v>
      </c>
      <c r="BM165" s="169" t="s">
        <v>491</v>
      </c>
    </row>
    <row r="166" spans="2:65" s="1" customFormat="1" ht="16.5" customHeight="1" x14ac:dyDescent="0.2">
      <c r="B166" s="131"/>
      <c r="C166" s="158" t="s">
        <v>371</v>
      </c>
      <c r="D166" s="158" t="s">
        <v>241</v>
      </c>
      <c r="E166" s="159" t="s">
        <v>2883</v>
      </c>
      <c r="F166" s="160" t="s">
        <v>2884</v>
      </c>
      <c r="G166" s="161" t="s">
        <v>353</v>
      </c>
      <c r="H166" s="162">
        <v>2</v>
      </c>
      <c r="I166" s="163"/>
      <c r="J166" s="164">
        <f t="shared" si="15"/>
        <v>0</v>
      </c>
      <c r="K166" s="165"/>
      <c r="L166" s="30"/>
      <c r="M166" s="166" t="s">
        <v>1</v>
      </c>
      <c r="N166" s="130" t="s">
        <v>37</v>
      </c>
      <c r="P166" s="167">
        <f t="shared" si="16"/>
        <v>0</v>
      </c>
      <c r="Q166" s="167">
        <v>0</v>
      </c>
      <c r="R166" s="167">
        <f t="shared" si="17"/>
        <v>0</v>
      </c>
      <c r="S166" s="167">
        <v>0</v>
      </c>
      <c r="T166" s="168">
        <f t="shared" si="18"/>
        <v>0</v>
      </c>
      <c r="AR166" s="169" t="s">
        <v>245</v>
      </c>
      <c r="AT166" s="169" t="s">
        <v>241</v>
      </c>
      <c r="AU166" s="169" t="s">
        <v>78</v>
      </c>
      <c r="AY166" s="13" t="s">
        <v>239</v>
      </c>
      <c r="BE166" s="97">
        <f t="shared" si="19"/>
        <v>0</v>
      </c>
      <c r="BF166" s="97">
        <f t="shared" si="20"/>
        <v>0</v>
      </c>
      <c r="BG166" s="97">
        <f t="shared" si="21"/>
        <v>0</v>
      </c>
      <c r="BH166" s="97">
        <f t="shared" si="22"/>
        <v>0</v>
      </c>
      <c r="BI166" s="97">
        <f t="shared" si="23"/>
        <v>0</v>
      </c>
      <c r="BJ166" s="13" t="s">
        <v>83</v>
      </c>
      <c r="BK166" s="97">
        <f t="shared" si="24"/>
        <v>0</v>
      </c>
      <c r="BL166" s="13" t="s">
        <v>245</v>
      </c>
      <c r="BM166" s="169" t="s">
        <v>499</v>
      </c>
    </row>
    <row r="167" spans="2:65" s="1" customFormat="1" ht="16.5" customHeight="1" x14ac:dyDescent="0.2">
      <c r="B167" s="131"/>
      <c r="C167" s="158" t="s">
        <v>375</v>
      </c>
      <c r="D167" s="158" t="s">
        <v>241</v>
      </c>
      <c r="E167" s="159" t="s">
        <v>2885</v>
      </c>
      <c r="F167" s="160" t="s">
        <v>2886</v>
      </c>
      <c r="G167" s="161" t="s">
        <v>353</v>
      </c>
      <c r="H167" s="162">
        <v>2</v>
      </c>
      <c r="I167" s="163"/>
      <c r="J167" s="164">
        <f t="shared" si="15"/>
        <v>0</v>
      </c>
      <c r="K167" s="165"/>
      <c r="L167" s="30"/>
      <c r="M167" s="166" t="s">
        <v>1</v>
      </c>
      <c r="N167" s="130" t="s">
        <v>37</v>
      </c>
      <c r="P167" s="167">
        <f t="shared" si="16"/>
        <v>0</v>
      </c>
      <c r="Q167" s="167">
        <v>0</v>
      </c>
      <c r="R167" s="167">
        <f t="shared" si="17"/>
        <v>0</v>
      </c>
      <c r="S167" s="167">
        <v>0</v>
      </c>
      <c r="T167" s="168">
        <f t="shared" si="18"/>
        <v>0</v>
      </c>
      <c r="AR167" s="169" t="s">
        <v>245</v>
      </c>
      <c r="AT167" s="169" t="s">
        <v>241</v>
      </c>
      <c r="AU167" s="169" t="s">
        <v>78</v>
      </c>
      <c r="AY167" s="13" t="s">
        <v>239</v>
      </c>
      <c r="BE167" s="97">
        <f t="shared" si="19"/>
        <v>0</v>
      </c>
      <c r="BF167" s="97">
        <f t="shared" si="20"/>
        <v>0</v>
      </c>
      <c r="BG167" s="97">
        <f t="shared" si="21"/>
        <v>0</v>
      </c>
      <c r="BH167" s="97">
        <f t="shared" si="22"/>
        <v>0</v>
      </c>
      <c r="BI167" s="97">
        <f t="shared" si="23"/>
        <v>0</v>
      </c>
      <c r="BJ167" s="13" t="s">
        <v>83</v>
      </c>
      <c r="BK167" s="97">
        <f t="shared" si="24"/>
        <v>0</v>
      </c>
      <c r="BL167" s="13" t="s">
        <v>245</v>
      </c>
      <c r="BM167" s="169" t="s">
        <v>507</v>
      </c>
    </row>
    <row r="168" spans="2:65" s="1" customFormat="1" ht="16.5" customHeight="1" x14ac:dyDescent="0.2">
      <c r="B168" s="131"/>
      <c r="C168" s="158" t="s">
        <v>379</v>
      </c>
      <c r="D168" s="158" t="s">
        <v>241</v>
      </c>
      <c r="E168" s="159" t="s">
        <v>2887</v>
      </c>
      <c r="F168" s="160" t="s">
        <v>2888</v>
      </c>
      <c r="G168" s="161" t="s">
        <v>353</v>
      </c>
      <c r="H168" s="162">
        <v>2</v>
      </c>
      <c r="I168" s="163"/>
      <c r="J168" s="164">
        <f t="shared" si="15"/>
        <v>0</v>
      </c>
      <c r="K168" s="165"/>
      <c r="L168" s="30"/>
      <c r="M168" s="166" t="s">
        <v>1</v>
      </c>
      <c r="N168" s="130" t="s">
        <v>37</v>
      </c>
      <c r="P168" s="167">
        <f t="shared" si="16"/>
        <v>0</v>
      </c>
      <c r="Q168" s="167">
        <v>0</v>
      </c>
      <c r="R168" s="167">
        <f t="shared" si="17"/>
        <v>0</v>
      </c>
      <c r="S168" s="167">
        <v>0</v>
      </c>
      <c r="T168" s="168">
        <f t="shared" si="18"/>
        <v>0</v>
      </c>
      <c r="AR168" s="169" t="s">
        <v>245</v>
      </c>
      <c r="AT168" s="169" t="s">
        <v>241</v>
      </c>
      <c r="AU168" s="169" t="s">
        <v>78</v>
      </c>
      <c r="AY168" s="13" t="s">
        <v>239</v>
      </c>
      <c r="BE168" s="97">
        <f t="shared" si="19"/>
        <v>0</v>
      </c>
      <c r="BF168" s="97">
        <f t="shared" si="20"/>
        <v>0</v>
      </c>
      <c r="BG168" s="97">
        <f t="shared" si="21"/>
        <v>0</v>
      </c>
      <c r="BH168" s="97">
        <f t="shared" si="22"/>
        <v>0</v>
      </c>
      <c r="BI168" s="97">
        <f t="shared" si="23"/>
        <v>0</v>
      </c>
      <c r="BJ168" s="13" t="s">
        <v>83</v>
      </c>
      <c r="BK168" s="97">
        <f t="shared" si="24"/>
        <v>0</v>
      </c>
      <c r="BL168" s="13" t="s">
        <v>245</v>
      </c>
      <c r="BM168" s="169" t="s">
        <v>515</v>
      </c>
    </row>
    <row r="169" spans="2:65" s="1" customFormat="1" ht="16.5" customHeight="1" x14ac:dyDescent="0.2">
      <c r="B169" s="131"/>
      <c r="C169" s="170" t="s">
        <v>383</v>
      </c>
      <c r="D169" s="170" t="s">
        <v>275</v>
      </c>
      <c r="E169" s="171" t="s">
        <v>2958</v>
      </c>
      <c r="F169" s="172" t="s">
        <v>2890</v>
      </c>
      <c r="G169" s="173" t="s">
        <v>353</v>
      </c>
      <c r="H169" s="174">
        <v>1</v>
      </c>
      <c r="I169" s="175"/>
      <c r="J169" s="176">
        <f t="shared" si="15"/>
        <v>0</v>
      </c>
      <c r="K169" s="177"/>
      <c r="L169" s="178"/>
      <c r="M169" s="179" t="s">
        <v>1</v>
      </c>
      <c r="N169" s="180" t="s">
        <v>37</v>
      </c>
      <c r="P169" s="167">
        <f t="shared" si="16"/>
        <v>0</v>
      </c>
      <c r="Q169" s="167">
        <v>0</v>
      </c>
      <c r="R169" s="167">
        <f t="shared" si="17"/>
        <v>0</v>
      </c>
      <c r="S169" s="167">
        <v>0</v>
      </c>
      <c r="T169" s="168">
        <f t="shared" si="18"/>
        <v>0</v>
      </c>
      <c r="AR169" s="169" t="s">
        <v>270</v>
      </c>
      <c r="AT169" s="169" t="s">
        <v>275</v>
      </c>
      <c r="AU169" s="169" t="s">
        <v>78</v>
      </c>
      <c r="AY169" s="13" t="s">
        <v>239</v>
      </c>
      <c r="BE169" s="97">
        <f t="shared" si="19"/>
        <v>0</v>
      </c>
      <c r="BF169" s="97">
        <f t="shared" si="20"/>
        <v>0</v>
      </c>
      <c r="BG169" s="97">
        <f t="shared" si="21"/>
        <v>0</v>
      </c>
      <c r="BH169" s="97">
        <f t="shared" si="22"/>
        <v>0</v>
      </c>
      <c r="BI169" s="97">
        <f t="shared" si="23"/>
        <v>0</v>
      </c>
      <c r="BJ169" s="13" t="s">
        <v>83</v>
      </c>
      <c r="BK169" s="97">
        <f t="shared" si="24"/>
        <v>0</v>
      </c>
      <c r="BL169" s="13" t="s">
        <v>245</v>
      </c>
      <c r="BM169" s="169" t="s">
        <v>523</v>
      </c>
    </row>
    <row r="170" spans="2:65" s="1" customFormat="1" ht="16.5" customHeight="1" x14ac:dyDescent="0.2">
      <c r="B170" s="131"/>
      <c r="C170" s="170" t="s">
        <v>387</v>
      </c>
      <c r="D170" s="170" t="s">
        <v>275</v>
      </c>
      <c r="E170" s="171" t="s">
        <v>2960</v>
      </c>
      <c r="F170" s="172" t="s">
        <v>3007</v>
      </c>
      <c r="G170" s="173" t="s">
        <v>353</v>
      </c>
      <c r="H170" s="174">
        <v>1</v>
      </c>
      <c r="I170" s="175"/>
      <c r="J170" s="176">
        <f t="shared" si="15"/>
        <v>0</v>
      </c>
      <c r="K170" s="177"/>
      <c r="L170" s="178"/>
      <c r="M170" s="179" t="s">
        <v>1</v>
      </c>
      <c r="N170" s="180" t="s">
        <v>37</v>
      </c>
      <c r="P170" s="167">
        <f t="shared" si="16"/>
        <v>0</v>
      </c>
      <c r="Q170" s="167">
        <v>0</v>
      </c>
      <c r="R170" s="167">
        <f t="shared" si="17"/>
        <v>0</v>
      </c>
      <c r="S170" s="167">
        <v>0</v>
      </c>
      <c r="T170" s="168">
        <f t="shared" si="18"/>
        <v>0</v>
      </c>
      <c r="AR170" s="169" t="s">
        <v>270</v>
      </c>
      <c r="AT170" s="169" t="s">
        <v>275</v>
      </c>
      <c r="AU170" s="169" t="s">
        <v>78</v>
      </c>
      <c r="AY170" s="13" t="s">
        <v>239</v>
      </c>
      <c r="BE170" s="97">
        <f t="shared" si="19"/>
        <v>0</v>
      </c>
      <c r="BF170" s="97">
        <f t="shared" si="20"/>
        <v>0</v>
      </c>
      <c r="BG170" s="97">
        <f t="shared" si="21"/>
        <v>0</v>
      </c>
      <c r="BH170" s="97">
        <f t="shared" si="22"/>
        <v>0</v>
      </c>
      <c r="BI170" s="97">
        <f t="shared" si="23"/>
        <v>0</v>
      </c>
      <c r="BJ170" s="13" t="s">
        <v>83</v>
      </c>
      <c r="BK170" s="97">
        <f t="shared" si="24"/>
        <v>0</v>
      </c>
      <c r="BL170" s="13" t="s">
        <v>245</v>
      </c>
      <c r="BM170" s="169" t="s">
        <v>530</v>
      </c>
    </row>
    <row r="171" spans="2:65" s="1" customFormat="1" ht="16.5" customHeight="1" x14ac:dyDescent="0.2">
      <c r="B171" s="131"/>
      <c r="C171" s="158" t="s">
        <v>391</v>
      </c>
      <c r="D171" s="158" t="s">
        <v>241</v>
      </c>
      <c r="E171" s="159" t="s">
        <v>2891</v>
      </c>
      <c r="F171" s="160" t="s">
        <v>2892</v>
      </c>
      <c r="G171" s="161" t="s">
        <v>353</v>
      </c>
      <c r="H171" s="162">
        <v>2</v>
      </c>
      <c r="I171" s="163"/>
      <c r="J171" s="164">
        <f t="shared" si="15"/>
        <v>0</v>
      </c>
      <c r="K171" s="165"/>
      <c r="L171" s="30"/>
      <c r="M171" s="166" t="s">
        <v>1</v>
      </c>
      <c r="N171" s="130" t="s">
        <v>37</v>
      </c>
      <c r="P171" s="167">
        <f t="shared" si="16"/>
        <v>0</v>
      </c>
      <c r="Q171" s="167">
        <v>0</v>
      </c>
      <c r="R171" s="167">
        <f t="shared" si="17"/>
        <v>0</v>
      </c>
      <c r="S171" s="167">
        <v>0</v>
      </c>
      <c r="T171" s="168">
        <f t="shared" si="18"/>
        <v>0</v>
      </c>
      <c r="AR171" s="169" t="s">
        <v>245</v>
      </c>
      <c r="AT171" s="169" t="s">
        <v>241</v>
      </c>
      <c r="AU171" s="169" t="s">
        <v>78</v>
      </c>
      <c r="AY171" s="13" t="s">
        <v>239</v>
      </c>
      <c r="BE171" s="97">
        <f t="shared" si="19"/>
        <v>0</v>
      </c>
      <c r="BF171" s="97">
        <f t="shared" si="20"/>
        <v>0</v>
      </c>
      <c r="BG171" s="97">
        <f t="shared" si="21"/>
        <v>0</v>
      </c>
      <c r="BH171" s="97">
        <f t="shared" si="22"/>
        <v>0</v>
      </c>
      <c r="BI171" s="97">
        <f t="shared" si="23"/>
        <v>0</v>
      </c>
      <c r="BJ171" s="13" t="s">
        <v>83</v>
      </c>
      <c r="BK171" s="97">
        <f t="shared" si="24"/>
        <v>0</v>
      </c>
      <c r="BL171" s="13" t="s">
        <v>245</v>
      </c>
      <c r="BM171" s="169" t="s">
        <v>537</v>
      </c>
    </row>
    <row r="172" spans="2:65" s="1" customFormat="1" ht="24.2" customHeight="1" x14ac:dyDescent="0.2">
      <c r="B172" s="131"/>
      <c r="C172" s="170" t="s">
        <v>395</v>
      </c>
      <c r="D172" s="170" t="s">
        <v>275</v>
      </c>
      <c r="E172" s="171" t="s">
        <v>2963</v>
      </c>
      <c r="F172" s="172" t="s">
        <v>2898</v>
      </c>
      <c r="G172" s="173" t="s">
        <v>353</v>
      </c>
      <c r="H172" s="174">
        <v>1</v>
      </c>
      <c r="I172" s="175"/>
      <c r="J172" s="176">
        <f t="shared" si="15"/>
        <v>0</v>
      </c>
      <c r="K172" s="177"/>
      <c r="L172" s="178"/>
      <c r="M172" s="179" t="s">
        <v>1</v>
      </c>
      <c r="N172" s="180" t="s">
        <v>37</v>
      </c>
      <c r="P172" s="167">
        <f t="shared" si="16"/>
        <v>0</v>
      </c>
      <c r="Q172" s="167">
        <v>0</v>
      </c>
      <c r="R172" s="167">
        <f t="shared" si="17"/>
        <v>0</v>
      </c>
      <c r="S172" s="167">
        <v>0</v>
      </c>
      <c r="T172" s="168">
        <f t="shared" si="18"/>
        <v>0</v>
      </c>
      <c r="AR172" s="169" t="s">
        <v>270</v>
      </c>
      <c r="AT172" s="169" t="s">
        <v>275</v>
      </c>
      <c r="AU172" s="169" t="s">
        <v>78</v>
      </c>
      <c r="AY172" s="13" t="s">
        <v>239</v>
      </c>
      <c r="BE172" s="97">
        <f t="shared" si="19"/>
        <v>0</v>
      </c>
      <c r="BF172" s="97">
        <f t="shared" si="20"/>
        <v>0</v>
      </c>
      <c r="BG172" s="97">
        <f t="shared" si="21"/>
        <v>0</v>
      </c>
      <c r="BH172" s="97">
        <f t="shared" si="22"/>
        <v>0</v>
      </c>
      <c r="BI172" s="97">
        <f t="shared" si="23"/>
        <v>0</v>
      </c>
      <c r="BJ172" s="13" t="s">
        <v>83</v>
      </c>
      <c r="BK172" s="97">
        <f t="shared" si="24"/>
        <v>0</v>
      </c>
      <c r="BL172" s="13" t="s">
        <v>245</v>
      </c>
      <c r="BM172" s="169" t="s">
        <v>544</v>
      </c>
    </row>
    <row r="173" spans="2:65" s="1" customFormat="1" ht="21.75" customHeight="1" x14ac:dyDescent="0.2">
      <c r="B173" s="131"/>
      <c r="C173" s="158" t="s">
        <v>399</v>
      </c>
      <c r="D173" s="158" t="s">
        <v>241</v>
      </c>
      <c r="E173" s="159" t="s">
        <v>2899</v>
      </c>
      <c r="F173" s="160" t="s">
        <v>2900</v>
      </c>
      <c r="G173" s="161" t="s">
        <v>353</v>
      </c>
      <c r="H173" s="162">
        <v>1</v>
      </c>
      <c r="I173" s="163"/>
      <c r="J173" s="164">
        <f t="shared" si="15"/>
        <v>0</v>
      </c>
      <c r="K173" s="165"/>
      <c r="L173" s="30"/>
      <c r="M173" s="166" t="s">
        <v>1</v>
      </c>
      <c r="N173" s="130" t="s">
        <v>37</v>
      </c>
      <c r="P173" s="167">
        <f t="shared" si="16"/>
        <v>0</v>
      </c>
      <c r="Q173" s="167">
        <v>0</v>
      </c>
      <c r="R173" s="167">
        <f t="shared" si="17"/>
        <v>0</v>
      </c>
      <c r="S173" s="167">
        <v>0</v>
      </c>
      <c r="T173" s="168">
        <f t="shared" si="18"/>
        <v>0</v>
      </c>
      <c r="AR173" s="169" t="s">
        <v>245</v>
      </c>
      <c r="AT173" s="169" t="s">
        <v>241</v>
      </c>
      <c r="AU173" s="169" t="s">
        <v>78</v>
      </c>
      <c r="AY173" s="13" t="s">
        <v>239</v>
      </c>
      <c r="BE173" s="97">
        <f t="shared" si="19"/>
        <v>0</v>
      </c>
      <c r="BF173" s="97">
        <f t="shared" si="20"/>
        <v>0</v>
      </c>
      <c r="BG173" s="97">
        <f t="shared" si="21"/>
        <v>0</v>
      </c>
      <c r="BH173" s="97">
        <f t="shared" si="22"/>
        <v>0</v>
      </c>
      <c r="BI173" s="97">
        <f t="shared" si="23"/>
        <v>0</v>
      </c>
      <c r="BJ173" s="13" t="s">
        <v>83</v>
      </c>
      <c r="BK173" s="97">
        <f t="shared" si="24"/>
        <v>0</v>
      </c>
      <c r="BL173" s="13" t="s">
        <v>245</v>
      </c>
      <c r="BM173" s="169" t="s">
        <v>552</v>
      </c>
    </row>
    <row r="174" spans="2:65" s="1" customFormat="1" ht="21.75" customHeight="1" x14ac:dyDescent="0.2">
      <c r="B174" s="131"/>
      <c r="C174" s="170" t="s">
        <v>403</v>
      </c>
      <c r="D174" s="170" t="s">
        <v>275</v>
      </c>
      <c r="E174" s="171" t="s">
        <v>2969</v>
      </c>
      <c r="F174" s="172" t="s">
        <v>3009</v>
      </c>
      <c r="G174" s="173" t="s">
        <v>353</v>
      </c>
      <c r="H174" s="174">
        <v>1</v>
      </c>
      <c r="I174" s="175"/>
      <c r="J174" s="176">
        <f t="shared" si="15"/>
        <v>0</v>
      </c>
      <c r="K174" s="177"/>
      <c r="L174" s="178"/>
      <c r="M174" s="179" t="s">
        <v>1</v>
      </c>
      <c r="N174" s="180" t="s">
        <v>37</v>
      </c>
      <c r="P174" s="167">
        <f t="shared" si="16"/>
        <v>0</v>
      </c>
      <c r="Q174" s="167">
        <v>0</v>
      </c>
      <c r="R174" s="167">
        <f t="shared" si="17"/>
        <v>0</v>
      </c>
      <c r="S174" s="167">
        <v>0</v>
      </c>
      <c r="T174" s="168">
        <f t="shared" si="18"/>
        <v>0</v>
      </c>
      <c r="AR174" s="169" t="s">
        <v>270</v>
      </c>
      <c r="AT174" s="169" t="s">
        <v>275</v>
      </c>
      <c r="AU174" s="169" t="s">
        <v>78</v>
      </c>
      <c r="AY174" s="13" t="s">
        <v>239</v>
      </c>
      <c r="BE174" s="97">
        <f t="shared" si="19"/>
        <v>0</v>
      </c>
      <c r="BF174" s="97">
        <f t="shared" si="20"/>
        <v>0</v>
      </c>
      <c r="BG174" s="97">
        <f t="shared" si="21"/>
        <v>0</v>
      </c>
      <c r="BH174" s="97">
        <f t="shared" si="22"/>
        <v>0</v>
      </c>
      <c r="BI174" s="97">
        <f t="shared" si="23"/>
        <v>0</v>
      </c>
      <c r="BJ174" s="13" t="s">
        <v>83</v>
      </c>
      <c r="BK174" s="97">
        <f t="shared" si="24"/>
        <v>0</v>
      </c>
      <c r="BL174" s="13" t="s">
        <v>245</v>
      </c>
      <c r="BM174" s="169" t="s">
        <v>560</v>
      </c>
    </row>
    <row r="175" spans="2:65" s="1" customFormat="1" ht="16.5" customHeight="1" x14ac:dyDescent="0.2">
      <c r="B175" s="131"/>
      <c r="C175" s="170" t="s">
        <v>407</v>
      </c>
      <c r="D175" s="170" t="s">
        <v>275</v>
      </c>
      <c r="E175" s="171" t="s">
        <v>2990</v>
      </c>
      <c r="F175" s="172" t="s">
        <v>3011</v>
      </c>
      <c r="G175" s="173" t="s">
        <v>353</v>
      </c>
      <c r="H175" s="174">
        <v>1</v>
      </c>
      <c r="I175" s="175"/>
      <c r="J175" s="176">
        <f t="shared" si="15"/>
        <v>0</v>
      </c>
      <c r="K175" s="177"/>
      <c r="L175" s="178"/>
      <c r="M175" s="179" t="s">
        <v>1</v>
      </c>
      <c r="N175" s="180" t="s">
        <v>37</v>
      </c>
      <c r="P175" s="167">
        <f t="shared" si="16"/>
        <v>0</v>
      </c>
      <c r="Q175" s="167">
        <v>0</v>
      </c>
      <c r="R175" s="167">
        <f t="shared" si="17"/>
        <v>0</v>
      </c>
      <c r="S175" s="167">
        <v>0</v>
      </c>
      <c r="T175" s="168">
        <f t="shared" si="18"/>
        <v>0</v>
      </c>
      <c r="AR175" s="169" t="s">
        <v>270</v>
      </c>
      <c r="AT175" s="169" t="s">
        <v>275</v>
      </c>
      <c r="AU175" s="169" t="s">
        <v>78</v>
      </c>
      <c r="AY175" s="13" t="s">
        <v>239</v>
      </c>
      <c r="BE175" s="97">
        <f t="shared" si="19"/>
        <v>0</v>
      </c>
      <c r="BF175" s="97">
        <f t="shared" si="20"/>
        <v>0</v>
      </c>
      <c r="BG175" s="97">
        <f t="shared" si="21"/>
        <v>0</v>
      </c>
      <c r="BH175" s="97">
        <f t="shared" si="22"/>
        <v>0</v>
      </c>
      <c r="BI175" s="97">
        <f t="shared" si="23"/>
        <v>0</v>
      </c>
      <c r="BJ175" s="13" t="s">
        <v>83</v>
      </c>
      <c r="BK175" s="97">
        <f t="shared" si="24"/>
        <v>0</v>
      </c>
      <c r="BL175" s="13" t="s">
        <v>245</v>
      </c>
      <c r="BM175" s="169" t="s">
        <v>568</v>
      </c>
    </row>
    <row r="176" spans="2:65" s="1" customFormat="1" ht="24.2" customHeight="1" x14ac:dyDescent="0.2">
      <c r="B176" s="131"/>
      <c r="C176" s="158" t="s">
        <v>411</v>
      </c>
      <c r="D176" s="158" t="s">
        <v>241</v>
      </c>
      <c r="E176" s="159" t="s">
        <v>3012</v>
      </c>
      <c r="F176" s="160" t="s">
        <v>3013</v>
      </c>
      <c r="G176" s="198" t="s">
        <v>353</v>
      </c>
      <c r="H176" s="162">
        <v>1</v>
      </c>
      <c r="I176" s="163"/>
      <c r="J176" s="164">
        <f t="shared" si="15"/>
        <v>0</v>
      </c>
      <c r="K176" s="165"/>
      <c r="L176" s="30"/>
      <c r="M176" s="166" t="s">
        <v>1</v>
      </c>
      <c r="N176" s="130" t="s">
        <v>37</v>
      </c>
      <c r="P176" s="167">
        <f t="shared" si="16"/>
        <v>0</v>
      </c>
      <c r="Q176" s="167">
        <v>0</v>
      </c>
      <c r="R176" s="167">
        <f t="shared" si="17"/>
        <v>0</v>
      </c>
      <c r="S176" s="167">
        <v>0</v>
      </c>
      <c r="T176" s="168">
        <f t="shared" si="18"/>
        <v>0</v>
      </c>
      <c r="AR176" s="169" t="s">
        <v>245</v>
      </c>
      <c r="AT176" s="169" t="s">
        <v>241</v>
      </c>
      <c r="AU176" s="169" t="s">
        <v>78</v>
      </c>
      <c r="AY176" s="13" t="s">
        <v>239</v>
      </c>
      <c r="BE176" s="97">
        <f t="shared" si="19"/>
        <v>0</v>
      </c>
      <c r="BF176" s="97">
        <f t="shared" si="20"/>
        <v>0</v>
      </c>
      <c r="BG176" s="97">
        <f t="shared" si="21"/>
        <v>0</v>
      </c>
      <c r="BH176" s="97">
        <f t="shared" si="22"/>
        <v>0</v>
      </c>
      <c r="BI176" s="97">
        <f t="shared" si="23"/>
        <v>0</v>
      </c>
      <c r="BJ176" s="13" t="s">
        <v>83</v>
      </c>
      <c r="BK176" s="97">
        <f t="shared" si="24"/>
        <v>0</v>
      </c>
      <c r="BL176" s="13" t="s">
        <v>245</v>
      </c>
      <c r="BM176" s="169" t="s">
        <v>576</v>
      </c>
    </row>
    <row r="177" spans="2:65" s="1" customFormat="1" ht="16.5" customHeight="1" x14ac:dyDescent="0.2">
      <c r="B177" s="131"/>
      <c r="C177" s="170" t="s">
        <v>415</v>
      </c>
      <c r="D177" s="170" t="s">
        <v>275</v>
      </c>
      <c r="E177" s="171" t="s">
        <v>2997</v>
      </c>
      <c r="F177" s="172" t="s">
        <v>2999</v>
      </c>
      <c r="G177" s="173" t="s">
        <v>353</v>
      </c>
      <c r="H177" s="174">
        <v>1</v>
      </c>
      <c r="I177" s="175"/>
      <c r="J177" s="176">
        <f t="shared" si="15"/>
        <v>0</v>
      </c>
      <c r="K177" s="177"/>
      <c r="L177" s="178"/>
      <c r="M177" s="179" t="s">
        <v>1</v>
      </c>
      <c r="N177" s="180" t="s">
        <v>37</v>
      </c>
      <c r="P177" s="167">
        <f t="shared" si="16"/>
        <v>0</v>
      </c>
      <c r="Q177" s="167">
        <v>0</v>
      </c>
      <c r="R177" s="167">
        <f t="shared" si="17"/>
        <v>0</v>
      </c>
      <c r="S177" s="167">
        <v>0</v>
      </c>
      <c r="T177" s="168">
        <f t="shared" si="18"/>
        <v>0</v>
      </c>
      <c r="AR177" s="169" t="s">
        <v>270</v>
      </c>
      <c r="AT177" s="169" t="s">
        <v>275</v>
      </c>
      <c r="AU177" s="169" t="s">
        <v>78</v>
      </c>
      <c r="AY177" s="13" t="s">
        <v>239</v>
      </c>
      <c r="BE177" s="97">
        <f t="shared" si="19"/>
        <v>0</v>
      </c>
      <c r="BF177" s="97">
        <f t="shared" si="20"/>
        <v>0</v>
      </c>
      <c r="BG177" s="97">
        <f t="shared" si="21"/>
        <v>0</v>
      </c>
      <c r="BH177" s="97">
        <f t="shared" si="22"/>
        <v>0</v>
      </c>
      <c r="BI177" s="97">
        <f t="shared" si="23"/>
        <v>0</v>
      </c>
      <c r="BJ177" s="13" t="s">
        <v>83</v>
      </c>
      <c r="BK177" s="97">
        <f t="shared" si="24"/>
        <v>0</v>
      </c>
      <c r="BL177" s="13" t="s">
        <v>245</v>
      </c>
      <c r="BM177" s="169" t="s">
        <v>584</v>
      </c>
    </row>
    <row r="178" spans="2:65" s="1" customFormat="1" ht="16.5" customHeight="1" x14ac:dyDescent="0.2">
      <c r="B178" s="131"/>
      <c r="C178" s="158" t="s">
        <v>419</v>
      </c>
      <c r="D178" s="158" t="s">
        <v>241</v>
      </c>
      <c r="E178" s="159" t="s">
        <v>2873</v>
      </c>
      <c r="F178" s="160" t="s">
        <v>2907</v>
      </c>
      <c r="G178" s="161" t="s">
        <v>353</v>
      </c>
      <c r="H178" s="162">
        <v>1</v>
      </c>
      <c r="I178" s="163"/>
      <c r="J178" s="164">
        <f t="shared" si="15"/>
        <v>0</v>
      </c>
      <c r="K178" s="165"/>
      <c r="L178" s="30"/>
      <c r="M178" s="166" t="s">
        <v>1</v>
      </c>
      <c r="N178" s="130" t="s">
        <v>37</v>
      </c>
      <c r="P178" s="167">
        <f t="shared" si="16"/>
        <v>0</v>
      </c>
      <c r="Q178" s="167">
        <v>0</v>
      </c>
      <c r="R178" s="167">
        <f t="shared" si="17"/>
        <v>0</v>
      </c>
      <c r="S178" s="167">
        <v>0</v>
      </c>
      <c r="T178" s="168">
        <f t="shared" si="18"/>
        <v>0</v>
      </c>
      <c r="AR178" s="169" t="s">
        <v>245</v>
      </c>
      <c r="AT178" s="169" t="s">
        <v>241</v>
      </c>
      <c r="AU178" s="169" t="s">
        <v>78</v>
      </c>
      <c r="AY178" s="13" t="s">
        <v>239</v>
      </c>
      <c r="BE178" s="97">
        <f t="shared" si="19"/>
        <v>0</v>
      </c>
      <c r="BF178" s="97">
        <f t="shared" si="20"/>
        <v>0</v>
      </c>
      <c r="BG178" s="97">
        <f t="shared" si="21"/>
        <v>0</v>
      </c>
      <c r="BH178" s="97">
        <f t="shared" si="22"/>
        <v>0</v>
      </c>
      <c r="BI178" s="97">
        <f t="shared" si="23"/>
        <v>0</v>
      </c>
      <c r="BJ178" s="13" t="s">
        <v>83</v>
      </c>
      <c r="BK178" s="97">
        <f t="shared" si="24"/>
        <v>0</v>
      </c>
      <c r="BL178" s="13" t="s">
        <v>245</v>
      </c>
      <c r="BM178" s="169" t="s">
        <v>592</v>
      </c>
    </row>
    <row r="179" spans="2:65" s="1" customFormat="1" ht="24.2" customHeight="1" x14ac:dyDescent="0.2">
      <c r="B179" s="131"/>
      <c r="C179" s="158" t="s">
        <v>423</v>
      </c>
      <c r="D179" s="158" t="s">
        <v>241</v>
      </c>
      <c r="E179" s="159" t="s">
        <v>2908</v>
      </c>
      <c r="F179" s="160" t="s">
        <v>2909</v>
      </c>
      <c r="G179" s="161" t="s">
        <v>1082</v>
      </c>
      <c r="H179" s="199">
        <v>0.3</v>
      </c>
      <c r="I179" s="163"/>
      <c r="J179" s="164">
        <f t="shared" si="15"/>
        <v>0</v>
      </c>
      <c r="K179" s="165"/>
      <c r="L179" s="30"/>
      <c r="M179" s="166" t="s">
        <v>1</v>
      </c>
      <c r="N179" s="130" t="s">
        <v>37</v>
      </c>
      <c r="P179" s="167">
        <f t="shared" si="16"/>
        <v>0</v>
      </c>
      <c r="Q179" s="167">
        <v>0</v>
      </c>
      <c r="R179" s="167">
        <f t="shared" si="17"/>
        <v>0</v>
      </c>
      <c r="S179" s="167">
        <v>0</v>
      </c>
      <c r="T179" s="168">
        <f t="shared" si="18"/>
        <v>0</v>
      </c>
      <c r="AR179" s="169" t="s">
        <v>245</v>
      </c>
      <c r="AT179" s="169" t="s">
        <v>241</v>
      </c>
      <c r="AU179" s="169" t="s">
        <v>78</v>
      </c>
      <c r="AY179" s="13" t="s">
        <v>239</v>
      </c>
      <c r="BE179" s="97">
        <f t="shared" si="19"/>
        <v>0</v>
      </c>
      <c r="BF179" s="97">
        <f t="shared" si="20"/>
        <v>0</v>
      </c>
      <c r="BG179" s="97">
        <f t="shared" si="21"/>
        <v>0</v>
      </c>
      <c r="BH179" s="97">
        <f t="shared" si="22"/>
        <v>0</v>
      </c>
      <c r="BI179" s="97">
        <f t="shared" si="23"/>
        <v>0</v>
      </c>
      <c r="BJ179" s="13" t="s">
        <v>83</v>
      </c>
      <c r="BK179" s="97">
        <f t="shared" si="24"/>
        <v>0</v>
      </c>
      <c r="BL179" s="13" t="s">
        <v>245</v>
      </c>
      <c r="BM179" s="169" t="s">
        <v>600</v>
      </c>
    </row>
    <row r="180" spans="2:65" s="1" customFormat="1" ht="24.2" customHeight="1" x14ac:dyDescent="0.2">
      <c r="B180" s="131"/>
      <c r="C180" s="158" t="s">
        <v>427</v>
      </c>
      <c r="D180" s="158" t="s">
        <v>241</v>
      </c>
      <c r="E180" s="159" t="s">
        <v>2910</v>
      </c>
      <c r="F180" s="160" t="s">
        <v>2870</v>
      </c>
      <c r="G180" s="161" t="s">
        <v>1082</v>
      </c>
      <c r="H180" s="199">
        <v>0.3</v>
      </c>
      <c r="I180" s="163"/>
      <c r="J180" s="164">
        <f t="shared" si="15"/>
        <v>0</v>
      </c>
      <c r="K180" s="165"/>
      <c r="L180" s="30"/>
      <c r="M180" s="182" t="s">
        <v>1</v>
      </c>
      <c r="N180" s="183" t="s">
        <v>37</v>
      </c>
      <c r="O180" s="184"/>
      <c r="P180" s="185">
        <f t="shared" si="16"/>
        <v>0</v>
      </c>
      <c r="Q180" s="185">
        <v>0</v>
      </c>
      <c r="R180" s="185">
        <f t="shared" si="17"/>
        <v>0</v>
      </c>
      <c r="S180" s="185">
        <v>0</v>
      </c>
      <c r="T180" s="186">
        <f t="shared" si="18"/>
        <v>0</v>
      </c>
      <c r="AR180" s="169" t="s">
        <v>245</v>
      </c>
      <c r="AT180" s="169" t="s">
        <v>241</v>
      </c>
      <c r="AU180" s="169" t="s">
        <v>78</v>
      </c>
      <c r="AY180" s="13" t="s">
        <v>239</v>
      </c>
      <c r="BE180" s="97">
        <f t="shared" si="19"/>
        <v>0</v>
      </c>
      <c r="BF180" s="97">
        <f t="shared" si="20"/>
        <v>0</v>
      </c>
      <c r="BG180" s="97">
        <f t="shared" si="21"/>
        <v>0</v>
      </c>
      <c r="BH180" s="97">
        <f t="shared" si="22"/>
        <v>0</v>
      </c>
      <c r="BI180" s="97">
        <f t="shared" si="23"/>
        <v>0</v>
      </c>
      <c r="BJ180" s="13" t="s">
        <v>83</v>
      </c>
      <c r="BK180" s="97">
        <f t="shared" si="24"/>
        <v>0</v>
      </c>
      <c r="BL180" s="13" t="s">
        <v>245</v>
      </c>
      <c r="BM180" s="169" t="s">
        <v>608</v>
      </c>
    </row>
    <row r="181" spans="2:65" s="1" customFormat="1" ht="6.95" customHeight="1" x14ac:dyDescent="0.2">
      <c r="B181" s="45"/>
      <c r="C181" s="46"/>
      <c r="D181" s="46"/>
      <c r="E181" s="46"/>
      <c r="F181" s="46"/>
      <c r="G181" s="46"/>
      <c r="H181" s="46"/>
      <c r="I181" s="46"/>
      <c r="J181" s="46"/>
      <c r="K181" s="46"/>
      <c r="L181" s="30"/>
    </row>
  </sheetData>
  <autoFilter ref="C131:K180" xr:uid="{00000000-0009-0000-0000-00000E000000}"/>
  <mergeCells count="17">
    <mergeCell ref="L2:V2"/>
    <mergeCell ref="D106:F106"/>
    <mergeCell ref="D107:F107"/>
    <mergeCell ref="D108:F108"/>
    <mergeCell ref="E120:H120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  <mergeCell ref="E29:H29"/>
    <mergeCell ref="E124:H124"/>
    <mergeCell ref="E122:H1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149"/>
  <sheetViews>
    <sheetView showGridLines="0" topLeftCell="A129" workbookViewId="0">
      <selection activeCell="F140" sqref="F140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3" t="s">
        <v>112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4587</v>
      </c>
      <c r="L4" s="16"/>
      <c r="M4" s="103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14</v>
      </c>
      <c r="L6" s="16"/>
    </row>
    <row r="7" spans="2:46" ht="16.5" customHeight="1" x14ac:dyDescent="0.2">
      <c r="B7" s="16"/>
      <c r="E7" s="259" t="str">
        <f>'Rekapitulácia stavby'!K6</f>
        <v>KFA - Košická futbalová aréna II. a III. etapa</v>
      </c>
      <c r="F7" s="261"/>
      <c r="G7" s="261"/>
      <c r="H7" s="261"/>
      <c r="L7" s="16"/>
    </row>
    <row r="8" spans="2:46" ht="12" customHeight="1" x14ac:dyDescent="0.2">
      <c r="B8" s="16"/>
      <c r="D8" s="23" t="s">
        <v>180</v>
      </c>
      <c r="L8" s="16"/>
    </row>
    <row r="9" spans="2:46" s="1" customFormat="1" ht="16.5" customHeight="1" x14ac:dyDescent="0.2">
      <c r="B9" s="30"/>
      <c r="E9" s="259" t="s">
        <v>181</v>
      </c>
      <c r="F9" s="257"/>
      <c r="G9" s="257"/>
      <c r="H9" s="257"/>
      <c r="L9" s="30"/>
    </row>
    <row r="10" spans="2:46" s="1" customFormat="1" ht="12" customHeight="1" x14ac:dyDescent="0.2">
      <c r="B10" s="30"/>
      <c r="D10" s="23" t="s">
        <v>182</v>
      </c>
      <c r="L10" s="30"/>
    </row>
    <row r="11" spans="2:46" s="1" customFormat="1" ht="16.5" customHeight="1" x14ac:dyDescent="0.2">
      <c r="B11" s="30"/>
      <c r="E11" s="226" t="s">
        <v>3023</v>
      </c>
      <c r="F11" s="257"/>
      <c r="G11" s="257"/>
      <c r="H11" s="257"/>
      <c r="L11" s="30"/>
    </row>
    <row r="12" spans="2:46" s="1" customFormat="1" x14ac:dyDescent="0.2">
      <c r="B12" s="30"/>
      <c r="L12" s="30"/>
    </row>
    <row r="13" spans="2:46" s="1" customFormat="1" ht="12" customHeight="1" x14ac:dyDescent="0.2">
      <c r="B13" s="30"/>
      <c r="D13" s="23" t="s">
        <v>15</v>
      </c>
      <c r="F13" s="21" t="s">
        <v>1</v>
      </c>
      <c r="I13" s="23" t="s">
        <v>16</v>
      </c>
      <c r="J13" s="21" t="s">
        <v>1</v>
      </c>
      <c r="L13" s="30"/>
    </row>
    <row r="14" spans="2:46" s="1" customFormat="1" ht="12" customHeight="1" x14ac:dyDescent="0.2">
      <c r="B14" s="30"/>
      <c r="D14" s="23" t="s">
        <v>17</v>
      </c>
      <c r="F14" s="21" t="s">
        <v>18</v>
      </c>
      <c r="I14" s="23" t="s">
        <v>19</v>
      </c>
      <c r="J14" s="53" t="str">
        <f>'Rekapitulácia stavby'!AN8</f>
        <v>4.10.2022 - REV05</v>
      </c>
      <c r="L14" s="30"/>
    </row>
    <row r="15" spans="2:46" s="1" customFormat="1" ht="10.9" customHeight="1" x14ac:dyDescent="0.2">
      <c r="B15" s="30"/>
      <c r="L15" s="30"/>
    </row>
    <row r="16" spans="2:46" s="1" customFormat="1" ht="12" customHeight="1" x14ac:dyDescent="0.2">
      <c r="B16" s="30"/>
      <c r="D16" s="23" t="s">
        <v>20</v>
      </c>
      <c r="I16" s="23" t="s">
        <v>21</v>
      </c>
      <c r="J16" s="21" t="str">
        <f>IF('Rekapitulácia stavby'!AN10="","",'Rekapitulácia stavby'!AN10)</f>
        <v/>
      </c>
      <c r="L16" s="30"/>
    </row>
    <row r="17" spans="2:12" s="1" customFormat="1" ht="18" customHeight="1" x14ac:dyDescent="0.2">
      <c r="B17" s="30"/>
      <c r="E17" s="21" t="str">
        <f>IF('Rekapitulácia stavby'!E11="","",'Rekapitulácia stavby'!E11)</f>
        <v xml:space="preserve"> </v>
      </c>
      <c r="I17" s="23" t="s">
        <v>22</v>
      </c>
      <c r="J17" s="21" t="str">
        <f>IF('Rekapitulácia stavby'!AN11="","",'Rekapitulácia stavby'!AN11)</f>
        <v/>
      </c>
      <c r="L17" s="30"/>
    </row>
    <row r="18" spans="2:12" s="1" customFormat="1" ht="6.95" customHeight="1" x14ac:dyDescent="0.2">
      <c r="B18" s="30"/>
      <c r="L18" s="30"/>
    </row>
    <row r="19" spans="2:12" s="1" customFormat="1" ht="12" customHeight="1" x14ac:dyDescent="0.2">
      <c r="B19" s="30"/>
      <c r="D19" s="23" t="s">
        <v>23</v>
      </c>
      <c r="I19" s="23" t="s">
        <v>21</v>
      </c>
      <c r="J19" s="24" t="str">
        <f>'Rekapitulácia stavby'!AN13</f>
        <v>Vyplň údaj</v>
      </c>
      <c r="L19" s="30"/>
    </row>
    <row r="20" spans="2:12" s="1" customFormat="1" ht="18" customHeight="1" x14ac:dyDescent="0.2">
      <c r="B20" s="30"/>
      <c r="E20" s="258" t="str">
        <f>'Rekapitulácia stavby'!E14</f>
        <v>Vyplň údaj</v>
      </c>
      <c r="F20" s="248"/>
      <c r="G20" s="248"/>
      <c r="H20" s="248"/>
      <c r="I20" s="23" t="s">
        <v>22</v>
      </c>
      <c r="J20" s="24" t="str">
        <f>'Rekapitulácia stavby'!AN14</f>
        <v>Vyplň údaj</v>
      </c>
      <c r="L20" s="30"/>
    </row>
    <row r="21" spans="2:12" s="1" customFormat="1" ht="6.95" customHeight="1" x14ac:dyDescent="0.2">
      <c r="B21" s="30"/>
      <c r="L21" s="30"/>
    </row>
    <row r="22" spans="2:12" s="1" customFormat="1" ht="12" customHeight="1" x14ac:dyDescent="0.2">
      <c r="B22" s="30"/>
      <c r="D22" s="23" t="s">
        <v>25</v>
      </c>
      <c r="I22" s="23" t="s">
        <v>21</v>
      </c>
      <c r="J22" s="21" t="str">
        <f>IF('Rekapitulácia stavby'!AN16="","",'Rekapitulácia stavby'!AN16)</f>
        <v/>
      </c>
      <c r="L22" s="30"/>
    </row>
    <row r="23" spans="2:12" s="1" customFormat="1" ht="18" customHeight="1" x14ac:dyDescent="0.2">
      <c r="B23" s="30"/>
      <c r="E23" s="21" t="str">
        <f>IF('Rekapitulácia stavby'!E17="","",'Rekapitulácia stavby'!E17)</f>
        <v>HESCON,s.r.o.</v>
      </c>
      <c r="I23" s="23" t="s">
        <v>22</v>
      </c>
      <c r="J23" s="21" t="str">
        <f>IF('Rekapitulácia stavby'!AN17="","",'Rekapitulácia stavby'!AN17)</f>
        <v/>
      </c>
      <c r="L23" s="30"/>
    </row>
    <row r="24" spans="2:12" s="1" customFormat="1" ht="6.95" customHeight="1" x14ac:dyDescent="0.2">
      <c r="B24" s="30"/>
      <c r="L24" s="30"/>
    </row>
    <row r="25" spans="2:12" s="1" customFormat="1" ht="12" customHeight="1" x14ac:dyDescent="0.2">
      <c r="B25" s="30"/>
      <c r="D25" s="23" t="s">
        <v>27</v>
      </c>
      <c r="I25" s="23" t="s">
        <v>21</v>
      </c>
      <c r="J25" s="21" t="str">
        <f>IF('Rekapitulácia stavby'!AN19="","",'Rekapitulácia stavby'!AN19)</f>
        <v/>
      </c>
      <c r="L25" s="30"/>
    </row>
    <row r="26" spans="2:12" s="1" customFormat="1" ht="18" customHeight="1" x14ac:dyDescent="0.2">
      <c r="B26" s="30"/>
      <c r="E26" s="21" t="str">
        <f>IF('Rekapitulácia stavby'!E20="","",'Rekapitulácia stavby'!E20)</f>
        <v xml:space="preserve"> </v>
      </c>
      <c r="I26" s="23" t="s">
        <v>22</v>
      </c>
      <c r="J26" s="21" t="str">
        <f>IF('Rekapitulácia stavby'!AN20="","",'Rekapitulácia stavby'!AN20)</f>
        <v/>
      </c>
      <c r="L26" s="30"/>
    </row>
    <row r="27" spans="2:12" s="1" customFormat="1" ht="6.95" customHeight="1" x14ac:dyDescent="0.2">
      <c r="B27" s="30"/>
      <c r="L27" s="30"/>
    </row>
    <row r="28" spans="2:12" s="1" customFormat="1" ht="12" customHeight="1" x14ac:dyDescent="0.2">
      <c r="B28" s="30"/>
      <c r="D28" s="23" t="s">
        <v>28</v>
      </c>
      <c r="L28" s="30"/>
    </row>
    <row r="29" spans="2:12" s="7" customFormat="1" ht="16.5" customHeight="1" x14ac:dyDescent="0.2">
      <c r="B29" s="104"/>
      <c r="E29" s="251" t="s">
        <v>1</v>
      </c>
      <c r="F29" s="251"/>
      <c r="G29" s="251"/>
      <c r="H29" s="251"/>
      <c r="L29" s="104"/>
    </row>
    <row r="30" spans="2:12" s="1" customFormat="1" ht="6.95" customHeight="1" x14ac:dyDescent="0.2">
      <c r="B30" s="30"/>
      <c r="L30" s="30"/>
    </row>
    <row r="31" spans="2:12" s="1" customFormat="1" ht="6.95" customHeight="1" x14ac:dyDescent="0.2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5" customHeight="1" x14ac:dyDescent="0.2">
      <c r="B32" s="30"/>
      <c r="D32" s="21" t="s">
        <v>187</v>
      </c>
      <c r="J32" s="29">
        <f>J98</f>
        <v>0</v>
      </c>
      <c r="L32" s="30"/>
    </row>
    <row r="33" spans="2:12" s="1" customFormat="1" ht="14.45" customHeight="1" x14ac:dyDescent="0.2">
      <c r="B33" s="30"/>
      <c r="D33" s="28" t="s">
        <v>174</v>
      </c>
      <c r="J33" s="29">
        <f>J103</f>
        <v>0</v>
      </c>
      <c r="L33" s="30"/>
    </row>
    <row r="34" spans="2:12" s="1" customFormat="1" ht="25.35" customHeight="1" x14ac:dyDescent="0.2">
      <c r="B34" s="30"/>
      <c r="D34" s="105" t="s">
        <v>31</v>
      </c>
      <c r="J34" s="66">
        <f>ROUND(J32 + J33, 2)</f>
        <v>0</v>
      </c>
      <c r="L34" s="30"/>
    </row>
    <row r="35" spans="2:12" s="1" customFormat="1" ht="6.95" customHeight="1" x14ac:dyDescent="0.2">
      <c r="B35" s="30"/>
      <c r="D35" s="54"/>
      <c r="E35" s="54"/>
      <c r="F35" s="54"/>
      <c r="G35" s="54"/>
      <c r="H35" s="54"/>
      <c r="I35" s="54"/>
      <c r="J35" s="54"/>
      <c r="K35" s="54"/>
      <c r="L35" s="30"/>
    </row>
    <row r="36" spans="2:12" s="1" customFormat="1" ht="14.45" customHeight="1" x14ac:dyDescent="0.2">
      <c r="B36" s="30"/>
      <c r="F36" s="33" t="s">
        <v>33</v>
      </c>
      <c r="I36" s="33" t="s">
        <v>32</v>
      </c>
      <c r="J36" s="33" t="s">
        <v>34</v>
      </c>
      <c r="L36" s="30"/>
    </row>
    <row r="37" spans="2:12" s="1" customFormat="1" ht="14.45" customHeight="1" x14ac:dyDescent="0.2">
      <c r="B37" s="30"/>
      <c r="D37" s="106" t="s">
        <v>35</v>
      </c>
      <c r="E37" s="35" t="s">
        <v>36</v>
      </c>
      <c r="F37" s="107">
        <f>ROUND((SUM(BE103:BE110) + SUM(BE132:BE148)),  2)</f>
        <v>0</v>
      </c>
      <c r="G37" s="108"/>
      <c r="H37" s="108"/>
      <c r="I37" s="109">
        <v>0.2</v>
      </c>
      <c r="J37" s="107">
        <f>ROUND(((SUM(BE103:BE110) + SUM(BE132:BE148))*I37),  2)</f>
        <v>0</v>
      </c>
      <c r="L37" s="30"/>
    </row>
    <row r="38" spans="2:12" s="1" customFormat="1" ht="14.45" customHeight="1" x14ac:dyDescent="0.2">
      <c r="B38" s="30"/>
      <c r="E38" s="35" t="s">
        <v>37</v>
      </c>
      <c r="F38" s="107">
        <f>ROUND((SUM(BF103:BF110) + SUM(BF132:BF148)),  2)</f>
        <v>0</v>
      </c>
      <c r="G38" s="108"/>
      <c r="H38" s="108"/>
      <c r="I38" s="109">
        <v>0.2</v>
      </c>
      <c r="J38" s="107">
        <f>ROUND(((SUM(BF103:BF110) + SUM(BF132:BF148))*I38),  2)</f>
        <v>0</v>
      </c>
      <c r="L38" s="30"/>
    </row>
    <row r="39" spans="2:12" s="1" customFormat="1" ht="14.45" hidden="1" customHeight="1" x14ac:dyDescent="0.2">
      <c r="B39" s="30"/>
      <c r="E39" s="23" t="s">
        <v>38</v>
      </c>
      <c r="F39" s="86">
        <f>ROUND((SUM(BG103:BG110) + SUM(BG132:BG148)),  2)</f>
        <v>0</v>
      </c>
      <c r="I39" s="110">
        <v>0.2</v>
      </c>
      <c r="J39" s="86">
        <f>0</f>
        <v>0</v>
      </c>
      <c r="L39" s="30"/>
    </row>
    <row r="40" spans="2:12" s="1" customFormat="1" ht="14.45" hidden="1" customHeight="1" x14ac:dyDescent="0.2">
      <c r="B40" s="30"/>
      <c r="E40" s="23" t="s">
        <v>39</v>
      </c>
      <c r="F40" s="86">
        <f>ROUND((SUM(BH103:BH110) + SUM(BH132:BH148)),  2)</f>
        <v>0</v>
      </c>
      <c r="I40" s="110">
        <v>0.2</v>
      </c>
      <c r="J40" s="86">
        <f>0</f>
        <v>0</v>
      </c>
      <c r="L40" s="30"/>
    </row>
    <row r="41" spans="2:12" s="1" customFormat="1" ht="14.45" hidden="1" customHeight="1" x14ac:dyDescent="0.2">
      <c r="B41" s="30"/>
      <c r="E41" s="35" t="s">
        <v>40</v>
      </c>
      <c r="F41" s="107">
        <f>ROUND((SUM(BI103:BI110) + SUM(BI132:BI148)),  2)</f>
        <v>0</v>
      </c>
      <c r="G41" s="108"/>
      <c r="H41" s="108"/>
      <c r="I41" s="109">
        <v>0</v>
      </c>
      <c r="J41" s="107">
        <f>0</f>
        <v>0</v>
      </c>
      <c r="L41" s="30"/>
    </row>
    <row r="42" spans="2:12" s="1" customFormat="1" ht="6.95" customHeight="1" x14ac:dyDescent="0.2">
      <c r="B42" s="30"/>
      <c r="L42" s="30"/>
    </row>
    <row r="43" spans="2:12" s="1" customFormat="1" ht="25.35" customHeight="1" x14ac:dyDescent="0.2">
      <c r="B43" s="30"/>
      <c r="C43" s="101"/>
      <c r="D43" s="111" t="s">
        <v>41</v>
      </c>
      <c r="E43" s="57"/>
      <c r="F43" s="57"/>
      <c r="G43" s="112" t="s">
        <v>42</v>
      </c>
      <c r="H43" s="113" t="s">
        <v>43</v>
      </c>
      <c r="I43" s="57"/>
      <c r="J43" s="114">
        <f>SUM(J34:J41)</f>
        <v>0</v>
      </c>
      <c r="K43" s="115"/>
      <c r="L43" s="30"/>
    </row>
    <row r="44" spans="2:12" s="1" customFormat="1" ht="14.45" customHeight="1" x14ac:dyDescent="0.2">
      <c r="B44" s="30"/>
      <c r="L44" s="30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30"/>
      <c r="D50" s="42" t="s">
        <v>44</v>
      </c>
      <c r="E50" s="43"/>
      <c r="F50" s="43"/>
      <c r="G50" s="42" t="s">
        <v>45</v>
      </c>
      <c r="H50" s="43"/>
      <c r="I50" s="43"/>
      <c r="J50" s="43"/>
      <c r="K50" s="43"/>
      <c r="L50" s="30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30"/>
      <c r="D61" s="44" t="s">
        <v>46</v>
      </c>
      <c r="E61" s="32"/>
      <c r="F61" s="116" t="s">
        <v>47</v>
      </c>
      <c r="G61" s="44" t="s">
        <v>46</v>
      </c>
      <c r="H61" s="32"/>
      <c r="I61" s="32"/>
      <c r="J61" s="117" t="s">
        <v>47</v>
      </c>
      <c r="K61" s="32"/>
      <c r="L61" s="30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30"/>
      <c r="D65" s="42" t="s">
        <v>48</v>
      </c>
      <c r="E65" s="43"/>
      <c r="F65" s="43"/>
      <c r="G65" s="42" t="s">
        <v>49</v>
      </c>
      <c r="H65" s="43"/>
      <c r="I65" s="43"/>
      <c r="J65" s="43"/>
      <c r="K65" s="43"/>
      <c r="L65" s="30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30"/>
      <c r="D76" s="44" t="s">
        <v>46</v>
      </c>
      <c r="E76" s="32"/>
      <c r="F76" s="116" t="s">
        <v>47</v>
      </c>
      <c r="G76" s="44" t="s">
        <v>46</v>
      </c>
      <c r="H76" s="32"/>
      <c r="I76" s="32"/>
      <c r="J76" s="117" t="s">
        <v>47</v>
      </c>
      <c r="K76" s="32"/>
      <c r="L76" s="30"/>
    </row>
    <row r="77" spans="2:12" s="1" customFormat="1" ht="14.45" customHeight="1" x14ac:dyDescent="0.2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12" s="1" customFormat="1" ht="6.95" customHeight="1" x14ac:dyDescent="0.2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12" s="1" customFormat="1" ht="24.95" customHeight="1" x14ac:dyDescent="0.2">
      <c r="B82" s="30"/>
      <c r="C82" s="17" t="s">
        <v>4588</v>
      </c>
      <c r="L82" s="30"/>
    </row>
    <row r="83" spans="2:12" s="1" customFormat="1" ht="6.95" customHeight="1" x14ac:dyDescent="0.2">
      <c r="B83" s="30"/>
      <c r="L83" s="30"/>
    </row>
    <row r="84" spans="2:12" s="1" customFormat="1" ht="12" customHeight="1" x14ac:dyDescent="0.2">
      <c r="B84" s="30"/>
      <c r="C84" s="23" t="s">
        <v>14</v>
      </c>
      <c r="L84" s="30"/>
    </row>
    <row r="85" spans="2:12" s="1" customFormat="1" ht="16.5" customHeight="1" x14ac:dyDescent="0.2">
      <c r="B85" s="30"/>
      <c r="E85" s="259" t="str">
        <f>E7</f>
        <v>KFA - Košická futbalová aréna II. a III. etapa</v>
      </c>
      <c r="F85" s="261"/>
      <c r="G85" s="261"/>
      <c r="H85" s="261"/>
      <c r="L85" s="30"/>
    </row>
    <row r="86" spans="2:12" ht="12" customHeight="1" x14ac:dyDescent="0.2">
      <c r="B86" s="16"/>
      <c r="C86" s="23" t="s">
        <v>180</v>
      </c>
      <c r="L86" s="16"/>
    </row>
    <row r="87" spans="2:12" s="1" customFormat="1" ht="16.5" customHeight="1" x14ac:dyDescent="0.2">
      <c r="B87" s="30"/>
      <c r="E87" s="259" t="s">
        <v>181</v>
      </c>
      <c r="F87" s="257"/>
      <c r="G87" s="257"/>
      <c r="H87" s="257"/>
      <c r="L87" s="30"/>
    </row>
    <row r="88" spans="2:12" s="1" customFormat="1" ht="12" customHeight="1" x14ac:dyDescent="0.2">
      <c r="B88" s="30"/>
      <c r="C88" s="23" t="s">
        <v>182</v>
      </c>
      <c r="L88" s="30"/>
    </row>
    <row r="89" spans="2:12" s="1" customFormat="1" ht="16.5" customHeight="1" x14ac:dyDescent="0.2">
      <c r="B89" s="30"/>
      <c r="E89" s="226" t="str">
        <f>E11</f>
        <v>017 - ZTI - KONTAJNERY</v>
      </c>
      <c r="F89" s="257"/>
      <c r="G89" s="257"/>
      <c r="H89" s="257"/>
      <c r="L89" s="30"/>
    </row>
    <row r="90" spans="2:12" s="1" customFormat="1" ht="6.95" customHeight="1" x14ac:dyDescent="0.2">
      <c r="B90" s="30"/>
      <c r="L90" s="30"/>
    </row>
    <row r="91" spans="2:12" s="1" customFormat="1" ht="12" customHeight="1" x14ac:dyDescent="0.2">
      <c r="B91" s="30"/>
      <c r="C91" s="23" t="s">
        <v>17</v>
      </c>
      <c r="F91" s="21" t="str">
        <f>F14</f>
        <v xml:space="preserve"> </v>
      </c>
      <c r="I91" s="23" t="s">
        <v>19</v>
      </c>
      <c r="J91" s="53" t="str">
        <f>IF(J14="","",J14)</f>
        <v>4.10.2022 - REV05</v>
      </c>
      <c r="L91" s="30"/>
    </row>
    <row r="92" spans="2:12" s="1" customFormat="1" ht="6.95" customHeight="1" x14ac:dyDescent="0.2">
      <c r="B92" s="30"/>
      <c r="L92" s="30"/>
    </row>
    <row r="93" spans="2:12" s="1" customFormat="1" ht="15.2" customHeight="1" x14ac:dyDescent="0.2">
      <c r="B93" s="30"/>
      <c r="C93" s="23" t="s">
        <v>20</v>
      </c>
      <c r="F93" s="21" t="str">
        <f>E17</f>
        <v xml:space="preserve"> </v>
      </c>
      <c r="I93" s="23" t="s">
        <v>25</v>
      </c>
      <c r="J93" s="26" t="str">
        <f>E23</f>
        <v>HESCON,s.r.o.</v>
      </c>
      <c r="L93" s="30"/>
    </row>
    <row r="94" spans="2:12" s="1" customFormat="1" ht="15.2" customHeight="1" x14ac:dyDescent="0.2">
      <c r="B94" s="30"/>
      <c r="C94" s="23" t="s">
        <v>23</v>
      </c>
      <c r="F94" s="21" t="str">
        <f>IF(E20="","",E20)</f>
        <v>Vyplň údaj</v>
      </c>
      <c r="I94" s="23" t="s">
        <v>27</v>
      </c>
      <c r="J94" s="26" t="str">
        <f>E26</f>
        <v xml:space="preserve"> </v>
      </c>
      <c r="L94" s="30"/>
    </row>
    <row r="95" spans="2:12" s="1" customFormat="1" ht="10.35" customHeight="1" x14ac:dyDescent="0.2">
      <c r="B95" s="30"/>
      <c r="L95" s="30"/>
    </row>
    <row r="96" spans="2:12" s="1" customFormat="1" ht="29.25" customHeight="1" x14ac:dyDescent="0.2">
      <c r="B96" s="30"/>
      <c r="C96" s="118" t="s">
        <v>188</v>
      </c>
      <c r="D96" s="101"/>
      <c r="E96" s="101"/>
      <c r="F96" s="101"/>
      <c r="G96" s="101"/>
      <c r="H96" s="101"/>
      <c r="I96" s="101"/>
      <c r="J96" s="119" t="s">
        <v>189</v>
      </c>
      <c r="K96" s="101"/>
      <c r="L96" s="30"/>
    </row>
    <row r="97" spans="2:65" s="1" customFormat="1" ht="10.35" customHeight="1" x14ac:dyDescent="0.2">
      <c r="B97" s="30"/>
      <c r="L97" s="30"/>
    </row>
    <row r="98" spans="2:65" s="1" customFormat="1" ht="22.9" customHeight="1" x14ac:dyDescent="0.2">
      <c r="B98" s="30"/>
      <c r="C98" s="120" t="s">
        <v>190</v>
      </c>
      <c r="J98" s="66">
        <f>J132</f>
        <v>0</v>
      </c>
      <c r="L98" s="30"/>
      <c r="AU98" s="13" t="s">
        <v>191</v>
      </c>
    </row>
    <row r="99" spans="2:65" s="8" customFormat="1" ht="24.95" customHeight="1" x14ac:dyDescent="0.2">
      <c r="B99" s="121"/>
      <c r="D99" s="122" t="s">
        <v>2918</v>
      </c>
      <c r="E99" s="123"/>
      <c r="F99" s="123"/>
      <c r="G99" s="123"/>
      <c r="H99" s="123"/>
      <c r="I99" s="123"/>
      <c r="J99" s="124">
        <f>J133</f>
        <v>0</v>
      </c>
      <c r="L99" s="121"/>
    </row>
    <row r="100" spans="2:65" s="8" customFormat="1" ht="24.95" customHeight="1" x14ac:dyDescent="0.2">
      <c r="B100" s="121"/>
      <c r="D100" s="122" t="s">
        <v>2923</v>
      </c>
      <c r="E100" s="123"/>
      <c r="F100" s="123"/>
      <c r="G100" s="123"/>
      <c r="H100" s="123"/>
      <c r="I100" s="123"/>
      <c r="J100" s="124">
        <f>J144</f>
        <v>0</v>
      </c>
      <c r="L100" s="121"/>
    </row>
    <row r="101" spans="2:65" s="1" customFormat="1" ht="21.75" customHeight="1" x14ac:dyDescent="0.2">
      <c r="B101" s="30"/>
      <c r="L101" s="30"/>
    </row>
    <row r="102" spans="2:65" s="1" customFormat="1" ht="6.95" customHeight="1" x14ac:dyDescent="0.2">
      <c r="B102" s="30"/>
      <c r="L102" s="30"/>
    </row>
    <row r="103" spans="2:65" s="1" customFormat="1" ht="29.25" customHeight="1" x14ac:dyDescent="0.2">
      <c r="B103" s="30"/>
      <c r="C103" s="120" t="s">
        <v>217</v>
      </c>
      <c r="J103" s="129">
        <f>ROUND(J104 + J105 + J106 + J107 + J108 + J109,2)</f>
        <v>0</v>
      </c>
      <c r="L103" s="30"/>
      <c r="N103" s="130" t="s">
        <v>35</v>
      </c>
    </row>
    <row r="104" spans="2:65" s="1" customFormat="1" ht="18" customHeight="1" x14ac:dyDescent="0.2">
      <c r="B104" s="131"/>
      <c r="C104" s="132"/>
      <c r="D104" s="207" t="s">
        <v>218</v>
      </c>
      <c r="E104" s="260"/>
      <c r="F104" s="260"/>
      <c r="G104" s="132"/>
      <c r="H104" s="132"/>
      <c r="I104" s="132"/>
      <c r="J104" s="94">
        <v>0</v>
      </c>
      <c r="K104" s="132"/>
      <c r="L104" s="131"/>
      <c r="M104" s="132"/>
      <c r="N104" s="134" t="s">
        <v>37</v>
      </c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5" t="s">
        <v>219</v>
      </c>
      <c r="AZ104" s="132"/>
      <c r="BA104" s="132"/>
      <c r="BB104" s="132"/>
      <c r="BC104" s="132"/>
      <c r="BD104" s="132"/>
      <c r="BE104" s="136">
        <f t="shared" ref="BE104:BE109" si="0">IF(N104="základná",J104,0)</f>
        <v>0</v>
      </c>
      <c r="BF104" s="136">
        <f t="shared" ref="BF104:BF109" si="1">IF(N104="znížená",J104,0)</f>
        <v>0</v>
      </c>
      <c r="BG104" s="136">
        <f t="shared" ref="BG104:BG109" si="2">IF(N104="zákl. prenesená",J104,0)</f>
        <v>0</v>
      </c>
      <c r="BH104" s="136">
        <f t="shared" ref="BH104:BH109" si="3">IF(N104="zníž. prenesená",J104,0)</f>
        <v>0</v>
      </c>
      <c r="BI104" s="136">
        <f t="shared" ref="BI104:BI109" si="4">IF(N104="nulová",J104,0)</f>
        <v>0</v>
      </c>
      <c r="BJ104" s="135" t="s">
        <v>83</v>
      </c>
      <c r="BK104" s="132"/>
      <c r="BL104" s="132"/>
      <c r="BM104" s="132"/>
    </row>
    <row r="105" spans="2:65" s="1" customFormat="1" ht="18" customHeight="1" x14ac:dyDescent="0.2">
      <c r="B105" s="131"/>
      <c r="C105" s="132"/>
      <c r="D105" s="207" t="s">
        <v>220</v>
      </c>
      <c r="E105" s="260"/>
      <c r="F105" s="260"/>
      <c r="G105" s="132"/>
      <c r="H105" s="132"/>
      <c r="I105" s="132"/>
      <c r="J105" s="94">
        <v>0</v>
      </c>
      <c r="K105" s="132"/>
      <c r="L105" s="131"/>
      <c r="M105" s="132"/>
      <c r="N105" s="134" t="s">
        <v>37</v>
      </c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5" t="s">
        <v>219</v>
      </c>
      <c r="AZ105" s="132"/>
      <c r="BA105" s="132"/>
      <c r="BB105" s="132"/>
      <c r="BC105" s="132"/>
      <c r="BD105" s="132"/>
      <c r="BE105" s="136">
        <f t="shared" si="0"/>
        <v>0</v>
      </c>
      <c r="BF105" s="136">
        <f t="shared" si="1"/>
        <v>0</v>
      </c>
      <c r="BG105" s="136">
        <f t="shared" si="2"/>
        <v>0</v>
      </c>
      <c r="BH105" s="136">
        <f t="shared" si="3"/>
        <v>0</v>
      </c>
      <c r="BI105" s="136">
        <f t="shared" si="4"/>
        <v>0</v>
      </c>
      <c r="BJ105" s="135" t="s">
        <v>83</v>
      </c>
      <c r="BK105" s="132"/>
      <c r="BL105" s="132"/>
      <c r="BM105" s="132"/>
    </row>
    <row r="106" spans="2:65" s="1" customFormat="1" ht="18" customHeight="1" x14ac:dyDescent="0.2">
      <c r="B106" s="131"/>
      <c r="C106" s="132"/>
      <c r="D106" s="207" t="s">
        <v>221</v>
      </c>
      <c r="E106" s="260"/>
      <c r="F106" s="260"/>
      <c r="G106" s="132"/>
      <c r="H106" s="132"/>
      <c r="I106" s="132"/>
      <c r="J106" s="94">
        <v>0</v>
      </c>
      <c r="K106" s="132"/>
      <c r="L106" s="131"/>
      <c r="M106" s="132"/>
      <c r="N106" s="134" t="s">
        <v>37</v>
      </c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5" t="s">
        <v>219</v>
      </c>
      <c r="AZ106" s="132"/>
      <c r="BA106" s="132"/>
      <c r="BB106" s="132"/>
      <c r="BC106" s="132"/>
      <c r="BD106" s="132"/>
      <c r="BE106" s="136">
        <f t="shared" si="0"/>
        <v>0</v>
      </c>
      <c r="BF106" s="136">
        <f t="shared" si="1"/>
        <v>0</v>
      </c>
      <c r="BG106" s="136">
        <f t="shared" si="2"/>
        <v>0</v>
      </c>
      <c r="BH106" s="136">
        <f t="shared" si="3"/>
        <v>0</v>
      </c>
      <c r="BI106" s="136">
        <f t="shared" si="4"/>
        <v>0</v>
      </c>
      <c r="BJ106" s="135" t="s">
        <v>83</v>
      </c>
      <c r="BK106" s="132"/>
      <c r="BL106" s="132"/>
      <c r="BM106" s="132"/>
    </row>
    <row r="107" spans="2:65" s="1" customFormat="1" ht="18" customHeight="1" x14ac:dyDescent="0.2">
      <c r="B107" s="131"/>
      <c r="C107" s="132"/>
      <c r="D107" s="207" t="s">
        <v>222</v>
      </c>
      <c r="E107" s="260"/>
      <c r="F107" s="260"/>
      <c r="G107" s="132"/>
      <c r="H107" s="132"/>
      <c r="I107" s="132"/>
      <c r="J107" s="94">
        <v>0</v>
      </c>
      <c r="K107" s="132"/>
      <c r="L107" s="131"/>
      <c r="M107" s="132"/>
      <c r="N107" s="134" t="s">
        <v>37</v>
      </c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5" t="s">
        <v>219</v>
      </c>
      <c r="AZ107" s="132"/>
      <c r="BA107" s="132"/>
      <c r="BB107" s="132"/>
      <c r="BC107" s="132"/>
      <c r="BD107" s="132"/>
      <c r="BE107" s="136">
        <f t="shared" si="0"/>
        <v>0</v>
      </c>
      <c r="BF107" s="136">
        <f t="shared" si="1"/>
        <v>0</v>
      </c>
      <c r="BG107" s="136">
        <f t="shared" si="2"/>
        <v>0</v>
      </c>
      <c r="BH107" s="136">
        <f t="shared" si="3"/>
        <v>0</v>
      </c>
      <c r="BI107" s="136">
        <f t="shared" si="4"/>
        <v>0</v>
      </c>
      <c r="BJ107" s="135" t="s">
        <v>83</v>
      </c>
      <c r="BK107" s="132"/>
      <c r="BL107" s="132"/>
      <c r="BM107" s="132"/>
    </row>
    <row r="108" spans="2:65" s="1" customFormat="1" ht="18" customHeight="1" x14ac:dyDescent="0.2">
      <c r="B108" s="131"/>
      <c r="C108" s="132"/>
      <c r="D108" s="207" t="s">
        <v>223</v>
      </c>
      <c r="E108" s="260"/>
      <c r="F108" s="260"/>
      <c r="G108" s="132"/>
      <c r="H108" s="132"/>
      <c r="I108" s="132"/>
      <c r="J108" s="94">
        <v>0</v>
      </c>
      <c r="K108" s="132"/>
      <c r="L108" s="131"/>
      <c r="M108" s="132"/>
      <c r="N108" s="134" t="s">
        <v>37</v>
      </c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5" t="s">
        <v>219</v>
      </c>
      <c r="AZ108" s="132"/>
      <c r="BA108" s="132"/>
      <c r="BB108" s="132"/>
      <c r="BC108" s="132"/>
      <c r="BD108" s="132"/>
      <c r="BE108" s="136">
        <f t="shared" si="0"/>
        <v>0</v>
      </c>
      <c r="BF108" s="136">
        <f t="shared" si="1"/>
        <v>0</v>
      </c>
      <c r="BG108" s="136">
        <f t="shared" si="2"/>
        <v>0</v>
      </c>
      <c r="BH108" s="136">
        <f t="shared" si="3"/>
        <v>0</v>
      </c>
      <c r="BI108" s="136">
        <f t="shared" si="4"/>
        <v>0</v>
      </c>
      <c r="BJ108" s="135" t="s">
        <v>83</v>
      </c>
      <c r="BK108" s="132"/>
      <c r="BL108" s="132"/>
      <c r="BM108" s="132"/>
    </row>
    <row r="109" spans="2:65" s="1" customFormat="1" ht="18" customHeight="1" x14ac:dyDescent="0.2">
      <c r="B109" s="131"/>
      <c r="C109" s="132"/>
      <c r="D109" s="133" t="s">
        <v>224</v>
      </c>
      <c r="E109" s="132"/>
      <c r="F109" s="132"/>
      <c r="G109" s="132"/>
      <c r="H109" s="132"/>
      <c r="I109" s="132"/>
      <c r="J109" s="94">
        <f>ROUND(J32*T109,2)</f>
        <v>0</v>
      </c>
      <c r="K109" s="132"/>
      <c r="L109" s="131"/>
      <c r="M109" s="132"/>
      <c r="N109" s="134" t="s">
        <v>37</v>
      </c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5" t="s">
        <v>225</v>
      </c>
      <c r="AZ109" s="132"/>
      <c r="BA109" s="132"/>
      <c r="BB109" s="132"/>
      <c r="BC109" s="132"/>
      <c r="BD109" s="132"/>
      <c r="BE109" s="136">
        <f t="shared" si="0"/>
        <v>0</v>
      </c>
      <c r="BF109" s="136">
        <f t="shared" si="1"/>
        <v>0</v>
      </c>
      <c r="BG109" s="136">
        <f t="shared" si="2"/>
        <v>0</v>
      </c>
      <c r="BH109" s="136">
        <f t="shared" si="3"/>
        <v>0</v>
      </c>
      <c r="BI109" s="136">
        <f t="shared" si="4"/>
        <v>0</v>
      </c>
      <c r="BJ109" s="135" t="s">
        <v>83</v>
      </c>
      <c r="BK109" s="132"/>
      <c r="BL109" s="132"/>
      <c r="BM109" s="132"/>
    </row>
    <row r="110" spans="2:65" s="1" customFormat="1" x14ac:dyDescent="0.2">
      <c r="B110" s="30"/>
      <c r="L110" s="30"/>
    </row>
    <row r="111" spans="2:65" s="1" customFormat="1" ht="29.25" customHeight="1" x14ac:dyDescent="0.2">
      <c r="B111" s="30"/>
      <c r="C111" s="100" t="s">
        <v>179</v>
      </c>
      <c r="D111" s="101"/>
      <c r="E111" s="101"/>
      <c r="F111" s="101"/>
      <c r="G111" s="101"/>
      <c r="H111" s="101"/>
      <c r="I111" s="101"/>
      <c r="J111" s="102">
        <f>ROUND(J98+J103,2)</f>
        <v>0</v>
      </c>
      <c r="K111" s="101"/>
      <c r="L111" s="30"/>
    </row>
    <row r="112" spans="2:65" s="1" customFormat="1" ht="6.95" customHeight="1" x14ac:dyDescent="0.2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30"/>
    </row>
    <row r="116" spans="2:12" s="1" customFormat="1" ht="6.95" customHeight="1" x14ac:dyDescent="0.2"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30"/>
    </row>
    <row r="117" spans="2:12" s="1" customFormat="1" ht="24.95" customHeight="1" x14ac:dyDescent="0.2">
      <c r="B117" s="30"/>
      <c r="C117" s="17" t="s">
        <v>4589</v>
      </c>
      <c r="L117" s="30"/>
    </row>
    <row r="118" spans="2:12" s="1" customFormat="1" ht="6.95" customHeight="1" x14ac:dyDescent="0.2">
      <c r="B118" s="30"/>
      <c r="L118" s="30"/>
    </row>
    <row r="119" spans="2:12" s="1" customFormat="1" ht="12" customHeight="1" x14ac:dyDescent="0.2">
      <c r="B119" s="30"/>
      <c r="C119" s="23" t="s">
        <v>14</v>
      </c>
      <c r="L119" s="30"/>
    </row>
    <row r="120" spans="2:12" s="1" customFormat="1" ht="16.5" customHeight="1" x14ac:dyDescent="0.2">
      <c r="B120" s="30"/>
      <c r="E120" s="259" t="str">
        <f>E7</f>
        <v>KFA - Košická futbalová aréna II. a III. etapa</v>
      </c>
      <c r="F120" s="261"/>
      <c r="G120" s="261"/>
      <c r="H120" s="261"/>
      <c r="L120" s="30"/>
    </row>
    <row r="121" spans="2:12" ht="12" customHeight="1" x14ac:dyDescent="0.2">
      <c r="B121" s="16"/>
      <c r="C121" s="23" t="s">
        <v>180</v>
      </c>
      <c r="L121" s="16"/>
    </row>
    <row r="122" spans="2:12" s="1" customFormat="1" ht="16.5" customHeight="1" x14ac:dyDescent="0.2">
      <c r="B122" s="30"/>
      <c r="E122" s="259" t="s">
        <v>181</v>
      </c>
      <c r="F122" s="257"/>
      <c r="G122" s="257"/>
      <c r="H122" s="257"/>
      <c r="L122" s="30"/>
    </row>
    <row r="123" spans="2:12" s="1" customFormat="1" ht="12" customHeight="1" x14ac:dyDescent="0.2">
      <c r="B123" s="30"/>
      <c r="C123" s="23" t="s">
        <v>182</v>
      </c>
      <c r="L123" s="30"/>
    </row>
    <row r="124" spans="2:12" s="1" customFormat="1" ht="16.5" customHeight="1" x14ac:dyDescent="0.2">
      <c r="B124" s="30"/>
      <c r="E124" s="226" t="str">
        <f>E11</f>
        <v>017 - ZTI - KONTAJNERY</v>
      </c>
      <c r="F124" s="257"/>
      <c r="G124" s="257"/>
      <c r="H124" s="257"/>
      <c r="L124" s="30"/>
    </row>
    <row r="125" spans="2:12" s="1" customFormat="1" ht="6.95" customHeight="1" x14ac:dyDescent="0.2">
      <c r="B125" s="30"/>
      <c r="L125" s="30"/>
    </row>
    <row r="126" spans="2:12" s="1" customFormat="1" ht="12" customHeight="1" x14ac:dyDescent="0.2">
      <c r="B126" s="30"/>
      <c r="C126" s="23" t="s">
        <v>17</v>
      </c>
      <c r="F126" s="21" t="str">
        <f>F14</f>
        <v xml:space="preserve"> </v>
      </c>
      <c r="I126" s="23" t="s">
        <v>19</v>
      </c>
      <c r="J126" s="53" t="str">
        <f>IF(J14="","",J14)</f>
        <v>4.10.2022 - REV05</v>
      </c>
      <c r="L126" s="30"/>
    </row>
    <row r="127" spans="2:12" s="1" customFormat="1" ht="6.95" customHeight="1" x14ac:dyDescent="0.2">
      <c r="B127" s="30"/>
      <c r="L127" s="30"/>
    </row>
    <row r="128" spans="2:12" s="1" customFormat="1" ht="15.2" customHeight="1" x14ac:dyDescent="0.2">
      <c r="B128" s="30"/>
      <c r="C128" s="23" t="s">
        <v>20</v>
      </c>
      <c r="F128" s="21" t="str">
        <f>E17</f>
        <v xml:space="preserve"> </v>
      </c>
      <c r="I128" s="23" t="s">
        <v>25</v>
      </c>
      <c r="J128" s="26" t="str">
        <f>E23</f>
        <v>HESCON,s.r.o.</v>
      </c>
      <c r="L128" s="30"/>
    </row>
    <row r="129" spans="2:65" s="1" customFormat="1" ht="15.2" customHeight="1" x14ac:dyDescent="0.2">
      <c r="B129" s="30"/>
      <c r="C129" s="23" t="s">
        <v>23</v>
      </c>
      <c r="F129" s="21" t="str">
        <f>IF(E20="","",E20)</f>
        <v>Vyplň údaj</v>
      </c>
      <c r="I129" s="23" t="s">
        <v>27</v>
      </c>
      <c r="J129" s="26" t="str">
        <f>E26</f>
        <v xml:space="preserve"> </v>
      </c>
      <c r="L129" s="30"/>
    </row>
    <row r="130" spans="2:65" s="1" customFormat="1" ht="10.35" customHeight="1" x14ac:dyDescent="0.2">
      <c r="B130" s="30"/>
      <c r="L130" s="30"/>
    </row>
    <row r="131" spans="2:65" s="10" customFormat="1" ht="29.25" customHeight="1" x14ac:dyDescent="0.2">
      <c r="B131" s="137"/>
      <c r="C131" s="138" t="s">
        <v>226</v>
      </c>
      <c r="D131" s="139" t="s">
        <v>56</v>
      </c>
      <c r="E131" s="139" t="s">
        <v>52</v>
      </c>
      <c r="F131" s="139" t="s">
        <v>53</v>
      </c>
      <c r="G131" s="139" t="s">
        <v>227</v>
      </c>
      <c r="H131" s="139" t="s">
        <v>228</v>
      </c>
      <c r="I131" s="139" t="s">
        <v>229</v>
      </c>
      <c r="J131" s="140" t="s">
        <v>189</v>
      </c>
      <c r="K131" s="141" t="s">
        <v>230</v>
      </c>
      <c r="L131" s="137"/>
      <c r="M131" s="59" t="s">
        <v>1</v>
      </c>
      <c r="N131" s="60" t="s">
        <v>35</v>
      </c>
      <c r="O131" s="60" t="s">
        <v>231</v>
      </c>
      <c r="P131" s="60" t="s">
        <v>232</v>
      </c>
      <c r="Q131" s="60" t="s">
        <v>233</v>
      </c>
      <c r="R131" s="60" t="s">
        <v>234</v>
      </c>
      <c r="S131" s="60" t="s">
        <v>235</v>
      </c>
      <c r="T131" s="61" t="s">
        <v>236</v>
      </c>
    </row>
    <row r="132" spans="2:65" s="1" customFormat="1" ht="22.9" customHeight="1" x14ac:dyDescent="0.25">
      <c r="B132" s="30"/>
      <c r="C132" s="64" t="s">
        <v>187</v>
      </c>
      <c r="J132" s="142">
        <f>BK132</f>
        <v>0</v>
      </c>
      <c r="L132" s="30"/>
      <c r="M132" s="62"/>
      <c r="N132" s="54"/>
      <c r="O132" s="54"/>
      <c r="P132" s="143">
        <f>P133+P144</f>
        <v>0</v>
      </c>
      <c r="Q132" s="54"/>
      <c r="R132" s="143">
        <f>R133+R144</f>
        <v>0</v>
      </c>
      <c r="S132" s="54"/>
      <c r="T132" s="144">
        <f>T133+T144</f>
        <v>0</v>
      </c>
      <c r="AT132" s="13" t="s">
        <v>70</v>
      </c>
      <c r="AU132" s="13" t="s">
        <v>191</v>
      </c>
      <c r="BK132" s="145">
        <f>BK133+BK144</f>
        <v>0</v>
      </c>
    </row>
    <row r="133" spans="2:65" s="11" customFormat="1" ht="25.9" customHeight="1" x14ac:dyDescent="0.2">
      <c r="B133" s="146"/>
      <c r="D133" s="147" t="s">
        <v>70</v>
      </c>
      <c r="E133" s="148" t="s">
        <v>2920</v>
      </c>
      <c r="F133" s="148" t="s">
        <v>2844</v>
      </c>
      <c r="I133" s="149"/>
      <c r="J133" s="150">
        <f>BK133</f>
        <v>0</v>
      </c>
      <c r="L133" s="146"/>
      <c r="M133" s="151"/>
      <c r="P133" s="152">
        <f>SUM(P134:P143)</f>
        <v>0</v>
      </c>
      <c r="R133" s="152">
        <f>SUM(R134:R143)</f>
        <v>0</v>
      </c>
      <c r="T133" s="153">
        <f>SUM(T134:T143)</f>
        <v>0</v>
      </c>
      <c r="AR133" s="147" t="s">
        <v>78</v>
      </c>
      <c r="AT133" s="154" t="s">
        <v>70</v>
      </c>
      <c r="AU133" s="154" t="s">
        <v>71</v>
      </c>
      <c r="AY133" s="147" t="s">
        <v>239</v>
      </c>
      <c r="BK133" s="155">
        <f>SUM(BK134:BK143)</f>
        <v>0</v>
      </c>
    </row>
    <row r="134" spans="2:65" s="1" customFormat="1" ht="16.5" customHeight="1" x14ac:dyDescent="0.2">
      <c r="B134" s="131"/>
      <c r="C134" s="158" t="s">
        <v>78</v>
      </c>
      <c r="D134" s="158" t="s">
        <v>241</v>
      </c>
      <c r="E134" s="159" t="s">
        <v>2845</v>
      </c>
      <c r="F134" s="160" t="s">
        <v>2846</v>
      </c>
      <c r="G134" s="161" t="s">
        <v>331</v>
      </c>
      <c r="H134" s="162">
        <v>41</v>
      </c>
      <c r="I134" s="163"/>
      <c r="J134" s="164">
        <f t="shared" ref="J134:J143" si="5">ROUND(I134*H134,2)</f>
        <v>0</v>
      </c>
      <c r="K134" s="165"/>
      <c r="L134" s="30"/>
      <c r="M134" s="166" t="s">
        <v>1</v>
      </c>
      <c r="N134" s="130" t="s">
        <v>37</v>
      </c>
      <c r="P134" s="167">
        <f t="shared" ref="P134:P143" si="6">O134*H134</f>
        <v>0</v>
      </c>
      <c r="Q134" s="167">
        <v>0</v>
      </c>
      <c r="R134" s="167">
        <f t="shared" ref="R134:R143" si="7">Q134*H134</f>
        <v>0</v>
      </c>
      <c r="S134" s="167">
        <v>0</v>
      </c>
      <c r="T134" s="168">
        <f t="shared" ref="T134:T143" si="8">S134*H134</f>
        <v>0</v>
      </c>
      <c r="AR134" s="169" t="s">
        <v>245</v>
      </c>
      <c r="AT134" s="169" t="s">
        <v>241</v>
      </c>
      <c r="AU134" s="169" t="s">
        <v>78</v>
      </c>
      <c r="AY134" s="13" t="s">
        <v>239</v>
      </c>
      <c r="BE134" s="97">
        <f t="shared" ref="BE134:BE143" si="9">IF(N134="základná",J134,0)</f>
        <v>0</v>
      </c>
      <c r="BF134" s="97">
        <f t="shared" ref="BF134:BF143" si="10">IF(N134="znížená",J134,0)</f>
        <v>0</v>
      </c>
      <c r="BG134" s="97">
        <f t="shared" ref="BG134:BG143" si="11">IF(N134="zákl. prenesená",J134,0)</f>
        <v>0</v>
      </c>
      <c r="BH134" s="97">
        <f t="shared" ref="BH134:BH143" si="12">IF(N134="zníž. prenesená",J134,0)</f>
        <v>0</v>
      </c>
      <c r="BI134" s="97">
        <f t="shared" ref="BI134:BI143" si="13">IF(N134="nulová",J134,0)</f>
        <v>0</v>
      </c>
      <c r="BJ134" s="13" t="s">
        <v>83</v>
      </c>
      <c r="BK134" s="97">
        <f t="shared" ref="BK134:BK143" si="14">ROUND(I134*H134,2)</f>
        <v>0</v>
      </c>
      <c r="BL134" s="13" t="s">
        <v>245</v>
      </c>
      <c r="BM134" s="169" t="s">
        <v>83</v>
      </c>
    </row>
    <row r="135" spans="2:65" s="1" customFormat="1" ht="16.5" customHeight="1" x14ac:dyDescent="0.2">
      <c r="B135" s="131"/>
      <c r="C135" s="170" t="s">
        <v>83</v>
      </c>
      <c r="D135" s="170" t="s">
        <v>275</v>
      </c>
      <c r="E135" s="171" t="s">
        <v>2845</v>
      </c>
      <c r="F135" s="172" t="s">
        <v>2849</v>
      </c>
      <c r="G135" s="173" t="s">
        <v>331</v>
      </c>
      <c r="H135" s="174">
        <v>2</v>
      </c>
      <c r="I135" s="175"/>
      <c r="J135" s="176">
        <f t="shared" si="5"/>
        <v>0</v>
      </c>
      <c r="K135" s="177"/>
      <c r="L135" s="178"/>
      <c r="M135" s="179" t="s">
        <v>1</v>
      </c>
      <c r="N135" s="180" t="s">
        <v>37</v>
      </c>
      <c r="P135" s="167">
        <f t="shared" si="6"/>
        <v>0</v>
      </c>
      <c r="Q135" s="167">
        <v>0</v>
      </c>
      <c r="R135" s="167">
        <f t="shared" si="7"/>
        <v>0</v>
      </c>
      <c r="S135" s="167">
        <v>0</v>
      </c>
      <c r="T135" s="168">
        <f t="shared" si="8"/>
        <v>0</v>
      </c>
      <c r="AR135" s="169" t="s">
        <v>270</v>
      </c>
      <c r="AT135" s="169" t="s">
        <v>275</v>
      </c>
      <c r="AU135" s="169" t="s">
        <v>78</v>
      </c>
      <c r="AY135" s="13" t="s">
        <v>239</v>
      </c>
      <c r="BE135" s="97">
        <f t="shared" si="9"/>
        <v>0</v>
      </c>
      <c r="BF135" s="97">
        <f t="shared" si="10"/>
        <v>0</v>
      </c>
      <c r="BG135" s="97">
        <f t="shared" si="11"/>
        <v>0</v>
      </c>
      <c r="BH135" s="97">
        <f t="shared" si="12"/>
        <v>0</v>
      </c>
      <c r="BI135" s="97">
        <f t="shared" si="13"/>
        <v>0</v>
      </c>
      <c r="BJ135" s="13" t="s">
        <v>83</v>
      </c>
      <c r="BK135" s="97">
        <f t="shared" si="14"/>
        <v>0</v>
      </c>
      <c r="BL135" s="13" t="s">
        <v>245</v>
      </c>
      <c r="BM135" s="169" t="s">
        <v>245</v>
      </c>
    </row>
    <row r="136" spans="2:65" s="1" customFormat="1" ht="21.75" customHeight="1" x14ac:dyDescent="0.2">
      <c r="B136" s="131"/>
      <c r="C136" s="158" t="s">
        <v>251</v>
      </c>
      <c r="D136" s="158" t="s">
        <v>241</v>
      </c>
      <c r="E136" s="159" t="s">
        <v>2851</v>
      </c>
      <c r="F136" s="160" t="s">
        <v>2852</v>
      </c>
      <c r="G136" s="161" t="s">
        <v>331</v>
      </c>
      <c r="H136" s="162">
        <v>2</v>
      </c>
      <c r="I136" s="163"/>
      <c r="J136" s="164">
        <f t="shared" si="5"/>
        <v>0</v>
      </c>
      <c r="K136" s="165"/>
      <c r="L136" s="30"/>
      <c r="M136" s="166" t="s">
        <v>1</v>
      </c>
      <c r="N136" s="130" t="s">
        <v>37</v>
      </c>
      <c r="P136" s="167">
        <f t="shared" si="6"/>
        <v>0</v>
      </c>
      <c r="Q136" s="167">
        <v>0</v>
      </c>
      <c r="R136" s="167">
        <f t="shared" si="7"/>
        <v>0</v>
      </c>
      <c r="S136" s="167">
        <v>0</v>
      </c>
      <c r="T136" s="168">
        <f t="shared" si="8"/>
        <v>0</v>
      </c>
      <c r="AR136" s="169" t="s">
        <v>245</v>
      </c>
      <c r="AT136" s="169" t="s">
        <v>241</v>
      </c>
      <c r="AU136" s="169" t="s">
        <v>78</v>
      </c>
      <c r="AY136" s="13" t="s">
        <v>239</v>
      </c>
      <c r="BE136" s="97">
        <f t="shared" si="9"/>
        <v>0</v>
      </c>
      <c r="BF136" s="97">
        <f t="shared" si="10"/>
        <v>0</v>
      </c>
      <c r="BG136" s="97">
        <f t="shared" si="11"/>
        <v>0</v>
      </c>
      <c r="BH136" s="97">
        <f t="shared" si="12"/>
        <v>0</v>
      </c>
      <c r="BI136" s="97">
        <f t="shared" si="13"/>
        <v>0</v>
      </c>
      <c r="BJ136" s="13" t="s">
        <v>83</v>
      </c>
      <c r="BK136" s="97">
        <f t="shared" si="14"/>
        <v>0</v>
      </c>
      <c r="BL136" s="13" t="s">
        <v>245</v>
      </c>
      <c r="BM136" s="169" t="s">
        <v>262</v>
      </c>
    </row>
    <row r="137" spans="2:65" s="1" customFormat="1" ht="16.5" customHeight="1" x14ac:dyDescent="0.2">
      <c r="B137" s="131"/>
      <c r="C137" s="170" t="s">
        <v>245</v>
      </c>
      <c r="D137" s="170" t="s">
        <v>275</v>
      </c>
      <c r="E137" s="171" t="s">
        <v>2847</v>
      </c>
      <c r="F137" s="172" t="s">
        <v>3024</v>
      </c>
      <c r="G137" s="173" t="s">
        <v>331</v>
      </c>
      <c r="H137" s="174">
        <v>12</v>
      </c>
      <c r="I137" s="175"/>
      <c r="J137" s="176">
        <f t="shared" si="5"/>
        <v>0</v>
      </c>
      <c r="K137" s="177"/>
      <c r="L137" s="178"/>
      <c r="M137" s="179" t="s">
        <v>1</v>
      </c>
      <c r="N137" s="180" t="s">
        <v>37</v>
      </c>
      <c r="P137" s="167">
        <f t="shared" si="6"/>
        <v>0</v>
      </c>
      <c r="Q137" s="167">
        <v>0</v>
      </c>
      <c r="R137" s="167">
        <f t="shared" si="7"/>
        <v>0</v>
      </c>
      <c r="S137" s="167">
        <v>0</v>
      </c>
      <c r="T137" s="168">
        <f t="shared" si="8"/>
        <v>0</v>
      </c>
      <c r="AR137" s="169" t="s">
        <v>270</v>
      </c>
      <c r="AT137" s="169" t="s">
        <v>275</v>
      </c>
      <c r="AU137" s="169" t="s">
        <v>78</v>
      </c>
      <c r="AY137" s="13" t="s">
        <v>239</v>
      </c>
      <c r="BE137" s="97">
        <f t="shared" si="9"/>
        <v>0</v>
      </c>
      <c r="BF137" s="97">
        <f t="shared" si="10"/>
        <v>0</v>
      </c>
      <c r="BG137" s="97">
        <f t="shared" si="11"/>
        <v>0</v>
      </c>
      <c r="BH137" s="97">
        <f t="shared" si="12"/>
        <v>0</v>
      </c>
      <c r="BI137" s="97">
        <f t="shared" si="13"/>
        <v>0</v>
      </c>
      <c r="BJ137" s="13" t="s">
        <v>83</v>
      </c>
      <c r="BK137" s="97">
        <f t="shared" si="14"/>
        <v>0</v>
      </c>
      <c r="BL137" s="13" t="s">
        <v>245</v>
      </c>
      <c r="BM137" s="169" t="s">
        <v>270</v>
      </c>
    </row>
    <row r="138" spans="2:65" s="1" customFormat="1" ht="16.5" customHeight="1" x14ac:dyDescent="0.2">
      <c r="B138" s="131"/>
      <c r="C138" s="158" t="s">
        <v>258</v>
      </c>
      <c r="D138" s="158" t="s">
        <v>241</v>
      </c>
      <c r="E138" s="159" t="s">
        <v>2847</v>
      </c>
      <c r="F138" s="160" t="s">
        <v>2932</v>
      </c>
      <c r="G138" s="161" t="s">
        <v>331</v>
      </c>
      <c r="H138" s="162">
        <v>12</v>
      </c>
      <c r="I138" s="163"/>
      <c r="J138" s="164">
        <f t="shared" si="5"/>
        <v>0</v>
      </c>
      <c r="K138" s="165"/>
      <c r="L138" s="30"/>
      <c r="M138" s="166" t="s">
        <v>1</v>
      </c>
      <c r="N138" s="130" t="s">
        <v>37</v>
      </c>
      <c r="P138" s="167">
        <f t="shared" si="6"/>
        <v>0</v>
      </c>
      <c r="Q138" s="167">
        <v>0</v>
      </c>
      <c r="R138" s="167">
        <f t="shared" si="7"/>
        <v>0</v>
      </c>
      <c r="S138" s="167">
        <v>0</v>
      </c>
      <c r="T138" s="168">
        <f t="shared" si="8"/>
        <v>0</v>
      </c>
      <c r="AR138" s="169" t="s">
        <v>245</v>
      </c>
      <c r="AT138" s="169" t="s">
        <v>241</v>
      </c>
      <c r="AU138" s="169" t="s">
        <v>78</v>
      </c>
      <c r="AY138" s="13" t="s">
        <v>239</v>
      </c>
      <c r="BE138" s="97">
        <f t="shared" si="9"/>
        <v>0</v>
      </c>
      <c r="BF138" s="97">
        <f t="shared" si="10"/>
        <v>0</v>
      </c>
      <c r="BG138" s="97">
        <f t="shared" si="11"/>
        <v>0</v>
      </c>
      <c r="BH138" s="97">
        <f t="shared" si="12"/>
        <v>0</v>
      </c>
      <c r="BI138" s="97">
        <f t="shared" si="13"/>
        <v>0</v>
      </c>
      <c r="BJ138" s="13" t="s">
        <v>83</v>
      </c>
      <c r="BK138" s="97">
        <f t="shared" si="14"/>
        <v>0</v>
      </c>
      <c r="BL138" s="13" t="s">
        <v>245</v>
      </c>
      <c r="BM138" s="169" t="s">
        <v>280</v>
      </c>
    </row>
    <row r="139" spans="2:65" s="1" customFormat="1" ht="24.2" customHeight="1" x14ac:dyDescent="0.2">
      <c r="B139" s="131"/>
      <c r="C139" s="158" t="s">
        <v>262</v>
      </c>
      <c r="D139" s="158" t="s">
        <v>241</v>
      </c>
      <c r="E139" s="159" t="s">
        <v>2859</v>
      </c>
      <c r="F139" s="160" t="s">
        <v>2860</v>
      </c>
      <c r="G139" s="161" t="s">
        <v>353</v>
      </c>
      <c r="H139" s="162">
        <v>4</v>
      </c>
      <c r="I139" s="163"/>
      <c r="J139" s="164">
        <f t="shared" si="5"/>
        <v>0</v>
      </c>
      <c r="K139" s="165"/>
      <c r="L139" s="30"/>
      <c r="M139" s="166" t="s">
        <v>1</v>
      </c>
      <c r="N139" s="130" t="s">
        <v>37</v>
      </c>
      <c r="P139" s="167">
        <f t="shared" si="6"/>
        <v>0</v>
      </c>
      <c r="Q139" s="167">
        <v>0</v>
      </c>
      <c r="R139" s="167">
        <f t="shared" si="7"/>
        <v>0</v>
      </c>
      <c r="S139" s="167">
        <v>0</v>
      </c>
      <c r="T139" s="168">
        <f t="shared" si="8"/>
        <v>0</v>
      </c>
      <c r="AR139" s="169" t="s">
        <v>245</v>
      </c>
      <c r="AT139" s="169" t="s">
        <v>241</v>
      </c>
      <c r="AU139" s="169" t="s">
        <v>78</v>
      </c>
      <c r="AY139" s="13" t="s">
        <v>239</v>
      </c>
      <c r="BE139" s="97">
        <f t="shared" si="9"/>
        <v>0</v>
      </c>
      <c r="BF139" s="97">
        <f t="shared" si="10"/>
        <v>0</v>
      </c>
      <c r="BG139" s="97">
        <f t="shared" si="11"/>
        <v>0</v>
      </c>
      <c r="BH139" s="97">
        <f t="shared" si="12"/>
        <v>0</v>
      </c>
      <c r="BI139" s="97">
        <f t="shared" si="13"/>
        <v>0</v>
      </c>
      <c r="BJ139" s="13" t="s">
        <v>83</v>
      </c>
      <c r="BK139" s="97">
        <f t="shared" si="14"/>
        <v>0</v>
      </c>
      <c r="BL139" s="13" t="s">
        <v>245</v>
      </c>
      <c r="BM139" s="169" t="s">
        <v>289</v>
      </c>
    </row>
    <row r="140" spans="2:65" s="1" customFormat="1" ht="24.2" customHeight="1" x14ac:dyDescent="0.2">
      <c r="B140" s="131"/>
      <c r="C140" s="158" t="s">
        <v>266</v>
      </c>
      <c r="D140" s="158" t="s">
        <v>241</v>
      </c>
      <c r="E140" s="159" t="s">
        <v>2863</v>
      </c>
      <c r="F140" s="160" t="s">
        <v>2864</v>
      </c>
      <c r="G140" s="161" t="s">
        <v>331</v>
      </c>
      <c r="H140" s="162">
        <v>41</v>
      </c>
      <c r="I140" s="163"/>
      <c r="J140" s="164">
        <f t="shared" si="5"/>
        <v>0</v>
      </c>
      <c r="K140" s="165"/>
      <c r="L140" s="30"/>
      <c r="M140" s="166" t="s">
        <v>1</v>
      </c>
      <c r="N140" s="130" t="s">
        <v>37</v>
      </c>
      <c r="P140" s="167">
        <f t="shared" si="6"/>
        <v>0</v>
      </c>
      <c r="Q140" s="167">
        <v>0</v>
      </c>
      <c r="R140" s="167">
        <f t="shared" si="7"/>
        <v>0</v>
      </c>
      <c r="S140" s="167">
        <v>0</v>
      </c>
      <c r="T140" s="168">
        <f t="shared" si="8"/>
        <v>0</v>
      </c>
      <c r="AR140" s="169" t="s">
        <v>245</v>
      </c>
      <c r="AT140" s="169" t="s">
        <v>241</v>
      </c>
      <c r="AU140" s="169" t="s">
        <v>78</v>
      </c>
      <c r="AY140" s="13" t="s">
        <v>239</v>
      </c>
      <c r="BE140" s="97">
        <f t="shared" si="9"/>
        <v>0</v>
      </c>
      <c r="BF140" s="97">
        <f t="shared" si="10"/>
        <v>0</v>
      </c>
      <c r="BG140" s="97">
        <f t="shared" si="11"/>
        <v>0</v>
      </c>
      <c r="BH140" s="97">
        <f t="shared" si="12"/>
        <v>0</v>
      </c>
      <c r="BI140" s="97">
        <f t="shared" si="13"/>
        <v>0</v>
      </c>
      <c r="BJ140" s="13" t="s">
        <v>83</v>
      </c>
      <c r="BK140" s="97">
        <f t="shared" si="14"/>
        <v>0</v>
      </c>
      <c r="BL140" s="13" t="s">
        <v>245</v>
      </c>
      <c r="BM140" s="169" t="s">
        <v>297</v>
      </c>
    </row>
    <row r="141" spans="2:65" s="1" customFormat="1" ht="24.2" customHeight="1" x14ac:dyDescent="0.2">
      <c r="B141" s="131"/>
      <c r="C141" s="158" t="s">
        <v>270</v>
      </c>
      <c r="D141" s="158" t="s">
        <v>241</v>
      </c>
      <c r="E141" s="159" t="s">
        <v>2865</v>
      </c>
      <c r="F141" s="160" t="s">
        <v>2866</v>
      </c>
      <c r="G141" s="161" t="s">
        <v>331</v>
      </c>
      <c r="H141" s="162">
        <v>14</v>
      </c>
      <c r="I141" s="163"/>
      <c r="J141" s="164">
        <f t="shared" si="5"/>
        <v>0</v>
      </c>
      <c r="K141" s="165"/>
      <c r="L141" s="30"/>
      <c r="M141" s="166" t="s">
        <v>1</v>
      </c>
      <c r="N141" s="130" t="s">
        <v>37</v>
      </c>
      <c r="P141" s="167">
        <f t="shared" si="6"/>
        <v>0</v>
      </c>
      <c r="Q141" s="167">
        <v>0</v>
      </c>
      <c r="R141" s="167">
        <f t="shared" si="7"/>
        <v>0</v>
      </c>
      <c r="S141" s="167">
        <v>0</v>
      </c>
      <c r="T141" s="168">
        <f t="shared" si="8"/>
        <v>0</v>
      </c>
      <c r="AR141" s="169" t="s">
        <v>245</v>
      </c>
      <c r="AT141" s="169" t="s">
        <v>241</v>
      </c>
      <c r="AU141" s="169" t="s">
        <v>78</v>
      </c>
      <c r="AY141" s="13" t="s">
        <v>239</v>
      </c>
      <c r="BE141" s="97">
        <f t="shared" si="9"/>
        <v>0</v>
      </c>
      <c r="BF141" s="97">
        <f t="shared" si="10"/>
        <v>0</v>
      </c>
      <c r="BG141" s="97">
        <f t="shared" si="11"/>
        <v>0</v>
      </c>
      <c r="BH141" s="97">
        <f t="shared" si="12"/>
        <v>0</v>
      </c>
      <c r="BI141" s="97">
        <f t="shared" si="13"/>
        <v>0</v>
      </c>
      <c r="BJ141" s="13" t="s">
        <v>83</v>
      </c>
      <c r="BK141" s="97">
        <f t="shared" si="14"/>
        <v>0</v>
      </c>
      <c r="BL141" s="13" t="s">
        <v>245</v>
      </c>
      <c r="BM141" s="169" t="s">
        <v>305</v>
      </c>
    </row>
    <row r="142" spans="2:65" s="1" customFormat="1" ht="24.2" customHeight="1" x14ac:dyDescent="0.2">
      <c r="B142" s="131"/>
      <c r="C142" s="158" t="s">
        <v>274</v>
      </c>
      <c r="D142" s="158" t="s">
        <v>241</v>
      </c>
      <c r="E142" s="159" t="s">
        <v>2867</v>
      </c>
      <c r="F142" s="160" t="s">
        <v>2868</v>
      </c>
      <c r="G142" s="161" t="s">
        <v>1082</v>
      </c>
      <c r="H142" s="199">
        <v>1</v>
      </c>
      <c r="I142" s="163"/>
      <c r="J142" s="164">
        <f t="shared" si="5"/>
        <v>0</v>
      </c>
      <c r="K142" s="165"/>
      <c r="L142" s="30"/>
      <c r="M142" s="166" t="s">
        <v>1</v>
      </c>
      <c r="N142" s="130" t="s">
        <v>37</v>
      </c>
      <c r="P142" s="167">
        <f t="shared" si="6"/>
        <v>0</v>
      </c>
      <c r="Q142" s="167">
        <v>0</v>
      </c>
      <c r="R142" s="167">
        <f t="shared" si="7"/>
        <v>0</v>
      </c>
      <c r="S142" s="167">
        <v>0</v>
      </c>
      <c r="T142" s="168">
        <f t="shared" si="8"/>
        <v>0</v>
      </c>
      <c r="AR142" s="169" t="s">
        <v>245</v>
      </c>
      <c r="AT142" s="169" t="s">
        <v>241</v>
      </c>
      <c r="AU142" s="169" t="s">
        <v>78</v>
      </c>
      <c r="AY142" s="13" t="s">
        <v>239</v>
      </c>
      <c r="BE142" s="97">
        <f t="shared" si="9"/>
        <v>0</v>
      </c>
      <c r="BF142" s="97">
        <f t="shared" si="10"/>
        <v>0</v>
      </c>
      <c r="BG142" s="97">
        <f t="shared" si="11"/>
        <v>0</v>
      </c>
      <c r="BH142" s="97">
        <f t="shared" si="12"/>
        <v>0</v>
      </c>
      <c r="BI142" s="97">
        <f t="shared" si="13"/>
        <v>0</v>
      </c>
      <c r="BJ142" s="13" t="s">
        <v>83</v>
      </c>
      <c r="BK142" s="97">
        <f t="shared" si="14"/>
        <v>0</v>
      </c>
      <c r="BL142" s="13" t="s">
        <v>245</v>
      </c>
      <c r="BM142" s="169" t="s">
        <v>313</v>
      </c>
    </row>
    <row r="143" spans="2:65" s="1" customFormat="1" ht="24.2" customHeight="1" x14ac:dyDescent="0.2">
      <c r="B143" s="131"/>
      <c r="C143" s="158" t="s">
        <v>280</v>
      </c>
      <c r="D143" s="158" t="s">
        <v>241</v>
      </c>
      <c r="E143" s="159" t="s">
        <v>2869</v>
      </c>
      <c r="F143" s="160" t="s">
        <v>2870</v>
      </c>
      <c r="G143" s="161" t="s">
        <v>1082</v>
      </c>
      <c r="H143" s="199">
        <v>1</v>
      </c>
      <c r="I143" s="163"/>
      <c r="J143" s="164">
        <f t="shared" si="5"/>
        <v>0</v>
      </c>
      <c r="K143" s="165"/>
      <c r="L143" s="30"/>
      <c r="M143" s="166" t="s">
        <v>1</v>
      </c>
      <c r="N143" s="130" t="s">
        <v>37</v>
      </c>
      <c r="P143" s="167">
        <f t="shared" si="6"/>
        <v>0</v>
      </c>
      <c r="Q143" s="167">
        <v>0</v>
      </c>
      <c r="R143" s="167">
        <f t="shared" si="7"/>
        <v>0</v>
      </c>
      <c r="S143" s="167">
        <v>0</v>
      </c>
      <c r="T143" s="168">
        <f t="shared" si="8"/>
        <v>0</v>
      </c>
      <c r="AR143" s="169" t="s">
        <v>245</v>
      </c>
      <c r="AT143" s="169" t="s">
        <v>241</v>
      </c>
      <c r="AU143" s="169" t="s">
        <v>78</v>
      </c>
      <c r="AY143" s="13" t="s">
        <v>239</v>
      </c>
      <c r="BE143" s="97">
        <f t="shared" si="9"/>
        <v>0</v>
      </c>
      <c r="BF143" s="97">
        <f t="shared" si="10"/>
        <v>0</v>
      </c>
      <c r="BG143" s="97">
        <f t="shared" si="11"/>
        <v>0</v>
      </c>
      <c r="BH143" s="97">
        <f t="shared" si="12"/>
        <v>0</v>
      </c>
      <c r="BI143" s="97">
        <f t="shared" si="13"/>
        <v>0</v>
      </c>
      <c r="BJ143" s="13" t="s">
        <v>83</v>
      </c>
      <c r="BK143" s="97">
        <f t="shared" si="14"/>
        <v>0</v>
      </c>
      <c r="BL143" s="13" t="s">
        <v>245</v>
      </c>
      <c r="BM143" s="169" t="s">
        <v>7</v>
      </c>
    </row>
    <row r="144" spans="2:65" s="11" customFormat="1" ht="25.9" customHeight="1" x14ac:dyDescent="0.2">
      <c r="B144" s="146"/>
      <c r="D144" s="147" t="s">
        <v>70</v>
      </c>
      <c r="E144" s="148" t="s">
        <v>2945</v>
      </c>
      <c r="F144" s="148" t="s">
        <v>2872</v>
      </c>
      <c r="I144" s="149"/>
      <c r="J144" s="150">
        <f>BK144</f>
        <v>0</v>
      </c>
      <c r="L144" s="146"/>
      <c r="M144" s="151"/>
      <c r="P144" s="152">
        <f>SUM(P145:P148)</f>
        <v>0</v>
      </c>
      <c r="R144" s="152">
        <f>SUM(R145:R148)</f>
        <v>0</v>
      </c>
      <c r="T144" s="153">
        <f>SUM(T145:T148)</f>
        <v>0</v>
      </c>
      <c r="AR144" s="147" t="s">
        <v>78</v>
      </c>
      <c r="AT144" s="154" t="s">
        <v>70</v>
      </c>
      <c r="AU144" s="154" t="s">
        <v>71</v>
      </c>
      <c r="AY144" s="147" t="s">
        <v>239</v>
      </c>
      <c r="BK144" s="155">
        <f>SUM(BK145:BK148)</f>
        <v>0</v>
      </c>
    </row>
    <row r="145" spans="2:65" s="1" customFormat="1" ht="24.2" customHeight="1" x14ac:dyDescent="0.2">
      <c r="B145" s="131"/>
      <c r="C145" s="170" t="s">
        <v>285</v>
      </c>
      <c r="D145" s="170" t="s">
        <v>275</v>
      </c>
      <c r="E145" s="171" t="s">
        <v>2855</v>
      </c>
      <c r="F145" s="172" t="s">
        <v>3025</v>
      </c>
      <c r="G145" s="173" t="s">
        <v>353</v>
      </c>
      <c r="H145" s="174">
        <v>4</v>
      </c>
      <c r="I145" s="175"/>
      <c r="J145" s="176">
        <f>ROUND(I145*H145,2)</f>
        <v>0</v>
      </c>
      <c r="K145" s="177"/>
      <c r="L145" s="178"/>
      <c r="M145" s="179" t="s">
        <v>1</v>
      </c>
      <c r="N145" s="180" t="s">
        <v>37</v>
      </c>
      <c r="P145" s="167">
        <f>O145*H145</f>
        <v>0</v>
      </c>
      <c r="Q145" s="167">
        <v>0</v>
      </c>
      <c r="R145" s="167">
        <f>Q145*H145</f>
        <v>0</v>
      </c>
      <c r="S145" s="167">
        <v>0</v>
      </c>
      <c r="T145" s="168">
        <f>S145*H145</f>
        <v>0</v>
      </c>
      <c r="AR145" s="169" t="s">
        <v>270</v>
      </c>
      <c r="AT145" s="169" t="s">
        <v>275</v>
      </c>
      <c r="AU145" s="169" t="s">
        <v>78</v>
      </c>
      <c r="AY145" s="13" t="s">
        <v>239</v>
      </c>
      <c r="BE145" s="97">
        <f>IF(N145="základná",J145,0)</f>
        <v>0</v>
      </c>
      <c r="BF145" s="97">
        <f>IF(N145="znížená",J145,0)</f>
        <v>0</v>
      </c>
      <c r="BG145" s="97">
        <f>IF(N145="zákl. prenesená",J145,0)</f>
        <v>0</v>
      </c>
      <c r="BH145" s="97">
        <f>IF(N145="zníž. prenesená",J145,0)</f>
        <v>0</v>
      </c>
      <c r="BI145" s="97">
        <f>IF(N145="nulová",J145,0)</f>
        <v>0</v>
      </c>
      <c r="BJ145" s="13" t="s">
        <v>83</v>
      </c>
      <c r="BK145" s="97">
        <f>ROUND(I145*H145,2)</f>
        <v>0</v>
      </c>
      <c r="BL145" s="13" t="s">
        <v>245</v>
      </c>
      <c r="BM145" s="169" t="s">
        <v>328</v>
      </c>
    </row>
    <row r="146" spans="2:65" s="1" customFormat="1" ht="16.5" customHeight="1" x14ac:dyDescent="0.2">
      <c r="B146" s="131"/>
      <c r="C146" s="158" t="s">
        <v>289</v>
      </c>
      <c r="D146" s="158" t="s">
        <v>241</v>
      </c>
      <c r="E146" s="159" t="s">
        <v>3026</v>
      </c>
      <c r="F146" s="160" t="s">
        <v>3027</v>
      </c>
      <c r="G146" s="161" t="s">
        <v>353</v>
      </c>
      <c r="H146" s="162">
        <v>4</v>
      </c>
      <c r="I146" s="163"/>
      <c r="J146" s="164">
        <f>ROUND(I146*H146,2)</f>
        <v>0</v>
      </c>
      <c r="K146" s="165"/>
      <c r="L146" s="30"/>
      <c r="M146" s="166" t="s">
        <v>1</v>
      </c>
      <c r="N146" s="130" t="s">
        <v>37</v>
      </c>
      <c r="P146" s="167">
        <f>O146*H146</f>
        <v>0</v>
      </c>
      <c r="Q146" s="167">
        <v>0</v>
      </c>
      <c r="R146" s="167">
        <f>Q146*H146</f>
        <v>0</v>
      </c>
      <c r="S146" s="167">
        <v>0</v>
      </c>
      <c r="T146" s="168">
        <f>S146*H146</f>
        <v>0</v>
      </c>
      <c r="AR146" s="169" t="s">
        <v>245</v>
      </c>
      <c r="AT146" s="169" t="s">
        <v>241</v>
      </c>
      <c r="AU146" s="169" t="s">
        <v>78</v>
      </c>
      <c r="AY146" s="13" t="s">
        <v>239</v>
      </c>
      <c r="BE146" s="97">
        <f>IF(N146="základná",J146,0)</f>
        <v>0</v>
      </c>
      <c r="BF146" s="97">
        <f>IF(N146="znížená",J146,0)</f>
        <v>0</v>
      </c>
      <c r="BG146" s="97">
        <f>IF(N146="zákl. prenesená",J146,0)</f>
        <v>0</v>
      </c>
      <c r="BH146" s="97">
        <f>IF(N146="zníž. prenesená",J146,0)</f>
        <v>0</v>
      </c>
      <c r="BI146" s="97">
        <f>IF(N146="nulová",J146,0)</f>
        <v>0</v>
      </c>
      <c r="BJ146" s="13" t="s">
        <v>83</v>
      </c>
      <c r="BK146" s="97">
        <f>ROUND(I146*H146,2)</f>
        <v>0</v>
      </c>
      <c r="BL146" s="13" t="s">
        <v>245</v>
      </c>
      <c r="BM146" s="169" t="s">
        <v>338</v>
      </c>
    </row>
    <row r="147" spans="2:65" s="1" customFormat="1" ht="24.2" customHeight="1" x14ac:dyDescent="0.2">
      <c r="B147" s="131"/>
      <c r="C147" s="158" t="s">
        <v>293</v>
      </c>
      <c r="D147" s="158" t="s">
        <v>241</v>
      </c>
      <c r="E147" s="159" t="s">
        <v>2908</v>
      </c>
      <c r="F147" s="160" t="s">
        <v>2909</v>
      </c>
      <c r="G147" s="161" t="s">
        <v>1082</v>
      </c>
      <c r="H147" s="199">
        <v>0.3</v>
      </c>
      <c r="I147" s="163"/>
      <c r="J147" s="164">
        <f>ROUND(I147*H147,2)</f>
        <v>0</v>
      </c>
      <c r="K147" s="165"/>
      <c r="L147" s="30"/>
      <c r="M147" s="166" t="s">
        <v>1</v>
      </c>
      <c r="N147" s="130" t="s">
        <v>37</v>
      </c>
      <c r="P147" s="167">
        <f>O147*H147</f>
        <v>0</v>
      </c>
      <c r="Q147" s="167">
        <v>0</v>
      </c>
      <c r="R147" s="167">
        <f>Q147*H147</f>
        <v>0</v>
      </c>
      <c r="S147" s="167">
        <v>0</v>
      </c>
      <c r="T147" s="168">
        <f>S147*H147</f>
        <v>0</v>
      </c>
      <c r="AR147" s="169" t="s">
        <v>245</v>
      </c>
      <c r="AT147" s="169" t="s">
        <v>241</v>
      </c>
      <c r="AU147" s="169" t="s">
        <v>78</v>
      </c>
      <c r="AY147" s="13" t="s">
        <v>239</v>
      </c>
      <c r="BE147" s="97">
        <f>IF(N147="základná",J147,0)</f>
        <v>0</v>
      </c>
      <c r="BF147" s="97">
        <f>IF(N147="znížená",J147,0)</f>
        <v>0</v>
      </c>
      <c r="BG147" s="97">
        <f>IF(N147="zákl. prenesená",J147,0)</f>
        <v>0</v>
      </c>
      <c r="BH147" s="97">
        <f>IF(N147="zníž. prenesená",J147,0)</f>
        <v>0</v>
      </c>
      <c r="BI147" s="97">
        <f>IF(N147="nulová",J147,0)</f>
        <v>0</v>
      </c>
      <c r="BJ147" s="13" t="s">
        <v>83</v>
      </c>
      <c r="BK147" s="97">
        <f>ROUND(I147*H147,2)</f>
        <v>0</v>
      </c>
      <c r="BL147" s="13" t="s">
        <v>245</v>
      </c>
      <c r="BM147" s="169" t="s">
        <v>346</v>
      </c>
    </row>
    <row r="148" spans="2:65" s="1" customFormat="1" ht="24.2" customHeight="1" x14ac:dyDescent="0.2">
      <c r="B148" s="131"/>
      <c r="C148" s="158" t="s">
        <v>297</v>
      </c>
      <c r="D148" s="158" t="s">
        <v>241</v>
      </c>
      <c r="E148" s="159" t="s">
        <v>2910</v>
      </c>
      <c r="F148" s="160" t="s">
        <v>2870</v>
      </c>
      <c r="G148" s="161" t="s">
        <v>1082</v>
      </c>
      <c r="H148" s="199">
        <v>0.3</v>
      </c>
      <c r="I148" s="163"/>
      <c r="J148" s="164">
        <f>ROUND(I148*H148,2)</f>
        <v>0</v>
      </c>
      <c r="K148" s="165"/>
      <c r="L148" s="30"/>
      <c r="M148" s="182" t="s">
        <v>1</v>
      </c>
      <c r="N148" s="183" t="s">
        <v>37</v>
      </c>
      <c r="O148" s="184"/>
      <c r="P148" s="185">
        <f>O148*H148</f>
        <v>0</v>
      </c>
      <c r="Q148" s="185">
        <v>0</v>
      </c>
      <c r="R148" s="185">
        <f>Q148*H148</f>
        <v>0</v>
      </c>
      <c r="S148" s="185">
        <v>0</v>
      </c>
      <c r="T148" s="186">
        <f>S148*H148</f>
        <v>0</v>
      </c>
      <c r="AR148" s="169" t="s">
        <v>245</v>
      </c>
      <c r="AT148" s="169" t="s">
        <v>241</v>
      </c>
      <c r="AU148" s="169" t="s">
        <v>78</v>
      </c>
      <c r="AY148" s="13" t="s">
        <v>239</v>
      </c>
      <c r="BE148" s="97">
        <f>IF(N148="základná",J148,0)</f>
        <v>0</v>
      </c>
      <c r="BF148" s="97">
        <f>IF(N148="znížená",J148,0)</f>
        <v>0</v>
      </c>
      <c r="BG148" s="97">
        <f>IF(N148="zákl. prenesená",J148,0)</f>
        <v>0</v>
      </c>
      <c r="BH148" s="97">
        <f>IF(N148="zníž. prenesená",J148,0)</f>
        <v>0</v>
      </c>
      <c r="BI148" s="97">
        <f>IF(N148="nulová",J148,0)</f>
        <v>0</v>
      </c>
      <c r="BJ148" s="13" t="s">
        <v>83</v>
      </c>
      <c r="BK148" s="97">
        <f>ROUND(I148*H148,2)</f>
        <v>0</v>
      </c>
      <c r="BL148" s="13" t="s">
        <v>245</v>
      </c>
      <c r="BM148" s="169" t="s">
        <v>355</v>
      </c>
    </row>
    <row r="149" spans="2:65" s="1" customFormat="1" ht="6.95" customHeight="1" x14ac:dyDescent="0.2">
      <c r="B149" s="45"/>
      <c r="C149" s="46"/>
      <c r="D149" s="46"/>
      <c r="E149" s="46"/>
      <c r="F149" s="46"/>
      <c r="G149" s="46"/>
      <c r="H149" s="46"/>
      <c r="I149" s="46"/>
      <c r="J149" s="46"/>
      <c r="K149" s="46"/>
      <c r="L149" s="30"/>
    </row>
  </sheetData>
  <autoFilter ref="C131:K148" xr:uid="{00000000-0009-0000-0000-00000F000000}"/>
  <mergeCells count="17">
    <mergeCell ref="L2:V2"/>
    <mergeCell ref="D106:F106"/>
    <mergeCell ref="D107:F107"/>
    <mergeCell ref="D108:F108"/>
    <mergeCell ref="E120:H120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  <mergeCell ref="E29:H29"/>
    <mergeCell ref="E124:H124"/>
    <mergeCell ref="E122:H1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144"/>
  <sheetViews>
    <sheetView showGridLines="0" topLeftCell="A124" workbookViewId="0">
      <selection activeCell="E7" sqref="E7:H7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3" t="s">
        <v>114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4587</v>
      </c>
      <c r="L4" s="16"/>
      <c r="M4" s="103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14</v>
      </c>
      <c r="L6" s="16"/>
    </row>
    <row r="7" spans="2:46" ht="16.5" customHeight="1" x14ac:dyDescent="0.2">
      <c r="B7" s="16"/>
      <c r="E7" s="259" t="str">
        <f>'Rekapitulácia stavby'!K6</f>
        <v>KFA - Košická futbalová aréna II. a III. etapa</v>
      </c>
      <c r="F7" s="261"/>
      <c r="G7" s="261"/>
      <c r="H7" s="261"/>
      <c r="L7" s="16"/>
    </row>
    <row r="8" spans="2:46" ht="12" customHeight="1" x14ac:dyDescent="0.2">
      <c r="B8" s="16"/>
      <c r="D8" s="23" t="s">
        <v>180</v>
      </c>
      <c r="L8" s="16"/>
    </row>
    <row r="9" spans="2:46" s="1" customFormat="1" ht="16.5" customHeight="1" x14ac:dyDescent="0.2">
      <c r="B9" s="30"/>
      <c r="E9" s="259" t="s">
        <v>181</v>
      </c>
      <c r="F9" s="257"/>
      <c r="G9" s="257"/>
      <c r="H9" s="257"/>
      <c r="L9" s="30"/>
    </row>
    <row r="10" spans="2:46" s="1" customFormat="1" ht="12" customHeight="1" x14ac:dyDescent="0.2">
      <c r="B10" s="30"/>
      <c r="D10" s="23" t="s">
        <v>182</v>
      </c>
      <c r="L10" s="30"/>
    </row>
    <row r="11" spans="2:46" s="1" customFormat="1" ht="16.5" customHeight="1" x14ac:dyDescent="0.2">
      <c r="B11" s="30"/>
      <c r="E11" s="226" t="s">
        <v>3028</v>
      </c>
      <c r="F11" s="257"/>
      <c r="G11" s="257"/>
      <c r="H11" s="257"/>
      <c r="L11" s="30"/>
    </row>
    <row r="12" spans="2:46" s="1" customFormat="1" x14ac:dyDescent="0.2">
      <c r="B12" s="30"/>
      <c r="L12" s="30"/>
    </row>
    <row r="13" spans="2:46" s="1" customFormat="1" ht="12" customHeight="1" x14ac:dyDescent="0.2">
      <c r="B13" s="30"/>
      <c r="D13" s="23" t="s">
        <v>15</v>
      </c>
      <c r="F13" s="21" t="s">
        <v>1</v>
      </c>
      <c r="I13" s="23" t="s">
        <v>16</v>
      </c>
      <c r="J13" s="21" t="s">
        <v>1</v>
      </c>
      <c r="L13" s="30"/>
    </row>
    <row r="14" spans="2:46" s="1" customFormat="1" ht="12" customHeight="1" x14ac:dyDescent="0.2">
      <c r="B14" s="30"/>
      <c r="D14" s="23" t="s">
        <v>17</v>
      </c>
      <c r="F14" s="21" t="s">
        <v>18</v>
      </c>
      <c r="I14" s="23" t="s">
        <v>19</v>
      </c>
      <c r="J14" s="53" t="str">
        <f>'Rekapitulácia stavby'!AN8</f>
        <v>4.10.2022 - REV05</v>
      </c>
      <c r="L14" s="30"/>
    </row>
    <row r="15" spans="2:46" s="1" customFormat="1" ht="10.9" customHeight="1" x14ac:dyDescent="0.2">
      <c r="B15" s="30"/>
      <c r="L15" s="30"/>
    </row>
    <row r="16" spans="2:46" s="1" customFormat="1" ht="12" customHeight="1" x14ac:dyDescent="0.2">
      <c r="B16" s="30"/>
      <c r="D16" s="23" t="s">
        <v>20</v>
      </c>
      <c r="I16" s="23" t="s">
        <v>21</v>
      </c>
      <c r="J16" s="21" t="str">
        <f>IF('Rekapitulácia stavby'!AN10="","",'Rekapitulácia stavby'!AN10)</f>
        <v/>
      </c>
      <c r="L16" s="30"/>
    </row>
    <row r="17" spans="2:12" s="1" customFormat="1" ht="18" customHeight="1" x14ac:dyDescent="0.2">
      <c r="B17" s="30"/>
      <c r="E17" s="21" t="str">
        <f>IF('Rekapitulácia stavby'!E11="","",'Rekapitulácia stavby'!E11)</f>
        <v xml:space="preserve"> </v>
      </c>
      <c r="I17" s="23" t="s">
        <v>22</v>
      </c>
      <c r="J17" s="21" t="str">
        <f>IF('Rekapitulácia stavby'!AN11="","",'Rekapitulácia stavby'!AN11)</f>
        <v/>
      </c>
      <c r="L17" s="30"/>
    </row>
    <row r="18" spans="2:12" s="1" customFormat="1" ht="6.95" customHeight="1" x14ac:dyDescent="0.2">
      <c r="B18" s="30"/>
      <c r="L18" s="30"/>
    </row>
    <row r="19" spans="2:12" s="1" customFormat="1" ht="12" customHeight="1" x14ac:dyDescent="0.2">
      <c r="B19" s="30"/>
      <c r="D19" s="23" t="s">
        <v>23</v>
      </c>
      <c r="I19" s="23" t="s">
        <v>21</v>
      </c>
      <c r="J19" s="24" t="str">
        <f>'Rekapitulácia stavby'!AN13</f>
        <v>Vyplň údaj</v>
      </c>
      <c r="L19" s="30"/>
    </row>
    <row r="20" spans="2:12" s="1" customFormat="1" ht="18" customHeight="1" x14ac:dyDescent="0.2">
      <c r="B20" s="30"/>
      <c r="E20" s="258" t="str">
        <f>'Rekapitulácia stavby'!E14</f>
        <v>Vyplň údaj</v>
      </c>
      <c r="F20" s="248"/>
      <c r="G20" s="248"/>
      <c r="H20" s="248"/>
      <c r="I20" s="23" t="s">
        <v>22</v>
      </c>
      <c r="J20" s="24" t="str">
        <f>'Rekapitulácia stavby'!AN14</f>
        <v>Vyplň údaj</v>
      </c>
      <c r="L20" s="30"/>
    </row>
    <row r="21" spans="2:12" s="1" customFormat="1" ht="6.95" customHeight="1" x14ac:dyDescent="0.2">
      <c r="B21" s="30"/>
      <c r="L21" s="30"/>
    </row>
    <row r="22" spans="2:12" s="1" customFormat="1" ht="12" customHeight="1" x14ac:dyDescent="0.2">
      <c r="B22" s="30"/>
      <c r="D22" s="23" t="s">
        <v>25</v>
      </c>
      <c r="I22" s="23" t="s">
        <v>21</v>
      </c>
      <c r="J22" s="21" t="str">
        <f>IF('Rekapitulácia stavby'!AN16="","",'Rekapitulácia stavby'!AN16)</f>
        <v/>
      </c>
      <c r="L22" s="30"/>
    </row>
    <row r="23" spans="2:12" s="1" customFormat="1" ht="18" customHeight="1" x14ac:dyDescent="0.2">
      <c r="B23" s="30"/>
      <c r="E23" s="21" t="str">
        <f>IF('Rekapitulácia stavby'!E17="","",'Rekapitulácia stavby'!E17)</f>
        <v>HESCON,s.r.o.</v>
      </c>
      <c r="I23" s="23" t="s">
        <v>22</v>
      </c>
      <c r="J23" s="21" t="str">
        <f>IF('Rekapitulácia stavby'!AN17="","",'Rekapitulácia stavby'!AN17)</f>
        <v/>
      </c>
      <c r="L23" s="30"/>
    </row>
    <row r="24" spans="2:12" s="1" customFormat="1" ht="6.95" customHeight="1" x14ac:dyDescent="0.2">
      <c r="B24" s="30"/>
      <c r="L24" s="30"/>
    </row>
    <row r="25" spans="2:12" s="1" customFormat="1" ht="12" customHeight="1" x14ac:dyDescent="0.2">
      <c r="B25" s="30"/>
      <c r="D25" s="23" t="s">
        <v>27</v>
      </c>
      <c r="I25" s="23" t="s">
        <v>21</v>
      </c>
      <c r="J25" s="21" t="str">
        <f>IF('Rekapitulácia stavby'!AN19="","",'Rekapitulácia stavby'!AN19)</f>
        <v/>
      </c>
      <c r="L25" s="30"/>
    </row>
    <row r="26" spans="2:12" s="1" customFormat="1" ht="18" customHeight="1" x14ac:dyDescent="0.2">
      <c r="B26" s="30"/>
      <c r="E26" s="21" t="str">
        <f>IF('Rekapitulácia stavby'!E20="","",'Rekapitulácia stavby'!E20)</f>
        <v xml:space="preserve"> </v>
      </c>
      <c r="I26" s="23" t="s">
        <v>22</v>
      </c>
      <c r="J26" s="21" t="str">
        <f>IF('Rekapitulácia stavby'!AN20="","",'Rekapitulácia stavby'!AN20)</f>
        <v/>
      </c>
      <c r="L26" s="30"/>
    </row>
    <row r="27" spans="2:12" s="1" customFormat="1" ht="6.95" customHeight="1" x14ac:dyDescent="0.2">
      <c r="B27" s="30"/>
      <c r="L27" s="30"/>
    </row>
    <row r="28" spans="2:12" s="1" customFormat="1" ht="12" customHeight="1" x14ac:dyDescent="0.2">
      <c r="B28" s="30"/>
      <c r="D28" s="23" t="s">
        <v>28</v>
      </c>
      <c r="L28" s="30"/>
    </row>
    <row r="29" spans="2:12" s="7" customFormat="1" ht="16.5" customHeight="1" x14ac:dyDescent="0.2">
      <c r="B29" s="104"/>
      <c r="E29" s="251" t="s">
        <v>1</v>
      </c>
      <c r="F29" s="251"/>
      <c r="G29" s="251"/>
      <c r="H29" s="251"/>
      <c r="L29" s="104"/>
    </row>
    <row r="30" spans="2:12" s="1" customFormat="1" ht="6.95" customHeight="1" x14ac:dyDescent="0.2">
      <c r="B30" s="30"/>
      <c r="L30" s="30"/>
    </row>
    <row r="31" spans="2:12" s="1" customFormat="1" ht="6.95" customHeight="1" x14ac:dyDescent="0.2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5" customHeight="1" x14ac:dyDescent="0.2">
      <c r="B32" s="30"/>
      <c r="D32" s="21" t="s">
        <v>187</v>
      </c>
      <c r="J32" s="29">
        <f>J98</f>
        <v>0</v>
      </c>
      <c r="L32" s="30"/>
    </row>
    <row r="33" spans="2:12" s="1" customFormat="1" ht="14.45" customHeight="1" x14ac:dyDescent="0.2">
      <c r="B33" s="30"/>
      <c r="D33" s="28" t="s">
        <v>174</v>
      </c>
      <c r="J33" s="29">
        <f>J103</f>
        <v>0</v>
      </c>
      <c r="L33" s="30"/>
    </row>
    <row r="34" spans="2:12" s="1" customFormat="1" ht="25.35" customHeight="1" x14ac:dyDescent="0.2">
      <c r="B34" s="30"/>
      <c r="D34" s="105" t="s">
        <v>31</v>
      </c>
      <c r="J34" s="66">
        <f>ROUND(J32 + J33, 2)</f>
        <v>0</v>
      </c>
      <c r="L34" s="30"/>
    </row>
    <row r="35" spans="2:12" s="1" customFormat="1" ht="6.95" customHeight="1" x14ac:dyDescent="0.2">
      <c r="B35" s="30"/>
      <c r="D35" s="54"/>
      <c r="E35" s="54"/>
      <c r="F35" s="54"/>
      <c r="G35" s="54"/>
      <c r="H35" s="54"/>
      <c r="I35" s="54"/>
      <c r="J35" s="54"/>
      <c r="K35" s="54"/>
      <c r="L35" s="30"/>
    </row>
    <row r="36" spans="2:12" s="1" customFormat="1" ht="14.45" customHeight="1" x14ac:dyDescent="0.2">
      <c r="B36" s="30"/>
      <c r="F36" s="33" t="s">
        <v>33</v>
      </c>
      <c r="I36" s="33" t="s">
        <v>32</v>
      </c>
      <c r="J36" s="33" t="s">
        <v>34</v>
      </c>
      <c r="L36" s="30"/>
    </row>
    <row r="37" spans="2:12" s="1" customFormat="1" ht="14.45" customHeight="1" x14ac:dyDescent="0.2">
      <c r="B37" s="30"/>
      <c r="D37" s="106" t="s">
        <v>35</v>
      </c>
      <c r="E37" s="35" t="s">
        <v>36</v>
      </c>
      <c r="F37" s="107">
        <f>ROUND((SUM(BE103:BE110) + SUM(BE132:BE143)),  2)</f>
        <v>0</v>
      </c>
      <c r="G37" s="108"/>
      <c r="H37" s="108"/>
      <c r="I37" s="109">
        <v>0.2</v>
      </c>
      <c r="J37" s="107">
        <f>ROUND(((SUM(BE103:BE110) + SUM(BE132:BE143))*I37),  2)</f>
        <v>0</v>
      </c>
      <c r="L37" s="30"/>
    </row>
    <row r="38" spans="2:12" s="1" customFormat="1" ht="14.45" customHeight="1" x14ac:dyDescent="0.2">
      <c r="B38" s="30"/>
      <c r="E38" s="35" t="s">
        <v>37</v>
      </c>
      <c r="F38" s="107">
        <f>ROUND((SUM(BF103:BF110) + SUM(BF132:BF143)),  2)</f>
        <v>0</v>
      </c>
      <c r="G38" s="108"/>
      <c r="H38" s="108"/>
      <c r="I38" s="109">
        <v>0.2</v>
      </c>
      <c r="J38" s="107">
        <f>ROUND(((SUM(BF103:BF110) + SUM(BF132:BF143))*I38),  2)</f>
        <v>0</v>
      </c>
      <c r="L38" s="30"/>
    </row>
    <row r="39" spans="2:12" s="1" customFormat="1" ht="14.45" hidden="1" customHeight="1" x14ac:dyDescent="0.2">
      <c r="B39" s="30"/>
      <c r="E39" s="23" t="s">
        <v>38</v>
      </c>
      <c r="F39" s="86">
        <f>ROUND((SUM(BG103:BG110) + SUM(BG132:BG143)),  2)</f>
        <v>0</v>
      </c>
      <c r="I39" s="110">
        <v>0.2</v>
      </c>
      <c r="J39" s="86">
        <f>0</f>
        <v>0</v>
      </c>
      <c r="L39" s="30"/>
    </row>
    <row r="40" spans="2:12" s="1" customFormat="1" ht="14.45" hidden="1" customHeight="1" x14ac:dyDescent="0.2">
      <c r="B40" s="30"/>
      <c r="E40" s="23" t="s">
        <v>39</v>
      </c>
      <c r="F40" s="86">
        <f>ROUND((SUM(BH103:BH110) + SUM(BH132:BH143)),  2)</f>
        <v>0</v>
      </c>
      <c r="I40" s="110">
        <v>0.2</v>
      </c>
      <c r="J40" s="86">
        <f>0</f>
        <v>0</v>
      </c>
      <c r="L40" s="30"/>
    </row>
    <row r="41" spans="2:12" s="1" customFormat="1" ht="14.45" hidden="1" customHeight="1" x14ac:dyDescent="0.2">
      <c r="B41" s="30"/>
      <c r="E41" s="35" t="s">
        <v>40</v>
      </c>
      <c r="F41" s="107">
        <f>ROUND((SUM(BI103:BI110) + SUM(BI132:BI143)),  2)</f>
        <v>0</v>
      </c>
      <c r="G41" s="108"/>
      <c r="H41" s="108"/>
      <c r="I41" s="109">
        <v>0</v>
      </c>
      <c r="J41" s="107">
        <f>0</f>
        <v>0</v>
      </c>
      <c r="L41" s="30"/>
    </row>
    <row r="42" spans="2:12" s="1" customFormat="1" ht="6.95" customHeight="1" x14ac:dyDescent="0.2">
      <c r="B42" s="30"/>
      <c r="L42" s="30"/>
    </row>
    <row r="43" spans="2:12" s="1" customFormat="1" ht="25.35" customHeight="1" x14ac:dyDescent="0.2">
      <c r="B43" s="30"/>
      <c r="C43" s="101"/>
      <c r="D43" s="111" t="s">
        <v>41</v>
      </c>
      <c r="E43" s="57"/>
      <c r="F43" s="57"/>
      <c r="G43" s="112" t="s">
        <v>42</v>
      </c>
      <c r="H43" s="113" t="s">
        <v>43</v>
      </c>
      <c r="I43" s="57"/>
      <c r="J43" s="114">
        <f>SUM(J34:J41)</f>
        <v>0</v>
      </c>
      <c r="K43" s="115"/>
      <c r="L43" s="30"/>
    </row>
    <row r="44" spans="2:12" s="1" customFormat="1" ht="14.45" customHeight="1" x14ac:dyDescent="0.2">
      <c r="B44" s="30"/>
      <c r="L44" s="30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30"/>
      <c r="D50" s="42" t="s">
        <v>44</v>
      </c>
      <c r="E50" s="43"/>
      <c r="F50" s="43"/>
      <c r="G50" s="42" t="s">
        <v>45</v>
      </c>
      <c r="H50" s="43"/>
      <c r="I50" s="43"/>
      <c r="J50" s="43"/>
      <c r="K50" s="43"/>
      <c r="L50" s="30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30"/>
      <c r="D61" s="44" t="s">
        <v>46</v>
      </c>
      <c r="E61" s="32"/>
      <c r="F61" s="116" t="s">
        <v>47</v>
      </c>
      <c r="G61" s="44" t="s">
        <v>46</v>
      </c>
      <c r="H61" s="32"/>
      <c r="I61" s="32"/>
      <c r="J61" s="117" t="s">
        <v>47</v>
      </c>
      <c r="K61" s="32"/>
      <c r="L61" s="30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30"/>
      <c r="D65" s="42" t="s">
        <v>48</v>
      </c>
      <c r="E65" s="43"/>
      <c r="F65" s="43"/>
      <c r="G65" s="42" t="s">
        <v>49</v>
      </c>
      <c r="H65" s="43"/>
      <c r="I65" s="43"/>
      <c r="J65" s="43"/>
      <c r="K65" s="43"/>
      <c r="L65" s="30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30"/>
      <c r="D76" s="44" t="s">
        <v>46</v>
      </c>
      <c r="E76" s="32"/>
      <c r="F76" s="116" t="s">
        <v>47</v>
      </c>
      <c r="G76" s="44" t="s">
        <v>46</v>
      </c>
      <c r="H76" s="32"/>
      <c r="I76" s="32"/>
      <c r="J76" s="117" t="s">
        <v>47</v>
      </c>
      <c r="K76" s="32"/>
      <c r="L76" s="30"/>
    </row>
    <row r="77" spans="2:12" s="1" customFormat="1" ht="14.45" customHeight="1" x14ac:dyDescent="0.2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12" s="1" customFormat="1" ht="6.95" customHeight="1" x14ac:dyDescent="0.2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12" s="1" customFormat="1" ht="24.95" customHeight="1" x14ac:dyDescent="0.2">
      <c r="B82" s="30"/>
      <c r="C82" s="17" t="s">
        <v>4588</v>
      </c>
      <c r="L82" s="30"/>
    </row>
    <row r="83" spans="2:12" s="1" customFormat="1" ht="6.95" customHeight="1" x14ac:dyDescent="0.2">
      <c r="B83" s="30"/>
      <c r="L83" s="30"/>
    </row>
    <row r="84" spans="2:12" s="1" customFormat="1" ht="12" customHeight="1" x14ac:dyDescent="0.2">
      <c r="B84" s="30"/>
      <c r="C84" s="23" t="s">
        <v>14</v>
      </c>
      <c r="L84" s="30"/>
    </row>
    <row r="85" spans="2:12" s="1" customFormat="1" ht="16.5" customHeight="1" x14ac:dyDescent="0.2">
      <c r="B85" s="30"/>
      <c r="E85" s="259" t="str">
        <f>E7</f>
        <v>KFA - Košická futbalová aréna II. a III. etapa</v>
      </c>
      <c r="F85" s="261"/>
      <c r="G85" s="261"/>
      <c r="H85" s="261"/>
      <c r="L85" s="30"/>
    </row>
    <row r="86" spans="2:12" ht="12" customHeight="1" x14ac:dyDescent="0.2">
      <c r="B86" s="16"/>
      <c r="C86" s="23" t="s">
        <v>180</v>
      </c>
      <c r="L86" s="16"/>
    </row>
    <row r="87" spans="2:12" s="1" customFormat="1" ht="16.5" customHeight="1" x14ac:dyDescent="0.2">
      <c r="B87" s="30"/>
      <c r="E87" s="259" t="s">
        <v>181</v>
      </c>
      <c r="F87" s="257"/>
      <c r="G87" s="257"/>
      <c r="H87" s="257"/>
      <c r="L87" s="30"/>
    </row>
    <row r="88" spans="2:12" s="1" customFormat="1" ht="12" customHeight="1" x14ac:dyDescent="0.2">
      <c r="B88" s="30"/>
      <c r="C88" s="23" t="s">
        <v>182</v>
      </c>
      <c r="L88" s="30"/>
    </row>
    <row r="89" spans="2:12" s="1" customFormat="1" ht="16.5" customHeight="1" x14ac:dyDescent="0.2">
      <c r="B89" s="30"/>
      <c r="E89" s="226" t="str">
        <f>E11</f>
        <v>018 - ZTI - Lapače strešných splavenín</v>
      </c>
      <c r="F89" s="257"/>
      <c r="G89" s="257"/>
      <c r="H89" s="257"/>
      <c r="L89" s="30"/>
    </row>
    <row r="90" spans="2:12" s="1" customFormat="1" ht="6.95" customHeight="1" x14ac:dyDescent="0.2">
      <c r="B90" s="30"/>
      <c r="L90" s="30"/>
    </row>
    <row r="91" spans="2:12" s="1" customFormat="1" ht="12" customHeight="1" x14ac:dyDescent="0.2">
      <c r="B91" s="30"/>
      <c r="C91" s="23" t="s">
        <v>17</v>
      </c>
      <c r="F91" s="21" t="str">
        <f>F14</f>
        <v xml:space="preserve"> </v>
      </c>
      <c r="I91" s="23" t="s">
        <v>19</v>
      </c>
      <c r="J91" s="53" t="str">
        <f>IF(J14="","",J14)</f>
        <v>4.10.2022 - REV05</v>
      </c>
      <c r="L91" s="30"/>
    </row>
    <row r="92" spans="2:12" s="1" customFormat="1" ht="6.95" customHeight="1" x14ac:dyDescent="0.2">
      <c r="B92" s="30"/>
      <c r="L92" s="30"/>
    </row>
    <row r="93" spans="2:12" s="1" customFormat="1" ht="15.2" customHeight="1" x14ac:dyDescent="0.2">
      <c r="B93" s="30"/>
      <c r="C93" s="23" t="s">
        <v>20</v>
      </c>
      <c r="F93" s="21" t="str">
        <f>E17</f>
        <v xml:space="preserve"> </v>
      </c>
      <c r="I93" s="23" t="s">
        <v>25</v>
      </c>
      <c r="J93" s="26" t="str">
        <f>E23</f>
        <v>HESCON,s.r.o.</v>
      </c>
      <c r="L93" s="30"/>
    </row>
    <row r="94" spans="2:12" s="1" customFormat="1" ht="15.2" customHeight="1" x14ac:dyDescent="0.2">
      <c r="B94" s="30"/>
      <c r="C94" s="23" t="s">
        <v>23</v>
      </c>
      <c r="F94" s="21" t="str">
        <f>IF(E20="","",E20)</f>
        <v>Vyplň údaj</v>
      </c>
      <c r="I94" s="23" t="s">
        <v>27</v>
      </c>
      <c r="J94" s="26" t="str">
        <f>E26</f>
        <v xml:space="preserve"> </v>
      </c>
      <c r="L94" s="30"/>
    </row>
    <row r="95" spans="2:12" s="1" customFormat="1" ht="10.35" customHeight="1" x14ac:dyDescent="0.2">
      <c r="B95" s="30"/>
      <c r="L95" s="30"/>
    </row>
    <row r="96" spans="2:12" s="1" customFormat="1" ht="29.25" customHeight="1" x14ac:dyDescent="0.2">
      <c r="B96" s="30"/>
      <c r="C96" s="118" t="s">
        <v>188</v>
      </c>
      <c r="D96" s="101"/>
      <c r="E96" s="101"/>
      <c r="F96" s="101"/>
      <c r="G96" s="101"/>
      <c r="H96" s="101"/>
      <c r="I96" s="101"/>
      <c r="J96" s="119" t="s">
        <v>189</v>
      </c>
      <c r="K96" s="101"/>
      <c r="L96" s="30"/>
    </row>
    <row r="97" spans="2:65" s="1" customFormat="1" ht="10.35" customHeight="1" x14ac:dyDescent="0.2">
      <c r="B97" s="30"/>
      <c r="L97" s="30"/>
    </row>
    <row r="98" spans="2:65" s="1" customFormat="1" ht="22.9" customHeight="1" x14ac:dyDescent="0.2">
      <c r="B98" s="30"/>
      <c r="C98" s="120" t="s">
        <v>190</v>
      </c>
      <c r="J98" s="66">
        <f>J132</f>
        <v>0</v>
      </c>
      <c r="L98" s="30"/>
      <c r="AU98" s="13" t="s">
        <v>191</v>
      </c>
    </row>
    <row r="99" spans="2:65" s="8" customFormat="1" ht="24.95" customHeight="1" x14ac:dyDescent="0.2">
      <c r="B99" s="121"/>
      <c r="D99" s="122" t="s">
        <v>3029</v>
      </c>
      <c r="E99" s="123"/>
      <c r="F99" s="123"/>
      <c r="G99" s="123"/>
      <c r="H99" s="123"/>
      <c r="I99" s="123"/>
      <c r="J99" s="124">
        <f>J133</f>
        <v>0</v>
      </c>
      <c r="L99" s="121"/>
    </row>
    <row r="100" spans="2:65" s="8" customFormat="1" ht="24.95" customHeight="1" x14ac:dyDescent="0.2">
      <c r="B100" s="121"/>
      <c r="D100" s="122" t="s">
        <v>3030</v>
      </c>
      <c r="E100" s="123"/>
      <c r="F100" s="123"/>
      <c r="G100" s="123"/>
      <c r="H100" s="123"/>
      <c r="I100" s="123"/>
      <c r="J100" s="124">
        <f>J142</f>
        <v>0</v>
      </c>
      <c r="L100" s="121"/>
    </row>
    <row r="101" spans="2:65" s="1" customFormat="1" ht="21.75" customHeight="1" x14ac:dyDescent="0.2">
      <c r="B101" s="30"/>
      <c r="L101" s="30"/>
    </row>
    <row r="102" spans="2:65" s="1" customFormat="1" ht="6.95" customHeight="1" x14ac:dyDescent="0.2">
      <c r="B102" s="30"/>
      <c r="L102" s="30"/>
    </row>
    <row r="103" spans="2:65" s="1" customFormat="1" ht="29.25" customHeight="1" x14ac:dyDescent="0.2">
      <c r="B103" s="30"/>
      <c r="C103" s="120" t="s">
        <v>217</v>
      </c>
      <c r="J103" s="129">
        <f>ROUND(J104 + J105 + J106 + J107 + J108 + J109,2)</f>
        <v>0</v>
      </c>
      <c r="L103" s="30"/>
      <c r="N103" s="130" t="s">
        <v>35</v>
      </c>
    </row>
    <row r="104" spans="2:65" s="1" customFormat="1" ht="18" customHeight="1" x14ac:dyDescent="0.2">
      <c r="B104" s="131"/>
      <c r="C104" s="132"/>
      <c r="D104" s="207" t="s">
        <v>218</v>
      </c>
      <c r="E104" s="260"/>
      <c r="F104" s="260"/>
      <c r="G104" s="132"/>
      <c r="H104" s="132"/>
      <c r="I104" s="132"/>
      <c r="J104" s="94">
        <v>0</v>
      </c>
      <c r="K104" s="132"/>
      <c r="L104" s="131"/>
      <c r="M104" s="132"/>
      <c r="N104" s="134" t="s">
        <v>37</v>
      </c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5" t="s">
        <v>219</v>
      </c>
      <c r="AZ104" s="132"/>
      <c r="BA104" s="132"/>
      <c r="BB104" s="132"/>
      <c r="BC104" s="132"/>
      <c r="BD104" s="132"/>
      <c r="BE104" s="136">
        <f t="shared" ref="BE104:BE109" si="0">IF(N104="základná",J104,0)</f>
        <v>0</v>
      </c>
      <c r="BF104" s="136">
        <f t="shared" ref="BF104:BF109" si="1">IF(N104="znížená",J104,0)</f>
        <v>0</v>
      </c>
      <c r="BG104" s="136">
        <f t="shared" ref="BG104:BG109" si="2">IF(N104="zákl. prenesená",J104,0)</f>
        <v>0</v>
      </c>
      <c r="BH104" s="136">
        <f t="shared" ref="BH104:BH109" si="3">IF(N104="zníž. prenesená",J104,0)</f>
        <v>0</v>
      </c>
      <c r="BI104" s="136">
        <f t="shared" ref="BI104:BI109" si="4">IF(N104="nulová",J104,0)</f>
        <v>0</v>
      </c>
      <c r="BJ104" s="135" t="s">
        <v>83</v>
      </c>
      <c r="BK104" s="132"/>
      <c r="BL104" s="132"/>
      <c r="BM104" s="132"/>
    </row>
    <row r="105" spans="2:65" s="1" customFormat="1" ht="18" customHeight="1" x14ac:dyDescent="0.2">
      <c r="B105" s="131"/>
      <c r="C105" s="132"/>
      <c r="D105" s="207" t="s">
        <v>220</v>
      </c>
      <c r="E105" s="260"/>
      <c r="F105" s="260"/>
      <c r="G105" s="132"/>
      <c r="H105" s="132"/>
      <c r="I105" s="132"/>
      <c r="J105" s="94">
        <v>0</v>
      </c>
      <c r="K105" s="132"/>
      <c r="L105" s="131"/>
      <c r="M105" s="132"/>
      <c r="N105" s="134" t="s">
        <v>37</v>
      </c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5" t="s">
        <v>219</v>
      </c>
      <c r="AZ105" s="132"/>
      <c r="BA105" s="132"/>
      <c r="BB105" s="132"/>
      <c r="BC105" s="132"/>
      <c r="BD105" s="132"/>
      <c r="BE105" s="136">
        <f t="shared" si="0"/>
        <v>0</v>
      </c>
      <c r="BF105" s="136">
        <f t="shared" si="1"/>
        <v>0</v>
      </c>
      <c r="BG105" s="136">
        <f t="shared" si="2"/>
        <v>0</v>
      </c>
      <c r="BH105" s="136">
        <f t="shared" si="3"/>
        <v>0</v>
      </c>
      <c r="BI105" s="136">
        <f t="shared" si="4"/>
        <v>0</v>
      </c>
      <c r="BJ105" s="135" t="s">
        <v>83</v>
      </c>
      <c r="BK105" s="132"/>
      <c r="BL105" s="132"/>
      <c r="BM105" s="132"/>
    </row>
    <row r="106" spans="2:65" s="1" customFormat="1" ht="18" customHeight="1" x14ac:dyDescent="0.2">
      <c r="B106" s="131"/>
      <c r="C106" s="132"/>
      <c r="D106" s="207" t="s">
        <v>221</v>
      </c>
      <c r="E106" s="260"/>
      <c r="F106" s="260"/>
      <c r="G106" s="132"/>
      <c r="H106" s="132"/>
      <c r="I106" s="132"/>
      <c r="J106" s="94">
        <v>0</v>
      </c>
      <c r="K106" s="132"/>
      <c r="L106" s="131"/>
      <c r="M106" s="132"/>
      <c r="N106" s="134" t="s">
        <v>37</v>
      </c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5" t="s">
        <v>219</v>
      </c>
      <c r="AZ106" s="132"/>
      <c r="BA106" s="132"/>
      <c r="BB106" s="132"/>
      <c r="BC106" s="132"/>
      <c r="BD106" s="132"/>
      <c r="BE106" s="136">
        <f t="shared" si="0"/>
        <v>0</v>
      </c>
      <c r="BF106" s="136">
        <f t="shared" si="1"/>
        <v>0</v>
      </c>
      <c r="BG106" s="136">
        <f t="shared" si="2"/>
        <v>0</v>
      </c>
      <c r="BH106" s="136">
        <f t="shared" si="3"/>
        <v>0</v>
      </c>
      <c r="BI106" s="136">
        <f t="shared" si="4"/>
        <v>0</v>
      </c>
      <c r="BJ106" s="135" t="s">
        <v>83</v>
      </c>
      <c r="BK106" s="132"/>
      <c r="BL106" s="132"/>
      <c r="BM106" s="132"/>
    </row>
    <row r="107" spans="2:65" s="1" customFormat="1" ht="18" customHeight="1" x14ac:dyDescent="0.2">
      <c r="B107" s="131"/>
      <c r="C107" s="132"/>
      <c r="D107" s="207" t="s">
        <v>222</v>
      </c>
      <c r="E107" s="260"/>
      <c r="F107" s="260"/>
      <c r="G107" s="132"/>
      <c r="H107" s="132"/>
      <c r="I107" s="132"/>
      <c r="J107" s="94">
        <v>0</v>
      </c>
      <c r="K107" s="132"/>
      <c r="L107" s="131"/>
      <c r="M107" s="132"/>
      <c r="N107" s="134" t="s">
        <v>37</v>
      </c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5" t="s">
        <v>219</v>
      </c>
      <c r="AZ107" s="132"/>
      <c r="BA107" s="132"/>
      <c r="BB107" s="132"/>
      <c r="BC107" s="132"/>
      <c r="BD107" s="132"/>
      <c r="BE107" s="136">
        <f t="shared" si="0"/>
        <v>0</v>
      </c>
      <c r="BF107" s="136">
        <f t="shared" si="1"/>
        <v>0</v>
      </c>
      <c r="BG107" s="136">
        <f t="shared" si="2"/>
        <v>0</v>
      </c>
      <c r="BH107" s="136">
        <f t="shared" si="3"/>
        <v>0</v>
      </c>
      <c r="BI107" s="136">
        <f t="shared" si="4"/>
        <v>0</v>
      </c>
      <c r="BJ107" s="135" t="s">
        <v>83</v>
      </c>
      <c r="BK107" s="132"/>
      <c r="BL107" s="132"/>
      <c r="BM107" s="132"/>
    </row>
    <row r="108" spans="2:65" s="1" customFormat="1" ht="18" customHeight="1" x14ac:dyDescent="0.2">
      <c r="B108" s="131"/>
      <c r="C108" s="132"/>
      <c r="D108" s="207" t="s">
        <v>223</v>
      </c>
      <c r="E108" s="260"/>
      <c r="F108" s="260"/>
      <c r="G108" s="132"/>
      <c r="H108" s="132"/>
      <c r="I108" s="132"/>
      <c r="J108" s="94">
        <v>0</v>
      </c>
      <c r="K108" s="132"/>
      <c r="L108" s="131"/>
      <c r="M108" s="132"/>
      <c r="N108" s="134" t="s">
        <v>37</v>
      </c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5" t="s">
        <v>219</v>
      </c>
      <c r="AZ108" s="132"/>
      <c r="BA108" s="132"/>
      <c r="BB108" s="132"/>
      <c r="BC108" s="132"/>
      <c r="BD108" s="132"/>
      <c r="BE108" s="136">
        <f t="shared" si="0"/>
        <v>0</v>
      </c>
      <c r="BF108" s="136">
        <f t="shared" si="1"/>
        <v>0</v>
      </c>
      <c r="BG108" s="136">
        <f t="shared" si="2"/>
        <v>0</v>
      </c>
      <c r="BH108" s="136">
        <f t="shared" si="3"/>
        <v>0</v>
      </c>
      <c r="BI108" s="136">
        <f t="shared" si="4"/>
        <v>0</v>
      </c>
      <c r="BJ108" s="135" t="s">
        <v>83</v>
      </c>
      <c r="BK108" s="132"/>
      <c r="BL108" s="132"/>
      <c r="BM108" s="132"/>
    </row>
    <row r="109" spans="2:65" s="1" customFormat="1" ht="18" customHeight="1" x14ac:dyDescent="0.2">
      <c r="B109" s="131"/>
      <c r="C109" s="132"/>
      <c r="D109" s="133" t="s">
        <v>224</v>
      </c>
      <c r="E109" s="132"/>
      <c r="F109" s="132"/>
      <c r="G109" s="132"/>
      <c r="H109" s="132"/>
      <c r="I109" s="132"/>
      <c r="J109" s="94">
        <f>ROUND(J32*T109,2)</f>
        <v>0</v>
      </c>
      <c r="K109" s="132"/>
      <c r="L109" s="131"/>
      <c r="M109" s="132"/>
      <c r="N109" s="134" t="s">
        <v>37</v>
      </c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5" t="s">
        <v>225</v>
      </c>
      <c r="AZ109" s="132"/>
      <c r="BA109" s="132"/>
      <c r="BB109" s="132"/>
      <c r="BC109" s="132"/>
      <c r="BD109" s="132"/>
      <c r="BE109" s="136">
        <f t="shared" si="0"/>
        <v>0</v>
      </c>
      <c r="BF109" s="136">
        <f t="shared" si="1"/>
        <v>0</v>
      </c>
      <c r="BG109" s="136">
        <f t="shared" si="2"/>
        <v>0</v>
      </c>
      <c r="BH109" s="136">
        <f t="shared" si="3"/>
        <v>0</v>
      </c>
      <c r="BI109" s="136">
        <f t="shared" si="4"/>
        <v>0</v>
      </c>
      <c r="BJ109" s="135" t="s">
        <v>83</v>
      </c>
      <c r="BK109" s="132"/>
      <c r="BL109" s="132"/>
      <c r="BM109" s="132"/>
    </row>
    <row r="110" spans="2:65" s="1" customFormat="1" x14ac:dyDescent="0.2">
      <c r="B110" s="30"/>
      <c r="L110" s="30"/>
    </row>
    <row r="111" spans="2:65" s="1" customFormat="1" ht="29.25" customHeight="1" x14ac:dyDescent="0.2">
      <c r="B111" s="30"/>
      <c r="C111" s="100" t="s">
        <v>179</v>
      </c>
      <c r="D111" s="101"/>
      <c r="E111" s="101"/>
      <c r="F111" s="101"/>
      <c r="G111" s="101"/>
      <c r="H111" s="101"/>
      <c r="I111" s="101"/>
      <c r="J111" s="102">
        <f>ROUND(J98+J103,2)</f>
        <v>0</v>
      </c>
      <c r="K111" s="101"/>
      <c r="L111" s="30"/>
    </row>
    <row r="112" spans="2:65" s="1" customFormat="1" ht="6.95" customHeight="1" x14ac:dyDescent="0.2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30"/>
    </row>
    <row r="116" spans="2:12" s="1" customFormat="1" ht="6.95" customHeight="1" x14ac:dyDescent="0.2"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30"/>
    </row>
    <row r="117" spans="2:12" s="1" customFormat="1" ht="24.95" customHeight="1" x14ac:dyDescent="0.2">
      <c r="B117" s="30"/>
      <c r="C117" s="17" t="s">
        <v>4589</v>
      </c>
      <c r="L117" s="30"/>
    </row>
    <row r="118" spans="2:12" s="1" customFormat="1" ht="6.95" customHeight="1" x14ac:dyDescent="0.2">
      <c r="B118" s="30"/>
      <c r="L118" s="30"/>
    </row>
    <row r="119" spans="2:12" s="1" customFormat="1" ht="12" customHeight="1" x14ac:dyDescent="0.2">
      <c r="B119" s="30"/>
      <c r="C119" s="23" t="s">
        <v>14</v>
      </c>
      <c r="L119" s="30"/>
    </row>
    <row r="120" spans="2:12" s="1" customFormat="1" ht="16.5" customHeight="1" x14ac:dyDescent="0.2">
      <c r="B120" s="30"/>
      <c r="E120" s="259" t="str">
        <f>E7</f>
        <v>KFA - Košická futbalová aréna II. a III. etapa</v>
      </c>
      <c r="F120" s="261"/>
      <c r="G120" s="261"/>
      <c r="H120" s="261"/>
      <c r="L120" s="30"/>
    </row>
    <row r="121" spans="2:12" ht="12" customHeight="1" x14ac:dyDescent="0.2">
      <c r="B121" s="16"/>
      <c r="C121" s="23" t="s">
        <v>180</v>
      </c>
      <c r="L121" s="16"/>
    </row>
    <row r="122" spans="2:12" s="1" customFormat="1" ht="16.5" customHeight="1" x14ac:dyDescent="0.2">
      <c r="B122" s="30"/>
      <c r="E122" s="259" t="s">
        <v>181</v>
      </c>
      <c r="F122" s="257"/>
      <c r="G122" s="257"/>
      <c r="H122" s="257"/>
      <c r="L122" s="30"/>
    </row>
    <row r="123" spans="2:12" s="1" customFormat="1" ht="12" customHeight="1" x14ac:dyDescent="0.2">
      <c r="B123" s="30"/>
      <c r="C123" s="23" t="s">
        <v>182</v>
      </c>
      <c r="L123" s="30"/>
    </row>
    <row r="124" spans="2:12" s="1" customFormat="1" ht="16.5" customHeight="1" x14ac:dyDescent="0.2">
      <c r="B124" s="30"/>
      <c r="E124" s="226" t="str">
        <f>E11</f>
        <v>018 - ZTI - Lapače strešných splavenín</v>
      </c>
      <c r="F124" s="257"/>
      <c r="G124" s="257"/>
      <c r="H124" s="257"/>
      <c r="L124" s="30"/>
    </row>
    <row r="125" spans="2:12" s="1" customFormat="1" ht="6.95" customHeight="1" x14ac:dyDescent="0.2">
      <c r="B125" s="30"/>
      <c r="L125" s="30"/>
    </row>
    <row r="126" spans="2:12" s="1" customFormat="1" ht="12" customHeight="1" x14ac:dyDescent="0.2">
      <c r="B126" s="30"/>
      <c r="C126" s="23" t="s">
        <v>17</v>
      </c>
      <c r="F126" s="21" t="str">
        <f>F14</f>
        <v xml:space="preserve"> </v>
      </c>
      <c r="I126" s="23" t="s">
        <v>19</v>
      </c>
      <c r="J126" s="53" t="str">
        <f>IF(J14="","",J14)</f>
        <v>4.10.2022 - REV05</v>
      </c>
      <c r="L126" s="30"/>
    </row>
    <row r="127" spans="2:12" s="1" customFormat="1" ht="6.95" customHeight="1" x14ac:dyDescent="0.2">
      <c r="B127" s="30"/>
      <c r="L127" s="30"/>
    </row>
    <row r="128" spans="2:12" s="1" customFormat="1" ht="15.2" customHeight="1" x14ac:dyDescent="0.2">
      <c r="B128" s="30"/>
      <c r="C128" s="23" t="s">
        <v>20</v>
      </c>
      <c r="F128" s="21" t="str">
        <f>E17</f>
        <v xml:space="preserve"> </v>
      </c>
      <c r="I128" s="23" t="s">
        <v>25</v>
      </c>
      <c r="J128" s="26" t="str">
        <f>E23</f>
        <v>HESCON,s.r.o.</v>
      </c>
      <c r="L128" s="30"/>
    </row>
    <row r="129" spans="2:65" s="1" customFormat="1" ht="15.2" customHeight="1" x14ac:dyDescent="0.2">
      <c r="B129" s="30"/>
      <c r="C129" s="23" t="s">
        <v>23</v>
      </c>
      <c r="F129" s="21" t="str">
        <f>IF(E20="","",E20)</f>
        <v>Vyplň údaj</v>
      </c>
      <c r="I129" s="23" t="s">
        <v>27</v>
      </c>
      <c r="J129" s="26" t="str">
        <f>E26</f>
        <v xml:space="preserve"> </v>
      </c>
      <c r="L129" s="30"/>
    </row>
    <row r="130" spans="2:65" s="1" customFormat="1" ht="10.35" customHeight="1" x14ac:dyDescent="0.2">
      <c r="B130" s="30"/>
      <c r="L130" s="30"/>
    </row>
    <row r="131" spans="2:65" s="10" customFormat="1" ht="29.25" customHeight="1" x14ac:dyDescent="0.2">
      <c r="B131" s="137"/>
      <c r="C131" s="138" t="s">
        <v>226</v>
      </c>
      <c r="D131" s="139" t="s">
        <v>56</v>
      </c>
      <c r="E131" s="139" t="s">
        <v>52</v>
      </c>
      <c r="F131" s="139" t="s">
        <v>53</v>
      </c>
      <c r="G131" s="139" t="s">
        <v>227</v>
      </c>
      <c r="H131" s="139" t="s">
        <v>228</v>
      </c>
      <c r="I131" s="139" t="s">
        <v>229</v>
      </c>
      <c r="J131" s="140" t="s">
        <v>189</v>
      </c>
      <c r="K131" s="141" t="s">
        <v>230</v>
      </c>
      <c r="L131" s="137"/>
      <c r="M131" s="59" t="s">
        <v>1</v>
      </c>
      <c r="N131" s="60" t="s">
        <v>35</v>
      </c>
      <c r="O131" s="60" t="s">
        <v>231</v>
      </c>
      <c r="P131" s="60" t="s">
        <v>232</v>
      </c>
      <c r="Q131" s="60" t="s">
        <v>233</v>
      </c>
      <c r="R131" s="60" t="s">
        <v>234</v>
      </c>
      <c r="S131" s="60" t="s">
        <v>235</v>
      </c>
      <c r="T131" s="61" t="s">
        <v>236</v>
      </c>
    </row>
    <row r="132" spans="2:65" s="1" customFormat="1" ht="22.9" customHeight="1" x14ac:dyDescent="0.25">
      <c r="B132" s="30"/>
      <c r="C132" s="64" t="s">
        <v>187</v>
      </c>
      <c r="J132" s="142">
        <f>BK132</f>
        <v>0</v>
      </c>
      <c r="L132" s="30"/>
      <c r="M132" s="62"/>
      <c r="N132" s="54"/>
      <c r="O132" s="54"/>
      <c r="P132" s="143">
        <f>P133+P142</f>
        <v>0</v>
      </c>
      <c r="Q132" s="54"/>
      <c r="R132" s="143">
        <f>R133+R142</f>
        <v>0</v>
      </c>
      <c r="S132" s="54"/>
      <c r="T132" s="144">
        <f>T133+T142</f>
        <v>0</v>
      </c>
      <c r="AT132" s="13" t="s">
        <v>70</v>
      </c>
      <c r="AU132" s="13" t="s">
        <v>191</v>
      </c>
      <c r="BK132" s="145">
        <f>BK133+BK142</f>
        <v>0</v>
      </c>
    </row>
    <row r="133" spans="2:65" s="11" customFormat="1" ht="25.9" customHeight="1" x14ac:dyDescent="0.2">
      <c r="B133" s="146"/>
      <c r="D133" s="147" t="s">
        <v>70</v>
      </c>
      <c r="E133" s="148" t="s">
        <v>3031</v>
      </c>
      <c r="F133" s="148" t="s">
        <v>3032</v>
      </c>
      <c r="I133" s="149"/>
      <c r="J133" s="150">
        <f>BK133</f>
        <v>0</v>
      </c>
      <c r="L133" s="146"/>
      <c r="M133" s="151"/>
      <c r="P133" s="152">
        <f>SUM(P134:P141)</f>
        <v>0</v>
      </c>
      <c r="R133" s="152">
        <f>SUM(R134:R141)</f>
        <v>0</v>
      </c>
      <c r="T133" s="153">
        <f>SUM(T134:T141)</f>
        <v>0</v>
      </c>
      <c r="AR133" s="147" t="s">
        <v>78</v>
      </c>
      <c r="AT133" s="154" t="s">
        <v>70</v>
      </c>
      <c r="AU133" s="154" t="s">
        <v>71</v>
      </c>
      <c r="AY133" s="147" t="s">
        <v>239</v>
      </c>
      <c r="BK133" s="155">
        <f>SUM(BK134:BK141)</f>
        <v>0</v>
      </c>
    </row>
    <row r="134" spans="2:65" s="1" customFormat="1" ht="24.2" customHeight="1" x14ac:dyDescent="0.2">
      <c r="B134" s="131"/>
      <c r="C134" s="158" t="s">
        <v>78</v>
      </c>
      <c r="D134" s="158" t="s">
        <v>241</v>
      </c>
      <c r="E134" s="159" t="s">
        <v>3033</v>
      </c>
      <c r="F134" s="160" t="s">
        <v>3034</v>
      </c>
      <c r="G134" s="161" t="s">
        <v>331</v>
      </c>
      <c r="H134" s="162">
        <v>64</v>
      </c>
      <c r="I134" s="163"/>
      <c r="J134" s="164">
        <f t="shared" ref="J134:J141" si="5">ROUND(I134*H134,2)</f>
        <v>0</v>
      </c>
      <c r="K134" s="165"/>
      <c r="L134" s="30"/>
      <c r="M134" s="166" t="s">
        <v>1</v>
      </c>
      <c r="N134" s="130" t="s">
        <v>37</v>
      </c>
      <c r="P134" s="167">
        <f t="shared" ref="P134:P141" si="6">O134*H134</f>
        <v>0</v>
      </c>
      <c r="Q134" s="167">
        <v>0</v>
      </c>
      <c r="R134" s="167">
        <f t="shared" ref="R134:R141" si="7">Q134*H134</f>
        <v>0</v>
      </c>
      <c r="S134" s="167">
        <v>0</v>
      </c>
      <c r="T134" s="168">
        <f t="shared" ref="T134:T141" si="8">S134*H134</f>
        <v>0</v>
      </c>
      <c r="AR134" s="169" t="s">
        <v>245</v>
      </c>
      <c r="AT134" s="169" t="s">
        <v>241</v>
      </c>
      <c r="AU134" s="169" t="s">
        <v>78</v>
      </c>
      <c r="AY134" s="13" t="s">
        <v>239</v>
      </c>
      <c r="BE134" s="97">
        <f t="shared" ref="BE134:BE141" si="9">IF(N134="základná",J134,0)</f>
        <v>0</v>
      </c>
      <c r="BF134" s="97">
        <f t="shared" ref="BF134:BF141" si="10">IF(N134="znížená",J134,0)</f>
        <v>0</v>
      </c>
      <c r="BG134" s="97">
        <f t="shared" ref="BG134:BG141" si="11">IF(N134="zákl. prenesená",J134,0)</f>
        <v>0</v>
      </c>
      <c r="BH134" s="97">
        <f t="shared" ref="BH134:BH141" si="12">IF(N134="zníž. prenesená",J134,0)</f>
        <v>0</v>
      </c>
      <c r="BI134" s="97">
        <f t="shared" ref="BI134:BI141" si="13">IF(N134="nulová",J134,0)</f>
        <v>0</v>
      </c>
      <c r="BJ134" s="13" t="s">
        <v>83</v>
      </c>
      <c r="BK134" s="97">
        <f t="shared" ref="BK134:BK141" si="14">ROUND(I134*H134,2)</f>
        <v>0</v>
      </c>
      <c r="BL134" s="13" t="s">
        <v>245</v>
      </c>
      <c r="BM134" s="169" t="s">
        <v>83</v>
      </c>
    </row>
    <row r="135" spans="2:65" s="1" customFormat="1" ht="16.5" customHeight="1" x14ac:dyDescent="0.2">
      <c r="B135" s="131"/>
      <c r="C135" s="170" t="s">
        <v>83</v>
      </c>
      <c r="D135" s="170" t="s">
        <v>275</v>
      </c>
      <c r="E135" s="171" t="s">
        <v>2845</v>
      </c>
      <c r="F135" s="172" t="s">
        <v>3035</v>
      </c>
      <c r="G135" s="173" t="s">
        <v>331</v>
      </c>
      <c r="H135" s="174">
        <v>64</v>
      </c>
      <c r="I135" s="175"/>
      <c r="J135" s="176">
        <f t="shared" si="5"/>
        <v>0</v>
      </c>
      <c r="K135" s="177"/>
      <c r="L135" s="178"/>
      <c r="M135" s="179" t="s">
        <v>1</v>
      </c>
      <c r="N135" s="180" t="s">
        <v>37</v>
      </c>
      <c r="P135" s="167">
        <f t="shared" si="6"/>
        <v>0</v>
      </c>
      <c r="Q135" s="167">
        <v>0</v>
      </c>
      <c r="R135" s="167">
        <f t="shared" si="7"/>
        <v>0</v>
      </c>
      <c r="S135" s="167">
        <v>0</v>
      </c>
      <c r="T135" s="168">
        <f t="shared" si="8"/>
        <v>0</v>
      </c>
      <c r="AR135" s="169" t="s">
        <v>270</v>
      </c>
      <c r="AT135" s="169" t="s">
        <v>275</v>
      </c>
      <c r="AU135" s="169" t="s">
        <v>78</v>
      </c>
      <c r="AY135" s="13" t="s">
        <v>239</v>
      </c>
      <c r="BE135" s="97">
        <f t="shared" si="9"/>
        <v>0</v>
      </c>
      <c r="BF135" s="97">
        <f t="shared" si="10"/>
        <v>0</v>
      </c>
      <c r="BG135" s="97">
        <f t="shared" si="11"/>
        <v>0</v>
      </c>
      <c r="BH135" s="97">
        <f t="shared" si="12"/>
        <v>0</v>
      </c>
      <c r="BI135" s="97">
        <f t="shared" si="13"/>
        <v>0</v>
      </c>
      <c r="BJ135" s="13" t="s">
        <v>83</v>
      </c>
      <c r="BK135" s="97">
        <f t="shared" si="14"/>
        <v>0</v>
      </c>
      <c r="BL135" s="13" t="s">
        <v>245</v>
      </c>
      <c r="BM135" s="169" t="s">
        <v>245</v>
      </c>
    </row>
    <row r="136" spans="2:65" s="1" customFormat="1" ht="21.75" customHeight="1" x14ac:dyDescent="0.2">
      <c r="B136" s="131"/>
      <c r="C136" s="158" t="s">
        <v>251</v>
      </c>
      <c r="D136" s="158" t="s">
        <v>241</v>
      </c>
      <c r="E136" s="159" t="s">
        <v>3036</v>
      </c>
      <c r="F136" s="160" t="s">
        <v>3037</v>
      </c>
      <c r="G136" s="161" t="s">
        <v>353</v>
      </c>
      <c r="H136" s="162">
        <v>112</v>
      </c>
      <c r="I136" s="163"/>
      <c r="J136" s="164">
        <f t="shared" si="5"/>
        <v>0</v>
      </c>
      <c r="K136" s="165"/>
      <c r="L136" s="30"/>
      <c r="M136" s="166" t="s">
        <v>1</v>
      </c>
      <c r="N136" s="130" t="s">
        <v>37</v>
      </c>
      <c r="P136" s="167">
        <f t="shared" si="6"/>
        <v>0</v>
      </c>
      <c r="Q136" s="167">
        <v>0</v>
      </c>
      <c r="R136" s="167">
        <f t="shared" si="7"/>
        <v>0</v>
      </c>
      <c r="S136" s="167">
        <v>0</v>
      </c>
      <c r="T136" s="168">
        <f t="shared" si="8"/>
        <v>0</v>
      </c>
      <c r="AR136" s="169" t="s">
        <v>245</v>
      </c>
      <c r="AT136" s="169" t="s">
        <v>241</v>
      </c>
      <c r="AU136" s="169" t="s">
        <v>78</v>
      </c>
      <c r="AY136" s="13" t="s">
        <v>239</v>
      </c>
      <c r="BE136" s="97">
        <f t="shared" si="9"/>
        <v>0</v>
      </c>
      <c r="BF136" s="97">
        <f t="shared" si="10"/>
        <v>0</v>
      </c>
      <c r="BG136" s="97">
        <f t="shared" si="11"/>
        <v>0</v>
      </c>
      <c r="BH136" s="97">
        <f t="shared" si="12"/>
        <v>0</v>
      </c>
      <c r="BI136" s="97">
        <f t="shared" si="13"/>
        <v>0</v>
      </c>
      <c r="BJ136" s="13" t="s">
        <v>83</v>
      </c>
      <c r="BK136" s="97">
        <f t="shared" si="14"/>
        <v>0</v>
      </c>
      <c r="BL136" s="13" t="s">
        <v>245</v>
      </c>
      <c r="BM136" s="169" t="s">
        <v>262</v>
      </c>
    </row>
    <row r="137" spans="2:65" s="1" customFormat="1" ht="21.75" customHeight="1" x14ac:dyDescent="0.2">
      <c r="B137" s="131"/>
      <c r="C137" s="170" t="s">
        <v>245</v>
      </c>
      <c r="D137" s="170" t="s">
        <v>275</v>
      </c>
      <c r="E137" s="171" t="s">
        <v>2847</v>
      </c>
      <c r="F137" s="172" t="s">
        <v>3038</v>
      </c>
      <c r="G137" s="173" t="s">
        <v>353</v>
      </c>
      <c r="H137" s="174">
        <v>16</v>
      </c>
      <c r="I137" s="175"/>
      <c r="J137" s="176">
        <f t="shared" si="5"/>
        <v>0</v>
      </c>
      <c r="K137" s="177"/>
      <c r="L137" s="178"/>
      <c r="M137" s="179" t="s">
        <v>1</v>
      </c>
      <c r="N137" s="180" t="s">
        <v>37</v>
      </c>
      <c r="P137" s="167">
        <f t="shared" si="6"/>
        <v>0</v>
      </c>
      <c r="Q137" s="167">
        <v>0</v>
      </c>
      <c r="R137" s="167">
        <f t="shared" si="7"/>
        <v>0</v>
      </c>
      <c r="S137" s="167">
        <v>0</v>
      </c>
      <c r="T137" s="168">
        <f t="shared" si="8"/>
        <v>0</v>
      </c>
      <c r="AR137" s="169" t="s">
        <v>270</v>
      </c>
      <c r="AT137" s="169" t="s">
        <v>275</v>
      </c>
      <c r="AU137" s="169" t="s">
        <v>78</v>
      </c>
      <c r="AY137" s="13" t="s">
        <v>239</v>
      </c>
      <c r="BE137" s="97">
        <f t="shared" si="9"/>
        <v>0</v>
      </c>
      <c r="BF137" s="97">
        <f t="shared" si="10"/>
        <v>0</v>
      </c>
      <c r="BG137" s="97">
        <f t="shared" si="11"/>
        <v>0</v>
      </c>
      <c r="BH137" s="97">
        <f t="shared" si="12"/>
        <v>0</v>
      </c>
      <c r="BI137" s="97">
        <f t="shared" si="13"/>
        <v>0</v>
      </c>
      <c r="BJ137" s="13" t="s">
        <v>83</v>
      </c>
      <c r="BK137" s="97">
        <f t="shared" si="14"/>
        <v>0</v>
      </c>
      <c r="BL137" s="13" t="s">
        <v>245</v>
      </c>
      <c r="BM137" s="169" t="s">
        <v>270</v>
      </c>
    </row>
    <row r="138" spans="2:65" s="1" customFormat="1" ht="16.5" customHeight="1" x14ac:dyDescent="0.2">
      <c r="B138" s="131"/>
      <c r="C138" s="170" t="s">
        <v>258</v>
      </c>
      <c r="D138" s="170" t="s">
        <v>275</v>
      </c>
      <c r="E138" s="171" t="s">
        <v>2855</v>
      </c>
      <c r="F138" s="172" t="s">
        <v>3039</v>
      </c>
      <c r="G138" s="173" t="s">
        <v>353</v>
      </c>
      <c r="H138" s="174">
        <v>64</v>
      </c>
      <c r="I138" s="175"/>
      <c r="J138" s="176">
        <f t="shared" si="5"/>
        <v>0</v>
      </c>
      <c r="K138" s="177"/>
      <c r="L138" s="178"/>
      <c r="M138" s="179" t="s">
        <v>1</v>
      </c>
      <c r="N138" s="180" t="s">
        <v>37</v>
      </c>
      <c r="P138" s="167">
        <f t="shared" si="6"/>
        <v>0</v>
      </c>
      <c r="Q138" s="167">
        <v>0</v>
      </c>
      <c r="R138" s="167">
        <f t="shared" si="7"/>
        <v>0</v>
      </c>
      <c r="S138" s="167">
        <v>0</v>
      </c>
      <c r="T138" s="168">
        <f t="shared" si="8"/>
        <v>0</v>
      </c>
      <c r="AR138" s="169" t="s">
        <v>270</v>
      </c>
      <c r="AT138" s="169" t="s">
        <v>275</v>
      </c>
      <c r="AU138" s="169" t="s">
        <v>78</v>
      </c>
      <c r="AY138" s="13" t="s">
        <v>239</v>
      </c>
      <c r="BE138" s="97">
        <f t="shared" si="9"/>
        <v>0</v>
      </c>
      <c r="BF138" s="97">
        <f t="shared" si="10"/>
        <v>0</v>
      </c>
      <c r="BG138" s="97">
        <f t="shared" si="11"/>
        <v>0</v>
      </c>
      <c r="BH138" s="97">
        <f t="shared" si="12"/>
        <v>0</v>
      </c>
      <c r="BI138" s="97">
        <f t="shared" si="13"/>
        <v>0</v>
      </c>
      <c r="BJ138" s="13" t="s">
        <v>83</v>
      </c>
      <c r="BK138" s="97">
        <f t="shared" si="14"/>
        <v>0</v>
      </c>
      <c r="BL138" s="13" t="s">
        <v>245</v>
      </c>
      <c r="BM138" s="169" t="s">
        <v>280</v>
      </c>
    </row>
    <row r="139" spans="2:65" s="1" customFormat="1" ht="16.5" customHeight="1" x14ac:dyDescent="0.2">
      <c r="B139" s="131"/>
      <c r="C139" s="170" t="s">
        <v>262</v>
      </c>
      <c r="D139" s="170" t="s">
        <v>275</v>
      </c>
      <c r="E139" s="171" t="s">
        <v>2873</v>
      </c>
      <c r="F139" s="172" t="s">
        <v>3040</v>
      </c>
      <c r="G139" s="173" t="s">
        <v>353</v>
      </c>
      <c r="H139" s="174">
        <v>16</v>
      </c>
      <c r="I139" s="175"/>
      <c r="J139" s="176">
        <f t="shared" si="5"/>
        <v>0</v>
      </c>
      <c r="K139" s="177"/>
      <c r="L139" s="178"/>
      <c r="M139" s="179" t="s">
        <v>1</v>
      </c>
      <c r="N139" s="180" t="s">
        <v>37</v>
      </c>
      <c r="P139" s="167">
        <f t="shared" si="6"/>
        <v>0</v>
      </c>
      <c r="Q139" s="167">
        <v>0</v>
      </c>
      <c r="R139" s="167">
        <f t="shared" si="7"/>
        <v>0</v>
      </c>
      <c r="S139" s="167">
        <v>0</v>
      </c>
      <c r="T139" s="168">
        <f t="shared" si="8"/>
        <v>0</v>
      </c>
      <c r="AR139" s="169" t="s">
        <v>270</v>
      </c>
      <c r="AT139" s="169" t="s">
        <v>275</v>
      </c>
      <c r="AU139" s="169" t="s">
        <v>78</v>
      </c>
      <c r="AY139" s="13" t="s">
        <v>239</v>
      </c>
      <c r="BE139" s="97">
        <f t="shared" si="9"/>
        <v>0</v>
      </c>
      <c r="BF139" s="97">
        <f t="shared" si="10"/>
        <v>0</v>
      </c>
      <c r="BG139" s="97">
        <f t="shared" si="11"/>
        <v>0</v>
      </c>
      <c r="BH139" s="97">
        <f t="shared" si="12"/>
        <v>0</v>
      </c>
      <c r="BI139" s="97">
        <f t="shared" si="13"/>
        <v>0</v>
      </c>
      <c r="BJ139" s="13" t="s">
        <v>83</v>
      </c>
      <c r="BK139" s="97">
        <f t="shared" si="14"/>
        <v>0</v>
      </c>
      <c r="BL139" s="13" t="s">
        <v>245</v>
      </c>
      <c r="BM139" s="169" t="s">
        <v>289</v>
      </c>
    </row>
    <row r="140" spans="2:65" s="1" customFormat="1" ht="24.2" customHeight="1" x14ac:dyDescent="0.2">
      <c r="B140" s="131"/>
      <c r="C140" s="170" t="s">
        <v>266</v>
      </c>
      <c r="D140" s="170" t="s">
        <v>275</v>
      </c>
      <c r="E140" s="171" t="s">
        <v>2875</v>
      </c>
      <c r="F140" s="172" t="s">
        <v>3041</v>
      </c>
      <c r="G140" s="173" t="s">
        <v>353</v>
      </c>
      <c r="H140" s="174">
        <v>16</v>
      </c>
      <c r="I140" s="175"/>
      <c r="J140" s="176">
        <f t="shared" si="5"/>
        <v>0</v>
      </c>
      <c r="K140" s="177"/>
      <c r="L140" s="178"/>
      <c r="M140" s="179" t="s">
        <v>1</v>
      </c>
      <c r="N140" s="180" t="s">
        <v>37</v>
      </c>
      <c r="P140" s="167">
        <f t="shared" si="6"/>
        <v>0</v>
      </c>
      <c r="Q140" s="167">
        <v>0</v>
      </c>
      <c r="R140" s="167">
        <f t="shared" si="7"/>
        <v>0</v>
      </c>
      <c r="S140" s="167">
        <v>0</v>
      </c>
      <c r="T140" s="168">
        <f t="shared" si="8"/>
        <v>0</v>
      </c>
      <c r="AR140" s="169" t="s">
        <v>270</v>
      </c>
      <c r="AT140" s="169" t="s">
        <v>275</v>
      </c>
      <c r="AU140" s="169" t="s">
        <v>78</v>
      </c>
      <c r="AY140" s="13" t="s">
        <v>239</v>
      </c>
      <c r="BE140" s="97">
        <f t="shared" si="9"/>
        <v>0</v>
      </c>
      <c r="BF140" s="97">
        <f t="shared" si="10"/>
        <v>0</v>
      </c>
      <c r="BG140" s="97">
        <f t="shared" si="11"/>
        <v>0</v>
      </c>
      <c r="BH140" s="97">
        <f t="shared" si="12"/>
        <v>0</v>
      </c>
      <c r="BI140" s="97">
        <f t="shared" si="13"/>
        <v>0</v>
      </c>
      <c r="BJ140" s="13" t="s">
        <v>83</v>
      </c>
      <c r="BK140" s="97">
        <f t="shared" si="14"/>
        <v>0</v>
      </c>
      <c r="BL140" s="13" t="s">
        <v>245</v>
      </c>
      <c r="BM140" s="169" t="s">
        <v>297</v>
      </c>
    </row>
    <row r="141" spans="2:65" s="1" customFormat="1" ht="16.5" customHeight="1" x14ac:dyDescent="0.2">
      <c r="B141" s="131"/>
      <c r="C141" s="158" t="s">
        <v>270</v>
      </c>
      <c r="D141" s="158" t="s">
        <v>241</v>
      </c>
      <c r="E141" s="159" t="s">
        <v>3042</v>
      </c>
      <c r="F141" s="160" t="s">
        <v>3043</v>
      </c>
      <c r="G141" s="161" t="s">
        <v>331</v>
      </c>
      <c r="H141" s="162">
        <v>64</v>
      </c>
      <c r="I141" s="163"/>
      <c r="J141" s="164">
        <f t="shared" si="5"/>
        <v>0</v>
      </c>
      <c r="K141" s="165"/>
      <c r="L141" s="30"/>
      <c r="M141" s="166" t="s">
        <v>1</v>
      </c>
      <c r="N141" s="130" t="s">
        <v>37</v>
      </c>
      <c r="P141" s="167">
        <f t="shared" si="6"/>
        <v>0</v>
      </c>
      <c r="Q141" s="167">
        <v>0</v>
      </c>
      <c r="R141" s="167">
        <f t="shared" si="7"/>
        <v>0</v>
      </c>
      <c r="S141" s="167">
        <v>0</v>
      </c>
      <c r="T141" s="168">
        <f t="shared" si="8"/>
        <v>0</v>
      </c>
      <c r="AR141" s="169" t="s">
        <v>245</v>
      </c>
      <c r="AT141" s="169" t="s">
        <v>241</v>
      </c>
      <c r="AU141" s="169" t="s">
        <v>78</v>
      </c>
      <c r="AY141" s="13" t="s">
        <v>239</v>
      </c>
      <c r="BE141" s="97">
        <f t="shared" si="9"/>
        <v>0</v>
      </c>
      <c r="BF141" s="97">
        <f t="shared" si="10"/>
        <v>0</v>
      </c>
      <c r="BG141" s="97">
        <f t="shared" si="11"/>
        <v>0</v>
      </c>
      <c r="BH141" s="97">
        <f t="shared" si="12"/>
        <v>0</v>
      </c>
      <c r="BI141" s="97">
        <f t="shared" si="13"/>
        <v>0</v>
      </c>
      <c r="BJ141" s="13" t="s">
        <v>83</v>
      </c>
      <c r="BK141" s="97">
        <f t="shared" si="14"/>
        <v>0</v>
      </c>
      <c r="BL141" s="13" t="s">
        <v>245</v>
      </c>
      <c r="BM141" s="169" t="s">
        <v>305</v>
      </c>
    </row>
    <row r="142" spans="2:65" s="11" customFormat="1" ht="25.9" customHeight="1" x14ac:dyDescent="0.2">
      <c r="B142" s="146"/>
      <c r="D142" s="147" t="s">
        <v>70</v>
      </c>
      <c r="E142" s="148" t="s">
        <v>3044</v>
      </c>
      <c r="F142" s="148" t="s">
        <v>3045</v>
      </c>
      <c r="I142" s="149"/>
      <c r="J142" s="150">
        <f>BK142</f>
        <v>0</v>
      </c>
      <c r="L142" s="146"/>
      <c r="M142" s="151"/>
      <c r="P142" s="152">
        <f>P143</f>
        <v>0</v>
      </c>
      <c r="R142" s="152">
        <f>R143</f>
        <v>0</v>
      </c>
      <c r="T142" s="153">
        <f>T143</f>
        <v>0</v>
      </c>
      <c r="AR142" s="147" t="s">
        <v>78</v>
      </c>
      <c r="AT142" s="154" t="s">
        <v>70</v>
      </c>
      <c r="AU142" s="154" t="s">
        <v>71</v>
      </c>
      <c r="AY142" s="147" t="s">
        <v>239</v>
      </c>
      <c r="BK142" s="155">
        <f>BK143</f>
        <v>0</v>
      </c>
    </row>
    <row r="143" spans="2:65" s="1" customFormat="1" ht="21.75" customHeight="1" x14ac:dyDescent="0.2">
      <c r="B143" s="131"/>
      <c r="C143" s="158" t="s">
        <v>274</v>
      </c>
      <c r="D143" s="158" t="s">
        <v>241</v>
      </c>
      <c r="E143" s="159" t="s">
        <v>3046</v>
      </c>
      <c r="F143" s="160" t="s">
        <v>3047</v>
      </c>
      <c r="G143" s="161" t="s">
        <v>278</v>
      </c>
      <c r="H143" s="162">
        <v>0.73899999999999999</v>
      </c>
      <c r="I143" s="163"/>
      <c r="J143" s="164">
        <f>ROUND(I143*H143,2)</f>
        <v>0</v>
      </c>
      <c r="K143" s="165"/>
      <c r="L143" s="30"/>
      <c r="M143" s="182" t="s">
        <v>1</v>
      </c>
      <c r="N143" s="183" t="s">
        <v>37</v>
      </c>
      <c r="O143" s="184"/>
      <c r="P143" s="185">
        <f>O143*H143</f>
        <v>0</v>
      </c>
      <c r="Q143" s="185">
        <v>0</v>
      </c>
      <c r="R143" s="185">
        <f>Q143*H143</f>
        <v>0</v>
      </c>
      <c r="S143" s="185">
        <v>0</v>
      </c>
      <c r="T143" s="186">
        <f>S143*H143</f>
        <v>0</v>
      </c>
      <c r="AR143" s="169" t="s">
        <v>245</v>
      </c>
      <c r="AT143" s="169" t="s">
        <v>241</v>
      </c>
      <c r="AU143" s="169" t="s">
        <v>78</v>
      </c>
      <c r="AY143" s="13" t="s">
        <v>239</v>
      </c>
      <c r="BE143" s="97">
        <f>IF(N143="základná",J143,0)</f>
        <v>0</v>
      </c>
      <c r="BF143" s="97">
        <f>IF(N143="znížená",J143,0)</f>
        <v>0</v>
      </c>
      <c r="BG143" s="97">
        <f>IF(N143="zákl. prenesená",J143,0)</f>
        <v>0</v>
      </c>
      <c r="BH143" s="97">
        <f>IF(N143="zníž. prenesená",J143,0)</f>
        <v>0</v>
      </c>
      <c r="BI143" s="97">
        <f>IF(N143="nulová",J143,0)</f>
        <v>0</v>
      </c>
      <c r="BJ143" s="13" t="s">
        <v>83</v>
      </c>
      <c r="BK143" s="97">
        <f>ROUND(I143*H143,2)</f>
        <v>0</v>
      </c>
      <c r="BL143" s="13" t="s">
        <v>245</v>
      </c>
      <c r="BM143" s="169" t="s">
        <v>313</v>
      </c>
    </row>
    <row r="144" spans="2:65" s="1" customFormat="1" ht="6.95" customHeight="1" x14ac:dyDescent="0.2">
      <c r="B144" s="45"/>
      <c r="C144" s="46"/>
      <c r="D144" s="46"/>
      <c r="E144" s="46"/>
      <c r="F144" s="46"/>
      <c r="G144" s="46"/>
      <c r="H144" s="46"/>
      <c r="I144" s="46"/>
      <c r="J144" s="46"/>
      <c r="K144" s="46"/>
      <c r="L144" s="30"/>
    </row>
  </sheetData>
  <autoFilter ref="C131:K143" xr:uid="{00000000-0009-0000-0000-000010000000}"/>
  <mergeCells count="17">
    <mergeCell ref="L2:V2"/>
    <mergeCell ref="D106:F106"/>
    <mergeCell ref="D107:F107"/>
    <mergeCell ref="D108:F108"/>
    <mergeCell ref="E120:H120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  <mergeCell ref="E29:H29"/>
    <mergeCell ref="E124:H124"/>
    <mergeCell ref="E122:H1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169"/>
  <sheetViews>
    <sheetView showGridLines="0" topLeftCell="A132" workbookViewId="0">
      <selection activeCell="F139" sqref="F139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3" t="s">
        <v>116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4587</v>
      </c>
      <c r="L4" s="16"/>
      <c r="M4" s="103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14</v>
      </c>
      <c r="L6" s="16"/>
    </row>
    <row r="7" spans="2:46" ht="16.5" customHeight="1" x14ac:dyDescent="0.2">
      <c r="B7" s="16"/>
      <c r="E7" s="259" t="str">
        <f>'Rekapitulácia stavby'!K6</f>
        <v>KFA - Košická futbalová aréna II. a III. etapa</v>
      </c>
      <c r="F7" s="261"/>
      <c r="G7" s="261"/>
      <c r="H7" s="261"/>
      <c r="L7" s="16"/>
    </row>
    <row r="8" spans="2:46" ht="12" customHeight="1" x14ac:dyDescent="0.2">
      <c r="B8" s="16"/>
      <c r="D8" s="23" t="s">
        <v>180</v>
      </c>
      <c r="L8" s="16"/>
    </row>
    <row r="9" spans="2:46" s="1" customFormat="1" ht="16.5" customHeight="1" x14ac:dyDescent="0.2">
      <c r="B9" s="30"/>
      <c r="E9" s="259" t="s">
        <v>181</v>
      </c>
      <c r="F9" s="257"/>
      <c r="G9" s="257"/>
      <c r="H9" s="257"/>
      <c r="L9" s="30"/>
    </row>
    <row r="10" spans="2:46" s="1" customFormat="1" ht="12" customHeight="1" x14ac:dyDescent="0.2">
      <c r="B10" s="30"/>
      <c r="D10" s="23" t="s">
        <v>182</v>
      </c>
      <c r="L10" s="30"/>
    </row>
    <row r="11" spans="2:46" s="1" customFormat="1" ht="16.5" customHeight="1" x14ac:dyDescent="0.2">
      <c r="B11" s="30"/>
      <c r="E11" s="226" t="s">
        <v>3048</v>
      </c>
      <c r="F11" s="257"/>
      <c r="G11" s="257"/>
      <c r="H11" s="257"/>
      <c r="L11" s="30"/>
    </row>
    <row r="12" spans="2:46" s="1" customFormat="1" x14ac:dyDescent="0.2">
      <c r="B12" s="30"/>
      <c r="L12" s="30"/>
    </row>
    <row r="13" spans="2:46" s="1" customFormat="1" ht="12" customHeight="1" x14ac:dyDescent="0.2">
      <c r="B13" s="30"/>
      <c r="D13" s="23" t="s">
        <v>15</v>
      </c>
      <c r="F13" s="21" t="s">
        <v>1</v>
      </c>
      <c r="I13" s="23" t="s">
        <v>16</v>
      </c>
      <c r="J13" s="21" t="s">
        <v>1</v>
      </c>
      <c r="L13" s="30"/>
    </row>
    <row r="14" spans="2:46" s="1" customFormat="1" ht="12" customHeight="1" x14ac:dyDescent="0.2">
      <c r="B14" s="30"/>
      <c r="D14" s="23" t="s">
        <v>17</v>
      </c>
      <c r="F14" s="21" t="s">
        <v>18</v>
      </c>
      <c r="I14" s="23" t="s">
        <v>19</v>
      </c>
      <c r="J14" s="53" t="str">
        <f>'Rekapitulácia stavby'!AN8</f>
        <v>4.10.2022 - REV05</v>
      </c>
      <c r="L14" s="30"/>
    </row>
    <row r="15" spans="2:46" s="1" customFormat="1" ht="10.9" customHeight="1" x14ac:dyDescent="0.2">
      <c r="B15" s="30"/>
      <c r="L15" s="30"/>
    </row>
    <row r="16" spans="2:46" s="1" customFormat="1" ht="12" customHeight="1" x14ac:dyDescent="0.2">
      <c r="B16" s="30"/>
      <c r="D16" s="23" t="s">
        <v>20</v>
      </c>
      <c r="I16" s="23" t="s">
        <v>21</v>
      </c>
      <c r="J16" s="21" t="str">
        <f>IF('Rekapitulácia stavby'!AN10="","",'Rekapitulácia stavby'!AN10)</f>
        <v/>
      </c>
      <c r="L16" s="30"/>
    </row>
    <row r="17" spans="2:12" s="1" customFormat="1" ht="18" customHeight="1" x14ac:dyDescent="0.2">
      <c r="B17" s="30"/>
      <c r="E17" s="21" t="str">
        <f>IF('Rekapitulácia stavby'!E11="","",'Rekapitulácia stavby'!E11)</f>
        <v xml:space="preserve"> </v>
      </c>
      <c r="I17" s="23" t="s">
        <v>22</v>
      </c>
      <c r="J17" s="21" t="str">
        <f>IF('Rekapitulácia stavby'!AN11="","",'Rekapitulácia stavby'!AN11)</f>
        <v/>
      </c>
      <c r="L17" s="30"/>
    </row>
    <row r="18" spans="2:12" s="1" customFormat="1" ht="6.95" customHeight="1" x14ac:dyDescent="0.2">
      <c r="B18" s="30"/>
      <c r="L18" s="30"/>
    </row>
    <row r="19" spans="2:12" s="1" customFormat="1" ht="12" customHeight="1" x14ac:dyDescent="0.2">
      <c r="B19" s="30"/>
      <c r="D19" s="23" t="s">
        <v>23</v>
      </c>
      <c r="I19" s="23" t="s">
        <v>21</v>
      </c>
      <c r="J19" s="24" t="str">
        <f>'Rekapitulácia stavby'!AN13</f>
        <v>Vyplň údaj</v>
      </c>
      <c r="L19" s="30"/>
    </row>
    <row r="20" spans="2:12" s="1" customFormat="1" ht="18" customHeight="1" x14ac:dyDescent="0.2">
      <c r="B20" s="30"/>
      <c r="E20" s="258" t="str">
        <f>'Rekapitulácia stavby'!E14</f>
        <v>Vyplň údaj</v>
      </c>
      <c r="F20" s="248"/>
      <c r="G20" s="248"/>
      <c r="H20" s="248"/>
      <c r="I20" s="23" t="s">
        <v>22</v>
      </c>
      <c r="J20" s="24" t="str">
        <f>'Rekapitulácia stavby'!AN14</f>
        <v>Vyplň údaj</v>
      </c>
      <c r="L20" s="30"/>
    </row>
    <row r="21" spans="2:12" s="1" customFormat="1" ht="6.95" customHeight="1" x14ac:dyDescent="0.2">
      <c r="B21" s="30"/>
      <c r="L21" s="30"/>
    </row>
    <row r="22" spans="2:12" s="1" customFormat="1" ht="12" customHeight="1" x14ac:dyDescent="0.2">
      <c r="B22" s="30"/>
      <c r="D22" s="23" t="s">
        <v>25</v>
      </c>
      <c r="I22" s="23" t="s">
        <v>21</v>
      </c>
      <c r="J22" s="21" t="str">
        <f>IF('Rekapitulácia stavby'!AN16="","",'Rekapitulácia stavby'!AN16)</f>
        <v/>
      </c>
      <c r="L22" s="30"/>
    </row>
    <row r="23" spans="2:12" s="1" customFormat="1" ht="18" customHeight="1" x14ac:dyDescent="0.2">
      <c r="B23" s="30"/>
      <c r="E23" s="21" t="str">
        <f>IF('Rekapitulácia stavby'!E17="","",'Rekapitulácia stavby'!E17)</f>
        <v>HESCON,s.r.o.</v>
      </c>
      <c r="I23" s="23" t="s">
        <v>22</v>
      </c>
      <c r="J23" s="21" t="str">
        <f>IF('Rekapitulácia stavby'!AN17="","",'Rekapitulácia stavby'!AN17)</f>
        <v/>
      </c>
      <c r="L23" s="30"/>
    </row>
    <row r="24" spans="2:12" s="1" customFormat="1" ht="6.95" customHeight="1" x14ac:dyDescent="0.2">
      <c r="B24" s="30"/>
      <c r="L24" s="30"/>
    </row>
    <row r="25" spans="2:12" s="1" customFormat="1" ht="12" customHeight="1" x14ac:dyDescent="0.2">
      <c r="B25" s="30"/>
      <c r="D25" s="23" t="s">
        <v>27</v>
      </c>
      <c r="I25" s="23" t="s">
        <v>21</v>
      </c>
      <c r="J25" s="21" t="str">
        <f>IF('Rekapitulácia stavby'!AN19="","",'Rekapitulácia stavby'!AN19)</f>
        <v/>
      </c>
      <c r="L25" s="30"/>
    </row>
    <row r="26" spans="2:12" s="1" customFormat="1" ht="18" customHeight="1" x14ac:dyDescent="0.2">
      <c r="B26" s="30"/>
      <c r="E26" s="21" t="str">
        <f>IF('Rekapitulácia stavby'!E20="","",'Rekapitulácia stavby'!E20)</f>
        <v xml:space="preserve"> </v>
      </c>
      <c r="I26" s="23" t="s">
        <v>22</v>
      </c>
      <c r="J26" s="21" t="str">
        <f>IF('Rekapitulácia stavby'!AN20="","",'Rekapitulácia stavby'!AN20)</f>
        <v/>
      </c>
      <c r="L26" s="30"/>
    </row>
    <row r="27" spans="2:12" s="1" customFormat="1" ht="6.95" customHeight="1" x14ac:dyDescent="0.2">
      <c r="B27" s="30"/>
      <c r="L27" s="30"/>
    </row>
    <row r="28" spans="2:12" s="1" customFormat="1" ht="12" customHeight="1" x14ac:dyDescent="0.2">
      <c r="B28" s="30"/>
      <c r="D28" s="23" t="s">
        <v>28</v>
      </c>
      <c r="L28" s="30"/>
    </row>
    <row r="29" spans="2:12" s="7" customFormat="1" ht="16.5" customHeight="1" x14ac:dyDescent="0.2">
      <c r="B29" s="104"/>
      <c r="E29" s="251" t="s">
        <v>1</v>
      </c>
      <c r="F29" s="251"/>
      <c r="G29" s="251"/>
      <c r="H29" s="251"/>
      <c r="L29" s="104"/>
    </row>
    <row r="30" spans="2:12" s="1" customFormat="1" ht="6.95" customHeight="1" x14ac:dyDescent="0.2">
      <c r="B30" s="30"/>
      <c r="L30" s="30"/>
    </row>
    <row r="31" spans="2:12" s="1" customFormat="1" ht="6.95" customHeight="1" x14ac:dyDescent="0.2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5" customHeight="1" x14ac:dyDescent="0.2">
      <c r="B32" s="30"/>
      <c r="D32" s="21" t="s">
        <v>187</v>
      </c>
      <c r="J32" s="29">
        <f>J98</f>
        <v>0</v>
      </c>
      <c r="L32" s="30"/>
    </row>
    <row r="33" spans="2:12" s="1" customFormat="1" ht="14.45" customHeight="1" x14ac:dyDescent="0.2">
      <c r="B33" s="30"/>
      <c r="D33" s="28" t="s">
        <v>174</v>
      </c>
      <c r="J33" s="29">
        <f>J105</f>
        <v>0</v>
      </c>
      <c r="L33" s="30"/>
    </row>
    <row r="34" spans="2:12" s="1" customFormat="1" ht="25.35" customHeight="1" x14ac:dyDescent="0.2">
      <c r="B34" s="30"/>
      <c r="D34" s="105" t="s">
        <v>31</v>
      </c>
      <c r="J34" s="66">
        <f>ROUND(J32 + J33, 2)</f>
        <v>0</v>
      </c>
      <c r="L34" s="30"/>
    </row>
    <row r="35" spans="2:12" s="1" customFormat="1" ht="6.95" customHeight="1" x14ac:dyDescent="0.2">
      <c r="B35" s="30"/>
      <c r="D35" s="54"/>
      <c r="E35" s="54"/>
      <c r="F35" s="54"/>
      <c r="G35" s="54"/>
      <c r="H35" s="54"/>
      <c r="I35" s="54"/>
      <c r="J35" s="54"/>
      <c r="K35" s="54"/>
      <c r="L35" s="30"/>
    </row>
    <row r="36" spans="2:12" s="1" customFormat="1" ht="14.45" customHeight="1" x14ac:dyDescent="0.2">
      <c r="B36" s="30"/>
      <c r="F36" s="33" t="s">
        <v>33</v>
      </c>
      <c r="I36" s="33" t="s">
        <v>32</v>
      </c>
      <c r="J36" s="33" t="s">
        <v>34</v>
      </c>
      <c r="L36" s="30"/>
    </row>
    <row r="37" spans="2:12" s="1" customFormat="1" ht="14.45" customHeight="1" x14ac:dyDescent="0.2">
      <c r="B37" s="30"/>
      <c r="D37" s="106" t="s">
        <v>35</v>
      </c>
      <c r="E37" s="35" t="s">
        <v>36</v>
      </c>
      <c r="F37" s="107">
        <f>ROUND((SUM(BE105:BE112) + SUM(BE134:BE168)),  2)</f>
        <v>0</v>
      </c>
      <c r="G37" s="108"/>
      <c r="H37" s="108"/>
      <c r="I37" s="109">
        <v>0.2</v>
      </c>
      <c r="J37" s="107">
        <f>ROUND(((SUM(BE105:BE112) + SUM(BE134:BE168))*I37),  2)</f>
        <v>0</v>
      </c>
      <c r="L37" s="30"/>
    </row>
    <row r="38" spans="2:12" s="1" customFormat="1" ht="14.45" customHeight="1" x14ac:dyDescent="0.2">
      <c r="B38" s="30"/>
      <c r="E38" s="35" t="s">
        <v>37</v>
      </c>
      <c r="F38" s="107">
        <f>ROUND((SUM(BF105:BF112) + SUM(BF134:BF168)),  2)</f>
        <v>0</v>
      </c>
      <c r="G38" s="108"/>
      <c r="H38" s="108"/>
      <c r="I38" s="109">
        <v>0.2</v>
      </c>
      <c r="J38" s="107">
        <f>ROUND(((SUM(BF105:BF112) + SUM(BF134:BF168))*I38),  2)</f>
        <v>0</v>
      </c>
      <c r="L38" s="30"/>
    </row>
    <row r="39" spans="2:12" s="1" customFormat="1" ht="14.45" hidden="1" customHeight="1" x14ac:dyDescent="0.2">
      <c r="B39" s="30"/>
      <c r="E39" s="23" t="s">
        <v>38</v>
      </c>
      <c r="F39" s="86">
        <f>ROUND((SUM(BG105:BG112) + SUM(BG134:BG168)),  2)</f>
        <v>0</v>
      </c>
      <c r="I39" s="110">
        <v>0.2</v>
      </c>
      <c r="J39" s="86">
        <f>0</f>
        <v>0</v>
      </c>
      <c r="L39" s="30"/>
    </row>
    <row r="40" spans="2:12" s="1" customFormat="1" ht="14.45" hidden="1" customHeight="1" x14ac:dyDescent="0.2">
      <c r="B40" s="30"/>
      <c r="E40" s="23" t="s">
        <v>39</v>
      </c>
      <c r="F40" s="86">
        <f>ROUND((SUM(BH105:BH112) + SUM(BH134:BH168)),  2)</f>
        <v>0</v>
      </c>
      <c r="I40" s="110">
        <v>0.2</v>
      </c>
      <c r="J40" s="86">
        <f>0</f>
        <v>0</v>
      </c>
      <c r="L40" s="30"/>
    </row>
    <row r="41" spans="2:12" s="1" customFormat="1" ht="14.45" hidden="1" customHeight="1" x14ac:dyDescent="0.2">
      <c r="B41" s="30"/>
      <c r="E41" s="35" t="s">
        <v>40</v>
      </c>
      <c r="F41" s="107">
        <f>ROUND((SUM(BI105:BI112) + SUM(BI134:BI168)),  2)</f>
        <v>0</v>
      </c>
      <c r="G41" s="108"/>
      <c r="H41" s="108"/>
      <c r="I41" s="109">
        <v>0</v>
      </c>
      <c r="J41" s="107">
        <f>0</f>
        <v>0</v>
      </c>
      <c r="L41" s="30"/>
    </row>
    <row r="42" spans="2:12" s="1" customFormat="1" ht="6.95" customHeight="1" x14ac:dyDescent="0.2">
      <c r="B42" s="30"/>
      <c r="L42" s="30"/>
    </row>
    <row r="43" spans="2:12" s="1" customFormat="1" ht="25.35" customHeight="1" x14ac:dyDescent="0.2">
      <c r="B43" s="30"/>
      <c r="C43" s="101"/>
      <c r="D43" s="111" t="s">
        <v>41</v>
      </c>
      <c r="E43" s="57"/>
      <c r="F43" s="57"/>
      <c r="G43" s="112" t="s">
        <v>42</v>
      </c>
      <c r="H43" s="113" t="s">
        <v>43</v>
      </c>
      <c r="I43" s="57"/>
      <c r="J43" s="114">
        <f>SUM(J34:J41)</f>
        <v>0</v>
      </c>
      <c r="K43" s="115"/>
      <c r="L43" s="30"/>
    </row>
    <row r="44" spans="2:12" s="1" customFormat="1" ht="14.45" customHeight="1" x14ac:dyDescent="0.2">
      <c r="B44" s="30"/>
      <c r="L44" s="30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30"/>
      <c r="D50" s="42" t="s">
        <v>44</v>
      </c>
      <c r="E50" s="43"/>
      <c r="F50" s="43"/>
      <c r="G50" s="42" t="s">
        <v>45</v>
      </c>
      <c r="H50" s="43"/>
      <c r="I50" s="43"/>
      <c r="J50" s="43"/>
      <c r="K50" s="43"/>
      <c r="L50" s="30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30"/>
      <c r="D61" s="44" t="s">
        <v>46</v>
      </c>
      <c r="E61" s="32"/>
      <c r="F61" s="116" t="s">
        <v>47</v>
      </c>
      <c r="G61" s="44" t="s">
        <v>46</v>
      </c>
      <c r="H61" s="32"/>
      <c r="I61" s="32"/>
      <c r="J61" s="117" t="s">
        <v>47</v>
      </c>
      <c r="K61" s="32"/>
      <c r="L61" s="30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30"/>
      <c r="D65" s="42" t="s">
        <v>48</v>
      </c>
      <c r="E65" s="43"/>
      <c r="F65" s="43"/>
      <c r="G65" s="42" t="s">
        <v>49</v>
      </c>
      <c r="H65" s="43"/>
      <c r="I65" s="43"/>
      <c r="J65" s="43"/>
      <c r="K65" s="43"/>
      <c r="L65" s="30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30"/>
      <c r="D76" s="44" t="s">
        <v>46</v>
      </c>
      <c r="E76" s="32"/>
      <c r="F76" s="116" t="s">
        <v>47</v>
      </c>
      <c r="G76" s="44" t="s">
        <v>46</v>
      </c>
      <c r="H76" s="32"/>
      <c r="I76" s="32"/>
      <c r="J76" s="117" t="s">
        <v>47</v>
      </c>
      <c r="K76" s="32"/>
      <c r="L76" s="30"/>
    </row>
    <row r="77" spans="2:12" s="1" customFormat="1" ht="14.45" customHeight="1" x14ac:dyDescent="0.2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12" s="1" customFormat="1" ht="6.95" customHeight="1" x14ac:dyDescent="0.2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12" s="1" customFormat="1" ht="24.95" customHeight="1" x14ac:dyDescent="0.2">
      <c r="B82" s="30"/>
      <c r="C82" s="17" t="s">
        <v>4588</v>
      </c>
      <c r="L82" s="30"/>
    </row>
    <row r="83" spans="2:12" s="1" customFormat="1" ht="6.95" customHeight="1" x14ac:dyDescent="0.2">
      <c r="B83" s="30"/>
      <c r="L83" s="30"/>
    </row>
    <row r="84" spans="2:12" s="1" customFormat="1" ht="12" customHeight="1" x14ac:dyDescent="0.2">
      <c r="B84" s="30"/>
      <c r="C84" s="23" t="s">
        <v>14</v>
      </c>
      <c r="L84" s="30"/>
    </row>
    <row r="85" spans="2:12" s="1" customFormat="1" ht="16.5" customHeight="1" x14ac:dyDescent="0.2">
      <c r="B85" s="30"/>
      <c r="E85" s="259" t="str">
        <f>E7</f>
        <v>KFA - Košická futbalová aréna II. a III. etapa</v>
      </c>
      <c r="F85" s="261"/>
      <c r="G85" s="261"/>
      <c r="H85" s="261"/>
      <c r="L85" s="30"/>
    </row>
    <row r="86" spans="2:12" ht="12" customHeight="1" x14ac:dyDescent="0.2">
      <c r="B86" s="16"/>
      <c r="C86" s="23" t="s">
        <v>180</v>
      </c>
      <c r="L86" s="16"/>
    </row>
    <row r="87" spans="2:12" s="1" customFormat="1" ht="16.5" customHeight="1" x14ac:dyDescent="0.2">
      <c r="B87" s="30"/>
      <c r="E87" s="259" t="s">
        <v>181</v>
      </c>
      <c r="F87" s="257"/>
      <c r="G87" s="257"/>
      <c r="H87" s="257"/>
      <c r="L87" s="30"/>
    </row>
    <row r="88" spans="2:12" s="1" customFormat="1" ht="12" customHeight="1" x14ac:dyDescent="0.2">
      <c r="B88" s="30"/>
      <c r="C88" s="23" t="s">
        <v>182</v>
      </c>
      <c r="L88" s="30"/>
    </row>
    <row r="89" spans="2:12" s="1" customFormat="1" ht="16.5" customHeight="1" x14ac:dyDescent="0.2">
      <c r="B89" s="30"/>
      <c r="E89" s="226" t="str">
        <f>E11</f>
        <v>019 - Vnútorný vodovod - Vstavok A1</v>
      </c>
      <c r="F89" s="257"/>
      <c r="G89" s="257"/>
      <c r="H89" s="257"/>
      <c r="L89" s="30"/>
    </row>
    <row r="90" spans="2:12" s="1" customFormat="1" ht="6.95" customHeight="1" x14ac:dyDescent="0.2">
      <c r="B90" s="30"/>
      <c r="L90" s="30"/>
    </row>
    <row r="91" spans="2:12" s="1" customFormat="1" ht="12" customHeight="1" x14ac:dyDescent="0.2">
      <c r="B91" s="30"/>
      <c r="C91" s="23" t="s">
        <v>17</v>
      </c>
      <c r="F91" s="21" t="str">
        <f>F14</f>
        <v xml:space="preserve"> </v>
      </c>
      <c r="I91" s="23" t="s">
        <v>19</v>
      </c>
      <c r="J91" s="53" t="str">
        <f>IF(J14="","",J14)</f>
        <v>4.10.2022 - REV05</v>
      </c>
      <c r="L91" s="30"/>
    </row>
    <row r="92" spans="2:12" s="1" customFormat="1" ht="6.95" customHeight="1" x14ac:dyDescent="0.2">
      <c r="B92" s="30"/>
      <c r="L92" s="30"/>
    </row>
    <row r="93" spans="2:12" s="1" customFormat="1" ht="15.2" customHeight="1" x14ac:dyDescent="0.2">
      <c r="B93" s="30"/>
      <c r="C93" s="23" t="s">
        <v>20</v>
      </c>
      <c r="F93" s="21" t="str">
        <f>E17</f>
        <v xml:space="preserve"> </v>
      </c>
      <c r="I93" s="23" t="s">
        <v>25</v>
      </c>
      <c r="J93" s="26" t="str">
        <f>E23</f>
        <v>HESCON,s.r.o.</v>
      </c>
      <c r="L93" s="30"/>
    </row>
    <row r="94" spans="2:12" s="1" customFormat="1" ht="15.2" customHeight="1" x14ac:dyDescent="0.2">
      <c r="B94" s="30"/>
      <c r="C94" s="23" t="s">
        <v>23</v>
      </c>
      <c r="F94" s="21" t="str">
        <f>IF(E20="","",E20)</f>
        <v>Vyplň údaj</v>
      </c>
      <c r="I94" s="23" t="s">
        <v>27</v>
      </c>
      <c r="J94" s="26" t="str">
        <f>E26</f>
        <v xml:space="preserve"> </v>
      </c>
      <c r="L94" s="30"/>
    </row>
    <row r="95" spans="2:12" s="1" customFormat="1" ht="10.35" customHeight="1" x14ac:dyDescent="0.2">
      <c r="B95" s="30"/>
      <c r="L95" s="30"/>
    </row>
    <row r="96" spans="2:12" s="1" customFormat="1" ht="29.25" customHeight="1" x14ac:dyDescent="0.2">
      <c r="B96" s="30"/>
      <c r="C96" s="118" t="s">
        <v>188</v>
      </c>
      <c r="D96" s="101"/>
      <c r="E96" s="101"/>
      <c r="F96" s="101"/>
      <c r="G96" s="101"/>
      <c r="H96" s="101"/>
      <c r="I96" s="101"/>
      <c r="J96" s="119" t="s">
        <v>189</v>
      </c>
      <c r="K96" s="101"/>
      <c r="L96" s="30"/>
    </row>
    <row r="97" spans="2:65" s="1" customFormat="1" ht="10.35" customHeight="1" x14ac:dyDescent="0.2">
      <c r="B97" s="30"/>
      <c r="L97" s="30"/>
    </row>
    <row r="98" spans="2:65" s="1" customFormat="1" ht="22.9" customHeight="1" x14ac:dyDescent="0.2">
      <c r="B98" s="30"/>
      <c r="C98" s="120" t="s">
        <v>190</v>
      </c>
      <c r="J98" s="66">
        <f>J134</f>
        <v>0</v>
      </c>
      <c r="L98" s="30"/>
      <c r="AU98" s="13" t="s">
        <v>191</v>
      </c>
    </row>
    <row r="99" spans="2:65" s="8" customFormat="1" ht="24.95" customHeight="1" x14ac:dyDescent="0.2">
      <c r="B99" s="121"/>
      <c r="D99" s="122" t="s">
        <v>3049</v>
      </c>
      <c r="E99" s="123"/>
      <c r="F99" s="123"/>
      <c r="G99" s="123"/>
      <c r="H99" s="123"/>
      <c r="I99" s="123"/>
      <c r="J99" s="124">
        <f>J135</f>
        <v>0</v>
      </c>
      <c r="L99" s="121"/>
    </row>
    <row r="100" spans="2:65" s="8" customFormat="1" ht="24.95" customHeight="1" x14ac:dyDescent="0.2">
      <c r="B100" s="121"/>
      <c r="D100" s="122" t="s">
        <v>3050</v>
      </c>
      <c r="E100" s="123"/>
      <c r="F100" s="123"/>
      <c r="G100" s="123"/>
      <c r="H100" s="123"/>
      <c r="I100" s="123"/>
      <c r="J100" s="124">
        <f>J142</f>
        <v>0</v>
      </c>
      <c r="L100" s="121"/>
    </row>
    <row r="101" spans="2:65" s="8" customFormat="1" ht="24.95" customHeight="1" x14ac:dyDescent="0.2">
      <c r="B101" s="121"/>
      <c r="D101" s="122" t="s">
        <v>3051</v>
      </c>
      <c r="E101" s="123"/>
      <c r="F101" s="123"/>
      <c r="G101" s="123"/>
      <c r="H101" s="123"/>
      <c r="I101" s="123"/>
      <c r="J101" s="124">
        <f>J156</f>
        <v>0</v>
      </c>
      <c r="L101" s="121"/>
    </row>
    <row r="102" spans="2:65" s="8" customFormat="1" ht="24.95" customHeight="1" x14ac:dyDescent="0.2">
      <c r="B102" s="121"/>
      <c r="D102" s="122" t="s">
        <v>3052</v>
      </c>
      <c r="E102" s="123"/>
      <c r="F102" s="123"/>
      <c r="G102" s="123"/>
      <c r="H102" s="123"/>
      <c r="I102" s="123"/>
      <c r="J102" s="124">
        <f>J167</f>
        <v>0</v>
      </c>
      <c r="L102" s="121"/>
    </row>
    <row r="103" spans="2:65" s="1" customFormat="1" ht="21.75" customHeight="1" x14ac:dyDescent="0.2">
      <c r="B103" s="30"/>
      <c r="L103" s="30"/>
    </row>
    <row r="104" spans="2:65" s="1" customFormat="1" ht="6.95" customHeight="1" x14ac:dyDescent="0.2">
      <c r="B104" s="30"/>
      <c r="L104" s="30"/>
    </row>
    <row r="105" spans="2:65" s="1" customFormat="1" ht="29.25" customHeight="1" x14ac:dyDescent="0.2">
      <c r="B105" s="30"/>
      <c r="C105" s="120" t="s">
        <v>217</v>
      </c>
      <c r="J105" s="129">
        <f>ROUND(J106 + J107 + J108 + J109 + J110 + J111,2)</f>
        <v>0</v>
      </c>
      <c r="L105" s="30"/>
      <c r="N105" s="130" t="s">
        <v>35</v>
      </c>
    </row>
    <row r="106" spans="2:65" s="1" customFormat="1" ht="18" customHeight="1" x14ac:dyDescent="0.2">
      <c r="B106" s="131"/>
      <c r="C106" s="132"/>
      <c r="D106" s="207" t="s">
        <v>218</v>
      </c>
      <c r="E106" s="260"/>
      <c r="F106" s="260"/>
      <c r="G106" s="132"/>
      <c r="H106" s="132"/>
      <c r="I106" s="132"/>
      <c r="J106" s="94">
        <v>0</v>
      </c>
      <c r="K106" s="132"/>
      <c r="L106" s="131"/>
      <c r="M106" s="132"/>
      <c r="N106" s="134" t="s">
        <v>37</v>
      </c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5" t="s">
        <v>219</v>
      </c>
      <c r="AZ106" s="132"/>
      <c r="BA106" s="132"/>
      <c r="BB106" s="132"/>
      <c r="BC106" s="132"/>
      <c r="BD106" s="132"/>
      <c r="BE106" s="136">
        <f t="shared" ref="BE106:BE111" si="0">IF(N106="základná",J106,0)</f>
        <v>0</v>
      </c>
      <c r="BF106" s="136">
        <f t="shared" ref="BF106:BF111" si="1">IF(N106="znížená",J106,0)</f>
        <v>0</v>
      </c>
      <c r="BG106" s="136">
        <f t="shared" ref="BG106:BG111" si="2">IF(N106="zákl. prenesená",J106,0)</f>
        <v>0</v>
      </c>
      <c r="BH106" s="136">
        <f t="shared" ref="BH106:BH111" si="3">IF(N106="zníž. prenesená",J106,0)</f>
        <v>0</v>
      </c>
      <c r="BI106" s="136">
        <f t="shared" ref="BI106:BI111" si="4">IF(N106="nulová",J106,0)</f>
        <v>0</v>
      </c>
      <c r="BJ106" s="135" t="s">
        <v>83</v>
      </c>
      <c r="BK106" s="132"/>
      <c r="BL106" s="132"/>
      <c r="BM106" s="132"/>
    </row>
    <row r="107" spans="2:65" s="1" customFormat="1" ht="18" customHeight="1" x14ac:dyDescent="0.2">
      <c r="B107" s="131"/>
      <c r="C107" s="132"/>
      <c r="D107" s="207" t="s">
        <v>220</v>
      </c>
      <c r="E107" s="260"/>
      <c r="F107" s="260"/>
      <c r="G107" s="132"/>
      <c r="H107" s="132"/>
      <c r="I107" s="132"/>
      <c r="J107" s="94">
        <v>0</v>
      </c>
      <c r="K107" s="132"/>
      <c r="L107" s="131"/>
      <c r="M107" s="132"/>
      <c r="N107" s="134" t="s">
        <v>37</v>
      </c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5" t="s">
        <v>219</v>
      </c>
      <c r="AZ107" s="132"/>
      <c r="BA107" s="132"/>
      <c r="BB107" s="132"/>
      <c r="BC107" s="132"/>
      <c r="BD107" s="132"/>
      <c r="BE107" s="136">
        <f t="shared" si="0"/>
        <v>0</v>
      </c>
      <c r="BF107" s="136">
        <f t="shared" si="1"/>
        <v>0</v>
      </c>
      <c r="BG107" s="136">
        <f t="shared" si="2"/>
        <v>0</v>
      </c>
      <c r="BH107" s="136">
        <f t="shared" si="3"/>
        <v>0</v>
      </c>
      <c r="BI107" s="136">
        <f t="shared" si="4"/>
        <v>0</v>
      </c>
      <c r="BJ107" s="135" t="s">
        <v>83</v>
      </c>
      <c r="BK107" s="132"/>
      <c r="BL107" s="132"/>
      <c r="BM107" s="132"/>
    </row>
    <row r="108" spans="2:65" s="1" customFormat="1" ht="18" customHeight="1" x14ac:dyDescent="0.2">
      <c r="B108" s="131"/>
      <c r="C108" s="132"/>
      <c r="D108" s="207" t="s">
        <v>221</v>
      </c>
      <c r="E108" s="260"/>
      <c r="F108" s="260"/>
      <c r="G108" s="132"/>
      <c r="H108" s="132"/>
      <c r="I108" s="132"/>
      <c r="J108" s="94">
        <v>0</v>
      </c>
      <c r="K108" s="132"/>
      <c r="L108" s="131"/>
      <c r="M108" s="132"/>
      <c r="N108" s="134" t="s">
        <v>37</v>
      </c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5" t="s">
        <v>219</v>
      </c>
      <c r="AZ108" s="132"/>
      <c r="BA108" s="132"/>
      <c r="BB108" s="132"/>
      <c r="BC108" s="132"/>
      <c r="BD108" s="132"/>
      <c r="BE108" s="136">
        <f t="shared" si="0"/>
        <v>0</v>
      </c>
      <c r="BF108" s="136">
        <f t="shared" si="1"/>
        <v>0</v>
      </c>
      <c r="BG108" s="136">
        <f t="shared" si="2"/>
        <v>0</v>
      </c>
      <c r="BH108" s="136">
        <f t="shared" si="3"/>
        <v>0</v>
      </c>
      <c r="BI108" s="136">
        <f t="shared" si="4"/>
        <v>0</v>
      </c>
      <c r="BJ108" s="135" t="s">
        <v>83</v>
      </c>
      <c r="BK108" s="132"/>
      <c r="BL108" s="132"/>
      <c r="BM108" s="132"/>
    </row>
    <row r="109" spans="2:65" s="1" customFormat="1" ht="18" customHeight="1" x14ac:dyDescent="0.2">
      <c r="B109" s="131"/>
      <c r="C109" s="132"/>
      <c r="D109" s="207" t="s">
        <v>222</v>
      </c>
      <c r="E109" s="260"/>
      <c r="F109" s="260"/>
      <c r="G109" s="132"/>
      <c r="H109" s="132"/>
      <c r="I109" s="132"/>
      <c r="J109" s="94">
        <v>0</v>
      </c>
      <c r="K109" s="132"/>
      <c r="L109" s="131"/>
      <c r="M109" s="132"/>
      <c r="N109" s="134" t="s">
        <v>37</v>
      </c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5" t="s">
        <v>219</v>
      </c>
      <c r="AZ109" s="132"/>
      <c r="BA109" s="132"/>
      <c r="BB109" s="132"/>
      <c r="BC109" s="132"/>
      <c r="BD109" s="132"/>
      <c r="BE109" s="136">
        <f t="shared" si="0"/>
        <v>0</v>
      </c>
      <c r="BF109" s="136">
        <f t="shared" si="1"/>
        <v>0</v>
      </c>
      <c r="BG109" s="136">
        <f t="shared" si="2"/>
        <v>0</v>
      </c>
      <c r="BH109" s="136">
        <f t="shared" si="3"/>
        <v>0</v>
      </c>
      <c r="BI109" s="136">
        <f t="shared" si="4"/>
        <v>0</v>
      </c>
      <c r="BJ109" s="135" t="s">
        <v>83</v>
      </c>
      <c r="BK109" s="132"/>
      <c r="BL109" s="132"/>
      <c r="BM109" s="132"/>
    </row>
    <row r="110" spans="2:65" s="1" customFormat="1" ht="18" customHeight="1" x14ac:dyDescent="0.2">
      <c r="B110" s="131"/>
      <c r="C110" s="132"/>
      <c r="D110" s="207" t="s">
        <v>223</v>
      </c>
      <c r="E110" s="260"/>
      <c r="F110" s="260"/>
      <c r="G110" s="132"/>
      <c r="H110" s="132"/>
      <c r="I110" s="132"/>
      <c r="J110" s="94">
        <v>0</v>
      </c>
      <c r="K110" s="132"/>
      <c r="L110" s="131"/>
      <c r="M110" s="132"/>
      <c r="N110" s="134" t="s">
        <v>37</v>
      </c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5" t="s">
        <v>219</v>
      </c>
      <c r="AZ110" s="132"/>
      <c r="BA110" s="132"/>
      <c r="BB110" s="132"/>
      <c r="BC110" s="132"/>
      <c r="BD110" s="132"/>
      <c r="BE110" s="136">
        <f t="shared" si="0"/>
        <v>0</v>
      </c>
      <c r="BF110" s="136">
        <f t="shared" si="1"/>
        <v>0</v>
      </c>
      <c r="BG110" s="136">
        <f t="shared" si="2"/>
        <v>0</v>
      </c>
      <c r="BH110" s="136">
        <f t="shared" si="3"/>
        <v>0</v>
      </c>
      <c r="BI110" s="136">
        <f t="shared" si="4"/>
        <v>0</v>
      </c>
      <c r="BJ110" s="135" t="s">
        <v>83</v>
      </c>
      <c r="BK110" s="132"/>
      <c r="BL110" s="132"/>
      <c r="BM110" s="132"/>
    </row>
    <row r="111" spans="2:65" s="1" customFormat="1" ht="18" customHeight="1" x14ac:dyDescent="0.2">
      <c r="B111" s="131"/>
      <c r="C111" s="132"/>
      <c r="D111" s="133" t="s">
        <v>224</v>
      </c>
      <c r="E111" s="132"/>
      <c r="F111" s="132"/>
      <c r="G111" s="132"/>
      <c r="H111" s="132"/>
      <c r="I111" s="132"/>
      <c r="J111" s="94">
        <f>ROUND(J32*T111,2)</f>
        <v>0</v>
      </c>
      <c r="K111" s="132"/>
      <c r="L111" s="131"/>
      <c r="M111" s="132"/>
      <c r="N111" s="134" t="s">
        <v>37</v>
      </c>
      <c r="O111" s="132"/>
      <c r="P111" s="132"/>
      <c r="Q111" s="132"/>
      <c r="R111" s="132"/>
      <c r="S111" s="132"/>
      <c r="T111" s="132"/>
      <c r="U111" s="132"/>
      <c r="V111" s="132"/>
      <c r="W111" s="132"/>
      <c r="X111" s="132"/>
      <c r="Y111" s="132"/>
      <c r="Z111" s="132"/>
      <c r="AA111" s="132"/>
      <c r="AB111" s="132"/>
      <c r="AC111" s="132"/>
      <c r="AD111" s="132"/>
      <c r="AE111" s="132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5" t="s">
        <v>225</v>
      </c>
      <c r="AZ111" s="132"/>
      <c r="BA111" s="132"/>
      <c r="BB111" s="132"/>
      <c r="BC111" s="132"/>
      <c r="BD111" s="132"/>
      <c r="BE111" s="136">
        <f t="shared" si="0"/>
        <v>0</v>
      </c>
      <c r="BF111" s="136">
        <f t="shared" si="1"/>
        <v>0</v>
      </c>
      <c r="BG111" s="136">
        <f t="shared" si="2"/>
        <v>0</v>
      </c>
      <c r="BH111" s="136">
        <f t="shared" si="3"/>
        <v>0</v>
      </c>
      <c r="BI111" s="136">
        <f t="shared" si="4"/>
        <v>0</v>
      </c>
      <c r="BJ111" s="135" t="s">
        <v>83</v>
      </c>
      <c r="BK111" s="132"/>
      <c r="BL111" s="132"/>
      <c r="BM111" s="132"/>
    </row>
    <row r="112" spans="2:65" s="1" customFormat="1" x14ac:dyDescent="0.2">
      <c r="B112" s="30"/>
      <c r="L112" s="30"/>
    </row>
    <row r="113" spans="2:12" s="1" customFormat="1" ht="29.25" customHeight="1" x14ac:dyDescent="0.2">
      <c r="B113" s="30"/>
      <c r="C113" s="100" t="s">
        <v>179</v>
      </c>
      <c r="D113" s="101"/>
      <c r="E113" s="101"/>
      <c r="F113" s="101"/>
      <c r="G113" s="101"/>
      <c r="H113" s="101"/>
      <c r="I113" s="101"/>
      <c r="J113" s="102">
        <f>ROUND(J98+J105,2)</f>
        <v>0</v>
      </c>
      <c r="K113" s="101"/>
      <c r="L113" s="30"/>
    </row>
    <row r="114" spans="2:12" s="1" customFormat="1" ht="6.95" customHeight="1" x14ac:dyDescent="0.2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30"/>
    </row>
    <row r="118" spans="2:12" s="1" customFormat="1" ht="6.95" customHeight="1" x14ac:dyDescent="0.2"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30"/>
    </row>
    <row r="119" spans="2:12" s="1" customFormat="1" ht="24.95" customHeight="1" x14ac:dyDescent="0.2">
      <c r="B119" s="30"/>
      <c r="C119" s="17" t="s">
        <v>4589</v>
      </c>
      <c r="L119" s="30"/>
    </row>
    <row r="120" spans="2:12" s="1" customFormat="1" ht="6.95" customHeight="1" x14ac:dyDescent="0.2">
      <c r="B120" s="30"/>
      <c r="L120" s="30"/>
    </row>
    <row r="121" spans="2:12" s="1" customFormat="1" ht="12" customHeight="1" x14ac:dyDescent="0.2">
      <c r="B121" s="30"/>
      <c r="C121" s="23" t="s">
        <v>14</v>
      </c>
      <c r="L121" s="30"/>
    </row>
    <row r="122" spans="2:12" s="1" customFormat="1" ht="16.5" customHeight="1" x14ac:dyDescent="0.2">
      <c r="B122" s="30"/>
      <c r="E122" s="259" t="str">
        <f>E7</f>
        <v>KFA - Košická futbalová aréna II. a III. etapa</v>
      </c>
      <c r="F122" s="261"/>
      <c r="G122" s="261"/>
      <c r="H122" s="261"/>
      <c r="L122" s="30"/>
    </row>
    <row r="123" spans="2:12" ht="12" customHeight="1" x14ac:dyDescent="0.2">
      <c r="B123" s="16"/>
      <c r="C123" s="23" t="s">
        <v>180</v>
      </c>
      <c r="L123" s="16"/>
    </row>
    <row r="124" spans="2:12" s="1" customFormat="1" ht="16.5" customHeight="1" x14ac:dyDescent="0.2">
      <c r="B124" s="30"/>
      <c r="E124" s="259" t="s">
        <v>181</v>
      </c>
      <c r="F124" s="257"/>
      <c r="G124" s="257"/>
      <c r="H124" s="257"/>
      <c r="L124" s="30"/>
    </row>
    <row r="125" spans="2:12" s="1" customFormat="1" ht="12" customHeight="1" x14ac:dyDescent="0.2">
      <c r="B125" s="30"/>
      <c r="C125" s="23" t="s">
        <v>182</v>
      </c>
      <c r="L125" s="30"/>
    </row>
    <row r="126" spans="2:12" s="1" customFormat="1" ht="16.5" customHeight="1" x14ac:dyDescent="0.2">
      <c r="B126" s="30"/>
      <c r="E126" s="226" t="str">
        <f>E11</f>
        <v>019 - Vnútorný vodovod - Vstavok A1</v>
      </c>
      <c r="F126" s="257"/>
      <c r="G126" s="257"/>
      <c r="H126" s="257"/>
      <c r="L126" s="30"/>
    </row>
    <row r="127" spans="2:12" s="1" customFormat="1" ht="6.95" customHeight="1" x14ac:dyDescent="0.2">
      <c r="B127" s="30"/>
      <c r="L127" s="30"/>
    </row>
    <row r="128" spans="2:12" s="1" customFormat="1" ht="12" customHeight="1" x14ac:dyDescent="0.2">
      <c r="B128" s="30"/>
      <c r="C128" s="23" t="s">
        <v>17</v>
      </c>
      <c r="F128" s="21" t="str">
        <f>F14</f>
        <v xml:space="preserve"> </v>
      </c>
      <c r="I128" s="23" t="s">
        <v>19</v>
      </c>
      <c r="J128" s="53" t="str">
        <f>IF(J14="","",J14)</f>
        <v>4.10.2022 - REV05</v>
      </c>
      <c r="L128" s="30"/>
    </row>
    <row r="129" spans="2:65" s="1" customFormat="1" ht="6.95" customHeight="1" x14ac:dyDescent="0.2">
      <c r="B129" s="30"/>
      <c r="L129" s="30"/>
    </row>
    <row r="130" spans="2:65" s="1" customFormat="1" ht="15.2" customHeight="1" x14ac:dyDescent="0.2">
      <c r="B130" s="30"/>
      <c r="C130" s="23" t="s">
        <v>20</v>
      </c>
      <c r="F130" s="21" t="str">
        <f>E17</f>
        <v xml:space="preserve"> </v>
      </c>
      <c r="I130" s="23" t="s">
        <v>25</v>
      </c>
      <c r="J130" s="26" t="str">
        <f>E23</f>
        <v>HESCON,s.r.o.</v>
      </c>
      <c r="L130" s="30"/>
    </row>
    <row r="131" spans="2:65" s="1" customFormat="1" ht="15.2" customHeight="1" x14ac:dyDescent="0.2">
      <c r="B131" s="30"/>
      <c r="C131" s="23" t="s">
        <v>23</v>
      </c>
      <c r="F131" s="21" t="str">
        <f>IF(E20="","",E20)</f>
        <v>Vyplň údaj</v>
      </c>
      <c r="I131" s="23" t="s">
        <v>27</v>
      </c>
      <c r="J131" s="26" t="str">
        <f>E26</f>
        <v xml:space="preserve"> </v>
      </c>
      <c r="L131" s="30"/>
    </row>
    <row r="132" spans="2:65" s="1" customFormat="1" ht="10.35" customHeight="1" x14ac:dyDescent="0.2">
      <c r="B132" s="30"/>
      <c r="L132" s="30"/>
    </row>
    <row r="133" spans="2:65" s="10" customFormat="1" ht="29.25" customHeight="1" x14ac:dyDescent="0.2">
      <c r="B133" s="137"/>
      <c r="C133" s="138" t="s">
        <v>226</v>
      </c>
      <c r="D133" s="139" t="s">
        <v>56</v>
      </c>
      <c r="E133" s="139" t="s">
        <v>52</v>
      </c>
      <c r="F133" s="139" t="s">
        <v>53</v>
      </c>
      <c r="G133" s="139" t="s">
        <v>227</v>
      </c>
      <c r="H133" s="139" t="s">
        <v>228</v>
      </c>
      <c r="I133" s="139" t="s">
        <v>229</v>
      </c>
      <c r="J133" s="140" t="s">
        <v>189</v>
      </c>
      <c r="K133" s="141" t="s">
        <v>230</v>
      </c>
      <c r="L133" s="137"/>
      <c r="M133" s="59" t="s">
        <v>1</v>
      </c>
      <c r="N133" s="60" t="s">
        <v>35</v>
      </c>
      <c r="O133" s="60" t="s">
        <v>231</v>
      </c>
      <c r="P133" s="60" t="s">
        <v>232</v>
      </c>
      <c r="Q133" s="60" t="s">
        <v>233</v>
      </c>
      <c r="R133" s="60" t="s">
        <v>234</v>
      </c>
      <c r="S133" s="60" t="s">
        <v>235</v>
      </c>
      <c r="T133" s="61" t="s">
        <v>236</v>
      </c>
    </row>
    <row r="134" spans="2:65" s="1" customFormat="1" ht="22.9" customHeight="1" x14ac:dyDescent="0.25">
      <c r="B134" s="30"/>
      <c r="C134" s="64" t="s">
        <v>187</v>
      </c>
      <c r="J134" s="142">
        <f>BK134</f>
        <v>0</v>
      </c>
      <c r="L134" s="30"/>
      <c r="M134" s="62"/>
      <c r="N134" s="54"/>
      <c r="O134" s="54"/>
      <c r="P134" s="143">
        <f>P135+P142+P156+P167</f>
        <v>0</v>
      </c>
      <c r="Q134" s="54"/>
      <c r="R134" s="143">
        <f>R135+R142+R156+R167</f>
        <v>0</v>
      </c>
      <c r="S134" s="54"/>
      <c r="T134" s="144">
        <f>T135+T142+T156+T167</f>
        <v>0</v>
      </c>
      <c r="AT134" s="13" t="s">
        <v>70</v>
      </c>
      <c r="AU134" s="13" t="s">
        <v>191</v>
      </c>
      <c r="BK134" s="145">
        <f>BK135+BK142+BK156+BK167</f>
        <v>0</v>
      </c>
    </row>
    <row r="135" spans="2:65" s="11" customFormat="1" ht="25.9" customHeight="1" x14ac:dyDescent="0.2">
      <c r="B135" s="146"/>
      <c r="D135" s="147" t="s">
        <v>70</v>
      </c>
      <c r="E135" s="148" t="s">
        <v>3053</v>
      </c>
      <c r="F135" s="148" t="s">
        <v>3054</v>
      </c>
      <c r="I135" s="149"/>
      <c r="J135" s="150">
        <f>BK135</f>
        <v>0</v>
      </c>
      <c r="L135" s="146"/>
      <c r="M135" s="151"/>
      <c r="P135" s="152">
        <f>SUM(P136:P141)</f>
        <v>0</v>
      </c>
      <c r="R135" s="152">
        <f>SUM(R136:R141)</f>
        <v>0</v>
      </c>
      <c r="T135" s="153">
        <f>SUM(T136:T141)</f>
        <v>0</v>
      </c>
      <c r="AR135" s="147" t="s">
        <v>78</v>
      </c>
      <c r="AT135" s="154" t="s">
        <v>70</v>
      </c>
      <c r="AU135" s="154" t="s">
        <v>71</v>
      </c>
      <c r="AY135" s="147" t="s">
        <v>239</v>
      </c>
      <c r="BK135" s="155">
        <f>SUM(BK136:BK141)</f>
        <v>0</v>
      </c>
    </row>
    <row r="136" spans="2:65" s="1" customFormat="1" ht="21.75" customHeight="1" x14ac:dyDescent="0.2">
      <c r="B136" s="131"/>
      <c r="C136" s="170" t="s">
        <v>78</v>
      </c>
      <c r="D136" s="170" t="s">
        <v>275</v>
      </c>
      <c r="E136" s="171" t="s">
        <v>2845</v>
      </c>
      <c r="F136" s="172" t="s">
        <v>3055</v>
      </c>
      <c r="G136" s="173" t="s">
        <v>331</v>
      </c>
      <c r="H136" s="174">
        <v>16</v>
      </c>
      <c r="I136" s="175"/>
      <c r="J136" s="176">
        <f t="shared" ref="J136:J141" si="5">ROUND(I136*H136,2)</f>
        <v>0</v>
      </c>
      <c r="K136" s="177"/>
      <c r="L136" s="178"/>
      <c r="M136" s="179" t="s">
        <v>1</v>
      </c>
      <c r="N136" s="180" t="s">
        <v>37</v>
      </c>
      <c r="P136" s="167">
        <f t="shared" ref="P136:P141" si="6">O136*H136</f>
        <v>0</v>
      </c>
      <c r="Q136" s="167">
        <v>0</v>
      </c>
      <c r="R136" s="167">
        <f t="shared" ref="R136:R141" si="7">Q136*H136</f>
        <v>0</v>
      </c>
      <c r="S136" s="167">
        <v>0</v>
      </c>
      <c r="T136" s="168">
        <f t="shared" ref="T136:T141" si="8">S136*H136</f>
        <v>0</v>
      </c>
      <c r="AR136" s="169" t="s">
        <v>270</v>
      </c>
      <c r="AT136" s="169" t="s">
        <v>275</v>
      </c>
      <c r="AU136" s="169" t="s">
        <v>78</v>
      </c>
      <c r="AY136" s="13" t="s">
        <v>239</v>
      </c>
      <c r="BE136" s="97">
        <f t="shared" ref="BE136:BE141" si="9">IF(N136="základná",J136,0)</f>
        <v>0</v>
      </c>
      <c r="BF136" s="97">
        <f t="shared" ref="BF136:BF141" si="10">IF(N136="znížená",J136,0)</f>
        <v>0</v>
      </c>
      <c r="BG136" s="97">
        <f t="shared" ref="BG136:BG141" si="11">IF(N136="zákl. prenesená",J136,0)</f>
        <v>0</v>
      </c>
      <c r="BH136" s="97">
        <f t="shared" ref="BH136:BH141" si="12">IF(N136="zníž. prenesená",J136,0)</f>
        <v>0</v>
      </c>
      <c r="BI136" s="97">
        <f t="shared" ref="BI136:BI141" si="13">IF(N136="nulová",J136,0)</f>
        <v>0</v>
      </c>
      <c r="BJ136" s="13" t="s">
        <v>83</v>
      </c>
      <c r="BK136" s="97">
        <f t="shared" ref="BK136:BK141" si="14">ROUND(I136*H136,2)</f>
        <v>0</v>
      </c>
      <c r="BL136" s="13" t="s">
        <v>245</v>
      </c>
      <c r="BM136" s="169" t="s">
        <v>83</v>
      </c>
    </row>
    <row r="137" spans="2:65" s="1" customFormat="1" ht="21.75" customHeight="1" x14ac:dyDescent="0.2">
      <c r="B137" s="131"/>
      <c r="C137" s="170" t="s">
        <v>83</v>
      </c>
      <c r="D137" s="170" t="s">
        <v>275</v>
      </c>
      <c r="E137" s="171" t="s">
        <v>2847</v>
      </c>
      <c r="F137" s="172" t="s">
        <v>3056</v>
      </c>
      <c r="G137" s="173" t="s">
        <v>331</v>
      </c>
      <c r="H137" s="174">
        <v>22</v>
      </c>
      <c r="I137" s="175"/>
      <c r="J137" s="176">
        <f t="shared" si="5"/>
        <v>0</v>
      </c>
      <c r="K137" s="177"/>
      <c r="L137" s="178"/>
      <c r="M137" s="179" t="s">
        <v>1</v>
      </c>
      <c r="N137" s="180" t="s">
        <v>37</v>
      </c>
      <c r="P137" s="167">
        <f t="shared" si="6"/>
        <v>0</v>
      </c>
      <c r="Q137" s="167">
        <v>0</v>
      </c>
      <c r="R137" s="167">
        <f t="shared" si="7"/>
        <v>0</v>
      </c>
      <c r="S137" s="167">
        <v>0</v>
      </c>
      <c r="T137" s="168">
        <f t="shared" si="8"/>
        <v>0</v>
      </c>
      <c r="AR137" s="169" t="s">
        <v>270</v>
      </c>
      <c r="AT137" s="169" t="s">
        <v>275</v>
      </c>
      <c r="AU137" s="169" t="s">
        <v>78</v>
      </c>
      <c r="AY137" s="13" t="s">
        <v>239</v>
      </c>
      <c r="BE137" s="97">
        <f t="shared" si="9"/>
        <v>0</v>
      </c>
      <c r="BF137" s="97">
        <f t="shared" si="10"/>
        <v>0</v>
      </c>
      <c r="BG137" s="97">
        <f t="shared" si="11"/>
        <v>0</v>
      </c>
      <c r="BH137" s="97">
        <f t="shared" si="12"/>
        <v>0</v>
      </c>
      <c r="BI137" s="97">
        <f t="shared" si="13"/>
        <v>0</v>
      </c>
      <c r="BJ137" s="13" t="s">
        <v>83</v>
      </c>
      <c r="BK137" s="97">
        <f t="shared" si="14"/>
        <v>0</v>
      </c>
      <c r="BL137" s="13" t="s">
        <v>245</v>
      </c>
      <c r="BM137" s="169" t="s">
        <v>245</v>
      </c>
    </row>
    <row r="138" spans="2:65" s="1" customFormat="1" ht="21.75" customHeight="1" x14ac:dyDescent="0.2">
      <c r="B138" s="131"/>
      <c r="C138" s="170" t="s">
        <v>251</v>
      </c>
      <c r="D138" s="170" t="s">
        <v>275</v>
      </c>
      <c r="E138" s="171" t="s">
        <v>2855</v>
      </c>
      <c r="F138" s="172" t="s">
        <v>3057</v>
      </c>
      <c r="G138" s="173" t="s">
        <v>331</v>
      </c>
      <c r="H138" s="174">
        <v>2</v>
      </c>
      <c r="I138" s="175"/>
      <c r="J138" s="176">
        <f t="shared" si="5"/>
        <v>0</v>
      </c>
      <c r="K138" s="177"/>
      <c r="L138" s="178"/>
      <c r="M138" s="179" t="s">
        <v>1</v>
      </c>
      <c r="N138" s="180" t="s">
        <v>37</v>
      </c>
      <c r="P138" s="167">
        <f t="shared" si="6"/>
        <v>0</v>
      </c>
      <c r="Q138" s="167">
        <v>0</v>
      </c>
      <c r="R138" s="167">
        <f t="shared" si="7"/>
        <v>0</v>
      </c>
      <c r="S138" s="167">
        <v>0</v>
      </c>
      <c r="T138" s="168">
        <f t="shared" si="8"/>
        <v>0</v>
      </c>
      <c r="AR138" s="169" t="s">
        <v>270</v>
      </c>
      <c r="AT138" s="169" t="s">
        <v>275</v>
      </c>
      <c r="AU138" s="169" t="s">
        <v>78</v>
      </c>
      <c r="AY138" s="13" t="s">
        <v>239</v>
      </c>
      <c r="BE138" s="97">
        <f t="shared" si="9"/>
        <v>0</v>
      </c>
      <c r="BF138" s="97">
        <f t="shared" si="10"/>
        <v>0</v>
      </c>
      <c r="BG138" s="97">
        <f t="shared" si="11"/>
        <v>0</v>
      </c>
      <c r="BH138" s="97">
        <f t="shared" si="12"/>
        <v>0</v>
      </c>
      <c r="BI138" s="97">
        <f t="shared" si="13"/>
        <v>0</v>
      </c>
      <c r="BJ138" s="13" t="s">
        <v>83</v>
      </c>
      <c r="BK138" s="97">
        <f t="shared" si="14"/>
        <v>0</v>
      </c>
      <c r="BL138" s="13" t="s">
        <v>245</v>
      </c>
      <c r="BM138" s="169" t="s">
        <v>262</v>
      </c>
    </row>
    <row r="139" spans="2:65" s="1" customFormat="1" ht="24.2" customHeight="1" x14ac:dyDescent="0.2">
      <c r="B139" s="131"/>
      <c r="C139" s="158" t="s">
        <v>245</v>
      </c>
      <c r="D139" s="158" t="s">
        <v>241</v>
      </c>
      <c r="E139" s="159" t="s">
        <v>3058</v>
      </c>
      <c r="F139" s="160" t="s">
        <v>3059</v>
      </c>
      <c r="G139" s="161" t="s">
        <v>331</v>
      </c>
      <c r="H139" s="162">
        <v>40</v>
      </c>
      <c r="I139" s="163"/>
      <c r="J139" s="164">
        <f t="shared" si="5"/>
        <v>0</v>
      </c>
      <c r="K139" s="165"/>
      <c r="L139" s="30"/>
      <c r="M139" s="166" t="s">
        <v>1</v>
      </c>
      <c r="N139" s="130" t="s">
        <v>37</v>
      </c>
      <c r="P139" s="167">
        <f t="shared" si="6"/>
        <v>0</v>
      </c>
      <c r="Q139" s="167">
        <v>0</v>
      </c>
      <c r="R139" s="167">
        <f t="shared" si="7"/>
        <v>0</v>
      </c>
      <c r="S139" s="167">
        <v>0</v>
      </c>
      <c r="T139" s="168">
        <f t="shared" si="8"/>
        <v>0</v>
      </c>
      <c r="AR139" s="169" t="s">
        <v>245</v>
      </c>
      <c r="AT139" s="169" t="s">
        <v>241</v>
      </c>
      <c r="AU139" s="169" t="s">
        <v>78</v>
      </c>
      <c r="AY139" s="13" t="s">
        <v>239</v>
      </c>
      <c r="BE139" s="97">
        <f t="shared" si="9"/>
        <v>0</v>
      </c>
      <c r="BF139" s="97">
        <f t="shared" si="10"/>
        <v>0</v>
      </c>
      <c r="BG139" s="97">
        <f t="shared" si="11"/>
        <v>0</v>
      </c>
      <c r="BH139" s="97">
        <f t="shared" si="12"/>
        <v>0</v>
      </c>
      <c r="BI139" s="97">
        <f t="shared" si="13"/>
        <v>0</v>
      </c>
      <c r="BJ139" s="13" t="s">
        <v>83</v>
      </c>
      <c r="BK139" s="97">
        <f t="shared" si="14"/>
        <v>0</v>
      </c>
      <c r="BL139" s="13" t="s">
        <v>245</v>
      </c>
      <c r="BM139" s="169" t="s">
        <v>270</v>
      </c>
    </row>
    <row r="140" spans="2:65" s="1" customFormat="1" ht="24.2" customHeight="1" x14ac:dyDescent="0.2">
      <c r="B140" s="131"/>
      <c r="C140" s="158" t="s">
        <v>258</v>
      </c>
      <c r="D140" s="158" t="s">
        <v>241</v>
      </c>
      <c r="E140" s="159" t="s">
        <v>3060</v>
      </c>
      <c r="F140" s="160" t="s">
        <v>3061</v>
      </c>
      <c r="G140" s="161" t="s">
        <v>1082</v>
      </c>
      <c r="H140" s="199">
        <v>1.3</v>
      </c>
      <c r="I140" s="163"/>
      <c r="J140" s="164">
        <f t="shared" si="5"/>
        <v>0</v>
      </c>
      <c r="K140" s="165"/>
      <c r="L140" s="30"/>
      <c r="M140" s="166" t="s">
        <v>1</v>
      </c>
      <c r="N140" s="130" t="s">
        <v>37</v>
      </c>
      <c r="P140" s="167">
        <f t="shared" si="6"/>
        <v>0</v>
      </c>
      <c r="Q140" s="167">
        <v>0</v>
      </c>
      <c r="R140" s="167">
        <f t="shared" si="7"/>
        <v>0</v>
      </c>
      <c r="S140" s="167">
        <v>0</v>
      </c>
      <c r="T140" s="168">
        <f t="shared" si="8"/>
        <v>0</v>
      </c>
      <c r="AR140" s="169" t="s">
        <v>245</v>
      </c>
      <c r="AT140" s="169" t="s">
        <v>241</v>
      </c>
      <c r="AU140" s="169" t="s">
        <v>78</v>
      </c>
      <c r="AY140" s="13" t="s">
        <v>239</v>
      </c>
      <c r="BE140" s="97">
        <f t="shared" si="9"/>
        <v>0</v>
      </c>
      <c r="BF140" s="97">
        <f t="shared" si="10"/>
        <v>0</v>
      </c>
      <c r="BG140" s="97">
        <f t="shared" si="11"/>
        <v>0</v>
      </c>
      <c r="BH140" s="97">
        <f t="shared" si="12"/>
        <v>0</v>
      </c>
      <c r="BI140" s="97">
        <f t="shared" si="13"/>
        <v>0</v>
      </c>
      <c r="BJ140" s="13" t="s">
        <v>83</v>
      </c>
      <c r="BK140" s="97">
        <f t="shared" si="14"/>
        <v>0</v>
      </c>
      <c r="BL140" s="13" t="s">
        <v>245</v>
      </c>
      <c r="BM140" s="169" t="s">
        <v>280</v>
      </c>
    </row>
    <row r="141" spans="2:65" s="1" customFormat="1" ht="24.2" customHeight="1" x14ac:dyDescent="0.2">
      <c r="B141" s="131"/>
      <c r="C141" s="158" t="s">
        <v>262</v>
      </c>
      <c r="D141" s="158" t="s">
        <v>241</v>
      </c>
      <c r="E141" s="159" t="s">
        <v>3062</v>
      </c>
      <c r="F141" s="160" t="s">
        <v>2870</v>
      </c>
      <c r="G141" s="161" t="s">
        <v>1082</v>
      </c>
      <c r="H141" s="199">
        <v>0.45</v>
      </c>
      <c r="I141" s="163"/>
      <c r="J141" s="164">
        <f t="shared" si="5"/>
        <v>0</v>
      </c>
      <c r="K141" s="165"/>
      <c r="L141" s="30"/>
      <c r="M141" s="166" t="s">
        <v>1</v>
      </c>
      <c r="N141" s="130" t="s">
        <v>37</v>
      </c>
      <c r="P141" s="167">
        <f t="shared" si="6"/>
        <v>0</v>
      </c>
      <c r="Q141" s="167">
        <v>0</v>
      </c>
      <c r="R141" s="167">
        <f t="shared" si="7"/>
        <v>0</v>
      </c>
      <c r="S141" s="167">
        <v>0</v>
      </c>
      <c r="T141" s="168">
        <f t="shared" si="8"/>
        <v>0</v>
      </c>
      <c r="AR141" s="169" t="s">
        <v>245</v>
      </c>
      <c r="AT141" s="169" t="s">
        <v>241</v>
      </c>
      <c r="AU141" s="169" t="s">
        <v>78</v>
      </c>
      <c r="AY141" s="13" t="s">
        <v>239</v>
      </c>
      <c r="BE141" s="97">
        <f t="shared" si="9"/>
        <v>0</v>
      </c>
      <c r="BF141" s="97">
        <f t="shared" si="10"/>
        <v>0</v>
      </c>
      <c r="BG141" s="97">
        <f t="shared" si="11"/>
        <v>0</v>
      </c>
      <c r="BH141" s="97">
        <f t="shared" si="12"/>
        <v>0</v>
      </c>
      <c r="BI141" s="97">
        <f t="shared" si="13"/>
        <v>0</v>
      </c>
      <c r="BJ141" s="13" t="s">
        <v>83</v>
      </c>
      <c r="BK141" s="97">
        <f t="shared" si="14"/>
        <v>0</v>
      </c>
      <c r="BL141" s="13" t="s">
        <v>245</v>
      </c>
      <c r="BM141" s="169" t="s">
        <v>289</v>
      </c>
    </row>
    <row r="142" spans="2:65" s="11" customFormat="1" ht="25.9" customHeight="1" x14ac:dyDescent="0.2">
      <c r="B142" s="146"/>
      <c r="D142" s="147" t="s">
        <v>70</v>
      </c>
      <c r="E142" s="148" t="s">
        <v>3063</v>
      </c>
      <c r="F142" s="148" t="s">
        <v>3064</v>
      </c>
      <c r="I142" s="149"/>
      <c r="J142" s="150">
        <f>BK142</f>
        <v>0</v>
      </c>
      <c r="L142" s="146"/>
      <c r="M142" s="151"/>
      <c r="P142" s="152">
        <f>SUM(P143:P155)</f>
        <v>0</v>
      </c>
      <c r="R142" s="152">
        <f>SUM(R143:R155)</f>
        <v>0</v>
      </c>
      <c r="T142" s="153">
        <f>SUM(T143:T155)</f>
        <v>0</v>
      </c>
      <c r="AR142" s="147" t="s">
        <v>78</v>
      </c>
      <c r="AT142" s="154" t="s">
        <v>70</v>
      </c>
      <c r="AU142" s="154" t="s">
        <v>71</v>
      </c>
      <c r="AY142" s="147" t="s">
        <v>239</v>
      </c>
      <c r="BK142" s="155">
        <f>SUM(BK143:BK155)</f>
        <v>0</v>
      </c>
    </row>
    <row r="143" spans="2:65" s="1" customFormat="1" ht="16.5" customHeight="1" x14ac:dyDescent="0.2">
      <c r="B143" s="131"/>
      <c r="C143" s="158" t="s">
        <v>266</v>
      </c>
      <c r="D143" s="158" t="s">
        <v>241</v>
      </c>
      <c r="E143" s="159" t="s">
        <v>2845</v>
      </c>
      <c r="F143" s="160" t="s">
        <v>3065</v>
      </c>
      <c r="G143" s="161" t="s">
        <v>331</v>
      </c>
      <c r="H143" s="162">
        <v>16</v>
      </c>
      <c r="I143" s="163"/>
      <c r="J143" s="164">
        <f t="shared" ref="J143:J155" si="15">ROUND(I143*H143,2)</f>
        <v>0</v>
      </c>
      <c r="K143" s="165"/>
      <c r="L143" s="30"/>
      <c r="M143" s="166" t="s">
        <v>1</v>
      </c>
      <c r="N143" s="130" t="s">
        <v>37</v>
      </c>
      <c r="P143" s="167">
        <f t="shared" ref="P143:P155" si="16">O143*H143</f>
        <v>0</v>
      </c>
      <c r="Q143" s="167">
        <v>0</v>
      </c>
      <c r="R143" s="167">
        <f t="shared" ref="R143:R155" si="17">Q143*H143</f>
        <v>0</v>
      </c>
      <c r="S143" s="167">
        <v>0</v>
      </c>
      <c r="T143" s="168">
        <f t="shared" ref="T143:T155" si="18">S143*H143</f>
        <v>0</v>
      </c>
      <c r="AR143" s="169" t="s">
        <v>245</v>
      </c>
      <c r="AT143" s="169" t="s">
        <v>241</v>
      </c>
      <c r="AU143" s="169" t="s">
        <v>78</v>
      </c>
      <c r="AY143" s="13" t="s">
        <v>239</v>
      </c>
      <c r="BE143" s="97">
        <f t="shared" ref="BE143:BE155" si="19">IF(N143="základná",J143,0)</f>
        <v>0</v>
      </c>
      <c r="BF143" s="97">
        <f t="shared" ref="BF143:BF155" si="20">IF(N143="znížená",J143,0)</f>
        <v>0</v>
      </c>
      <c r="BG143" s="97">
        <f t="shared" ref="BG143:BG155" si="21">IF(N143="zákl. prenesená",J143,0)</f>
        <v>0</v>
      </c>
      <c r="BH143" s="97">
        <f t="shared" ref="BH143:BH155" si="22">IF(N143="zníž. prenesená",J143,0)</f>
        <v>0</v>
      </c>
      <c r="BI143" s="97">
        <f t="shared" ref="BI143:BI155" si="23">IF(N143="nulová",J143,0)</f>
        <v>0</v>
      </c>
      <c r="BJ143" s="13" t="s">
        <v>83</v>
      </c>
      <c r="BK143" s="97">
        <f t="shared" ref="BK143:BK155" si="24">ROUND(I143*H143,2)</f>
        <v>0</v>
      </c>
      <c r="BL143" s="13" t="s">
        <v>245</v>
      </c>
      <c r="BM143" s="169" t="s">
        <v>297</v>
      </c>
    </row>
    <row r="144" spans="2:65" s="1" customFormat="1" ht="16.5" customHeight="1" x14ac:dyDescent="0.2">
      <c r="B144" s="131"/>
      <c r="C144" s="158" t="s">
        <v>270</v>
      </c>
      <c r="D144" s="158" t="s">
        <v>241</v>
      </c>
      <c r="E144" s="159" t="s">
        <v>2847</v>
      </c>
      <c r="F144" s="160" t="s">
        <v>3066</v>
      </c>
      <c r="G144" s="161" t="s">
        <v>331</v>
      </c>
      <c r="H144" s="162">
        <v>24</v>
      </c>
      <c r="I144" s="163"/>
      <c r="J144" s="164">
        <f t="shared" si="15"/>
        <v>0</v>
      </c>
      <c r="K144" s="165"/>
      <c r="L144" s="30"/>
      <c r="M144" s="166" t="s">
        <v>1</v>
      </c>
      <c r="N144" s="130" t="s">
        <v>37</v>
      </c>
      <c r="P144" s="167">
        <f t="shared" si="16"/>
        <v>0</v>
      </c>
      <c r="Q144" s="167">
        <v>0</v>
      </c>
      <c r="R144" s="167">
        <f t="shared" si="17"/>
        <v>0</v>
      </c>
      <c r="S144" s="167">
        <v>0</v>
      </c>
      <c r="T144" s="168">
        <f t="shared" si="18"/>
        <v>0</v>
      </c>
      <c r="AR144" s="169" t="s">
        <v>245</v>
      </c>
      <c r="AT144" s="169" t="s">
        <v>241</v>
      </c>
      <c r="AU144" s="169" t="s">
        <v>78</v>
      </c>
      <c r="AY144" s="13" t="s">
        <v>239</v>
      </c>
      <c r="BE144" s="97">
        <f t="shared" si="19"/>
        <v>0</v>
      </c>
      <c r="BF144" s="97">
        <f t="shared" si="20"/>
        <v>0</v>
      </c>
      <c r="BG144" s="97">
        <f t="shared" si="21"/>
        <v>0</v>
      </c>
      <c r="BH144" s="97">
        <f t="shared" si="22"/>
        <v>0</v>
      </c>
      <c r="BI144" s="97">
        <f t="shared" si="23"/>
        <v>0</v>
      </c>
      <c r="BJ144" s="13" t="s">
        <v>83</v>
      </c>
      <c r="BK144" s="97">
        <f t="shared" si="24"/>
        <v>0</v>
      </c>
      <c r="BL144" s="13" t="s">
        <v>245</v>
      </c>
      <c r="BM144" s="169" t="s">
        <v>305</v>
      </c>
    </row>
    <row r="145" spans="2:65" s="1" customFormat="1" ht="21.75" customHeight="1" x14ac:dyDescent="0.2">
      <c r="B145" s="131"/>
      <c r="C145" s="170" t="s">
        <v>274</v>
      </c>
      <c r="D145" s="170" t="s">
        <v>275</v>
      </c>
      <c r="E145" s="171" t="s">
        <v>2873</v>
      </c>
      <c r="F145" s="172" t="s">
        <v>3067</v>
      </c>
      <c r="G145" s="173" t="s">
        <v>353</v>
      </c>
      <c r="H145" s="174">
        <v>1</v>
      </c>
      <c r="I145" s="175"/>
      <c r="J145" s="176">
        <f t="shared" si="15"/>
        <v>0</v>
      </c>
      <c r="K145" s="177"/>
      <c r="L145" s="178"/>
      <c r="M145" s="179" t="s">
        <v>1</v>
      </c>
      <c r="N145" s="180" t="s">
        <v>37</v>
      </c>
      <c r="P145" s="167">
        <f t="shared" si="16"/>
        <v>0</v>
      </c>
      <c r="Q145" s="167">
        <v>0</v>
      </c>
      <c r="R145" s="167">
        <f t="shared" si="17"/>
        <v>0</v>
      </c>
      <c r="S145" s="167">
        <v>0</v>
      </c>
      <c r="T145" s="168">
        <f t="shared" si="18"/>
        <v>0</v>
      </c>
      <c r="AR145" s="169" t="s">
        <v>270</v>
      </c>
      <c r="AT145" s="169" t="s">
        <v>275</v>
      </c>
      <c r="AU145" s="169" t="s">
        <v>78</v>
      </c>
      <c r="AY145" s="13" t="s">
        <v>239</v>
      </c>
      <c r="BE145" s="97">
        <f t="shared" si="19"/>
        <v>0</v>
      </c>
      <c r="BF145" s="97">
        <f t="shared" si="20"/>
        <v>0</v>
      </c>
      <c r="BG145" s="97">
        <f t="shared" si="21"/>
        <v>0</v>
      </c>
      <c r="BH145" s="97">
        <f t="shared" si="22"/>
        <v>0</v>
      </c>
      <c r="BI145" s="97">
        <f t="shared" si="23"/>
        <v>0</v>
      </c>
      <c r="BJ145" s="13" t="s">
        <v>83</v>
      </c>
      <c r="BK145" s="97">
        <f t="shared" si="24"/>
        <v>0</v>
      </c>
      <c r="BL145" s="13" t="s">
        <v>245</v>
      </c>
      <c r="BM145" s="169" t="s">
        <v>313</v>
      </c>
    </row>
    <row r="146" spans="2:65" s="1" customFormat="1" ht="24.2" customHeight="1" x14ac:dyDescent="0.2">
      <c r="B146" s="131"/>
      <c r="C146" s="158" t="s">
        <v>280</v>
      </c>
      <c r="D146" s="158" t="s">
        <v>241</v>
      </c>
      <c r="E146" s="159" t="s">
        <v>3068</v>
      </c>
      <c r="F146" s="160" t="s">
        <v>3069</v>
      </c>
      <c r="G146" s="161" t="s">
        <v>3070</v>
      </c>
      <c r="H146" s="162">
        <v>1</v>
      </c>
      <c r="I146" s="163"/>
      <c r="J146" s="164">
        <f t="shared" si="15"/>
        <v>0</v>
      </c>
      <c r="K146" s="165"/>
      <c r="L146" s="30"/>
      <c r="M146" s="166" t="s">
        <v>1</v>
      </c>
      <c r="N146" s="130" t="s">
        <v>37</v>
      </c>
      <c r="P146" s="167">
        <f t="shared" si="16"/>
        <v>0</v>
      </c>
      <c r="Q146" s="167">
        <v>0</v>
      </c>
      <c r="R146" s="167">
        <f t="shared" si="17"/>
        <v>0</v>
      </c>
      <c r="S146" s="167">
        <v>0</v>
      </c>
      <c r="T146" s="168">
        <f t="shared" si="18"/>
        <v>0</v>
      </c>
      <c r="AR146" s="169" t="s">
        <v>245</v>
      </c>
      <c r="AT146" s="169" t="s">
        <v>241</v>
      </c>
      <c r="AU146" s="169" t="s">
        <v>78</v>
      </c>
      <c r="AY146" s="13" t="s">
        <v>239</v>
      </c>
      <c r="BE146" s="97">
        <f t="shared" si="19"/>
        <v>0</v>
      </c>
      <c r="BF146" s="97">
        <f t="shared" si="20"/>
        <v>0</v>
      </c>
      <c r="BG146" s="97">
        <f t="shared" si="21"/>
        <v>0</v>
      </c>
      <c r="BH146" s="97">
        <f t="shared" si="22"/>
        <v>0</v>
      </c>
      <c r="BI146" s="97">
        <f t="shared" si="23"/>
        <v>0</v>
      </c>
      <c r="BJ146" s="13" t="s">
        <v>83</v>
      </c>
      <c r="BK146" s="97">
        <f t="shared" si="24"/>
        <v>0</v>
      </c>
      <c r="BL146" s="13" t="s">
        <v>245</v>
      </c>
      <c r="BM146" s="169" t="s">
        <v>7</v>
      </c>
    </row>
    <row r="147" spans="2:65" s="1" customFormat="1" ht="16.5" customHeight="1" x14ac:dyDescent="0.2">
      <c r="B147" s="131"/>
      <c r="C147" s="170" t="s">
        <v>285</v>
      </c>
      <c r="D147" s="170" t="s">
        <v>275</v>
      </c>
      <c r="E147" s="171" t="s">
        <v>2875</v>
      </c>
      <c r="F147" s="172" t="s">
        <v>3071</v>
      </c>
      <c r="G147" s="173" t="s">
        <v>353</v>
      </c>
      <c r="H147" s="174">
        <v>1</v>
      </c>
      <c r="I147" s="175"/>
      <c r="J147" s="176">
        <f t="shared" si="15"/>
        <v>0</v>
      </c>
      <c r="K147" s="177"/>
      <c r="L147" s="178"/>
      <c r="M147" s="179" t="s">
        <v>1</v>
      </c>
      <c r="N147" s="180" t="s">
        <v>37</v>
      </c>
      <c r="P147" s="167">
        <f t="shared" si="16"/>
        <v>0</v>
      </c>
      <c r="Q147" s="167">
        <v>0</v>
      </c>
      <c r="R147" s="167">
        <f t="shared" si="17"/>
        <v>0</v>
      </c>
      <c r="S147" s="167">
        <v>0</v>
      </c>
      <c r="T147" s="168">
        <f t="shared" si="18"/>
        <v>0</v>
      </c>
      <c r="AR147" s="169" t="s">
        <v>270</v>
      </c>
      <c r="AT147" s="169" t="s">
        <v>275</v>
      </c>
      <c r="AU147" s="169" t="s">
        <v>78</v>
      </c>
      <c r="AY147" s="13" t="s">
        <v>239</v>
      </c>
      <c r="BE147" s="97">
        <f t="shared" si="19"/>
        <v>0</v>
      </c>
      <c r="BF147" s="97">
        <f t="shared" si="20"/>
        <v>0</v>
      </c>
      <c r="BG147" s="97">
        <f t="shared" si="21"/>
        <v>0</v>
      </c>
      <c r="BH147" s="97">
        <f t="shared" si="22"/>
        <v>0</v>
      </c>
      <c r="BI147" s="97">
        <f t="shared" si="23"/>
        <v>0</v>
      </c>
      <c r="BJ147" s="13" t="s">
        <v>83</v>
      </c>
      <c r="BK147" s="97">
        <f t="shared" si="24"/>
        <v>0</v>
      </c>
      <c r="BL147" s="13" t="s">
        <v>245</v>
      </c>
      <c r="BM147" s="169" t="s">
        <v>328</v>
      </c>
    </row>
    <row r="148" spans="2:65" s="1" customFormat="1" ht="21.75" customHeight="1" x14ac:dyDescent="0.2">
      <c r="B148" s="131"/>
      <c r="C148" s="158" t="s">
        <v>289</v>
      </c>
      <c r="D148" s="158" t="s">
        <v>241</v>
      </c>
      <c r="E148" s="159" t="s">
        <v>3072</v>
      </c>
      <c r="F148" s="160" t="s">
        <v>3073</v>
      </c>
      <c r="G148" s="161" t="s">
        <v>3070</v>
      </c>
      <c r="H148" s="162">
        <v>1</v>
      </c>
      <c r="I148" s="163"/>
      <c r="J148" s="164">
        <f t="shared" si="15"/>
        <v>0</v>
      </c>
      <c r="K148" s="165"/>
      <c r="L148" s="30"/>
      <c r="M148" s="166" t="s">
        <v>1</v>
      </c>
      <c r="N148" s="130" t="s">
        <v>37</v>
      </c>
      <c r="P148" s="167">
        <f t="shared" si="16"/>
        <v>0</v>
      </c>
      <c r="Q148" s="167">
        <v>0</v>
      </c>
      <c r="R148" s="167">
        <f t="shared" si="17"/>
        <v>0</v>
      </c>
      <c r="S148" s="167">
        <v>0</v>
      </c>
      <c r="T148" s="168">
        <f t="shared" si="18"/>
        <v>0</v>
      </c>
      <c r="AR148" s="169" t="s">
        <v>245</v>
      </c>
      <c r="AT148" s="169" t="s">
        <v>241</v>
      </c>
      <c r="AU148" s="169" t="s">
        <v>78</v>
      </c>
      <c r="AY148" s="13" t="s">
        <v>239</v>
      </c>
      <c r="BE148" s="97">
        <f t="shared" si="19"/>
        <v>0</v>
      </c>
      <c r="BF148" s="97">
        <f t="shared" si="20"/>
        <v>0</v>
      </c>
      <c r="BG148" s="97">
        <f t="shared" si="21"/>
        <v>0</v>
      </c>
      <c r="BH148" s="97">
        <f t="shared" si="22"/>
        <v>0</v>
      </c>
      <c r="BI148" s="97">
        <f t="shared" si="23"/>
        <v>0</v>
      </c>
      <c r="BJ148" s="13" t="s">
        <v>83</v>
      </c>
      <c r="BK148" s="97">
        <f t="shared" si="24"/>
        <v>0</v>
      </c>
      <c r="BL148" s="13" t="s">
        <v>245</v>
      </c>
      <c r="BM148" s="169" t="s">
        <v>338</v>
      </c>
    </row>
    <row r="149" spans="2:65" s="1" customFormat="1" ht="16.5" customHeight="1" x14ac:dyDescent="0.2">
      <c r="B149" s="131"/>
      <c r="C149" s="158" t="s">
        <v>293</v>
      </c>
      <c r="D149" s="158" t="s">
        <v>241</v>
      </c>
      <c r="E149" s="159" t="s">
        <v>3074</v>
      </c>
      <c r="F149" s="160" t="s">
        <v>3075</v>
      </c>
      <c r="G149" s="161" t="s">
        <v>353</v>
      </c>
      <c r="H149" s="162">
        <v>8</v>
      </c>
      <c r="I149" s="163"/>
      <c r="J149" s="164">
        <f t="shared" si="15"/>
        <v>0</v>
      </c>
      <c r="K149" s="165"/>
      <c r="L149" s="30"/>
      <c r="M149" s="166" t="s">
        <v>1</v>
      </c>
      <c r="N149" s="130" t="s">
        <v>37</v>
      </c>
      <c r="P149" s="167">
        <f t="shared" si="16"/>
        <v>0</v>
      </c>
      <c r="Q149" s="167">
        <v>0</v>
      </c>
      <c r="R149" s="167">
        <f t="shared" si="17"/>
        <v>0</v>
      </c>
      <c r="S149" s="167">
        <v>0</v>
      </c>
      <c r="T149" s="168">
        <f t="shared" si="18"/>
        <v>0</v>
      </c>
      <c r="AR149" s="169" t="s">
        <v>245</v>
      </c>
      <c r="AT149" s="169" t="s">
        <v>241</v>
      </c>
      <c r="AU149" s="169" t="s">
        <v>78</v>
      </c>
      <c r="AY149" s="13" t="s">
        <v>239</v>
      </c>
      <c r="BE149" s="97">
        <f t="shared" si="19"/>
        <v>0</v>
      </c>
      <c r="BF149" s="97">
        <f t="shared" si="20"/>
        <v>0</v>
      </c>
      <c r="BG149" s="97">
        <f t="shared" si="21"/>
        <v>0</v>
      </c>
      <c r="BH149" s="97">
        <f t="shared" si="22"/>
        <v>0</v>
      </c>
      <c r="BI149" s="97">
        <f t="shared" si="23"/>
        <v>0</v>
      </c>
      <c r="BJ149" s="13" t="s">
        <v>83</v>
      </c>
      <c r="BK149" s="97">
        <f t="shared" si="24"/>
        <v>0</v>
      </c>
      <c r="BL149" s="13" t="s">
        <v>245</v>
      </c>
      <c r="BM149" s="169" t="s">
        <v>346</v>
      </c>
    </row>
    <row r="150" spans="2:65" s="1" customFormat="1" ht="16.5" customHeight="1" x14ac:dyDescent="0.2">
      <c r="B150" s="131"/>
      <c r="C150" s="158" t="s">
        <v>297</v>
      </c>
      <c r="D150" s="158" t="s">
        <v>241</v>
      </c>
      <c r="E150" s="159" t="s">
        <v>3076</v>
      </c>
      <c r="F150" s="160" t="s">
        <v>3077</v>
      </c>
      <c r="G150" s="161" t="s">
        <v>3070</v>
      </c>
      <c r="H150" s="162">
        <v>1</v>
      </c>
      <c r="I150" s="163"/>
      <c r="J150" s="164">
        <f t="shared" si="15"/>
        <v>0</v>
      </c>
      <c r="K150" s="165"/>
      <c r="L150" s="30"/>
      <c r="M150" s="166" t="s">
        <v>1</v>
      </c>
      <c r="N150" s="130" t="s">
        <v>37</v>
      </c>
      <c r="P150" s="167">
        <f t="shared" si="16"/>
        <v>0</v>
      </c>
      <c r="Q150" s="167">
        <v>0</v>
      </c>
      <c r="R150" s="167">
        <f t="shared" si="17"/>
        <v>0</v>
      </c>
      <c r="S150" s="167">
        <v>0</v>
      </c>
      <c r="T150" s="168">
        <f t="shared" si="18"/>
        <v>0</v>
      </c>
      <c r="AR150" s="169" t="s">
        <v>245</v>
      </c>
      <c r="AT150" s="169" t="s">
        <v>241</v>
      </c>
      <c r="AU150" s="169" t="s">
        <v>78</v>
      </c>
      <c r="AY150" s="13" t="s">
        <v>239</v>
      </c>
      <c r="BE150" s="97">
        <f t="shared" si="19"/>
        <v>0</v>
      </c>
      <c r="BF150" s="97">
        <f t="shared" si="20"/>
        <v>0</v>
      </c>
      <c r="BG150" s="97">
        <f t="shared" si="21"/>
        <v>0</v>
      </c>
      <c r="BH150" s="97">
        <f t="shared" si="22"/>
        <v>0</v>
      </c>
      <c r="BI150" s="97">
        <f t="shared" si="23"/>
        <v>0</v>
      </c>
      <c r="BJ150" s="13" t="s">
        <v>83</v>
      </c>
      <c r="BK150" s="97">
        <f t="shared" si="24"/>
        <v>0</v>
      </c>
      <c r="BL150" s="13" t="s">
        <v>245</v>
      </c>
      <c r="BM150" s="169" t="s">
        <v>355</v>
      </c>
    </row>
    <row r="151" spans="2:65" s="1" customFormat="1" ht="16.5" customHeight="1" x14ac:dyDescent="0.2">
      <c r="B151" s="131"/>
      <c r="C151" s="158" t="s">
        <v>301</v>
      </c>
      <c r="D151" s="158" t="s">
        <v>241</v>
      </c>
      <c r="E151" s="159" t="s">
        <v>3078</v>
      </c>
      <c r="F151" s="160" t="s">
        <v>3079</v>
      </c>
      <c r="G151" s="161" t="s">
        <v>331</v>
      </c>
      <c r="H151" s="162">
        <v>40</v>
      </c>
      <c r="I151" s="163"/>
      <c r="J151" s="164">
        <f t="shared" si="15"/>
        <v>0</v>
      </c>
      <c r="K151" s="165"/>
      <c r="L151" s="30"/>
      <c r="M151" s="166" t="s">
        <v>1</v>
      </c>
      <c r="N151" s="130" t="s">
        <v>37</v>
      </c>
      <c r="P151" s="167">
        <f t="shared" si="16"/>
        <v>0</v>
      </c>
      <c r="Q151" s="167">
        <v>0</v>
      </c>
      <c r="R151" s="167">
        <f t="shared" si="17"/>
        <v>0</v>
      </c>
      <c r="S151" s="167">
        <v>0</v>
      </c>
      <c r="T151" s="168">
        <f t="shared" si="18"/>
        <v>0</v>
      </c>
      <c r="AR151" s="169" t="s">
        <v>245</v>
      </c>
      <c r="AT151" s="169" t="s">
        <v>241</v>
      </c>
      <c r="AU151" s="169" t="s">
        <v>78</v>
      </c>
      <c r="AY151" s="13" t="s">
        <v>239</v>
      </c>
      <c r="BE151" s="97">
        <f t="shared" si="19"/>
        <v>0</v>
      </c>
      <c r="BF151" s="97">
        <f t="shared" si="20"/>
        <v>0</v>
      </c>
      <c r="BG151" s="97">
        <f t="shared" si="21"/>
        <v>0</v>
      </c>
      <c r="BH151" s="97">
        <f t="shared" si="22"/>
        <v>0</v>
      </c>
      <c r="BI151" s="97">
        <f t="shared" si="23"/>
        <v>0</v>
      </c>
      <c r="BJ151" s="13" t="s">
        <v>83</v>
      </c>
      <c r="BK151" s="97">
        <f t="shared" si="24"/>
        <v>0</v>
      </c>
      <c r="BL151" s="13" t="s">
        <v>245</v>
      </c>
      <c r="BM151" s="169" t="s">
        <v>363</v>
      </c>
    </row>
    <row r="152" spans="2:65" s="1" customFormat="1" ht="24.2" customHeight="1" x14ac:dyDescent="0.2">
      <c r="B152" s="131"/>
      <c r="C152" s="158" t="s">
        <v>305</v>
      </c>
      <c r="D152" s="158" t="s">
        <v>241</v>
      </c>
      <c r="E152" s="159" t="s">
        <v>3080</v>
      </c>
      <c r="F152" s="160" t="s">
        <v>3081</v>
      </c>
      <c r="G152" s="161" t="s">
        <v>331</v>
      </c>
      <c r="H152" s="162">
        <v>40</v>
      </c>
      <c r="I152" s="163"/>
      <c r="J152" s="164">
        <f t="shared" si="15"/>
        <v>0</v>
      </c>
      <c r="K152" s="165"/>
      <c r="L152" s="30"/>
      <c r="M152" s="166" t="s">
        <v>1</v>
      </c>
      <c r="N152" s="130" t="s">
        <v>37</v>
      </c>
      <c r="P152" s="167">
        <f t="shared" si="16"/>
        <v>0</v>
      </c>
      <c r="Q152" s="167">
        <v>0</v>
      </c>
      <c r="R152" s="167">
        <f t="shared" si="17"/>
        <v>0</v>
      </c>
      <c r="S152" s="167">
        <v>0</v>
      </c>
      <c r="T152" s="168">
        <f t="shared" si="18"/>
        <v>0</v>
      </c>
      <c r="AR152" s="169" t="s">
        <v>245</v>
      </c>
      <c r="AT152" s="169" t="s">
        <v>241</v>
      </c>
      <c r="AU152" s="169" t="s">
        <v>78</v>
      </c>
      <c r="AY152" s="13" t="s">
        <v>239</v>
      </c>
      <c r="BE152" s="97">
        <f t="shared" si="19"/>
        <v>0</v>
      </c>
      <c r="BF152" s="97">
        <f t="shared" si="20"/>
        <v>0</v>
      </c>
      <c r="BG152" s="97">
        <f t="shared" si="21"/>
        <v>0</v>
      </c>
      <c r="BH152" s="97">
        <f t="shared" si="22"/>
        <v>0</v>
      </c>
      <c r="BI152" s="97">
        <f t="shared" si="23"/>
        <v>0</v>
      </c>
      <c r="BJ152" s="13" t="s">
        <v>83</v>
      </c>
      <c r="BK152" s="97">
        <f t="shared" si="24"/>
        <v>0</v>
      </c>
      <c r="BL152" s="13" t="s">
        <v>245</v>
      </c>
      <c r="BM152" s="169" t="s">
        <v>371</v>
      </c>
    </row>
    <row r="153" spans="2:65" s="1" customFormat="1" ht="16.5" customHeight="1" x14ac:dyDescent="0.2">
      <c r="B153" s="131"/>
      <c r="C153" s="158" t="s">
        <v>309</v>
      </c>
      <c r="D153" s="158" t="s">
        <v>241</v>
      </c>
      <c r="E153" s="159" t="s">
        <v>2855</v>
      </c>
      <c r="F153" s="160" t="s">
        <v>3082</v>
      </c>
      <c r="G153" s="161" t="s">
        <v>3083</v>
      </c>
      <c r="H153" s="162">
        <v>8</v>
      </c>
      <c r="I153" s="163"/>
      <c r="J153" s="164">
        <f t="shared" si="15"/>
        <v>0</v>
      </c>
      <c r="K153" s="165"/>
      <c r="L153" s="30"/>
      <c r="M153" s="166" t="s">
        <v>1</v>
      </c>
      <c r="N153" s="130" t="s">
        <v>37</v>
      </c>
      <c r="P153" s="167">
        <f t="shared" si="16"/>
        <v>0</v>
      </c>
      <c r="Q153" s="167">
        <v>0</v>
      </c>
      <c r="R153" s="167">
        <f t="shared" si="17"/>
        <v>0</v>
      </c>
      <c r="S153" s="167">
        <v>0</v>
      </c>
      <c r="T153" s="168">
        <f t="shared" si="18"/>
        <v>0</v>
      </c>
      <c r="AR153" s="169" t="s">
        <v>245</v>
      </c>
      <c r="AT153" s="169" t="s">
        <v>241</v>
      </c>
      <c r="AU153" s="169" t="s">
        <v>78</v>
      </c>
      <c r="AY153" s="13" t="s">
        <v>239</v>
      </c>
      <c r="BE153" s="97">
        <f t="shared" si="19"/>
        <v>0</v>
      </c>
      <c r="BF153" s="97">
        <f t="shared" si="20"/>
        <v>0</v>
      </c>
      <c r="BG153" s="97">
        <f t="shared" si="21"/>
        <v>0</v>
      </c>
      <c r="BH153" s="97">
        <f t="shared" si="22"/>
        <v>0</v>
      </c>
      <c r="BI153" s="97">
        <f t="shared" si="23"/>
        <v>0</v>
      </c>
      <c r="BJ153" s="13" t="s">
        <v>83</v>
      </c>
      <c r="BK153" s="97">
        <f t="shared" si="24"/>
        <v>0</v>
      </c>
      <c r="BL153" s="13" t="s">
        <v>245</v>
      </c>
      <c r="BM153" s="169" t="s">
        <v>379</v>
      </c>
    </row>
    <row r="154" spans="2:65" s="1" customFormat="1" ht="24.2" customHeight="1" x14ac:dyDescent="0.2">
      <c r="B154" s="131"/>
      <c r="C154" s="158" t="s">
        <v>313</v>
      </c>
      <c r="D154" s="158" t="s">
        <v>241</v>
      </c>
      <c r="E154" s="159" t="s">
        <v>3084</v>
      </c>
      <c r="F154" s="160" t="s">
        <v>3085</v>
      </c>
      <c r="G154" s="161" t="s">
        <v>1082</v>
      </c>
      <c r="H154" s="199">
        <v>0.7</v>
      </c>
      <c r="I154" s="163"/>
      <c r="J154" s="164">
        <f t="shared" si="15"/>
        <v>0</v>
      </c>
      <c r="K154" s="165"/>
      <c r="L154" s="30"/>
      <c r="M154" s="166" t="s">
        <v>1</v>
      </c>
      <c r="N154" s="130" t="s">
        <v>37</v>
      </c>
      <c r="P154" s="167">
        <f t="shared" si="16"/>
        <v>0</v>
      </c>
      <c r="Q154" s="167">
        <v>0</v>
      </c>
      <c r="R154" s="167">
        <f t="shared" si="17"/>
        <v>0</v>
      </c>
      <c r="S154" s="167">
        <v>0</v>
      </c>
      <c r="T154" s="168">
        <f t="shared" si="18"/>
        <v>0</v>
      </c>
      <c r="AR154" s="169" t="s">
        <v>245</v>
      </c>
      <c r="AT154" s="169" t="s">
        <v>241</v>
      </c>
      <c r="AU154" s="169" t="s">
        <v>78</v>
      </c>
      <c r="AY154" s="13" t="s">
        <v>239</v>
      </c>
      <c r="BE154" s="97">
        <f t="shared" si="19"/>
        <v>0</v>
      </c>
      <c r="BF154" s="97">
        <f t="shared" si="20"/>
        <v>0</v>
      </c>
      <c r="BG154" s="97">
        <f t="shared" si="21"/>
        <v>0</v>
      </c>
      <c r="BH154" s="97">
        <f t="shared" si="22"/>
        <v>0</v>
      </c>
      <c r="BI154" s="97">
        <f t="shared" si="23"/>
        <v>0</v>
      </c>
      <c r="BJ154" s="13" t="s">
        <v>83</v>
      </c>
      <c r="BK154" s="97">
        <f t="shared" si="24"/>
        <v>0</v>
      </c>
      <c r="BL154" s="13" t="s">
        <v>245</v>
      </c>
      <c r="BM154" s="169" t="s">
        <v>387</v>
      </c>
    </row>
    <row r="155" spans="2:65" s="1" customFormat="1" ht="24.2" customHeight="1" x14ac:dyDescent="0.2">
      <c r="B155" s="131"/>
      <c r="C155" s="158" t="s">
        <v>317</v>
      </c>
      <c r="D155" s="158" t="s">
        <v>241</v>
      </c>
      <c r="E155" s="159" t="s">
        <v>3086</v>
      </c>
      <c r="F155" s="160" t="s">
        <v>2870</v>
      </c>
      <c r="G155" s="161" t="s">
        <v>1082</v>
      </c>
      <c r="H155" s="199">
        <v>0.75</v>
      </c>
      <c r="I155" s="163"/>
      <c r="J155" s="164">
        <f t="shared" si="15"/>
        <v>0</v>
      </c>
      <c r="K155" s="165"/>
      <c r="L155" s="30"/>
      <c r="M155" s="166" t="s">
        <v>1</v>
      </c>
      <c r="N155" s="130" t="s">
        <v>37</v>
      </c>
      <c r="P155" s="167">
        <f t="shared" si="16"/>
        <v>0</v>
      </c>
      <c r="Q155" s="167">
        <v>0</v>
      </c>
      <c r="R155" s="167">
        <f t="shared" si="17"/>
        <v>0</v>
      </c>
      <c r="S155" s="167">
        <v>0</v>
      </c>
      <c r="T155" s="168">
        <f t="shared" si="18"/>
        <v>0</v>
      </c>
      <c r="AR155" s="169" t="s">
        <v>245</v>
      </c>
      <c r="AT155" s="169" t="s">
        <v>241</v>
      </c>
      <c r="AU155" s="169" t="s">
        <v>78</v>
      </c>
      <c r="AY155" s="13" t="s">
        <v>239</v>
      </c>
      <c r="BE155" s="97">
        <f t="shared" si="19"/>
        <v>0</v>
      </c>
      <c r="BF155" s="97">
        <f t="shared" si="20"/>
        <v>0</v>
      </c>
      <c r="BG155" s="97">
        <f t="shared" si="21"/>
        <v>0</v>
      </c>
      <c r="BH155" s="97">
        <f t="shared" si="22"/>
        <v>0</v>
      </c>
      <c r="BI155" s="97">
        <f t="shared" si="23"/>
        <v>0</v>
      </c>
      <c r="BJ155" s="13" t="s">
        <v>83</v>
      </c>
      <c r="BK155" s="97">
        <f t="shared" si="24"/>
        <v>0</v>
      </c>
      <c r="BL155" s="13" t="s">
        <v>245</v>
      </c>
      <c r="BM155" s="169" t="s">
        <v>395</v>
      </c>
    </row>
    <row r="156" spans="2:65" s="11" customFormat="1" ht="25.9" customHeight="1" x14ac:dyDescent="0.2">
      <c r="B156" s="146"/>
      <c r="D156" s="147" t="s">
        <v>70</v>
      </c>
      <c r="E156" s="148" t="s">
        <v>3087</v>
      </c>
      <c r="F156" s="148" t="s">
        <v>2872</v>
      </c>
      <c r="I156" s="149"/>
      <c r="J156" s="150">
        <f>BK156</f>
        <v>0</v>
      </c>
      <c r="L156" s="146"/>
      <c r="M156" s="151"/>
      <c r="P156" s="152">
        <f>SUM(P157:P166)</f>
        <v>0</v>
      </c>
      <c r="R156" s="152">
        <f>SUM(R157:R166)</f>
        <v>0</v>
      </c>
      <c r="T156" s="153">
        <f>SUM(T157:T166)</f>
        <v>0</v>
      </c>
      <c r="AR156" s="147" t="s">
        <v>78</v>
      </c>
      <c r="AT156" s="154" t="s">
        <v>70</v>
      </c>
      <c r="AU156" s="154" t="s">
        <v>71</v>
      </c>
      <c r="AY156" s="147" t="s">
        <v>239</v>
      </c>
      <c r="BK156" s="155">
        <f>SUM(BK157:BK166)</f>
        <v>0</v>
      </c>
    </row>
    <row r="157" spans="2:65" s="1" customFormat="1" ht="16.5" customHeight="1" x14ac:dyDescent="0.2">
      <c r="B157" s="131"/>
      <c r="C157" s="170" t="s">
        <v>7</v>
      </c>
      <c r="D157" s="170" t="s">
        <v>275</v>
      </c>
      <c r="E157" s="171" t="s">
        <v>2877</v>
      </c>
      <c r="F157" s="172" t="s">
        <v>3088</v>
      </c>
      <c r="G157" s="173" t="s">
        <v>353</v>
      </c>
      <c r="H157" s="174">
        <v>5</v>
      </c>
      <c r="I157" s="175"/>
      <c r="J157" s="176">
        <f t="shared" ref="J157:J166" si="25">ROUND(I157*H157,2)</f>
        <v>0</v>
      </c>
      <c r="K157" s="177"/>
      <c r="L157" s="178"/>
      <c r="M157" s="179" t="s">
        <v>1</v>
      </c>
      <c r="N157" s="180" t="s">
        <v>37</v>
      </c>
      <c r="P157" s="167">
        <f t="shared" ref="P157:P166" si="26">O157*H157</f>
        <v>0</v>
      </c>
      <c r="Q157" s="167">
        <v>0</v>
      </c>
      <c r="R157" s="167">
        <f t="shared" ref="R157:R166" si="27">Q157*H157</f>
        <v>0</v>
      </c>
      <c r="S157" s="167">
        <v>0</v>
      </c>
      <c r="T157" s="168">
        <f t="shared" ref="T157:T166" si="28">S157*H157</f>
        <v>0</v>
      </c>
      <c r="AR157" s="169" t="s">
        <v>270</v>
      </c>
      <c r="AT157" s="169" t="s">
        <v>275</v>
      </c>
      <c r="AU157" s="169" t="s">
        <v>78</v>
      </c>
      <c r="AY157" s="13" t="s">
        <v>239</v>
      </c>
      <c r="BE157" s="97">
        <f t="shared" ref="BE157:BE166" si="29">IF(N157="základná",J157,0)</f>
        <v>0</v>
      </c>
      <c r="BF157" s="97">
        <f t="shared" ref="BF157:BF166" si="30">IF(N157="znížená",J157,0)</f>
        <v>0</v>
      </c>
      <c r="BG157" s="97">
        <f t="shared" ref="BG157:BG166" si="31">IF(N157="zákl. prenesená",J157,0)</f>
        <v>0</v>
      </c>
      <c r="BH157" s="97">
        <f t="shared" ref="BH157:BH166" si="32">IF(N157="zníž. prenesená",J157,0)</f>
        <v>0</v>
      </c>
      <c r="BI157" s="97">
        <f t="shared" ref="BI157:BI166" si="33">IF(N157="nulová",J157,0)</f>
        <v>0</v>
      </c>
      <c r="BJ157" s="13" t="s">
        <v>83</v>
      </c>
      <c r="BK157" s="97">
        <f t="shared" ref="BK157:BK166" si="34">ROUND(I157*H157,2)</f>
        <v>0</v>
      </c>
      <c r="BL157" s="13" t="s">
        <v>245</v>
      </c>
      <c r="BM157" s="169" t="s">
        <v>403</v>
      </c>
    </row>
    <row r="158" spans="2:65" s="1" customFormat="1" ht="16.5" customHeight="1" x14ac:dyDescent="0.2">
      <c r="B158" s="131"/>
      <c r="C158" s="170" t="s">
        <v>324</v>
      </c>
      <c r="D158" s="170" t="s">
        <v>275</v>
      </c>
      <c r="E158" s="171" t="s">
        <v>2879</v>
      </c>
      <c r="F158" s="172" t="s">
        <v>3089</v>
      </c>
      <c r="G158" s="173" t="s">
        <v>353</v>
      </c>
      <c r="H158" s="174">
        <v>2</v>
      </c>
      <c r="I158" s="175"/>
      <c r="J158" s="176">
        <f t="shared" si="25"/>
        <v>0</v>
      </c>
      <c r="K158" s="177"/>
      <c r="L158" s="178"/>
      <c r="M158" s="179" t="s">
        <v>1</v>
      </c>
      <c r="N158" s="180" t="s">
        <v>37</v>
      </c>
      <c r="P158" s="167">
        <f t="shared" si="26"/>
        <v>0</v>
      </c>
      <c r="Q158" s="167">
        <v>0</v>
      </c>
      <c r="R158" s="167">
        <f t="shared" si="27"/>
        <v>0</v>
      </c>
      <c r="S158" s="167">
        <v>0</v>
      </c>
      <c r="T158" s="168">
        <f t="shared" si="28"/>
        <v>0</v>
      </c>
      <c r="AR158" s="169" t="s">
        <v>270</v>
      </c>
      <c r="AT158" s="169" t="s">
        <v>275</v>
      </c>
      <c r="AU158" s="169" t="s">
        <v>78</v>
      </c>
      <c r="AY158" s="13" t="s">
        <v>239</v>
      </c>
      <c r="BE158" s="97">
        <f t="shared" si="29"/>
        <v>0</v>
      </c>
      <c r="BF158" s="97">
        <f t="shared" si="30"/>
        <v>0</v>
      </c>
      <c r="BG158" s="97">
        <f t="shared" si="31"/>
        <v>0</v>
      </c>
      <c r="BH158" s="97">
        <f t="shared" si="32"/>
        <v>0</v>
      </c>
      <c r="BI158" s="97">
        <f t="shared" si="33"/>
        <v>0</v>
      </c>
      <c r="BJ158" s="13" t="s">
        <v>83</v>
      </c>
      <c r="BK158" s="97">
        <f t="shared" si="34"/>
        <v>0</v>
      </c>
      <c r="BL158" s="13" t="s">
        <v>245</v>
      </c>
      <c r="BM158" s="169" t="s">
        <v>411</v>
      </c>
    </row>
    <row r="159" spans="2:65" s="1" customFormat="1" ht="16.5" customHeight="1" x14ac:dyDescent="0.2">
      <c r="B159" s="131"/>
      <c r="C159" s="158" t="s">
        <v>328</v>
      </c>
      <c r="D159" s="158" t="s">
        <v>241</v>
      </c>
      <c r="E159" s="159" t="s">
        <v>3090</v>
      </c>
      <c r="F159" s="160" t="s">
        <v>3091</v>
      </c>
      <c r="G159" s="161" t="s">
        <v>353</v>
      </c>
      <c r="H159" s="162">
        <v>7</v>
      </c>
      <c r="I159" s="163"/>
      <c r="J159" s="164">
        <f t="shared" si="25"/>
        <v>0</v>
      </c>
      <c r="K159" s="165"/>
      <c r="L159" s="30"/>
      <c r="M159" s="166" t="s">
        <v>1</v>
      </c>
      <c r="N159" s="130" t="s">
        <v>37</v>
      </c>
      <c r="P159" s="167">
        <f t="shared" si="26"/>
        <v>0</v>
      </c>
      <c r="Q159" s="167">
        <v>0</v>
      </c>
      <c r="R159" s="167">
        <f t="shared" si="27"/>
        <v>0</v>
      </c>
      <c r="S159" s="167">
        <v>0</v>
      </c>
      <c r="T159" s="168">
        <f t="shared" si="28"/>
        <v>0</v>
      </c>
      <c r="AR159" s="169" t="s">
        <v>245</v>
      </c>
      <c r="AT159" s="169" t="s">
        <v>241</v>
      </c>
      <c r="AU159" s="169" t="s">
        <v>78</v>
      </c>
      <c r="AY159" s="13" t="s">
        <v>239</v>
      </c>
      <c r="BE159" s="97">
        <f t="shared" si="29"/>
        <v>0</v>
      </c>
      <c r="BF159" s="97">
        <f t="shared" si="30"/>
        <v>0</v>
      </c>
      <c r="BG159" s="97">
        <f t="shared" si="31"/>
        <v>0</v>
      </c>
      <c r="BH159" s="97">
        <f t="shared" si="32"/>
        <v>0</v>
      </c>
      <c r="BI159" s="97">
        <f t="shared" si="33"/>
        <v>0</v>
      </c>
      <c r="BJ159" s="13" t="s">
        <v>83</v>
      </c>
      <c r="BK159" s="97">
        <f t="shared" si="34"/>
        <v>0</v>
      </c>
      <c r="BL159" s="13" t="s">
        <v>245</v>
      </c>
      <c r="BM159" s="169" t="s">
        <v>419</v>
      </c>
    </row>
    <row r="160" spans="2:65" s="1" customFormat="1" ht="16.5" customHeight="1" x14ac:dyDescent="0.2">
      <c r="B160" s="131"/>
      <c r="C160" s="170" t="s">
        <v>333</v>
      </c>
      <c r="D160" s="170" t="s">
        <v>275</v>
      </c>
      <c r="E160" s="171" t="s">
        <v>2889</v>
      </c>
      <c r="F160" s="172" t="s">
        <v>3092</v>
      </c>
      <c r="G160" s="173" t="s">
        <v>353</v>
      </c>
      <c r="H160" s="174">
        <v>1</v>
      </c>
      <c r="I160" s="175"/>
      <c r="J160" s="176">
        <f t="shared" si="25"/>
        <v>0</v>
      </c>
      <c r="K160" s="177"/>
      <c r="L160" s="178"/>
      <c r="M160" s="179" t="s">
        <v>1</v>
      </c>
      <c r="N160" s="180" t="s">
        <v>37</v>
      </c>
      <c r="P160" s="167">
        <f t="shared" si="26"/>
        <v>0</v>
      </c>
      <c r="Q160" s="167">
        <v>0</v>
      </c>
      <c r="R160" s="167">
        <f t="shared" si="27"/>
        <v>0</v>
      </c>
      <c r="S160" s="167">
        <v>0</v>
      </c>
      <c r="T160" s="168">
        <f t="shared" si="28"/>
        <v>0</v>
      </c>
      <c r="AR160" s="169" t="s">
        <v>270</v>
      </c>
      <c r="AT160" s="169" t="s">
        <v>275</v>
      </c>
      <c r="AU160" s="169" t="s">
        <v>78</v>
      </c>
      <c r="AY160" s="13" t="s">
        <v>239</v>
      </c>
      <c r="BE160" s="97">
        <f t="shared" si="29"/>
        <v>0</v>
      </c>
      <c r="BF160" s="97">
        <f t="shared" si="30"/>
        <v>0</v>
      </c>
      <c r="BG160" s="97">
        <f t="shared" si="31"/>
        <v>0</v>
      </c>
      <c r="BH160" s="97">
        <f t="shared" si="32"/>
        <v>0</v>
      </c>
      <c r="BI160" s="97">
        <f t="shared" si="33"/>
        <v>0</v>
      </c>
      <c r="BJ160" s="13" t="s">
        <v>83</v>
      </c>
      <c r="BK160" s="97">
        <f t="shared" si="34"/>
        <v>0</v>
      </c>
      <c r="BL160" s="13" t="s">
        <v>245</v>
      </c>
      <c r="BM160" s="169" t="s">
        <v>427</v>
      </c>
    </row>
    <row r="161" spans="2:65" s="1" customFormat="1" ht="24.2" customHeight="1" x14ac:dyDescent="0.2">
      <c r="B161" s="131"/>
      <c r="C161" s="158" t="s">
        <v>338</v>
      </c>
      <c r="D161" s="158" t="s">
        <v>241</v>
      </c>
      <c r="E161" s="159" t="s">
        <v>3093</v>
      </c>
      <c r="F161" s="160" t="s">
        <v>3094</v>
      </c>
      <c r="G161" s="161" t="s">
        <v>353</v>
      </c>
      <c r="H161" s="162">
        <v>1</v>
      </c>
      <c r="I161" s="163"/>
      <c r="J161" s="164">
        <f t="shared" si="25"/>
        <v>0</v>
      </c>
      <c r="K161" s="165"/>
      <c r="L161" s="30"/>
      <c r="M161" s="166" t="s">
        <v>1</v>
      </c>
      <c r="N161" s="130" t="s">
        <v>37</v>
      </c>
      <c r="P161" s="167">
        <f t="shared" si="26"/>
        <v>0</v>
      </c>
      <c r="Q161" s="167">
        <v>0</v>
      </c>
      <c r="R161" s="167">
        <f t="shared" si="27"/>
        <v>0</v>
      </c>
      <c r="S161" s="167">
        <v>0</v>
      </c>
      <c r="T161" s="168">
        <f t="shared" si="28"/>
        <v>0</v>
      </c>
      <c r="AR161" s="169" t="s">
        <v>245</v>
      </c>
      <c r="AT161" s="169" t="s">
        <v>241</v>
      </c>
      <c r="AU161" s="169" t="s">
        <v>78</v>
      </c>
      <c r="AY161" s="13" t="s">
        <v>239</v>
      </c>
      <c r="BE161" s="97">
        <f t="shared" si="29"/>
        <v>0</v>
      </c>
      <c r="BF161" s="97">
        <f t="shared" si="30"/>
        <v>0</v>
      </c>
      <c r="BG161" s="97">
        <f t="shared" si="31"/>
        <v>0</v>
      </c>
      <c r="BH161" s="97">
        <f t="shared" si="32"/>
        <v>0</v>
      </c>
      <c r="BI161" s="97">
        <f t="shared" si="33"/>
        <v>0</v>
      </c>
      <c r="BJ161" s="13" t="s">
        <v>83</v>
      </c>
      <c r="BK161" s="97">
        <f t="shared" si="34"/>
        <v>0</v>
      </c>
      <c r="BL161" s="13" t="s">
        <v>245</v>
      </c>
      <c r="BM161" s="169" t="s">
        <v>435</v>
      </c>
    </row>
    <row r="162" spans="2:65" s="1" customFormat="1" ht="16.5" customHeight="1" x14ac:dyDescent="0.2">
      <c r="B162" s="131"/>
      <c r="C162" s="170" t="s">
        <v>342</v>
      </c>
      <c r="D162" s="170" t="s">
        <v>275</v>
      </c>
      <c r="E162" s="171" t="s">
        <v>2893</v>
      </c>
      <c r="F162" s="172" t="s">
        <v>3095</v>
      </c>
      <c r="G162" s="173" t="s">
        <v>353</v>
      </c>
      <c r="H162" s="174">
        <v>2</v>
      </c>
      <c r="I162" s="175"/>
      <c r="J162" s="176">
        <f t="shared" si="25"/>
        <v>0</v>
      </c>
      <c r="K162" s="177"/>
      <c r="L162" s="178"/>
      <c r="M162" s="179" t="s">
        <v>1</v>
      </c>
      <c r="N162" s="180" t="s">
        <v>37</v>
      </c>
      <c r="P162" s="167">
        <f t="shared" si="26"/>
        <v>0</v>
      </c>
      <c r="Q162" s="167">
        <v>0</v>
      </c>
      <c r="R162" s="167">
        <f t="shared" si="27"/>
        <v>0</v>
      </c>
      <c r="S162" s="167">
        <v>0</v>
      </c>
      <c r="T162" s="168">
        <f t="shared" si="28"/>
        <v>0</v>
      </c>
      <c r="AR162" s="169" t="s">
        <v>270</v>
      </c>
      <c r="AT162" s="169" t="s">
        <v>275</v>
      </c>
      <c r="AU162" s="169" t="s">
        <v>78</v>
      </c>
      <c r="AY162" s="13" t="s">
        <v>239</v>
      </c>
      <c r="BE162" s="97">
        <f t="shared" si="29"/>
        <v>0</v>
      </c>
      <c r="BF162" s="97">
        <f t="shared" si="30"/>
        <v>0</v>
      </c>
      <c r="BG162" s="97">
        <f t="shared" si="31"/>
        <v>0</v>
      </c>
      <c r="BH162" s="97">
        <f t="shared" si="32"/>
        <v>0</v>
      </c>
      <c r="BI162" s="97">
        <f t="shared" si="33"/>
        <v>0</v>
      </c>
      <c r="BJ162" s="13" t="s">
        <v>83</v>
      </c>
      <c r="BK162" s="97">
        <f t="shared" si="34"/>
        <v>0</v>
      </c>
      <c r="BL162" s="13" t="s">
        <v>245</v>
      </c>
      <c r="BM162" s="169" t="s">
        <v>443</v>
      </c>
    </row>
    <row r="163" spans="2:65" s="1" customFormat="1" ht="16.5" customHeight="1" x14ac:dyDescent="0.2">
      <c r="B163" s="131"/>
      <c r="C163" s="170" t="s">
        <v>346</v>
      </c>
      <c r="D163" s="170" t="s">
        <v>275</v>
      </c>
      <c r="E163" s="171" t="s">
        <v>2897</v>
      </c>
      <c r="F163" s="172" t="s">
        <v>3096</v>
      </c>
      <c r="G163" s="173" t="s">
        <v>353</v>
      </c>
      <c r="H163" s="174">
        <v>1</v>
      </c>
      <c r="I163" s="175"/>
      <c r="J163" s="176">
        <f t="shared" si="25"/>
        <v>0</v>
      </c>
      <c r="K163" s="177"/>
      <c r="L163" s="178"/>
      <c r="M163" s="179" t="s">
        <v>1</v>
      </c>
      <c r="N163" s="180" t="s">
        <v>37</v>
      </c>
      <c r="P163" s="167">
        <f t="shared" si="26"/>
        <v>0</v>
      </c>
      <c r="Q163" s="167">
        <v>0</v>
      </c>
      <c r="R163" s="167">
        <f t="shared" si="27"/>
        <v>0</v>
      </c>
      <c r="S163" s="167">
        <v>0</v>
      </c>
      <c r="T163" s="168">
        <f t="shared" si="28"/>
        <v>0</v>
      </c>
      <c r="AR163" s="169" t="s">
        <v>270</v>
      </c>
      <c r="AT163" s="169" t="s">
        <v>275</v>
      </c>
      <c r="AU163" s="169" t="s">
        <v>78</v>
      </c>
      <c r="AY163" s="13" t="s">
        <v>239</v>
      </c>
      <c r="BE163" s="97">
        <f t="shared" si="29"/>
        <v>0</v>
      </c>
      <c r="BF163" s="97">
        <f t="shared" si="30"/>
        <v>0</v>
      </c>
      <c r="BG163" s="97">
        <f t="shared" si="31"/>
        <v>0</v>
      </c>
      <c r="BH163" s="97">
        <f t="shared" si="32"/>
        <v>0</v>
      </c>
      <c r="BI163" s="97">
        <f t="shared" si="33"/>
        <v>0</v>
      </c>
      <c r="BJ163" s="13" t="s">
        <v>83</v>
      </c>
      <c r="BK163" s="97">
        <f t="shared" si="34"/>
        <v>0</v>
      </c>
      <c r="BL163" s="13" t="s">
        <v>245</v>
      </c>
      <c r="BM163" s="169" t="s">
        <v>451</v>
      </c>
    </row>
    <row r="164" spans="2:65" s="1" customFormat="1" ht="33" customHeight="1" x14ac:dyDescent="0.2">
      <c r="B164" s="131"/>
      <c r="C164" s="158" t="s">
        <v>350</v>
      </c>
      <c r="D164" s="158" t="s">
        <v>241</v>
      </c>
      <c r="E164" s="159" t="s">
        <v>3097</v>
      </c>
      <c r="F164" s="160" t="s">
        <v>3098</v>
      </c>
      <c r="G164" s="161" t="s">
        <v>353</v>
      </c>
      <c r="H164" s="162">
        <v>3</v>
      </c>
      <c r="I164" s="163"/>
      <c r="J164" s="164">
        <f t="shared" si="25"/>
        <v>0</v>
      </c>
      <c r="K164" s="165"/>
      <c r="L164" s="30"/>
      <c r="M164" s="166" t="s">
        <v>1</v>
      </c>
      <c r="N164" s="130" t="s">
        <v>37</v>
      </c>
      <c r="P164" s="167">
        <f t="shared" si="26"/>
        <v>0</v>
      </c>
      <c r="Q164" s="167">
        <v>0</v>
      </c>
      <c r="R164" s="167">
        <f t="shared" si="27"/>
        <v>0</v>
      </c>
      <c r="S164" s="167">
        <v>0</v>
      </c>
      <c r="T164" s="168">
        <f t="shared" si="28"/>
        <v>0</v>
      </c>
      <c r="AR164" s="169" t="s">
        <v>245</v>
      </c>
      <c r="AT164" s="169" t="s">
        <v>241</v>
      </c>
      <c r="AU164" s="169" t="s">
        <v>78</v>
      </c>
      <c r="AY164" s="13" t="s">
        <v>239</v>
      </c>
      <c r="BE164" s="97">
        <f t="shared" si="29"/>
        <v>0</v>
      </c>
      <c r="BF164" s="97">
        <f t="shared" si="30"/>
        <v>0</v>
      </c>
      <c r="BG164" s="97">
        <f t="shared" si="31"/>
        <v>0</v>
      </c>
      <c r="BH164" s="97">
        <f t="shared" si="32"/>
        <v>0</v>
      </c>
      <c r="BI164" s="97">
        <f t="shared" si="33"/>
        <v>0</v>
      </c>
      <c r="BJ164" s="13" t="s">
        <v>83</v>
      </c>
      <c r="BK164" s="97">
        <f t="shared" si="34"/>
        <v>0</v>
      </c>
      <c r="BL164" s="13" t="s">
        <v>245</v>
      </c>
      <c r="BM164" s="169" t="s">
        <v>459</v>
      </c>
    </row>
    <row r="165" spans="2:65" s="1" customFormat="1" ht="24.2" customHeight="1" x14ac:dyDescent="0.2">
      <c r="B165" s="131"/>
      <c r="C165" s="158" t="s">
        <v>355</v>
      </c>
      <c r="D165" s="158" t="s">
        <v>241</v>
      </c>
      <c r="E165" s="159" t="s">
        <v>2908</v>
      </c>
      <c r="F165" s="160" t="s">
        <v>2909</v>
      </c>
      <c r="G165" s="161" t="s">
        <v>1082</v>
      </c>
      <c r="H165" s="199">
        <v>0.3</v>
      </c>
      <c r="I165" s="163"/>
      <c r="J165" s="164">
        <f t="shared" si="25"/>
        <v>0</v>
      </c>
      <c r="K165" s="165"/>
      <c r="L165" s="30"/>
      <c r="M165" s="166" t="s">
        <v>1</v>
      </c>
      <c r="N165" s="130" t="s">
        <v>37</v>
      </c>
      <c r="P165" s="167">
        <f t="shared" si="26"/>
        <v>0</v>
      </c>
      <c r="Q165" s="167">
        <v>0</v>
      </c>
      <c r="R165" s="167">
        <f t="shared" si="27"/>
        <v>0</v>
      </c>
      <c r="S165" s="167">
        <v>0</v>
      </c>
      <c r="T165" s="168">
        <f t="shared" si="28"/>
        <v>0</v>
      </c>
      <c r="AR165" s="169" t="s">
        <v>245</v>
      </c>
      <c r="AT165" s="169" t="s">
        <v>241</v>
      </c>
      <c r="AU165" s="169" t="s">
        <v>78</v>
      </c>
      <c r="AY165" s="13" t="s">
        <v>239</v>
      </c>
      <c r="BE165" s="97">
        <f t="shared" si="29"/>
        <v>0</v>
      </c>
      <c r="BF165" s="97">
        <f t="shared" si="30"/>
        <v>0</v>
      </c>
      <c r="BG165" s="97">
        <f t="shared" si="31"/>
        <v>0</v>
      </c>
      <c r="BH165" s="97">
        <f t="shared" si="32"/>
        <v>0</v>
      </c>
      <c r="BI165" s="97">
        <f t="shared" si="33"/>
        <v>0</v>
      </c>
      <c r="BJ165" s="13" t="s">
        <v>83</v>
      </c>
      <c r="BK165" s="97">
        <f t="shared" si="34"/>
        <v>0</v>
      </c>
      <c r="BL165" s="13" t="s">
        <v>245</v>
      </c>
      <c r="BM165" s="169" t="s">
        <v>467</v>
      </c>
    </row>
    <row r="166" spans="2:65" s="1" customFormat="1" ht="24.2" customHeight="1" x14ac:dyDescent="0.2">
      <c r="B166" s="131"/>
      <c r="C166" s="158" t="s">
        <v>359</v>
      </c>
      <c r="D166" s="158" t="s">
        <v>241</v>
      </c>
      <c r="E166" s="159" t="s">
        <v>2910</v>
      </c>
      <c r="F166" s="160" t="s">
        <v>2870</v>
      </c>
      <c r="G166" s="161" t="s">
        <v>1082</v>
      </c>
      <c r="H166" s="199">
        <v>0.3</v>
      </c>
      <c r="I166" s="163"/>
      <c r="J166" s="164">
        <f t="shared" si="25"/>
        <v>0</v>
      </c>
      <c r="K166" s="165"/>
      <c r="L166" s="30"/>
      <c r="M166" s="166" t="s">
        <v>1</v>
      </c>
      <c r="N166" s="130" t="s">
        <v>37</v>
      </c>
      <c r="P166" s="167">
        <f t="shared" si="26"/>
        <v>0</v>
      </c>
      <c r="Q166" s="167">
        <v>0</v>
      </c>
      <c r="R166" s="167">
        <f t="shared" si="27"/>
        <v>0</v>
      </c>
      <c r="S166" s="167">
        <v>0</v>
      </c>
      <c r="T166" s="168">
        <f t="shared" si="28"/>
        <v>0</v>
      </c>
      <c r="AR166" s="169" t="s">
        <v>245</v>
      </c>
      <c r="AT166" s="169" t="s">
        <v>241</v>
      </c>
      <c r="AU166" s="169" t="s">
        <v>78</v>
      </c>
      <c r="AY166" s="13" t="s">
        <v>239</v>
      </c>
      <c r="BE166" s="97">
        <f t="shared" si="29"/>
        <v>0</v>
      </c>
      <c r="BF166" s="97">
        <f t="shared" si="30"/>
        <v>0</v>
      </c>
      <c r="BG166" s="97">
        <f t="shared" si="31"/>
        <v>0</v>
      </c>
      <c r="BH166" s="97">
        <f t="shared" si="32"/>
        <v>0</v>
      </c>
      <c r="BI166" s="97">
        <f t="shared" si="33"/>
        <v>0</v>
      </c>
      <c r="BJ166" s="13" t="s">
        <v>83</v>
      </c>
      <c r="BK166" s="97">
        <f t="shared" si="34"/>
        <v>0</v>
      </c>
      <c r="BL166" s="13" t="s">
        <v>245</v>
      </c>
      <c r="BM166" s="169" t="s">
        <v>475</v>
      </c>
    </row>
    <row r="167" spans="2:65" s="11" customFormat="1" ht="25.9" customHeight="1" x14ac:dyDescent="0.2">
      <c r="B167" s="146"/>
      <c r="D167" s="147" t="s">
        <v>70</v>
      </c>
      <c r="E167" s="148" t="s">
        <v>3099</v>
      </c>
      <c r="F167" s="148" t="s">
        <v>3100</v>
      </c>
      <c r="I167" s="149"/>
      <c r="J167" s="150">
        <f>BK167</f>
        <v>0</v>
      </c>
      <c r="L167" s="146"/>
      <c r="M167" s="151"/>
      <c r="P167" s="152">
        <f>P168</f>
        <v>0</v>
      </c>
      <c r="R167" s="152">
        <f>R168</f>
        <v>0</v>
      </c>
      <c r="T167" s="153">
        <f>T168</f>
        <v>0</v>
      </c>
      <c r="AR167" s="147" t="s">
        <v>78</v>
      </c>
      <c r="AT167" s="154" t="s">
        <v>70</v>
      </c>
      <c r="AU167" s="154" t="s">
        <v>71</v>
      </c>
      <c r="AY167" s="147" t="s">
        <v>239</v>
      </c>
      <c r="BK167" s="155">
        <f>BK168</f>
        <v>0</v>
      </c>
    </row>
    <row r="168" spans="2:65" s="1" customFormat="1" ht="16.5" customHeight="1" x14ac:dyDescent="0.2">
      <c r="B168" s="131"/>
      <c r="C168" s="158" t="s">
        <v>363</v>
      </c>
      <c r="D168" s="158" t="s">
        <v>241</v>
      </c>
      <c r="E168" s="159" t="s">
        <v>2873</v>
      </c>
      <c r="F168" s="160" t="s">
        <v>3101</v>
      </c>
      <c r="G168" s="161" t="s">
        <v>353</v>
      </c>
      <c r="H168" s="162">
        <v>1</v>
      </c>
      <c r="I168" s="163"/>
      <c r="J168" s="164">
        <f>ROUND(I168*H168,2)</f>
        <v>0</v>
      </c>
      <c r="K168" s="165"/>
      <c r="L168" s="30"/>
      <c r="M168" s="182" t="s">
        <v>1</v>
      </c>
      <c r="N168" s="183" t="s">
        <v>37</v>
      </c>
      <c r="O168" s="184"/>
      <c r="P168" s="185">
        <f>O168*H168</f>
        <v>0</v>
      </c>
      <c r="Q168" s="185">
        <v>0</v>
      </c>
      <c r="R168" s="185">
        <f>Q168*H168</f>
        <v>0</v>
      </c>
      <c r="S168" s="185">
        <v>0</v>
      </c>
      <c r="T168" s="186">
        <f>S168*H168</f>
        <v>0</v>
      </c>
      <c r="AR168" s="169" t="s">
        <v>245</v>
      </c>
      <c r="AT168" s="169" t="s">
        <v>241</v>
      </c>
      <c r="AU168" s="169" t="s">
        <v>78</v>
      </c>
      <c r="AY168" s="13" t="s">
        <v>239</v>
      </c>
      <c r="BE168" s="97">
        <f>IF(N168="základná",J168,0)</f>
        <v>0</v>
      </c>
      <c r="BF168" s="97">
        <f>IF(N168="znížená",J168,0)</f>
        <v>0</v>
      </c>
      <c r="BG168" s="97">
        <f>IF(N168="zákl. prenesená",J168,0)</f>
        <v>0</v>
      </c>
      <c r="BH168" s="97">
        <f>IF(N168="zníž. prenesená",J168,0)</f>
        <v>0</v>
      </c>
      <c r="BI168" s="97">
        <f>IF(N168="nulová",J168,0)</f>
        <v>0</v>
      </c>
      <c r="BJ168" s="13" t="s">
        <v>83</v>
      </c>
      <c r="BK168" s="97">
        <f>ROUND(I168*H168,2)</f>
        <v>0</v>
      </c>
      <c r="BL168" s="13" t="s">
        <v>245</v>
      </c>
      <c r="BM168" s="169" t="s">
        <v>483</v>
      </c>
    </row>
    <row r="169" spans="2:65" s="1" customFormat="1" ht="6.95" customHeight="1" x14ac:dyDescent="0.2">
      <c r="B169" s="45"/>
      <c r="C169" s="46"/>
      <c r="D169" s="46"/>
      <c r="E169" s="46"/>
      <c r="F169" s="46"/>
      <c r="G169" s="46"/>
      <c r="H169" s="46"/>
      <c r="I169" s="46"/>
      <c r="J169" s="46"/>
      <c r="K169" s="46"/>
      <c r="L169" s="30"/>
    </row>
  </sheetData>
  <autoFilter ref="C133:K168" xr:uid="{00000000-0009-0000-0000-000011000000}"/>
  <mergeCells count="17">
    <mergeCell ref="L2:V2"/>
    <mergeCell ref="D108:F108"/>
    <mergeCell ref="D109:F109"/>
    <mergeCell ref="D110:F110"/>
    <mergeCell ref="E122:H122"/>
    <mergeCell ref="E85:H85"/>
    <mergeCell ref="E87:H87"/>
    <mergeCell ref="E89:H89"/>
    <mergeCell ref="D106:F106"/>
    <mergeCell ref="D107:F107"/>
    <mergeCell ref="E7:H7"/>
    <mergeCell ref="E9:H9"/>
    <mergeCell ref="E11:H11"/>
    <mergeCell ref="E20:H20"/>
    <mergeCell ref="E29:H29"/>
    <mergeCell ref="E126:H126"/>
    <mergeCell ref="E124:H124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BM169"/>
  <sheetViews>
    <sheetView showGridLines="0" topLeftCell="A148" workbookViewId="0">
      <selection activeCell="F162" sqref="F162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3" t="s">
        <v>118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4587</v>
      </c>
      <c r="L4" s="16"/>
      <c r="M4" s="103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14</v>
      </c>
      <c r="L6" s="16"/>
    </row>
    <row r="7" spans="2:46" ht="16.5" customHeight="1" x14ac:dyDescent="0.2">
      <c r="B7" s="16"/>
      <c r="E7" s="259" t="str">
        <f>'Rekapitulácia stavby'!K6</f>
        <v>KFA - Košická futbalová aréna II. a III. etapa</v>
      </c>
      <c r="F7" s="261"/>
      <c r="G7" s="261"/>
      <c r="H7" s="261"/>
      <c r="L7" s="16"/>
    </row>
    <row r="8" spans="2:46" ht="12" customHeight="1" x14ac:dyDescent="0.2">
      <c r="B8" s="16"/>
      <c r="D8" s="23" t="s">
        <v>180</v>
      </c>
      <c r="L8" s="16"/>
    </row>
    <row r="9" spans="2:46" s="1" customFormat="1" ht="16.5" customHeight="1" x14ac:dyDescent="0.2">
      <c r="B9" s="30"/>
      <c r="E9" s="259" t="s">
        <v>181</v>
      </c>
      <c r="F9" s="257"/>
      <c r="G9" s="257"/>
      <c r="H9" s="257"/>
      <c r="L9" s="30"/>
    </row>
    <row r="10" spans="2:46" s="1" customFormat="1" ht="12" customHeight="1" x14ac:dyDescent="0.2">
      <c r="B10" s="30"/>
      <c r="D10" s="23" t="s">
        <v>182</v>
      </c>
      <c r="L10" s="30"/>
    </row>
    <row r="11" spans="2:46" s="1" customFormat="1" ht="16.5" customHeight="1" x14ac:dyDescent="0.2">
      <c r="B11" s="30"/>
      <c r="E11" s="226" t="s">
        <v>3102</v>
      </c>
      <c r="F11" s="257"/>
      <c r="G11" s="257"/>
      <c r="H11" s="257"/>
      <c r="L11" s="30"/>
    </row>
    <row r="12" spans="2:46" s="1" customFormat="1" x14ac:dyDescent="0.2">
      <c r="B12" s="30"/>
      <c r="L12" s="30"/>
    </row>
    <row r="13" spans="2:46" s="1" customFormat="1" ht="12" customHeight="1" x14ac:dyDescent="0.2">
      <c r="B13" s="30"/>
      <c r="D13" s="23" t="s">
        <v>15</v>
      </c>
      <c r="F13" s="21" t="s">
        <v>1</v>
      </c>
      <c r="I13" s="23" t="s">
        <v>16</v>
      </c>
      <c r="J13" s="21" t="s">
        <v>1</v>
      </c>
      <c r="L13" s="30"/>
    </row>
    <row r="14" spans="2:46" s="1" customFormat="1" ht="12" customHeight="1" x14ac:dyDescent="0.2">
      <c r="B14" s="30"/>
      <c r="D14" s="23" t="s">
        <v>17</v>
      </c>
      <c r="F14" s="21" t="s">
        <v>18</v>
      </c>
      <c r="I14" s="23" t="s">
        <v>19</v>
      </c>
      <c r="J14" s="53" t="str">
        <f>'Rekapitulácia stavby'!AN8</f>
        <v>4.10.2022 - REV05</v>
      </c>
      <c r="L14" s="30"/>
    </row>
    <row r="15" spans="2:46" s="1" customFormat="1" ht="10.9" customHeight="1" x14ac:dyDescent="0.2">
      <c r="B15" s="30"/>
      <c r="L15" s="30"/>
    </row>
    <row r="16" spans="2:46" s="1" customFormat="1" ht="12" customHeight="1" x14ac:dyDescent="0.2">
      <c r="B16" s="30"/>
      <c r="D16" s="23" t="s">
        <v>20</v>
      </c>
      <c r="I16" s="23" t="s">
        <v>21</v>
      </c>
      <c r="J16" s="21" t="str">
        <f>IF('Rekapitulácia stavby'!AN10="","",'Rekapitulácia stavby'!AN10)</f>
        <v/>
      </c>
      <c r="L16" s="30"/>
    </row>
    <row r="17" spans="2:12" s="1" customFormat="1" ht="18" customHeight="1" x14ac:dyDescent="0.2">
      <c r="B17" s="30"/>
      <c r="E17" s="21" t="str">
        <f>IF('Rekapitulácia stavby'!E11="","",'Rekapitulácia stavby'!E11)</f>
        <v xml:space="preserve"> </v>
      </c>
      <c r="I17" s="23" t="s">
        <v>22</v>
      </c>
      <c r="J17" s="21" t="str">
        <f>IF('Rekapitulácia stavby'!AN11="","",'Rekapitulácia stavby'!AN11)</f>
        <v/>
      </c>
      <c r="L17" s="30"/>
    </row>
    <row r="18" spans="2:12" s="1" customFormat="1" ht="6.95" customHeight="1" x14ac:dyDescent="0.2">
      <c r="B18" s="30"/>
      <c r="L18" s="30"/>
    </row>
    <row r="19" spans="2:12" s="1" customFormat="1" ht="12" customHeight="1" x14ac:dyDescent="0.2">
      <c r="B19" s="30"/>
      <c r="D19" s="23" t="s">
        <v>23</v>
      </c>
      <c r="I19" s="23" t="s">
        <v>21</v>
      </c>
      <c r="J19" s="24" t="str">
        <f>'Rekapitulácia stavby'!AN13</f>
        <v>Vyplň údaj</v>
      </c>
      <c r="L19" s="30"/>
    </row>
    <row r="20" spans="2:12" s="1" customFormat="1" ht="18" customHeight="1" x14ac:dyDescent="0.2">
      <c r="B20" s="30"/>
      <c r="E20" s="258" t="str">
        <f>'Rekapitulácia stavby'!E14</f>
        <v>Vyplň údaj</v>
      </c>
      <c r="F20" s="248"/>
      <c r="G20" s="248"/>
      <c r="H20" s="248"/>
      <c r="I20" s="23" t="s">
        <v>22</v>
      </c>
      <c r="J20" s="24" t="str">
        <f>'Rekapitulácia stavby'!AN14</f>
        <v>Vyplň údaj</v>
      </c>
      <c r="L20" s="30"/>
    </row>
    <row r="21" spans="2:12" s="1" customFormat="1" ht="6.95" customHeight="1" x14ac:dyDescent="0.2">
      <c r="B21" s="30"/>
      <c r="L21" s="30"/>
    </row>
    <row r="22" spans="2:12" s="1" customFormat="1" ht="12" customHeight="1" x14ac:dyDescent="0.2">
      <c r="B22" s="30"/>
      <c r="D22" s="23" t="s">
        <v>25</v>
      </c>
      <c r="I22" s="23" t="s">
        <v>21</v>
      </c>
      <c r="J22" s="21" t="str">
        <f>IF('Rekapitulácia stavby'!AN16="","",'Rekapitulácia stavby'!AN16)</f>
        <v/>
      </c>
      <c r="L22" s="30"/>
    </row>
    <row r="23" spans="2:12" s="1" customFormat="1" ht="18" customHeight="1" x14ac:dyDescent="0.2">
      <c r="B23" s="30"/>
      <c r="E23" s="21" t="str">
        <f>IF('Rekapitulácia stavby'!E17="","",'Rekapitulácia stavby'!E17)</f>
        <v>HESCON,s.r.o.</v>
      </c>
      <c r="I23" s="23" t="s">
        <v>22</v>
      </c>
      <c r="J23" s="21" t="str">
        <f>IF('Rekapitulácia stavby'!AN17="","",'Rekapitulácia stavby'!AN17)</f>
        <v/>
      </c>
      <c r="L23" s="30"/>
    </row>
    <row r="24" spans="2:12" s="1" customFormat="1" ht="6.95" customHeight="1" x14ac:dyDescent="0.2">
      <c r="B24" s="30"/>
      <c r="L24" s="30"/>
    </row>
    <row r="25" spans="2:12" s="1" customFormat="1" ht="12" customHeight="1" x14ac:dyDescent="0.2">
      <c r="B25" s="30"/>
      <c r="D25" s="23" t="s">
        <v>27</v>
      </c>
      <c r="I25" s="23" t="s">
        <v>21</v>
      </c>
      <c r="J25" s="21" t="str">
        <f>IF('Rekapitulácia stavby'!AN19="","",'Rekapitulácia stavby'!AN19)</f>
        <v/>
      </c>
      <c r="L25" s="30"/>
    </row>
    <row r="26" spans="2:12" s="1" customFormat="1" ht="18" customHeight="1" x14ac:dyDescent="0.2">
      <c r="B26" s="30"/>
      <c r="E26" s="21" t="str">
        <f>IF('Rekapitulácia stavby'!E20="","",'Rekapitulácia stavby'!E20)</f>
        <v xml:space="preserve"> </v>
      </c>
      <c r="I26" s="23" t="s">
        <v>22</v>
      </c>
      <c r="J26" s="21" t="str">
        <f>IF('Rekapitulácia stavby'!AN20="","",'Rekapitulácia stavby'!AN20)</f>
        <v/>
      </c>
      <c r="L26" s="30"/>
    </row>
    <row r="27" spans="2:12" s="1" customFormat="1" ht="6.95" customHeight="1" x14ac:dyDescent="0.2">
      <c r="B27" s="30"/>
      <c r="L27" s="30"/>
    </row>
    <row r="28" spans="2:12" s="1" customFormat="1" ht="12" customHeight="1" x14ac:dyDescent="0.2">
      <c r="B28" s="30"/>
      <c r="D28" s="23" t="s">
        <v>28</v>
      </c>
      <c r="L28" s="30"/>
    </row>
    <row r="29" spans="2:12" s="7" customFormat="1" ht="16.5" customHeight="1" x14ac:dyDescent="0.2">
      <c r="B29" s="104"/>
      <c r="E29" s="251" t="s">
        <v>1</v>
      </c>
      <c r="F29" s="251"/>
      <c r="G29" s="251"/>
      <c r="H29" s="251"/>
      <c r="L29" s="104"/>
    </row>
    <row r="30" spans="2:12" s="1" customFormat="1" ht="6.95" customHeight="1" x14ac:dyDescent="0.2">
      <c r="B30" s="30"/>
      <c r="L30" s="30"/>
    </row>
    <row r="31" spans="2:12" s="1" customFormat="1" ht="6.95" customHeight="1" x14ac:dyDescent="0.2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5" customHeight="1" x14ac:dyDescent="0.2">
      <c r="B32" s="30"/>
      <c r="D32" s="21" t="s">
        <v>187</v>
      </c>
      <c r="J32" s="29">
        <f>J98</f>
        <v>0</v>
      </c>
      <c r="L32" s="30"/>
    </row>
    <row r="33" spans="2:12" s="1" customFormat="1" ht="14.45" customHeight="1" x14ac:dyDescent="0.2">
      <c r="B33" s="30"/>
      <c r="D33" s="28" t="s">
        <v>174</v>
      </c>
      <c r="J33" s="29">
        <f>J105</f>
        <v>0</v>
      </c>
      <c r="L33" s="30"/>
    </row>
    <row r="34" spans="2:12" s="1" customFormat="1" ht="25.35" customHeight="1" x14ac:dyDescent="0.2">
      <c r="B34" s="30"/>
      <c r="D34" s="105" t="s">
        <v>31</v>
      </c>
      <c r="J34" s="66">
        <f>ROUND(J32 + J33, 2)</f>
        <v>0</v>
      </c>
      <c r="L34" s="30"/>
    </row>
    <row r="35" spans="2:12" s="1" customFormat="1" ht="6.95" customHeight="1" x14ac:dyDescent="0.2">
      <c r="B35" s="30"/>
      <c r="D35" s="54"/>
      <c r="E35" s="54"/>
      <c r="F35" s="54"/>
      <c r="G35" s="54"/>
      <c r="H35" s="54"/>
      <c r="I35" s="54"/>
      <c r="J35" s="54"/>
      <c r="K35" s="54"/>
      <c r="L35" s="30"/>
    </row>
    <row r="36" spans="2:12" s="1" customFormat="1" ht="14.45" customHeight="1" x14ac:dyDescent="0.2">
      <c r="B36" s="30"/>
      <c r="F36" s="33" t="s">
        <v>33</v>
      </c>
      <c r="I36" s="33" t="s">
        <v>32</v>
      </c>
      <c r="J36" s="33" t="s">
        <v>34</v>
      </c>
      <c r="L36" s="30"/>
    </row>
    <row r="37" spans="2:12" s="1" customFormat="1" ht="14.45" customHeight="1" x14ac:dyDescent="0.2">
      <c r="B37" s="30"/>
      <c r="D37" s="106" t="s">
        <v>35</v>
      </c>
      <c r="E37" s="35" t="s">
        <v>36</v>
      </c>
      <c r="F37" s="107">
        <f>ROUND((SUM(BE105:BE112) + SUM(BE134:BE168)),  2)</f>
        <v>0</v>
      </c>
      <c r="G37" s="108"/>
      <c r="H37" s="108"/>
      <c r="I37" s="109">
        <v>0.2</v>
      </c>
      <c r="J37" s="107">
        <f>ROUND(((SUM(BE105:BE112) + SUM(BE134:BE168))*I37),  2)</f>
        <v>0</v>
      </c>
      <c r="L37" s="30"/>
    </row>
    <row r="38" spans="2:12" s="1" customFormat="1" ht="14.45" customHeight="1" x14ac:dyDescent="0.2">
      <c r="B38" s="30"/>
      <c r="E38" s="35" t="s">
        <v>37</v>
      </c>
      <c r="F38" s="107">
        <f>ROUND((SUM(BF105:BF112) + SUM(BF134:BF168)),  2)</f>
        <v>0</v>
      </c>
      <c r="G38" s="108"/>
      <c r="H38" s="108"/>
      <c r="I38" s="109">
        <v>0.2</v>
      </c>
      <c r="J38" s="107">
        <f>ROUND(((SUM(BF105:BF112) + SUM(BF134:BF168))*I38),  2)</f>
        <v>0</v>
      </c>
      <c r="L38" s="30"/>
    </row>
    <row r="39" spans="2:12" s="1" customFormat="1" ht="14.45" hidden="1" customHeight="1" x14ac:dyDescent="0.2">
      <c r="B39" s="30"/>
      <c r="E39" s="23" t="s">
        <v>38</v>
      </c>
      <c r="F39" s="86">
        <f>ROUND((SUM(BG105:BG112) + SUM(BG134:BG168)),  2)</f>
        <v>0</v>
      </c>
      <c r="I39" s="110">
        <v>0.2</v>
      </c>
      <c r="J39" s="86">
        <f>0</f>
        <v>0</v>
      </c>
      <c r="L39" s="30"/>
    </row>
    <row r="40" spans="2:12" s="1" customFormat="1" ht="14.45" hidden="1" customHeight="1" x14ac:dyDescent="0.2">
      <c r="B40" s="30"/>
      <c r="E40" s="23" t="s">
        <v>39</v>
      </c>
      <c r="F40" s="86">
        <f>ROUND((SUM(BH105:BH112) + SUM(BH134:BH168)),  2)</f>
        <v>0</v>
      </c>
      <c r="I40" s="110">
        <v>0.2</v>
      </c>
      <c r="J40" s="86">
        <f>0</f>
        <v>0</v>
      </c>
      <c r="L40" s="30"/>
    </row>
    <row r="41" spans="2:12" s="1" customFormat="1" ht="14.45" hidden="1" customHeight="1" x14ac:dyDescent="0.2">
      <c r="B41" s="30"/>
      <c r="E41" s="35" t="s">
        <v>40</v>
      </c>
      <c r="F41" s="107">
        <f>ROUND((SUM(BI105:BI112) + SUM(BI134:BI168)),  2)</f>
        <v>0</v>
      </c>
      <c r="G41" s="108"/>
      <c r="H41" s="108"/>
      <c r="I41" s="109">
        <v>0</v>
      </c>
      <c r="J41" s="107">
        <f>0</f>
        <v>0</v>
      </c>
      <c r="L41" s="30"/>
    </row>
    <row r="42" spans="2:12" s="1" customFormat="1" ht="6.95" customHeight="1" x14ac:dyDescent="0.2">
      <c r="B42" s="30"/>
      <c r="L42" s="30"/>
    </row>
    <row r="43" spans="2:12" s="1" customFormat="1" ht="25.35" customHeight="1" x14ac:dyDescent="0.2">
      <c r="B43" s="30"/>
      <c r="C43" s="101"/>
      <c r="D43" s="111" t="s">
        <v>41</v>
      </c>
      <c r="E43" s="57"/>
      <c r="F43" s="57"/>
      <c r="G43" s="112" t="s">
        <v>42</v>
      </c>
      <c r="H43" s="113" t="s">
        <v>43</v>
      </c>
      <c r="I43" s="57"/>
      <c r="J43" s="114">
        <f>SUM(J34:J41)</f>
        <v>0</v>
      </c>
      <c r="K43" s="115"/>
      <c r="L43" s="30"/>
    </row>
    <row r="44" spans="2:12" s="1" customFormat="1" ht="14.45" customHeight="1" x14ac:dyDescent="0.2">
      <c r="B44" s="30"/>
      <c r="L44" s="30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30"/>
      <c r="D50" s="42" t="s">
        <v>44</v>
      </c>
      <c r="E50" s="43"/>
      <c r="F50" s="43"/>
      <c r="G50" s="42" t="s">
        <v>45</v>
      </c>
      <c r="H50" s="43"/>
      <c r="I50" s="43"/>
      <c r="J50" s="43"/>
      <c r="K50" s="43"/>
      <c r="L50" s="30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30"/>
      <c r="D61" s="44" t="s">
        <v>46</v>
      </c>
      <c r="E61" s="32"/>
      <c r="F61" s="116" t="s">
        <v>47</v>
      </c>
      <c r="G61" s="44" t="s">
        <v>46</v>
      </c>
      <c r="H61" s="32"/>
      <c r="I61" s="32"/>
      <c r="J61" s="117" t="s">
        <v>47</v>
      </c>
      <c r="K61" s="32"/>
      <c r="L61" s="30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30"/>
      <c r="D65" s="42" t="s">
        <v>48</v>
      </c>
      <c r="E65" s="43"/>
      <c r="F65" s="43"/>
      <c r="G65" s="42" t="s">
        <v>49</v>
      </c>
      <c r="H65" s="43"/>
      <c r="I65" s="43"/>
      <c r="J65" s="43"/>
      <c r="K65" s="43"/>
      <c r="L65" s="30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30"/>
      <c r="D76" s="44" t="s">
        <v>46</v>
      </c>
      <c r="E76" s="32"/>
      <c r="F76" s="116" t="s">
        <v>47</v>
      </c>
      <c r="G76" s="44" t="s">
        <v>46</v>
      </c>
      <c r="H76" s="32"/>
      <c r="I76" s="32"/>
      <c r="J76" s="117" t="s">
        <v>47</v>
      </c>
      <c r="K76" s="32"/>
      <c r="L76" s="30"/>
    </row>
    <row r="77" spans="2:12" s="1" customFormat="1" ht="14.45" customHeight="1" x14ac:dyDescent="0.2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12" s="1" customFormat="1" ht="6.95" customHeight="1" x14ac:dyDescent="0.2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12" s="1" customFormat="1" ht="24.95" customHeight="1" x14ac:dyDescent="0.2">
      <c r="B82" s="30"/>
      <c r="C82" s="17" t="s">
        <v>4588</v>
      </c>
      <c r="L82" s="30"/>
    </row>
    <row r="83" spans="2:12" s="1" customFormat="1" ht="6.95" customHeight="1" x14ac:dyDescent="0.2">
      <c r="B83" s="30"/>
      <c r="L83" s="30"/>
    </row>
    <row r="84" spans="2:12" s="1" customFormat="1" ht="12" customHeight="1" x14ac:dyDescent="0.2">
      <c r="B84" s="30"/>
      <c r="C84" s="23" t="s">
        <v>14</v>
      </c>
      <c r="L84" s="30"/>
    </row>
    <row r="85" spans="2:12" s="1" customFormat="1" ht="16.5" customHeight="1" x14ac:dyDescent="0.2">
      <c r="B85" s="30"/>
      <c r="E85" s="259" t="str">
        <f>E7</f>
        <v>KFA - Košická futbalová aréna II. a III. etapa</v>
      </c>
      <c r="F85" s="261"/>
      <c r="G85" s="261"/>
      <c r="H85" s="261"/>
      <c r="L85" s="30"/>
    </row>
    <row r="86" spans="2:12" ht="12" customHeight="1" x14ac:dyDescent="0.2">
      <c r="B86" s="16"/>
      <c r="C86" s="23" t="s">
        <v>180</v>
      </c>
      <c r="L86" s="16"/>
    </row>
    <row r="87" spans="2:12" s="1" customFormat="1" ht="16.5" customHeight="1" x14ac:dyDescent="0.2">
      <c r="B87" s="30"/>
      <c r="E87" s="259" t="s">
        <v>181</v>
      </c>
      <c r="F87" s="257"/>
      <c r="G87" s="257"/>
      <c r="H87" s="257"/>
      <c r="L87" s="30"/>
    </row>
    <row r="88" spans="2:12" s="1" customFormat="1" ht="12" customHeight="1" x14ac:dyDescent="0.2">
      <c r="B88" s="30"/>
      <c r="C88" s="23" t="s">
        <v>182</v>
      </c>
      <c r="L88" s="30"/>
    </row>
    <row r="89" spans="2:12" s="1" customFormat="1" ht="16.5" customHeight="1" x14ac:dyDescent="0.2">
      <c r="B89" s="30"/>
      <c r="E89" s="226" t="str">
        <f>E11</f>
        <v>020 - Vnútorný vodovod -  Vstavok A2</v>
      </c>
      <c r="F89" s="257"/>
      <c r="G89" s="257"/>
      <c r="H89" s="257"/>
      <c r="L89" s="30"/>
    </row>
    <row r="90" spans="2:12" s="1" customFormat="1" ht="6.95" customHeight="1" x14ac:dyDescent="0.2">
      <c r="B90" s="30"/>
      <c r="L90" s="30"/>
    </row>
    <row r="91" spans="2:12" s="1" customFormat="1" ht="12" customHeight="1" x14ac:dyDescent="0.2">
      <c r="B91" s="30"/>
      <c r="C91" s="23" t="s">
        <v>17</v>
      </c>
      <c r="F91" s="21" t="str">
        <f>F14</f>
        <v xml:space="preserve"> </v>
      </c>
      <c r="I91" s="23" t="s">
        <v>19</v>
      </c>
      <c r="J91" s="53" t="str">
        <f>IF(J14="","",J14)</f>
        <v>4.10.2022 - REV05</v>
      </c>
      <c r="L91" s="30"/>
    </row>
    <row r="92" spans="2:12" s="1" customFormat="1" ht="6.95" customHeight="1" x14ac:dyDescent="0.2">
      <c r="B92" s="30"/>
      <c r="L92" s="30"/>
    </row>
    <row r="93" spans="2:12" s="1" customFormat="1" ht="15.2" customHeight="1" x14ac:dyDescent="0.2">
      <c r="B93" s="30"/>
      <c r="C93" s="23" t="s">
        <v>20</v>
      </c>
      <c r="F93" s="21" t="str">
        <f>E17</f>
        <v xml:space="preserve"> </v>
      </c>
      <c r="I93" s="23" t="s">
        <v>25</v>
      </c>
      <c r="J93" s="26" t="str">
        <f>E23</f>
        <v>HESCON,s.r.o.</v>
      </c>
      <c r="L93" s="30"/>
    </row>
    <row r="94" spans="2:12" s="1" customFormat="1" ht="15.2" customHeight="1" x14ac:dyDescent="0.2">
      <c r="B94" s="30"/>
      <c r="C94" s="23" t="s">
        <v>23</v>
      </c>
      <c r="F94" s="21" t="str">
        <f>IF(E20="","",E20)</f>
        <v>Vyplň údaj</v>
      </c>
      <c r="I94" s="23" t="s">
        <v>27</v>
      </c>
      <c r="J94" s="26" t="str">
        <f>E26</f>
        <v xml:space="preserve"> </v>
      </c>
      <c r="L94" s="30"/>
    </row>
    <row r="95" spans="2:12" s="1" customFormat="1" ht="10.35" customHeight="1" x14ac:dyDescent="0.2">
      <c r="B95" s="30"/>
      <c r="L95" s="30"/>
    </row>
    <row r="96" spans="2:12" s="1" customFormat="1" ht="29.25" customHeight="1" x14ac:dyDescent="0.2">
      <c r="B96" s="30"/>
      <c r="C96" s="118" t="s">
        <v>188</v>
      </c>
      <c r="D96" s="101"/>
      <c r="E96" s="101"/>
      <c r="F96" s="101"/>
      <c r="G96" s="101"/>
      <c r="H96" s="101"/>
      <c r="I96" s="101"/>
      <c r="J96" s="119" t="s">
        <v>189</v>
      </c>
      <c r="K96" s="101"/>
      <c r="L96" s="30"/>
    </row>
    <row r="97" spans="2:65" s="1" customFormat="1" ht="10.35" customHeight="1" x14ac:dyDescent="0.2">
      <c r="B97" s="30"/>
      <c r="L97" s="30"/>
    </row>
    <row r="98" spans="2:65" s="1" customFormat="1" ht="22.9" customHeight="1" x14ac:dyDescent="0.2">
      <c r="B98" s="30"/>
      <c r="C98" s="120" t="s">
        <v>190</v>
      </c>
      <c r="J98" s="66">
        <f>J134</f>
        <v>0</v>
      </c>
      <c r="L98" s="30"/>
      <c r="AU98" s="13" t="s">
        <v>191</v>
      </c>
    </row>
    <row r="99" spans="2:65" s="8" customFormat="1" ht="24.95" customHeight="1" x14ac:dyDescent="0.2">
      <c r="B99" s="121"/>
      <c r="D99" s="122" t="s">
        <v>3103</v>
      </c>
      <c r="E99" s="123"/>
      <c r="F99" s="123"/>
      <c r="G99" s="123"/>
      <c r="H99" s="123"/>
      <c r="I99" s="123"/>
      <c r="J99" s="124">
        <f>J135</f>
        <v>0</v>
      </c>
      <c r="L99" s="121"/>
    </row>
    <row r="100" spans="2:65" s="8" customFormat="1" ht="24.95" customHeight="1" x14ac:dyDescent="0.2">
      <c r="B100" s="121"/>
      <c r="D100" s="122" t="s">
        <v>3104</v>
      </c>
      <c r="E100" s="123"/>
      <c r="F100" s="123"/>
      <c r="G100" s="123"/>
      <c r="H100" s="123"/>
      <c r="I100" s="123"/>
      <c r="J100" s="124">
        <f>J142</f>
        <v>0</v>
      </c>
      <c r="L100" s="121"/>
    </row>
    <row r="101" spans="2:65" s="8" customFormat="1" ht="24.95" customHeight="1" x14ac:dyDescent="0.2">
      <c r="B101" s="121"/>
      <c r="D101" s="122" t="s">
        <v>3105</v>
      </c>
      <c r="E101" s="123"/>
      <c r="F101" s="123"/>
      <c r="G101" s="123"/>
      <c r="H101" s="123"/>
      <c r="I101" s="123"/>
      <c r="J101" s="124">
        <f>J156</f>
        <v>0</v>
      </c>
      <c r="L101" s="121"/>
    </row>
    <row r="102" spans="2:65" s="8" customFormat="1" ht="24.95" customHeight="1" x14ac:dyDescent="0.2">
      <c r="B102" s="121"/>
      <c r="D102" s="122" t="s">
        <v>3106</v>
      </c>
      <c r="E102" s="123"/>
      <c r="F102" s="123"/>
      <c r="G102" s="123"/>
      <c r="H102" s="123"/>
      <c r="I102" s="123"/>
      <c r="J102" s="124">
        <f>J167</f>
        <v>0</v>
      </c>
      <c r="L102" s="121"/>
    </row>
    <row r="103" spans="2:65" s="1" customFormat="1" ht="21.75" customHeight="1" x14ac:dyDescent="0.2">
      <c r="B103" s="30"/>
      <c r="L103" s="30"/>
    </row>
    <row r="104" spans="2:65" s="1" customFormat="1" ht="6.95" customHeight="1" x14ac:dyDescent="0.2">
      <c r="B104" s="30"/>
      <c r="L104" s="30"/>
    </row>
    <row r="105" spans="2:65" s="1" customFormat="1" ht="29.25" customHeight="1" x14ac:dyDescent="0.2">
      <c r="B105" s="30"/>
      <c r="C105" s="120" t="s">
        <v>217</v>
      </c>
      <c r="J105" s="129">
        <f>ROUND(J106 + J107 + J108 + J109 + J110 + J111,2)</f>
        <v>0</v>
      </c>
      <c r="L105" s="30"/>
      <c r="N105" s="130" t="s">
        <v>35</v>
      </c>
    </row>
    <row r="106" spans="2:65" s="1" customFormat="1" ht="18" customHeight="1" x14ac:dyDescent="0.2">
      <c r="B106" s="131"/>
      <c r="C106" s="132"/>
      <c r="D106" s="207" t="s">
        <v>218</v>
      </c>
      <c r="E106" s="260"/>
      <c r="F106" s="260"/>
      <c r="G106" s="132"/>
      <c r="H106" s="132"/>
      <c r="I106" s="132"/>
      <c r="J106" s="94">
        <v>0</v>
      </c>
      <c r="K106" s="132"/>
      <c r="L106" s="131"/>
      <c r="M106" s="132"/>
      <c r="N106" s="134" t="s">
        <v>37</v>
      </c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5" t="s">
        <v>219</v>
      </c>
      <c r="AZ106" s="132"/>
      <c r="BA106" s="132"/>
      <c r="BB106" s="132"/>
      <c r="BC106" s="132"/>
      <c r="BD106" s="132"/>
      <c r="BE106" s="136">
        <f t="shared" ref="BE106:BE111" si="0">IF(N106="základná",J106,0)</f>
        <v>0</v>
      </c>
      <c r="BF106" s="136">
        <f t="shared" ref="BF106:BF111" si="1">IF(N106="znížená",J106,0)</f>
        <v>0</v>
      </c>
      <c r="BG106" s="136">
        <f t="shared" ref="BG106:BG111" si="2">IF(N106="zákl. prenesená",J106,0)</f>
        <v>0</v>
      </c>
      <c r="BH106" s="136">
        <f t="shared" ref="BH106:BH111" si="3">IF(N106="zníž. prenesená",J106,0)</f>
        <v>0</v>
      </c>
      <c r="BI106" s="136">
        <f t="shared" ref="BI106:BI111" si="4">IF(N106="nulová",J106,0)</f>
        <v>0</v>
      </c>
      <c r="BJ106" s="135" t="s">
        <v>83</v>
      </c>
      <c r="BK106" s="132"/>
      <c r="BL106" s="132"/>
      <c r="BM106" s="132"/>
    </row>
    <row r="107" spans="2:65" s="1" customFormat="1" ht="18" customHeight="1" x14ac:dyDescent="0.2">
      <c r="B107" s="131"/>
      <c r="C107" s="132"/>
      <c r="D107" s="207" t="s">
        <v>220</v>
      </c>
      <c r="E107" s="260"/>
      <c r="F107" s="260"/>
      <c r="G107" s="132"/>
      <c r="H107" s="132"/>
      <c r="I107" s="132"/>
      <c r="J107" s="94">
        <v>0</v>
      </c>
      <c r="K107" s="132"/>
      <c r="L107" s="131"/>
      <c r="M107" s="132"/>
      <c r="N107" s="134" t="s">
        <v>37</v>
      </c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5" t="s">
        <v>219</v>
      </c>
      <c r="AZ107" s="132"/>
      <c r="BA107" s="132"/>
      <c r="BB107" s="132"/>
      <c r="BC107" s="132"/>
      <c r="BD107" s="132"/>
      <c r="BE107" s="136">
        <f t="shared" si="0"/>
        <v>0</v>
      </c>
      <c r="BF107" s="136">
        <f t="shared" si="1"/>
        <v>0</v>
      </c>
      <c r="BG107" s="136">
        <f t="shared" si="2"/>
        <v>0</v>
      </c>
      <c r="BH107" s="136">
        <f t="shared" si="3"/>
        <v>0</v>
      </c>
      <c r="BI107" s="136">
        <f t="shared" si="4"/>
        <v>0</v>
      </c>
      <c r="BJ107" s="135" t="s">
        <v>83</v>
      </c>
      <c r="BK107" s="132"/>
      <c r="BL107" s="132"/>
      <c r="BM107" s="132"/>
    </row>
    <row r="108" spans="2:65" s="1" customFormat="1" ht="18" customHeight="1" x14ac:dyDescent="0.2">
      <c r="B108" s="131"/>
      <c r="C108" s="132"/>
      <c r="D108" s="207" t="s">
        <v>221</v>
      </c>
      <c r="E108" s="260"/>
      <c r="F108" s="260"/>
      <c r="G108" s="132"/>
      <c r="H108" s="132"/>
      <c r="I108" s="132"/>
      <c r="J108" s="94">
        <v>0</v>
      </c>
      <c r="K108" s="132"/>
      <c r="L108" s="131"/>
      <c r="M108" s="132"/>
      <c r="N108" s="134" t="s">
        <v>37</v>
      </c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5" t="s">
        <v>219</v>
      </c>
      <c r="AZ108" s="132"/>
      <c r="BA108" s="132"/>
      <c r="BB108" s="132"/>
      <c r="BC108" s="132"/>
      <c r="BD108" s="132"/>
      <c r="BE108" s="136">
        <f t="shared" si="0"/>
        <v>0</v>
      </c>
      <c r="BF108" s="136">
        <f t="shared" si="1"/>
        <v>0</v>
      </c>
      <c r="BG108" s="136">
        <f t="shared" si="2"/>
        <v>0</v>
      </c>
      <c r="BH108" s="136">
        <f t="shared" si="3"/>
        <v>0</v>
      </c>
      <c r="BI108" s="136">
        <f t="shared" si="4"/>
        <v>0</v>
      </c>
      <c r="BJ108" s="135" t="s">
        <v>83</v>
      </c>
      <c r="BK108" s="132"/>
      <c r="BL108" s="132"/>
      <c r="BM108" s="132"/>
    </row>
    <row r="109" spans="2:65" s="1" customFormat="1" ht="18" customHeight="1" x14ac:dyDescent="0.2">
      <c r="B109" s="131"/>
      <c r="C109" s="132"/>
      <c r="D109" s="207" t="s">
        <v>222</v>
      </c>
      <c r="E109" s="260"/>
      <c r="F109" s="260"/>
      <c r="G109" s="132"/>
      <c r="H109" s="132"/>
      <c r="I109" s="132"/>
      <c r="J109" s="94">
        <v>0</v>
      </c>
      <c r="K109" s="132"/>
      <c r="L109" s="131"/>
      <c r="M109" s="132"/>
      <c r="N109" s="134" t="s">
        <v>37</v>
      </c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5" t="s">
        <v>219</v>
      </c>
      <c r="AZ109" s="132"/>
      <c r="BA109" s="132"/>
      <c r="BB109" s="132"/>
      <c r="BC109" s="132"/>
      <c r="BD109" s="132"/>
      <c r="BE109" s="136">
        <f t="shared" si="0"/>
        <v>0</v>
      </c>
      <c r="BF109" s="136">
        <f t="shared" si="1"/>
        <v>0</v>
      </c>
      <c r="BG109" s="136">
        <f t="shared" si="2"/>
        <v>0</v>
      </c>
      <c r="BH109" s="136">
        <f t="shared" si="3"/>
        <v>0</v>
      </c>
      <c r="BI109" s="136">
        <f t="shared" si="4"/>
        <v>0</v>
      </c>
      <c r="BJ109" s="135" t="s">
        <v>83</v>
      </c>
      <c r="BK109" s="132"/>
      <c r="BL109" s="132"/>
      <c r="BM109" s="132"/>
    </row>
    <row r="110" spans="2:65" s="1" customFormat="1" ht="18" customHeight="1" x14ac:dyDescent="0.2">
      <c r="B110" s="131"/>
      <c r="C110" s="132"/>
      <c r="D110" s="207" t="s">
        <v>223</v>
      </c>
      <c r="E110" s="260"/>
      <c r="F110" s="260"/>
      <c r="G110" s="132"/>
      <c r="H110" s="132"/>
      <c r="I110" s="132"/>
      <c r="J110" s="94">
        <v>0</v>
      </c>
      <c r="K110" s="132"/>
      <c r="L110" s="131"/>
      <c r="M110" s="132"/>
      <c r="N110" s="134" t="s">
        <v>37</v>
      </c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5" t="s">
        <v>219</v>
      </c>
      <c r="AZ110" s="132"/>
      <c r="BA110" s="132"/>
      <c r="BB110" s="132"/>
      <c r="BC110" s="132"/>
      <c r="BD110" s="132"/>
      <c r="BE110" s="136">
        <f t="shared" si="0"/>
        <v>0</v>
      </c>
      <c r="BF110" s="136">
        <f t="shared" si="1"/>
        <v>0</v>
      </c>
      <c r="BG110" s="136">
        <f t="shared" si="2"/>
        <v>0</v>
      </c>
      <c r="BH110" s="136">
        <f t="shared" si="3"/>
        <v>0</v>
      </c>
      <c r="BI110" s="136">
        <f t="shared" si="4"/>
        <v>0</v>
      </c>
      <c r="BJ110" s="135" t="s">
        <v>83</v>
      </c>
      <c r="BK110" s="132"/>
      <c r="BL110" s="132"/>
      <c r="BM110" s="132"/>
    </row>
    <row r="111" spans="2:65" s="1" customFormat="1" ht="18" customHeight="1" x14ac:dyDescent="0.2">
      <c r="B111" s="131"/>
      <c r="C111" s="132"/>
      <c r="D111" s="133" t="s">
        <v>224</v>
      </c>
      <c r="E111" s="132"/>
      <c r="F111" s="132"/>
      <c r="G111" s="132"/>
      <c r="H111" s="132"/>
      <c r="I111" s="132"/>
      <c r="J111" s="94">
        <f>ROUND(J32*T111,2)</f>
        <v>0</v>
      </c>
      <c r="K111" s="132"/>
      <c r="L111" s="131"/>
      <c r="M111" s="132"/>
      <c r="N111" s="134" t="s">
        <v>37</v>
      </c>
      <c r="O111" s="132"/>
      <c r="P111" s="132"/>
      <c r="Q111" s="132"/>
      <c r="R111" s="132"/>
      <c r="S111" s="132"/>
      <c r="T111" s="132"/>
      <c r="U111" s="132"/>
      <c r="V111" s="132"/>
      <c r="W111" s="132"/>
      <c r="X111" s="132"/>
      <c r="Y111" s="132"/>
      <c r="Z111" s="132"/>
      <c r="AA111" s="132"/>
      <c r="AB111" s="132"/>
      <c r="AC111" s="132"/>
      <c r="AD111" s="132"/>
      <c r="AE111" s="132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5" t="s">
        <v>225</v>
      </c>
      <c r="AZ111" s="132"/>
      <c r="BA111" s="132"/>
      <c r="BB111" s="132"/>
      <c r="BC111" s="132"/>
      <c r="BD111" s="132"/>
      <c r="BE111" s="136">
        <f t="shared" si="0"/>
        <v>0</v>
      </c>
      <c r="BF111" s="136">
        <f t="shared" si="1"/>
        <v>0</v>
      </c>
      <c r="BG111" s="136">
        <f t="shared" si="2"/>
        <v>0</v>
      </c>
      <c r="BH111" s="136">
        <f t="shared" si="3"/>
        <v>0</v>
      </c>
      <c r="BI111" s="136">
        <f t="shared" si="4"/>
        <v>0</v>
      </c>
      <c r="BJ111" s="135" t="s">
        <v>83</v>
      </c>
      <c r="BK111" s="132"/>
      <c r="BL111" s="132"/>
      <c r="BM111" s="132"/>
    </row>
    <row r="112" spans="2:65" s="1" customFormat="1" x14ac:dyDescent="0.2">
      <c r="B112" s="30"/>
      <c r="L112" s="30"/>
    </row>
    <row r="113" spans="2:12" s="1" customFormat="1" ht="29.25" customHeight="1" x14ac:dyDescent="0.2">
      <c r="B113" s="30"/>
      <c r="C113" s="100" t="s">
        <v>179</v>
      </c>
      <c r="D113" s="101"/>
      <c r="E113" s="101"/>
      <c r="F113" s="101"/>
      <c r="G113" s="101"/>
      <c r="H113" s="101"/>
      <c r="I113" s="101"/>
      <c r="J113" s="102">
        <f>ROUND(J98+J105,2)</f>
        <v>0</v>
      </c>
      <c r="K113" s="101"/>
      <c r="L113" s="30"/>
    </row>
    <row r="114" spans="2:12" s="1" customFormat="1" ht="6.95" customHeight="1" x14ac:dyDescent="0.2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30"/>
    </row>
    <row r="118" spans="2:12" s="1" customFormat="1" ht="6.95" customHeight="1" x14ac:dyDescent="0.2"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30"/>
    </row>
    <row r="119" spans="2:12" s="1" customFormat="1" ht="24.95" customHeight="1" x14ac:dyDescent="0.2">
      <c r="B119" s="30"/>
      <c r="C119" s="17" t="s">
        <v>4589</v>
      </c>
      <c r="L119" s="30"/>
    </row>
    <row r="120" spans="2:12" s="1" customFormat="1" ht="6.95" customHeight="1" x14ac:dyDescent="0.2">
      <c r="B120" s="30"/>
      <c r="L120" s="30"/>
    </row>
    <row r="121" spans="2:12" s="1" customFormat="1" ht="12" customHeight="1" x14ac:dyDescent="0.2">
      <c r="B121" s="30"/>
      <c r="C121" s="23" t="s">
        <v>14</v>
      </c>
      <c r="L121" s="30"/>
    </row>
    <row r="122" spans="2:12" s="1" customFormat="1" ht="16.5" customHeight="1" x14ac:dyDescent="0.2">
      <c r="B122" s="30"/>
      <c r="E122" s="259" t="str">
        <f>E7</f>
        <v>KFA - Košická futbalová aréna II. a III. etapa</v>
      </c>
      <c r="F122" s="261"/>
      <c r="G122" s="261"/>
      <c r="H122" s="261"/>
      <c r="L122" s="30"/>
    </row>
    <row r="123" spans="2:12" ht="12" customHeight="1" x14ac:dyDescent="0.2">
      <c r="B123" s="16"/>
      <c r="C123" s="23" t="s">
        <v>180</v>
      </c>
      <c r="L123" s="16"/>
    </row>
    <row r="124" spans="2:12" s="1" customFormat="1" ht="16.5" customHeight="1" x14ac:dyDescent="0.2">
      <c r="B124" s="30"/>
      <c r="E124" s="259" t="s">
        <v>181</v>
      </c>
      <c r="F124" s="257"/>
      <c r="G124" s="257"/>
      <c r="H124" s="257"/>
      <c r="L124" s="30"/>
    </row>
    <row r="125" spans="2:12" s="1" customFormat="1" ht="12" customHeight="1" x14ac:dyDescent="0.2">
      <c r="B125" s="30"/>
      <c r="C125" s="23" t="s">
        <v>182</v>
      </c>
      <c r="L125" s="30"/>
    </row>
    <row r="126" spans="2:12" s="1" customFormat="1" ht="16.5" customHeight="1" x14ac:dyDescent="0.2">
      <c r="B126" s="30"/>
      <c r="E126" s="226" t="str">
        <f>E11</f>
        <v>020 - Vnútorný vodovod -  Vstavok A2</v>
      </c>
      <c r="F126" s="257"/>
      <c r="G126" s="257"/>
      <c r="H126" s="257"/>
      <c r="L126" s="30"/>
    </row>
    <row r="127" spans="2:12" s="1" customFormat="1" ht="6.95" customHeight="1" x14ac:dyDescent="0.2">
      <c r="B127" s="30"/>
      <c r="L127" s="30"/>
    </row>
    <row r="128" spans="2:12" s="1" customFormat="1" ht="12" customHeight="1" x14ac:dyDescent="0.2">
      <c r="B128" s="30"/>
      <c r="C128" s="23" t="s">
        <v>17</v>
      </c>
      <c r="F128" s="21" t="str">
        <f>F14</f>
        <v xml:space="preserve"> </v>
      </c>
      <c r="I128" s="23" t="s">
        <v>19</v>
      </c>
      <c r="J128" s="53" t="str">
        <f>IF(J14="","",J14)</f>
        <v>4.10.2022 - REV05</v>
      </c>
      <c r="L128" s="30"/>
    </row>
    <row r="129" spans="2:65" s="1" customFormat="1" ht="6.95" customHeight="1" x14ac:dyDescent="0.2">
      <c r="B129" s="30"/>
      <c r="L129" s="30"/>
    </row>
    <row r="130" spans="2:65" s="1" customFormat="1" ht="15.2" customHeight="1" x14ac:dyDescent="0.2">
      <c r="B130" s="30"/>
      <c r="C130" s="23" t="s">
        <v>20</v>
      </c>
      <c r="F130" s="21" t="str">
        <f>E17</f>
        <v xml:space="preserve"> </v>
      </c>
      <c r="I130" s="23" t="s">
        <v>25</v>
      </c>
      <c r="J130" s="26" t="str">
        <f>E23</f>
        <v>HESCON,s.r.o.</v>
      </c>
      <c r="L130" s="30"/>
    </row>
    <row r="131" spans="2:65" s="1" customFormat="1" ht="15.2" customHeight="1" x14ac:dyDescent="0.2">
      <c r="B131" s="30"/>
      <c r="C131" s="23" t="s">
        <v>23</v>
      </c>
      <c r="F131" s="21" t="str">
        <f>IF(E20="","",E20)</f>
        <v>Vyplň údaj</v>
      </c>
      <c r="I131" s="23" t="s">
        <v>27</v>
      </c>
      <c r="J131" s="26" t="str">
        <f>E26</f>
        <v xml:space="preserve"> </v>
      </c>
      <c r="L131" s="30"/>
    </row>
    <row r="132" spans="2:65" s="1" customFormat="1" ht="10.35" customHeight="1" x14ac:dyDescent="0.2">
      <c r="B132" s="30"/>
      <c r="L132" s="30"/>
    </row>
    <row r="133" spans="2:65" s="10" customFormat="1" ht="29.25" customHeight="1" x14ac:dyDescent="0.2">
      <c r="B133" s="137"/>
      <c r="C133" s="138" t="s">
        <v>226</v>
      </c>
      <c r="D133" s="139" t="s">
        <v>56</v>
      </c>
      <c r="E133" s="139" t="s">
        <v>52</v>
      </c>
      <c r="F133" s="139" t="s">
        <v>53</v>
      </c>
      <c r="G133" s="139" t="s">
        <v>227</v>
      </c>
      <c r="H133" s="139" t="s">
        <v>228</v>
      </c>
      <c r="I133" s="139" t="s">
        <v>229</v>
      </c>
      <c r="J133" s="140" t="s">
        <v>189</v>
      </c>
      <c r="K133" s="141" t="s">
        <v>230</v>
      </c>
      <c r="L133" s="137"/>
      <c r="M133" s="59" t="s">
        <v>1</v>
      </c>
      <c r="N133" s="60" t="s">
        <v>35</v>
      </c>
      <c r="O133" s="60" t="s">
        <v>231</v>
      </c>
      <c r="P133" s="60" t="s">
        <v>232</v>
      </c>
      <c r="Q133" s="60" t="s">
        <v>233</v>
      </c>
      <c r="R133" s="60" t="s">
        <v>234</v>
      </c>
      <c r="S133" s="60" t="s">
        <v>235</v>
      </c>
      <c r="T133" s="61" t="s">
        <v>236</v>
      </c>
    </row>
    <row r="134" spans="2:65" s="1" customFormat="1" ht="22.9" customHeight="1" x14ac:dyDescent="0.25">
      <c r="B134" s="30"/>
      <c r="C134" s="64" t="s">
        <v>187</v>
      </c>
      <c r="J134" s="142">
        <f>BK134</f>
        <v>0</v>
      </c>
      <c r="L134" s="30"/>
      <c r="M134" s="62"/>
      <c r="N134" s="54"/>
      <c r="O134" s="54"/>
      <c r="P134" s="143">
        <f>P135+P142+P156+P167</f>
        <v>0</v>
      </c>
      <c r="Q134" s="54"/>
      <c r="R134" s="143">
        <f>R135+R142+R156+R167</f>
        <v>0</v>
      </c>
      <c r="S134" s="54"/>
      <c r="T134" s="144">
        <f>T135+T142+T156+T167</f>
        <v>0</v>
      </c>
      <c r="AT134" s="13" t="s">
        <v>70</v>
      </c>
      <c r="AU134" s="13" t="s">
        <v>191</v>
      </c>
      <c r="BK134" s="145">
        <f>BK135+BK142+BK156+BK167</f>
        <v>0</v>
      </c>
    </row>
    <row r="135" spans="2:65" s="11" customFormat="1" ht="25.9" customHeight="1" x14ac:dyDescent="0.2">
      <c r="B135" s="146"/>
      <c r="D135" s="147" t="s">
        <v>70</v>
      </c>
      <c r="E135" s="148" t="s">
        <v>3107</v>
      </c>
      <c r="F135" s="148" t="s">
        <v>3054</v>
      </c>
      <c r="I135" s="149"/>
      <c r="J135" s="150">
        <f>BK135</f>
        <v>0</v>
      </c>
      <c r="L135" s="146"/>
      <c r="M135" s="151"/>
      <c r="P135" s="152">
        <f>SUM(P136:P141)</f>
        <v>0</v>
      </c>
      <c r="R135" s="152">
        <f>SUM(R136:R141)</f>
        <v>0</v>
      </c>
      <c r="T135" s="153">
        <f>SUM(T136:T141)</f>
        <v>0</v>
      </c>
      <c r="AR135" s="147" t="s">
        <v>78</v>
      </c>
      <c r="AT135" s="154" t="s">
        <v>70</v>
      </c>
      <c r="AU135" s="154" t="s">
        <v>71</v>
      </c>
      <c r="AY135" s="147" t="s">
        <v>239</v>
      </c>
      <c r="BK135" s="155">
        <f>SUM(BK136:BK141)</f>
        <v>0</v>
      </c>
    </row>
    <row r="136" spans="2:65" s="1" customFormat="1" ht="21.75" customHeight="1" x14ac:dyDescent="0.2">
      <c r="B136" s="131"/>
      <c r="C136" s="170" t="s">
        <v>78</v>
      </c>
      <c r="D136" s="170" t="s">
        <v>275</v>
      </c>
      <c r="E136" s="171" t="s">
        <v>2845</v>
      </c>
      <c r="F136" s="172" t="s">
        <v>3108</v>
      </c>
      <c r="G136" s="173" t="s">
        <v>331</v>
      </c>
      <c r="H136" s="174">
        <v>16</v>
      </c>
      <c r="I136" s="175"/>
      <c r="J136" s="176">
        <f t="shared" ref="J136:J141" si="5">ROUND(I136*H136,2)</f>
        <v>0</v>
      </c>
      <c r="K136" s="177"/>
      <c r="L136" s="178"/>
      <c r="M136" s="179" t="s">
        <v>1</v>
      </c>
      <c r="N136" s="180" t="s">
        <v>37</v>
      </c>
      <c r="P136" s="167">
        <f t="shared" ref="P136:P141" si="6">O136*H136</f>
        <v>0</v>
      </c>
      <c r="Q136" s="167">
        <v>0</v>
      </c>
      <c r="R136" s="167">
        <f t="shared" ref="R136:R141" si="7">Q136*H136</f>
        <v>0</v>
      </c>
      <c r="S136" s="167">
        <v>0</v>
      </c>
      <c r="T136" s="168">
        <f t="shared" ref="T136:T141" si="8">S136*H136</f>
        <v>0</v>
      </c>
      <c r="AR136" s="169" t="s">
        <v>270</v>
      </c>
      <c r="AT136" s="169" t="s">
        <v>275</v>
      </c>
      <c r="AU136" s="169" t="s">
        <v>78</v>
      </c>
      <c r="AY136" s="13" t="s">
        <v>239</v>
      </c>
      <c r="BE136" s="97">
        <f t="shared" ref="BE136:BE141" si="9">IF(N136="základná",J136,0)</f>
        <v>0</v>
      </c>
      <c r="BF136" s="97">
        <f t="shared" ref="BF136:BF141" si="10">IF(N136="znížená",J136,0)</f>
        <v>0</v>
      </c>
      <c r="BG136" s="97">
        <f t="shared" ref="BG136:BG141" si="11">IF(N136="zákl. prenesená",J136,0)</f>
        <v>0</v>
      </c>
      <c r="BH136" s="97">
        <f t="shared" ref="BH136:BH141" si="12">IF(N136="zníž. prenesená",J136,0)</f>
        <v>0</v>
      </c>
      <c r="BI136" s="97">
        <f t="shared" ref="BI136:BI141" si="13">IF(N136="nulová",J136,0)</f>
        <v>0</v>
      </c>
      <c r="BJ136" s="13" t="s">
        <v>83</v>
      </c>
      <c r="BK136" s="97">
        <f t="shared" ref="BK136:BK141" si="14">ROUND(I136*H136,2)</f>
        <v>0</v>
      </c>
      <c r="BL136" s="13" t="s">
        <v>245</v>
      </c>
      <c r="BM136" s="169" t="s">
        <v>83</v>
      </c>
    </row>
    <row r="137" spans="2:65" s="1" customFormat="1" ht="21.75" customHeight="1" x14ac:dyDescent="0.2">
      <c r="B137" s="131"/>
      <c r="C137" s="170" t="s">
        <v>83</v>
      </c>
      <c r="D137" s="170" t="s">
        <v>275</v>
      </c>
      <c r="E137" s="171" t="s">
        <v>2847</v>
      </c>
      <c r="F137" s="172" t="s">
        <v>3109</v>
      </c>
      <c r="G137" s="173" t="s">
        <v>331</v>
      </c>
      <c r="H137" s="174">
        <v>22</v>
      </c>
      <c r="I137" s="175"/>
      <c r="J137" s="176">
        <f t="shared" si="5"/>
        <v>0</v>
      </c>
      <c r="K137" s="177"/>
      <c r="L137" s="178"/>
      <c r="M137" s="179" t="s">
        <v>1</v>
      </c>
      <c r="N137" s="180" t="s">
        <v>37</v>
      </c>
      <c r="P137" s="167">
        <f t="shared" si="6"/>
        <v>0</v>
      </c>
      <c r="Q137" s="167">
        <v>0</v>
      </c>
      <c r="R137" s="167">
        <f t="shared" si="7"/>
        <v>0</v>
      </c>
      <c r="S137" s="167">
        <v>0</v>
      </c>
      <c r="T137" s="168">
        <f t="shared" si="8"/>
        <v>0</v>
      </c>
      <c r="AR137" s="169" t="s">
        <v>270</v>
      </c>
      <c r="AT137" s="169" t="s">
        <v>275</v>
      </c>
      <c r="AU137" s="169" t="s">
        <v>78</v>
      </c>
      <c r="AY137" s="13" t="s">
        <v>239</v>
      </c>
      <c r="BE137" s="97">
        <f t="shared" si="9"/>
        <v>0</v>
      </c>
      <c r="BF137" s="97">
        <f t="shared" si="10"/>
        <v>0</v>
      </c>
      <c r="BG137" s="97">
        <f t="shared" si="11"/>
        <v>0</v>
      </c>
      <c r="BH137" s="97">
        <f t="shared" si="12"/>
        <v>0</v>
      </c>
      <c r="BI137" s="97">
        <f t="shared" si="13"/>
        <v>0</v>
      </c>
      <c r="BJ137" s="13" t="s">
        <v>83</v>
      </c>
      <c r="BK137" s="97">
        <f t="shared" si="14"/>
        <v>0</v>
      </c>
      <c r="BL137" s="13" t="s">
        <v>245</v>
      </c>
      <c r="BM137" s="169" t="s">
        <v>245</v>
      </c>
    </row>
    <row r="138" spans="2:65" s="1" customFormat="1" ht="21.75" customHeight="1" x14ac:dyDescent="0.2">
      <c r="B138" s="131"/>
      <c r="C138" s="170" t="s">
        <v>251</v>
      </c>
      <c r="D138" s="170" t="s">
        <v>275</v>
      </c>
      <c r="E138" s="171" t="s">
        <v>2855</v>
      </c>
      <c r="F138" s="172" t="s">
        <v>3110</v>
      </c>
      <c r="G138" s="173" t="s">
        <v>331</v>
      </c>
      <c r="H138" s="174">
        <v>2</v>
      </c>
      <c r="I138" s="175"/>
      <c r="J138" s="176">
        <f t="shared" si="5"/>
        <v>0</v>
      </c>
      <c r="K138" s="177"/>
      <c r="L138" s="178"/>
      <c r="M138" s="179" t="s">
        <v>1</v>
      </c>
      <c r="N138" s="180" t="s">
        <v>37</v>
      </c>
      <c r="P138" s="167">
        <f t="shared" si="6"/>
        <v>0</v>
      </c>
      <c r="Q138" s="167">
        <v>0</v>
      </c>
      <c r="R138" s="167">
        <f t="shared" si="7"/>
        <v>0</v>
      </c>
      <c r="S138" s="167">
        <v>0</v>
      </c>
      <c r="T138" s="168">
        <f t="shared" si="8"/>
        <v>0</v>
      </c>
      <c r="AR138" s="169" t="s">
        <v>270</v>
      </c>
      <c r="AT138" s="169" t="s">
        <v>275</v>
      </c>
      <c r="AU138" s="169" t="s">
        <v>78</v>
      </c>
      <c r="AY138" s="13" t="s">
        <v>239</v>
      </c>
      <c r="BE138" s="97">
        <f t="shared" si="9"/>
        <v>0</v>
      </c>
      <c r="BF138" s="97">
        <f t="shared" si="10"/>
        <v>0</v>
      </c>
      <c r="BG138" s="97">
        <f t="shared" si="11"/>
        <v>0</v>
      </c>
      <c r="BH138" s="97">
        <f t="shared" si="12"/>
        <v>0</v>
      </c>
      <c r="BI138" s="97">
        <f t="shared" si="13"/>
        <v>0</v>
      </c>
      <c r="BJ138" s="13" t="s">
        <v>83</v>
      </c>
      <c r="BK138" s="97">
        <f t="shared" si="14"/>
        <v>0</v>
      </c>
      <c r="BL138" s="13" t="s">
        <v>245</v>
      </c>
      <c r="BM138" s="169" t="s">
        <v>262</v>
      </c>
    </row>
    <row r="139" spans="2:65" s="1" customFormat="1" ht="24.2" customHeight="1" x14ac:dyDescent="0.2">
      <c r="B139" s="131"/>
      <c r="C139" s="158" t="s">
        <v>245</v>
      </c>
      <c r="D139" s="158" t="s">
        <v>241</v>
      </c>
      <c r="E139" s="159" t="s">
        <v>3058</v>
      </c>
      <c r="F139" s="160" t="s">
        <v>3059</v>
      </c>
      <c r="G139" s="161" t="s">
        <v>331</v>
      </c>
      <c r="H139" s="162">
        <v>40</v>
      </c>
      <c r="I139" s="163"/>
      <c r="J139" s="164">
        <f t="shared" si="5"/>
        <v>0</v>
      </c>
      <c r="K139" s="165"/>
      <c r="L139" s="30"/>
      <c r="M139" s="166" t="s">
        <v>1</v>
      </c>
      <c r="N139" s="130" t="s">
        <v>37</v>
      </c>
      <c r="P139" s="167">
        <f t="shared" si="6"/>
        <v>0</v>
      </c>
      <c r="Q139" s="167">
        <v>0</v>
      </c>
      <c r="R139" s="167">
        <f t="shared" si="7"/>
        <v>0</v>
      </c>
      <c r="S139" s="167">
        <v>0</v>
      </c>
      <c r="T139" s="168">
        <f t="shared" si="8"/>
        <v>0</v>
      </c>
      <c r="AR139" s="169" t="s">
        <v>245</v>
      </c>
      <c r="AT139" s="169" t="s">
        <v>241</v>
      </c>
      <c r="AU139" s="169" t="s">
        <v>78</v>
      </c>
      <c r="AY139" s="13" t="s">
        <v>239</v>
      </c>
      <c r="BE139" s="97">
        <f t="shared" si="9"/>
        <v>0</v>
      </c>
      <c r="BF139" s="97">
        <f t="shared" si="10"/>
        <v>0</v>
      </c>
      <c r="BG139" s="97">
        <f t="shared" si="11"/>
        <v>0</v>
      </c>
      <c r="BH139" s="97">
        <f t="shared" si="12"/>
        <v>0</v>
      </c>
      <c r="BI139" s="97">
        <f t="shared" si="13"/>
        <v>0</v>
      </c>
      <c r="BJ139" s="13" t="s">
        <v>83</v>
      </c>
      <c r="BK139" s="97">
        <f t="shared" si="14"/>
        <v>0</v>
      </c>
      <c r="BL139" s="13" t="s">
        <v>245</v>
      </c>
      <c r="BM139" s="169" t="s">
        <v>270</v>
      </c>
    </row>
    <row r="140" spans="2:65" s="1" customFormat="1" ht="24.2" customHeight="1" x14ac:dyDescent="0.2">
      <c r="B140" s="131"/>
      <c r="C140" s="158" t="s">
        <v>258</v>
      </c>
      <c r="D140" s="158" t="s">
        <v>241</v>
      </c>
      <c r="E140" s="159" t="s">
        <v>3060</v>
      </c>
      <c r="F140" s="160" t="s">
        <v>3061</v>
      </c>
      <c r="G140" s="161" t="s">
        <v>1082</v>
      </c>
      <c r="H140" s="199">
        <v>1.3</v>
      </c>
      <c r="I140" s="163"/>
      <c r="J140" s="164">
        <f t="shared" si="5"/>
        <v>0</v>
      </c>
      <c r="K140" s="165"/>
      <c r="L140" s="30"/>
      <c r="M140" s="166" t="s">
        <v>1</v>
      </c>
      <c r="N140" s="130" t="s">
        <v>37</v>
      </c>
      <c r="P140" s="167">
        <f t="shared" si="6"/>
        <v>0</v>
      </c>
      <c r="Q140" s="167">
        <v>0</v>
      </c>
      <c r="R140" s="167">
        <f t="shared" si="7"/>
        <v>0</v>
      </c>
      <c r="S140" s="167">
        <v>0</v>
      </c>
      <c r="T140" s="168">
        <f t="shared" si="8"/>
        <v>0</v>
      </c>
      <c r="AR140" s="169" t="s">
        <v>245</v>
      </c>
      <c r="AT140" s="169" t="s">
        <v>241</v>
      </c>
      <c r="AU140" s="169" t="s">
        <v>78</v>
      </c>
      <c r="AY140" s="13" t="s">
        <v>239</v>
      </c>
      <c r="BE140" s="97">
        <f t="shared" si="9"/>
        <v>0</v>
      </c>
      <c r="BF140" s="97">
        <f t="shared" si="10"/>
        <v>0</v>
      </c>
      <c r="BG140" s="97">
        <f t="shared" si="11"/>
        <v>0</v>
      </c>
      <c r="BH140" s="97">
        <f t="shared" si="12"/>
        <v>0</v>
      </c>
      <c r="BI140" s="97">
        <f t="shared" si="13"/>
        <v>0</v>
      </c>
      <c r="BJ140" s="13" t="s">
        <v>83</v>
      </c>
      <c r="BK140" s="97">
        <f t="shared" si="14"/>
        <v>0</v>
      </c>
      <c r="BL140" s="13" t="s">
        <v>245</v>
      </c>
      <c r="BM140" s="169" t="s">
        <v>280</v>
      </c>
    </row>
    <row r="141" spans="2:65" s="1" customFormat="1" ht="24.2" customHeight="1" x14ac:dyDescent="0.2">
      <c r="B141" s="131"/>
      <c r="C141" s="158" t="s">
        <v>262</v>
      </c>
      <c r="D141" s="158" t="s">
        <v>241</v>
      </c>
      <c r="E141" s="159" t="s">
        <v>3062</v>
      </c>
      <c r="F141" s="160" t="s">
        <v>2870</v>
      </c>
      <c r="G141" s="161" t="s">
        <v>1082</v>
      </c>
      <c r="H141" s="199">
        <v>0.45</v>
      </c>
      <c r="I141" s="163"/>
      <c r="J141" s="164">
        <f t="shared" si="5"/>
        <v>0</v>
      </c>
      <c r="K141" s="165"/>
      <c r="L141" s="30"/>
      <c r="M141" s="166" t="s">
        <v>1</v>
      </c>
      <c r="N141" s="130" t="s">
        <v>37</v>
      </c>
      <c r="P141" s="167">
        <f t="shared" si="6"/>
        <v>0</v>
      </c>
      <c r="Q141" s="167">
        <v>0</v>
      </c>
      <c r="R141" s="167">
        <f t="shared" si="7"/>
        <v>0</v>
      </c>
      <c r="S141" s="167">
        <v>0</v>
      </c>
      <c r="T141" s="168">
        <f t="shared" si="8"/>
        <v>0</v>
      </c>
      <c r="AR141" s="169" t="s">
        <v>245</v>
      </c>
      <c r="AT141" s="169" t="s">
        <v>241</v>
      </c>
      <c r="AU141" s="169" t="s">
        <v>78</v>
      </c>
      <c r="AY141" s="13" t="s">
        <v>239</v>
      </c>
      <c r="BE141" s="97">
        <f t="shared" si="9"/>
        <v>0</v>
      </c>
      <c r="BF141" s="97">
        <f t="shared" si="10"/>
        <v>0</v>
      </c>
      <c r="BG141" s="97">
        <f t="shared" si="11"/>
        <v>0</v>
      </c>
      <c r="BH141" s="97">
        <f t="shared" si="12"/>
        <v>0</v>
      </c>
      <c r="BI141" s="97">
        <f t="shared" si="13"/>
        <v>0</v>
      </c>
      <c r="BJ141" s="13" t="s">
        <v>83</v>
      </c>
      <c r="BK141" s="97">
        <f t="shared" si="14"/>
        <v>0</v>
      </c>
      <c r="BL141" s="13" t="s">
        <v>245</v>
      </c>
      <c r="BM141" s="169" t="s">
        <v>289</v>
      </c>
    </row>
    <row r="142" spans="2:65" s="11" customFormat="1" ht="25.9" customHeight="1" x14ac:dyDescent="0.2">
      <c r="B142" s="146"/>
      <c r="D142" s="147" t="s">
        <v>70</v>
      </c>
      <c r="E142" s="148" t="s">
        <v>3111</v>
      </c>
      <c r="F142" s="148" t="s">
        <v>3064</v>
      </c>
      <c r="I142" s="149"/>
      <c r="J142" s="150">
        <f>BK142</f>
        <v>0</v>
      </c>
      <c r="L142" s="146"/>
      <c r="M142" s="151"/>
      <c r="P142" s="152">
        <f>SUM(P143:P155)</f>
        <v>0</v>
      </c>
      <c r="R142" s="152">
        <f>SUM(R143:R155)</f>
        <v>0</v>
      </c>
      <c r="T142" s="153">
        <f>SUM(T143:T155)</f>
        <v>0</v>
      </c>
      <c r="AR142" s="147" t="s">
        <v>78</v>
      </c>
      <c r="AT142" s="154" t="s">
        <v>70</v>
      </c>
      <c r="AU142" s="154" t="s">
        <v>71</v>
      </c>
      <c r="AY142" s="147" t="s">
        <v>239</v>
      </c>
      <c r="BK142" s="155">
        <f>SUM(BK143:BK155)</f>
        <v>0</v>
      </c>
    </row>
    <row r="143" spans="2:65" s="1" customFormat="1" ht="16.5" customHeight="1" x14ac:dyDescent="0.2">
      <c r="B143" s="131"/>
      <c r="C143" s="158" t="s">
        <v>266</v>
      </c>
      <c r="D143" s="158" t="s">
        <v>241</v>
      </c>
      <c r="E143" s="159" t="s">
        <v>2845</v>
      </c>
      <c r="F143" s="160" t="s">
        <v>3065</v>
      </c>
      <c r="G143" s="161" t="s">
        <v>331</v>
      </c>
      <c r="H143" s="162">
        <v>16</v>
      </c>
      <c r="I143" s="163"/>
      <c r="J143" s="164">
        <f t="shared" ref="J143:J155" si="15">ROUND(I143*H143,2)</f>
        <v>0</v>
      </c>
      <c r="K143" s="165"/>
      <c r="L143" s="30"/>
      <c r="M143" s="166" t="s">
        <v>1</v>
      </c>
      <c r="N143" s="130" t="s">
        <v>37</v>
      </c>
      <c r="P143" s="167">
        <f t="shared" ref="P143:P155" si="16">O143*H143</f>
        <v>0</v>
      </c>
      <c r="Q143" s="167">
        <v>0</v>
      </c>
      <c r="R143" s="167">
        <f t="shared" ref="R143:R155" si="17">Q143*H143</f>
        <v>0</v>
      </c>
      <c r="S143" s="167">
        <v>0</v>
      </c>
      <c r="T143" s="168">
        <f t="shared" ref="T143:T155" si="18">S143*H143</f>
        <v>0</v>
      </c>
      <c r="AR143" s="169" t="s">
        <v>245</v>
      </c>
      <c r="AT143" s="169" t="s">
        <v>241</v>
      </c>
      <c r="AU143" s="169" t="s">
        <v>78</v>
      </c>
      <c r="AY143" s="13" t="s">
        <v>239</v>
      </c>
      <c r="BE143" s="97">
        <f t="shared" ref="BE143:BE155" si="19">IF(N143="základná",J143,0)</f>
        <v>0</v>
      </c>
      <c r="BF143" s="97">
        <f t="shared" ref="BF143:BF155" si="20">IF(N143="znížená",J143,0)</f>
        <v>0</v>
      </c>
      <c r="BG143" s="97">
        <f t="shared" ref="BG143:BG155" si="21">IF(N143="zákl. prenesená",J143,0)</f>
        <v>0</v>
      </c>
      <c r="BH143" s="97">
        <f t="shared" ref="BH143:BH155" si="22">IF(N143="zníž. prenesená",J143,0)</f>
        <v>0</v>
      </c>
      <c r="BI143" s="97">
        <f t="shared" ref="BI143:BI155" si="23">IF(N143="nulová",J143,0)</f>
        <v>0</v>
      </c>
      <c r="BJ143" s="13" t="s">
        <v>83</v>
      </c>
      <c r="BK143" s="97">
        <f t="shared" ref="BK143:BK155" si="24">ROUND(I143*H143,2)</f>
        <v>0</v>
      </c>
      <c r="BL143" s="13" t="s">
        <v>245</v>
      </c>
      <c r="BM143" s="169" t="s">
        <v>297</v>
      </c>
    </row>
    <row r="144" spans="2:65" s="1" customFormat="1" ht="16.5" customHeight="1" x14ac:dyDescent="0.2">
      <c r="B144" s="131"/>
      <c r="C144" s="158" t="s">
        <v>270</v>
      </c>
      <c r="D144" s="158" t="s">
        <v>241</v>
      </c>
      <c r="E144" s="159" t="s">
        <v>2847</v>
      </c>
      <c r="F144" s="160" t="s">
        <v>3066</v>
      </c>
      <c r="G144" s="161" t="s">
        <v>331</v>
      </c>
      <c r="H144" s="162">
        <v>24</v>
      </c>
      <c r="I144" s="163"/>
      <c r="J144" s="164">
        <f t="shared" si="15"/>
        <v>0</v>
      </c>
      <c r="K144" s="165"/>
      <c r="L144" s="30"/>
      <c r="M144" s="166" t="s">
        <v>1</v>
      </c>
      <c r="N144" s="130" t="s">
        <v>37</v>
      </c>
      <c r="P144" s="167">
        <f t="shared" si="16"/>
        <v>0</v>
      </c>
      <c r="Q144" s="167">
        <v>0</v>
      </c>
      <c r="R144" s="167">
        <f t="shared" si="17"/>
        <v>0</v>
      </c>
      <c r="S144" s="167">
        <v>0</v>
      </c>
      <c r="T144" s="168">
        <f t="shared" si="18"/>
        <v>0</v>
      </c>
      <c r="AR144" s="169" t="s">
        <v>245</v>
      </c>
      <c r="AT144" s="169" t="s">
        <v>241</v>
      </c>
      <c r="AU144" s="169" t="s">
        <v>78</v>
      </c>
      <c r="AY144" s="13" t="s">
        <v>239</v>
      </c>
      <c r="BE144" s="97">
        <f t="shared" si="19"/>
        <v>0</v>
      </c>
      <c r="BF144" s="97">
        <f t="shared" si="20"/>
        <v>0</v>
      </c>
      <c r="BG144" s="97">
        <f t="shared" si="21"/>
        <v>0</v>
      </c>
      <c r="BH144" s="97">
        <f t="shared" si="22"/>
        <v>0</v>
      </c>
      <c r="BI144" s="97">
        <f t="shared" si="23"/>
        <v>0</v>
      </c>
      <c r="BJ144" s="13" t="s">
        <v>83</v>
      </c>
      <c r="BK144" s="97">
        <f t="shared" si="24"/>
        <v>0</v>
      </c>
      <c r="BL144" s="13" t="s">
        <v>245</v>
      </c>
      <c r="BM144" s="169" t="s">
        <v>305</v>
      </c>
    </row>
    <row r="145" spans="2:65" s="1" customFormat="1" ht="21.75" customHeight="1" x14ac:dyDescent="0.2">
      <c r="B145" s="131"/>
      <c r="C145" s="170" t="s">
        <v>274</v>
      </c>
      <c r="D145" s="170" t="s">
        <v>275</v>
      </c>
      <c r="E145" s="171" t="s">
        <v>2873</v>
      </c>
      <c r="F145" s="172" t="s">
        <v>3067</v>
      </c>
      <c r="G145" s="173" t="s">
        <v>353</v>
      </c>
      <c r="H145" s="174">
        <v>1</v>
      </c>
      <c r="I145" s="175"/>
      <c r="J145" s="176">
        <f t="shared" si="15"/>
        <v>0</v>
      </c>
      <c r="K145" s="177"/>
      <c r="L145" s="178"/>
      <c r="M145" s="179" t="s">
        <v>1</v>
      </c>
      <c r="N145" s="180" t="s">
        <v>37</v>
      </c>
      <c r="P145" s="167">
        <f t="shared" si="16"/>
        <v>0</v>
      </c>
      <c r="Q145" s="167">
        <v>0</v>
      </c>
      <c r="R145" s="167">
        <f t="shared" si="17"/>
        <v>0</v>
      </c>
      <c r="S145" s="167">
        <v>0</v>
      </c>
      <c r="T145" s="168">
        <f t="shared" si="18"/>
        <v>0</v>
      </c>
      <c r="AR145" s="169" t="s">
        <v>270</v>
      </c>
      <c r="AT145" s="169" t="s">
        <v>275</v>
      </c>
      <c r="AU145" s="169" t="s">
        <v>78</v>
      </c>
      <c r="AY145" s="13" t="s">
        <v>239</v>
      </c>
      <c r="BE145" s="97">
        <f t="shared" si="19"/>
        <v>0</v>
      </c>
      <c r="BF145" s="97">
        <f t="shared" si="20"/>
        <v>0</v>
      </c>
      <c r="BG145" s="97">
        <f t="shared" si="21"/>
        <v>0</v>
      </c>
      <c r="BH145" s="97">
        <f t="shared" si="22"/>
        <v>0</v>
      </c>
      <c r="BI145" s="97">
        <f t="shared" si="23"/>
        <v>0</v>
      </c>
      <c r="BJ145" s="13" t="s">
        <v>83</v>
      </c>
      <c r="BK145" s="97">
        <f t="shared" si="24"/>
        <v>0</v>
      </c>
      <c r="BL145" s="13" t="s">
        <v>245</v>
      </c>
      <c r="BM145" s="169" t="s">
        <v>313</v>
      </c>
    </row>
    <row r="146" spans="2:65" s="1" customFormat="1" ht="24.2" customHeight="1" x14ac:dyDescent="0.2">
      <c r="B146" s="131"/>
      <c r="C146" s="158" t="s">
        <v>280</v>
      </c>
      <c r="D146" s="158" t="s">
        <v>241</v>
      </c>
      <c r="E146" s="159" t="s">
        <v>3068</v>
      </c>
      <c r="F146" s="160" t="s">
        <v>3069</v>
      </c>
      <c r="G146" s="161" t="s">
        <v>3070</v>
      </c>
      <c r="H146" s="162">
        <v>1</v>
      </c>
      <c r="I146" s="163"/>
      <c r="J146" s="164">
        <f t="shared" si="15"/>
        <v>0</v>
      </c>
      <c r="K146" s="165"/>
      <c r="L146" s="30"/>
      <c r="M146" s="166" t="s">
        <v>1</v>
      </c>
      <c r="N146" s="130" t="s">
        <v>37</v>
      </c>
      <c r="P146" s="167">
        <f t="shared" si="16"/>
        <v>0</v>
      </c>
      <c r="Q146" s="167">
        <v>0</v>
      </c>
      <c r="R146" s="167">
        <f t="shared" si="17"/>
        <v>0</v>
      </c>
      <c r="S146" s="167">
        <v>0</v>
      </c>
      <c r="T146" s="168">
        <f t="shared" si="18"/>
        <v>0</v>
      </c>
      <c r="AR146" s="169" t="s">
        <v>245</v>
      </c>
      <c r="AT146" s="169" t="s">
        <v>241</v>
      </c>
      <c r="AU146" s="169" t="s">
        <v>78</v>
      </c>
      <c r="AY146" s="13" t="s">
        <v>239</v>
      </c>
      <c r="BE146" s="97">
        <f t="shared" si="19"/>
        <v>0</v>
      </c>
      <c r="BF146" s="97">
        <f t="shared" si="20"/>
        <v>0</v>
      </c>
      <c r="BG146" s="97">
        <f t="shared" si="21"/>
        <v>0</v>
      </c>
      <c r="BH146" s="97">
        <f t="shared" si="22"/>
        <v>0</v>
      </c>
      <c r="BI146" s="97">
        <f t="shared" si="23"/>
        <v>0</v>
      </c>
      <c r="BJ146" s="13" t="s">
        <v>83</v>
      </c>
      <c r="BK146" s="97">
        <f t="shared" si="24"/>
        <v>0</v>
      </c>
      <c r="BL146" s="13" t="s">
        <v>245</v>
      </c>
      <c r="BM146" s="169" t="s">
        <v>7</v>
      </c>
    </row>
    <row r="147" spans="2:65" s="1" customFormat="1" ht="16.5" customHeight="1" x14ac:dyDescent="0.2">
      <c r="B147" s="131"/>
      <c r="C147" s="170" t="s">
        <v>285</v>
      </c>
      <c r="D147" s="170" t="s">
        <v>275</v>
      </c>
      <c r="E147" s="171" t="s">
        <v>2875</v>
      </c>
      <c r="F147" s="172" t="s">
        <v>3071</v>
      </c>
      <c r="G147" s="173" t="s">
        <v>353</v>
      </c>
      <c r="H147" s="174">
        <v>1</v>
      </c>
      <c r="I147" s="175"/>
      <c r="J147" s="176">
        <f t="shared" si="15"/>
        <v>0</v>
      </c>
      <c r="K147" s="177"/>
      <c r="L147" s="178"/>
      <c r="M147" s="179" t="s">
        <v>1</v>
      </c>
      <c r="N147" s="180" t="s">
        <v>37</v>
      </c>
      <c r="P147" s="167">
        <f t="shared" si="16"/>
        <v>0</v>
      </c>
      <c r="Q147" s="167">
        <v>0</v>
      </c>
      <c r="R147" s="167">
        <f t="shared" si="17"/>
        <v>0</v>
      </c>
      <c r="S147" s="167">
        <v>0</v>
      </c>
      <c r="T147" s="168">
        <f t="shared" si="18"/>
        <v>0</v>
      </c>
      <c r="AR147" s="169" t="s">
        <v>270</v>
      </c>
      <c r="AT147" s="169" t="s">
        <v>275</v>
      </c>
      <c r="AU147" s="169" t="s">
        <v>78</v>
      </c>
      <c r="AY147" s="13" t="s">
        <v>239</v>
      </c>
      <c r="BE147" s="97">
        <f t="shared" si="19"/>
        <v>0</v>
      </c>
      <c r="BF147" s="97">
        <f t="shared" si="20"/>
        <v>0</v>
      </c>
      <c r="BG147" s="97">
        <f t="shared" si="21"/>
        <v>0</v>
      </c>
      <c r="BH147" s="97">
        <f t="shared" si="22"/>
        <v>0</v>
      </c>
      <c r="BI147" s="97">
        <f t="shared" si="23"/>
        <v>0</v>
      </c>
      <c r="BJ147" s="13" t="s">
        <v>83</v>
      </c>
      <c r="BK147" s="97">
        <f t="shared" si="24"/>
        <v>0</v>
      </c>
      <c r="BL147" s="13" t="s">
        <v>245</v>
      </c>
      <c r="BM147" s="169" t="s">
        <v>328</v>
      </c>
    </row>
    <row r="148" spans="2:65" s="1" customFormat="1" ht="21.75" customHeight="1" x14ac:dyDescent="0.2">
      <c r="B148" s="131"/>
      <c r="C148" s="158" t="s">
        <v>289</v>
      </c>
      <c r="D148" s="158" t="s">
        <v>241</v>
      </c>
      <c r="E148" s="159" t="s">
        <v>3072</v>
      </c>
      <c r="F148" s="160" t="s">
        <v>3073</v>
      </c>
      <c r="G148" s="161" t="s">
        <v>3070</v>
      </c>
      <c r="H148" s="162">
        <v>1</v>
      </c>
      <c r="I148" s="163"/>
      <c r="J148" s="164">
        <f t="shared" si="15"/>
        <v>0</v>
      </c>
      <c r="K148" s="165"/>
      <c r="L148" s="30"/>
      <c r="M148" s="166" t="s">
        <v>1</v>
      </c>
      <c r="N148" s="130" t="s">
        <v>37</v>
      </c>
      <c r="P148" s="167">
        <f t="shared" si="16"/>
        <v>0</v>
      </c>
      <c r="Q148" s="167">
        <v>0</v>
      </c>
      <c r="R148" s="167">
        <f t="shared" si="17"/>
        <v>0</v>
      </c>
      <c r="S148" s="167">
        <v>0</v>
      </c>
      <c r="T148" s="168">
        <f t="shared" si="18"/>
        <v>0</v>
      </c>
      <c r="AR148" s="169" t="s">
        <v>245</v>
      </c>
      <c r="AT148" s="169" t="s">
        <v>241</v>
      </c>
      <c r="AU148" s="169" t="s">
        <v>78</v>
      </c>
      <c r="AY148" s="13" t="s">
        <v>239</v>
      </c>
      <c r="BE148" s="97">
        <f t="shared" si="19"/>
        <v>0</v>
      </c>
      <c r="BF148" s="97">
        <f t="shared" si="20"/>
        <v>0</v>
      </c>
      <c r="BG148" s="97">
        <f t="shared" si="21"/>
        <v>0</v>
      </c>
      <c r="BH148" s="97">
        <f t="shared" si="22"/>
        <v>0</v>
      </c>
      <c r="BI148" s="97">
        <f t="shared" si="23"/>
        <v>0</v>
      </c>
      <c r="BJ148" s="13" t="s">
        <v>83</v>
      </c>
      <c r="BK148" s="97">
        <f t="shared" si="24"/>
        <v>0</v>
      </c>
      <c r="BL148" s="13" t="s">
        <v>245</v>
      </c>
      <c r="BM148" s="169" t="s">
        <v>338</v>
      </c>
    </row>
    <row r="149" spans="2:65" s="1" customFormat="1" ht="16.5" customHeight="1" x14ac:dyDescent="0.2">
      <c r="B149" s="131"/>
      <c r="C149" s="158" t="s">
        <v>293</v>
      </c>
      <c r="D149" s="158" t="s">
        <v>241</v>
      </c>
      <c r="E149" s="159" t="s">
        <v>3074</v>
      </c>
      <c r="F149" s="160" t="s">
        <v>3075</v>
      </c>
      <c r="G149" s="161" t="s">
        <v>353</v>
      </c>
      <c r="H149" s="162">
        <v>8</v>
      </c>
      <c r="I149" s="163"/>
      <c r="J149" s="164">
        <f t="shared" si="15"/>
        <v>0</v>
      </c>
      <c r="K149" s="165"/>
      <c r="L149" s="30"/>
      <c r="M149" s="166" t="s">
        <v>1</v>
      </c>
      <c r="N149" s="130" t="s">
        <v>37</v>
      </c>
      <c r="P149" s="167">
        <f t="shared" si="16"/>
        <v>0</v>
      </c>
      <c r="Q149" s="167">
        <v>0</v>
      </c>
      <c r="R149" s="167">
        <f t="shared" si="17"/>
        <v>0</v>
      </c>
      <c r="S149" s="167">
        <v>0</v>
      </c>
      <c r="T149" s="168">
        <f t="shared" si="18"/>
        <v>0</v>
      </c>
      <c r="AR149" s="169" t="s">
        <v>245</v>
      </c>
      <c r="AT149" s="169" t="s">
        <v>241</v>
      </c>
      <c r="AU149" s="169" t="s">
        <v>78</v>
      </c>
      <c r="AY149" s="13" t="s">
        <v>239</v>
      </c>
      <c r="BE149" s="97">
        <f t="shared" si="19"/>
        <v>0</v>
      </c>
      <c r="BF149" s="97">
        <f t="shared" si="20"/>
        <v>0</v>
      </c>
      <c r="BG149" s="97">
        <f t="shared" si="21"/>
        <v>0</v>
      </c>
      <c r="BH149" s="97">
        <f t="shared" si="22"/>
        <v>0</v>
      </c>
      <c r="BI149" s="97">
        <f t="shared" si="23"/>
        <v>0</v>
      </c>
      <c r="BJ149" s="13" t="s">
        <v>83</v>
      </c>
      <c r="BK149" s="97">
        <f t="shared" si="24"/>
        <v>0</v>
      </c>
      <c r="BL149" s="13" t="s">
        <v>245</v>
      </c>
      <c r="BM149" s="169" t="s">
        <v>346</v>
      </c>
    </row>
    <row r="150" spans="2:65" s="1" customFormat="1" ht="16.5" customHeight="1" x14ac:dyDescent="0.2">
      <c r="B150" s="131"/>
      <c r="C150" s="158" t="s">
        <v>297</v>
      </c>
      <c r="D150" s="158" t="s">
        <v>241</v>
      </c>
      <c r="E150" s="159" t="s">
        <v>3076</v>
      </c>
      <c r="F150" s="160" t="s">
        <v>3077</v>
      </c>
      <c r="G150" s="161" t="s">
        <v>3070</v>
      </c>
      <c r="H150" s="162">
        <v>1</v>
      </c>
      <c r="I150" s="163"/>
      <c r="J150" s="164">
        <f t="shared" si="15"/>
        <v>0</v>
      </c>
      <c r="K150" s="165"/>
      <c r="L150" s="30"/>
      <c r="M150" s="166" t="s">
        <v>1</v>
      </c>
      <c r="N150" s="130" t="s">
        <v>37</v>
      </c>
      <c r="P150" s="167">
        <f t="shared" si="16"/>
        <v>0</v>
      </c>
      <c r="Q150" s="167">
        <v>0</v>
      </c>
      <c r="R150" s="167">
        <f t="shared" si="17"/>
        <v>0</v>
      </c>
      <c r="S150" s="167">
        <v>0</v>
      </c>
      <c r="T150" s="168">
        <f t="shared" si="18"/>
        <v>0</v>
      </c>
      <c r="AR150" s="169" t="s">
        <v>245</v>
      </c>
      <c r="AT150" s="169" t="s">
        <v>241</v>
      </c>
      <c r="AU150" s="169" t="s">
        <v>78</v>
      </c>
      <c r="AY150" s="13" t="s">
        <v>239</v>
      </c>
      <c r="BE150" s="97">
        <f t="shared" si="19"/>
        <v>0</v>
      </c>
      <c r="BF150" s="97">
        <f t="shared" si="20"/>
        <v>0</v>
      </c>
      <c r="BG150" s="97">
        <f t="shared" si="21"/>
        <v>0</v>
      </c>
      <c r="BH150" s="97">
        <f t="shared" si="22"/>
        <v>0</v>
      </c>
      <c r="BI150" s="97">
        <f t="shared" si="23"/>
        <v>0</v>
      </c>
      <c r="BJ150" s="13" t="s">
        <v>83</v>
      </c>
      <c r="BK150" s="97">
        <f t="shared" si="24"/>
        <v>0</v>
      </c>
      <c r="BL150" s="13" t="s">
        <v>245</v>
      </c>
      <c r="BM150" s="169" t="s">
        <v>355</v>
      </c>
    </row>
    <row r="151" spans="2:65" s="1" customFormat="1" ht="16.5" customHeight="1" x14ac:dyDescent="0.2">
      <c r="B151" s="131"/>
      <c r="C151" s="158" t="s">
        <v>301</v>
      </c>
      <c r="D151" s="158" t="s">
        <v>241</v>
      </c>
      <c r="E151" s="159" t="s">
        <v>3078</v>
      </c>
      <c r="F151" s="160" t="s">
        <v>3079</v>
      </c>
      <c r="G151" s="161" t="s">
        <v>331</v>
      </c>
      <c r="H151" s="162">
        <v>40</v>
      </c>
      <c r="I151" s="163"/>
      <c r="J151" s="164">
        <f t="shared" si="15"/>
        <v>0</v>
      </c>
      <c r="K151" s="165"/>
      <c r="L151" s="30"/>
      <c r="M151" s="166" t="s">
        <v>1</v>
      </c>
      <c r="N151" s="130" t="s">
        <v>37</v>
      </c>
      <c r="P151" s="167">
        <f t="shared" si="16"/>
        <v>0</v>
      </c>
      <c r="Q151" s="167">
        <v>0</v>
      </c>
      <c r="R151" s="167">
        <f t="shared" si="17"/>
        <v>0</v>
      </c>
      <c r="S151" s="167">
        <v>0</v>
      </c>
      <c r="T151" s="168">
        <f t="shared" si="18"/>
        <v>0</v>
      </c>
      <c r="AR151" s="169" t="s">
        <v>245</v>
      </c>
      <c r="AT151" s="169" t="s">
        <v>241</v>
      </c>
      <c r="AU151" s="169" t="s">
        <v>78</v>
      </c>
      <c r="AY151" s="13" t="s">
        <v>239</v>
      </c>
      <c r="BE151" s="97">
        <f t="shared" si="19"/>
        <v>0</v>
      </c>
      <c r="BF151" s="97">
        <f t="shared" si="20"/>
        <v>0</v>
      </c>
      <c r="BG151" s="97">
        <f t="shared" si="21"/>
        <v>0</v>
      </c>
      <c r="BH151" s="97">
        <f t="shared" si="22"/>
        <v>0</v>
      </c>
      <c r="BI151" s="97">
        <f t="shared" si="23"/>
        <v>0</v>
      </c>
      <c r="BJ151" s="13" t="s">
        <v>83</v>
      </c>
      <c r="BK151" s="97">
        <f t="shared" si="24"/>
        <v>0</v>
      </c>
      <c r="BL151" s="13" t="s">
        <v>245</v>
      </c>
      <c r="BM151" s="169" t="s">
        <v>363</v>
      </c>
    </row>
    <row r="152" spans="2:65" s="1" customFormat="1" ht="24.2" customHeight="1" x14ac:dyDescent="0.2">
      <c r="B152" s="131"/>
      <c r="C152" s="158" t="s">
        <v>305</v>
      </c>
      <c r="D152" s="158" t="s">
        <v>241</v>
      </c>
      <c r="E152" s="159" t="s">
        <v>3080</v>
      </c>
      <c r="F152" s="160" t="s">
        <v>3081</v>
      </c>
      <c r="G152" s="161" t="s">
        <v>331</v>
      </c>
      <c r="H152" s="162">
        <v>40</v>
      </c>
      <c r="I152" s="163"/>
      <c r="J152" s="164">
        <f t="shared" si="15"/>
        <v>0</v>
      </c>
      <c r="K152" s="165"/>
      <c r="L152" s="30"/>
      <c r="M152" s="166" t="s">
        <v>1</v>
      </c>
      <c r="N152" s="130" t="s">
        <v>37</v>
      </c>
      <c r="P152" s="167">
        <f t="shared" si="16"/>
        <v>0</v>
      </c>
      <c r="Q152" s="167">
        <v>0</v>
      </c>
      <c r="R152" s="167">
        <f t="shared" si="17"/>
        <v>0</v>
      </c>
      <c r="S152" s="167">
        <v>0</v>
      </c>
      <c r="T152" s="168">
        <f t="shared" si="18"/>
        <v>0</v>
      </c>
      <c r="AR152" s="169" t="s">
        <v>245</v>
      </c>
      <c r="AT152" s="169" t="s">
        <v>241</v>
      </c>
      <c r="AU152" s="169" t="s">
        <v>78</v>
      </c>
      <c r="AY152" s="13" t="s">
        <v>239</v>
      </c>
      <c r="BE152" s="97">
        <f t="shared" si="19"/>
        <v>0</v>
      </c>
      <c r="BF152" s="97">
        <f t="shared" si="20"/>
        <v>0</v>
      </c>
      <c r="BG152" s="97">
        <f t="shared" si="21"/>
        <v>0</v>
      </c>
      <c r="BH152" s="97">
        <f t="shared" si="22"/>
        <v>0</v>
      </c>
      <c r="BI152" s="97">
        <f t="shared" si="23"/>
        <v>0</v>
      </c>
      <c r="BJ152" s="13" t="s">
        <v>83</v>
      </c>
      <c r="BK152" s="97">
        <f t="shared" si="24"/>
        <v>0</v>
      </c>
      <c r="BL152" s="13" t="s">
        <v>245</v>
      </c>
      <c r="BM152" s="169" t="s">
        <v>371</v>
      </c>
    </row>
    <row r="153" spans="2:65" s="1" customFormat="1" ht="16.5" customHeight="1" x14ac:dyDescent="0.2">
      <c r="B153" s="131"/>
      <c r="C153" s="158" t="s">
        <v>309</v>
      </c>
      <c r="D153" s="158" t="s">
        <v>241</v>
      </c>
      <c r="E153" s="159" t="s">
        <v>2855</v>
      </c>
      <c r="F153" s="160" t="s">
        <v>3082</v>
      </c>
      <c r="G153" s="161" t="s">
        <v>3083</v>
      </c>
      <c r="H153" s="162">
        <v>8</v>
      </c>
      <c r="I153" s="163"/>
      <c r="J153" s="164">
        <f t="shared" si="15"/>
        <v>0</v>
      </c>
      <c r="K153" s="165"/>
      <c r="L153" s="30"/>
      <c r="M153" s="166" t="s">
        <v>1</v>
      </c>
      <c r="N153" s="130" t="s">
        <v>37</v>
      </c>
      <c r="P153" s="167">
        <f t="shared" si="16"/>
        <v>0</v>
      </c>
      <c r="Q153" s="167">
        <v>0</v>
      </c>
      <c r="R153" s="167">
        <f t="shared" si="17"/>
        <v>0</v>
      </c>
      <c r="S153" s="167">
        <v>0</v>
      </c>
      <c r="T153" s="168">
        <f t="shared" si="18"/>
        <v>0</v>
      </c>
      <c r="AR153" s="169" t="s">
        <v>245</v>
      </c>
      <c r="AT153" s="169" t="s">
        <v>241</v>
      </c>
      <c r="AU153" s="169" t="s">
        <v>78</v>
      </c>
      <c r="AY153" s="13" t="s">
        <v>239</v>
      </c>
      <c r="BE153" s="97">
        <f t="shared" si="19"/>
        <v>0</v>
      </c>
      <c r="BF153" s="97">
        <f t="shared" si="20"/>
        <v>0</v>
      </c>
      <c r="BG153" s="97">
        <f t="shared" si="21"/>
        <v>0</v>
      </c>
      <c r="BH153" s="97">
        <f t="shared" si="22"/>
        <v>0</v>
      </c>
      <c r="BI153" s="97">
        <f t="shared" si="23"/>
        <v>0</v>
      </c>
      <c r="BJ153" s="13" t="s">
        <v>83</v>
      </c>
      <c r="BK153" s="97">
        <f t="shared" si="24"/>
        <v>0</v>
      </c>
      <c r="BL153" s="13" t="s">
        <v>245</v>
      </c>
      <c r="BM153" s="169" t="s">
        <v>379</v>
      </c>
    </row>
    <row r="154" spans="2:65" s="1" customFormat="1" ht="24.2" customHeight="1" x14ac:dyDescent="0.2">
      <c r="B154" s="131"/>
      <c r="C154" s="158" t="s">
        <v>313</v>
      </c>
      <c r="D154" s="158" t="s">
        <v>241</v>
      </c>
      <c r="E154" s="159" t="s">
        <v>3084</v>
      </c>
      <c r="F154" s="160" t="s">
        <v>3085</v>
      </c>
      <c r="G154" s="161" t="s">
        <v>1082</v>
      </c>
      <c r="H154" s="199">
        <v>0.7</v>
      </c>
      <c r="I154" s="163"/>
      <c r="J154" s="164">
        <f t="shared" si="15"/>
        <v>0</v>
      </c>
      <c r="K154" s="165"/>
      <c r="L154" s="30"/>
      <c r="M154" s="166" t="s">
        <v>1</v>
      </c>
      <c r="N154" s="130" t="s">
        <v>37</v>
      </c>
      <c r="P154" s="167">
        <f t="shared" si="16"/>
        <v>0</v>
      </c>
      <c r="Q154" s="167">
        <v>0</v>
      </c>
      <c r="R154" s="167">
        <f t="shared" si="17"/>
        <v>0</v>
      </c>
      <c r="S154" s="167">
        <v>0</v>
      </c>
      <c r="T154" s="168">
        <f t="shared" si="18"/>
        <v>0</v>
      </c>
      <c r="AR154" s="169" t="s">
        <v>245</v>
      </c>
      <c r="AT154" s="169" t="s">
        <v>241</v>
      </c>
      <c r="AU154" s="169" t="s">
        <v>78</v>
      </c>
      <c r="AY154" s="13" t="s">
        <v>239</v>
      </c>
      <c r="BE154" s="97">
        <f t="shared" si="19"/>
        <v>0</v>
      </c>
      <c r="BF154" s="97">
        <f t="shared" si="20"/>
        <v>0</v>
      </c>
      <c r="BG154" s="97">
        <f t="shared" si="21"/>
        <v>0</v>
      </c>
      <c r="BH154" s="97">
        <f t="shared" si="22"/>
        <v>0</v>
      </c>
      <c r="BI154" s="97">
        <f t="shared" si="23"/>
        <v>0</v>
      </c>
      <c r="BJ154" s="13" t="s">
        <v>83</v>
      </c>
      <c r="BK154" s="97">
        <f t="shared" si="24"/>
        <v>0</v>
      </c>
      <c r="BL154" s="13" t="s">
        <v>245</v>
      </c>
      <c r="BM154" s="169" t="s">
        <v>387</v>
      </c>
    </row>
    <row r="155" spans="2:65" s="1" customFormat="1" ht="24.2" customHeight="1" x14ac:dyDescent="0.2">
      <c r="B155" s="131"/>
      <c r="C155" s="158" t="s">
        <v>317</v>
      </c>
      <c r="D155" s="158" t="s">
        <v>241</v>
      </c>
      <c r="E155" s="159" t="s">
        <v>3086</v>
      </c>
      <c r="F155" s="160" t="s">
        <v>2870</v>
      </c>
      <c r="G155" s="161" t="s">
        <v>1082</v>
      </c>
      <c r="H155" s="199">
        <v>0.75</v>
      </c>
      <c r="I155" s="163"/>
      <c r="J155" s="164">
        <f t="shared" si="15"/>
        <v>0</v>
      </c>
      <c r="K155" s="165"/>
      <c r="L155" s="30"/>
      <c r="M155" s="166" t="s">
        <v>1</v>
      </c>
      <c r="N155" s="130" t="s">
        <v>37</v>
      </c>
      <c r="P155" s="167">
        <f t="shared" si="16"/>
        <v>0</v>
      </c>
      <c r="Q155" s="167">
        <v>0</v>
      </c>
      <c r="R155" s="167">
        <f t="shared" si="17"/>
        <v>0</v>
      </c>
      <c r="S155" s="167">
        <v>0</v>
      </c>
      <c r="T155" s="168">
        <f t="shared" si="18"/>
        <v>0</v>
      </c>
      <c r="AR155" s="169" t="s">
        <v>245</v>
      </c>
      <c r="AT155" s="169" t="s">
        <v>241</v>
      </c>
      <c r="AU155" s="169" t="s">
        <v>78</v>
      </c>
      <c r="AY155" s="13" t="s">
        <v>239</v>
      </c>
      <c r="BE155" s="97">
        <f t="shared" si="19"/>
        <v>0</v>
      </c>
      <c r="BF155" s="97">
        <f t="shared" si="20"/>
        <v>0</v>
      </c>
      <c r="BG155" s="97">
        <f t="shared" si="21"/>
        <v>0</v>
      </c>
      <c r="BH155" s="97">
        <f t="shared" si="22"/>
        <v>0</v>
      </c>
      <c r="BI155" s="97">
        <f t="shared" si="23"/>
        <v>0</v>
      </c>
      <c r="BJ155" s="13" t="s">
        <v>83</v>
      </c>
      <c r="BK155" s="97">
        <f t="shared" si="24"/>
        <v>0</v>
      </c>
      <c r="BL155" s="13" t="s">
        <v>245</v>
      </c>
      <c r="BM155" s="169" t="s">
        <v>395</v>
      </c>
    </row>
    <row r="156" spans="2:65" s="11" customFormat="1" ht="25.9" customHeight="1" x14ac:dyDescent="0.2">
      <c r="B156" s="146"/>
      <c r="D156" s="147" t="s">
        <v>70</v>
      </c>
      <c r="E156" s="148" t="s">
        <v>3112</v>
      </c>
      <c r="F156" s="148" t="s">
        <v>2872</v>
      </c>
      <c r="I156" s="149"/>
      <c r="J156" s="150">
        <f>BK156</f>
        <v>0</v>
      </c>
      <c r="L156" s="146"/>
      <c r="M156" s="151"/>
      <c r="P156" s="152">
        <f>SUM(P157:P166)</f>
        <v>0</v>
      </c>
      <c r="R156" s="152">
        <f>SUM(R157:R166)</f>
        <v>0</v>
      </c>
      <c r="T156" s="153">
        <f>SUM(T157:T166)</f>
        <v>0</v>
      </c>
      <c r="AR156" s="147" t="s">
        <v>78</v>
      </c>
      <c r="AT156" s="154" t="s">
        <v>70</v>
      </c>
      <c r="AU156" s="154" t="s">
        <v>71</v>
      </c>
      <c r="AY156" s="147" t="s">
        <v>239</v>
      </c>
      <c r="BK156" s="155">
        <f>SUM(BK157:BK166)</f>
        <v>0</v>
      </c>
    </row>
    <row r="157" spans="2:65" s="1" customFormat="1" ht="16.5" customHeight="1" x14ac:dyDescent="0.2">
      <c r="B157" s="131"/>
      <c r="C157" s="170" t="s">
        <v>7</v>
      </c>
      <c r="D157" s="170" t="s">
        <v>275</v>
      </c>
      <c r="E157" s="171" t="s">
        <v>2877</v>
      </c>
      <c r="F157" s="172" t="s">
        <v>3088</v>
      </c>
      <c r="G157" s="173" t="s">
        <v>353</v>
      </c>
      <c r="H157" s="174">
        <v>5</v>
      </c>
      <c r="I157" s="175"/>
      <c r="J157" s="176">
        <f t="shared" ref="J157:J166" si="25">ROUND(I157*H157,2)</f>
        <v>0</v>
      </c>
      <c r="K157" s="177"/>
      <c r="L157" s="178"/>
      <c r="M157" s="179" t="s">
        <v>1</v>
      </c>
      <c r="N157" s="180" t="s">
        <v>37</v>
      </c>
      <c r="P157" s="167">
        <f t="shared" ref="P157:P166" si="26">O157*H157</f>
        <v>0</v>
      </c>
      <c r="Q157" s="167">
        <v>0</v>
      </c>
      <c r="R157" s="167">
        <f t="shared" ref="R157:R166" si="27">Q157*H157</f>
        <v>0</v>
      </c>
      <c r="S157" s="167">
        <v>0</v>
      </c>
      <c r="T157" s="168">
        <f t="shared" ref="T157:T166" si="28">S157*H157</f>
        <v>0</v>
      </c>
      <c r="AR157" s="169" t="s">
        <v>270</v>
      </c>
      <c r="AT157" s="169" t="s">
        <v>275</v>
      </c>
      <c r="AU157" s="169" t="s">
        <v>78</v>
      </c>
      <c r="AY157" s="13" t="s">
        <v>239</v>
      </c>
      <c r="BE157" s="97">
        <f t="shared" ref="BE157:BE166" si="29">IF(N157="základná",J157,0)</f>
        <v>0</v>
      </c>
      <c r="BF157" s="97">
        <f t="shared" ref="BF157:BF166" si="30">IF(N157="znížená",J157,0)</f>
        <v>0</v>
      </c>
      <c r="BG157" s="97">
        <f t="shared" ref="BG157:BG166" si="31">IF(N157="zákl. prenesená",J157,0)</f>
        <v>0</v>
      </c>
      <c r="BH157" s="97">
        <f t="shared" ref="BH157:BH166" si="32">IF(N157="zníž. prenesená",J157,0)</f>
        <v>0</v>
      </c>
      <c r="BI157" s="97">
        <f t="shared" ref="BI157:BI166" si="33">IF(N157="nulová",J157,0)</f>
        <v>0</v>
      </c>
      <c r="BJ157" s="13" t="s">
        <v>83</v>
      </c>
      <c r="BK157" s="97">
        <f t="shared" ref="BK157:BK166" si="34">ROUND(I157*H157,2)</f>
        <v>0</v>
      </c>
      <c r="BL157" s="13" t="s">
        <v>245</v>
      </c>
      <c r="BM157" s="169" t="s">
        <v>403</v>
      </c>
    </row>
    <row r="158" spans="2:65" s="1" customFormat="1" ht="16.5" customHeight="1" x14ac:dyDescent="0.2">
      <c r="B158" s="131"/>
      <c r="C158" s="170" t="s">
        <v>324</v>
      </c>
      <c r="D158" s="170" t="s">
        <v>275</v>
      </c>
      <c r="E158" s="171" t="s">
        <v>2879</v>
      </c>
      <c r="F158" s="172" t="s">
        <v>3089</v>
      </c>
      <c r="G158" s="173" t="s">
        <v>353</v>
      </c>
      <c r="H158" s="174">
        <v>2</v>
      </c>
      <c r="I158" s="175"/>
      <c r="J158" s="176">
        <f t="shared" si="25"/>
        <v>0</v>
      </c>
      <c r="K158" s="177"/>
      <c r="L158" s="178"/>
      <c r="M158" s="179" t="s">
        <v>1</v>
      </c>
      <c r="N158" s="180" t="s">
        <v>37</v>
      </c>
      <c r="P158" s="167">
        <f t="shared" si="26"/>
        <v>0</v>
      </c>
      <c r="Q158" s="167">
        <v>0</v>
      </c>
      <c r="R158" s="167">
        <f t="shared" si="27"/>
        <v>0</v>
      </c>
      <c r="S158" s="167">
        <v>0</v>
      </c>
      <c r="T158" s="168">
        <f t="shared" si="28"/>
        <v>0</v>
      </c>
      <c r="AR158" s="169" t="s">
        <v>270</v>
      </c>
      <c r="AT158" s="169" t="s">
        <v>275</v>
      </c>
      <c r="AU158" s="169" t="s">
        <v>78</v>
      </c>
      <c r="AY158" s="13" t="s">
        <v>239</v>
      </c>
      <c r="BE158" s="97">
        <f t="shared" si="29"/>
        <v>0</v>
      </c>
      <c r="BF158" s="97">
        <f t="shared" si="30"/>
        <v>0</v>
      </c>
      <c r="BG158" s="97">
        <f t="shared" si="31"/>
        <v>0</v>
      </c>
      <c r="BH158" s="97">
        <f t="shared" si="32"/>
        <v>0</v>
      </c>
      <c r="BI158" s="97">
        <f t="shared" si="33"/>
        <v>0</v>
      </c>
      <c r="BJ158" s="13" t="s">
        <v>83</v>
      </c>
      <c r="BK158" s="97">
        <f t="shared" si="34"/>
        <v>0</v>
      </c>
      <c r="BL158" s="13" t="s">
        <v>245</v>
      </c>
      <c r="BM158" s="169" t="s">
        <v>411</v>
      </c>
    </row>
    <row r="159" spans="2:65" s="1" customFormat="1" ht="16.5" customHeight="1" x14ac:dyDescent="0.2">
      <c r="B159" s="131"/>
      <c r="C159" s="158" t="s">
        <v>328</v>
      </c>
      <c r="D159" s="158" t="s">
        <v>241</v>
      </c>
      <c r="E159" s="159" t="s">
        <v>3090</v>
      </c>
      <c r="F159" s="160" t="s">
        <v>3091</v>
      </c>
      <c r="G159" s="161" t="s">
        <v>353</v>
      </c>
      <c r="H159" s="162">
        <v>7</v>
      </c>
      <c r="I159" s="163"/>
      <c r="J159" s="164">
        <f t="shared" si="25"/>
        <v>0</v>
      </c>
      <c r="K159" s="165"/>
      <c r="L159" s="30"/>
      <c r="M159" s="166" t="s">
        <v>1</v>
      </c>
      <c r="N159" s="130" t="s">
        <v>37</v>
      </c>
      <c r="P159" s="167">
        <f t="shared" si="26"/>
        <v>0</v>
      </c>
      <c r="Q159" s="167">
        <v>0</v>
      </c>
      <c r="R159" s="167">
        <f t="shared" si="27"/>
        <v>0</v>
      </c>
      <c r="S159" s="167">
        <v>0</v>
      </c>
      <c r="T159" s="168">
        <f t="shared" si="28"/>
        <v>0</v>
      </c>
      <c r="AR159" s="169" t="s">
        <v>245</v>
      </c>
      <c r="AT159" s="169" t="s">
        <v>241</v>
      </c>
      <c r="AU159" s="169" t="s">
        <v>78</v>
      </c>
      <c r="AY159" s="13" t="s">
        <v>239</v>
      </c>
      <c r="BE159" s="97">
        <f t="shared" si="29"/>
        <v>0</v>
      </c>
      <c r="BF159" s="97">
        <f t="shared" si="30"/>
        <v>0</v>
      </c>
      <c r="BG159" s="97">
        <f t="shared" si="31"/>
        <v>0</v>
      </c>
      <c r="BH159" s="97">
        <f t="shared" si="32"/>
        <v>0</v>
      </c>
      <c r="BI159" s="97">
        <f t="shared" si="33"/>
        <v>0</v>
      </c>
      <c r="BJ159" s="13" t="s">
        <v>83</v>
      </c>
      <c r="BK159" s="97">
        <f t="shared" si="34"/>
        <v>0</v>
      </c>
      <c r="BL159" s="13" t="s">
        <v>245</v>
      </c>
      <c r="BM159" s="169" t="s">
        <v>419</v>
      </c>
    </row>
    <row r="160" spans="2:65" s="1" customFormat="1" ht="16.5" customHeight="1" x14ac:dyDescent="0.2">
      <c r="B160" s="131"/>
      <c r="C160" s="170" t="s">
        <v>333</v>
      </c>
      <c r="D160" s="170" t="s">
        <v>275</v>
      </c>
      <c r="E160" s="171" t="s">
        <v>2889</v>
      </c>
      <c r="F160" s="172" t="s">
        <v>3092</v>
      </c>
      <c r="G160" s="173" t="s">
        <v>353</v>
      </c>
      <c r="H160" s="174">
        <v>1</v>
      </c>
      <c r="I160" s="175"/>
      <c r="J160" s="176">
        <f t="shared" si="25"/>
        <v>0</v>
      </c>
      <c r="K160" s="177"/>
      <c r="L160" s="178"/>
      <c r="M160" s="179" t="s">
        <v>1</v>
      </c>
      <c r="N160" s="180" t="s">
        <v>37</v>
      </c>
      <c r="P160" s="167">
        <f t="shared" si="26"/>
        <v>0</v>
      </c>
      <c r="Q160" s="167">
        <v>0</v>
      </c>
      <c r="R160" s="167">
        <f t="shared" si="27"/>
        <v>0</v>
      </c>
      <c r="S160" s="167">
        <v>0</v>
      </c>
      <c r="T160" s="168">
        <f t="shared" si="28"/>
        <v>0</v>
      </c>
      <c r="AR160" s="169" t="s">
        <v>270</v>
      </c>
      <c r="AT160" s="169" t="s">
        <v>275</v>
      </c>
      <c r="AU160" s="169" t="s">
        <v>78</v>
      </c>
      <c r="AY160" s="13" t="s">
        <v>239</v>
      </c>
      <c r="BE160" s="97">
        <f t="shared" si="29"/>
        <v>0</v>
      </c>
      <c r="BF160" s="97">
        <f t="shared" si="30"/>
        <v>0</v>
      </c>
      <c r="BG160" s="97">
        <f t="shared" si="31"/>
        <v>0</v>
      </c>
      <c r="BH160" s="97">
        <f t="shared" si="32"/>
        <v>0</v>
      </c>
      <c r="BI160" s="97">
        <f t="shared" si="33"/>
        <v>0</v>
      </c>
      <c r="BJ160" s="13" t="s">
        <v>83</v>
      </c>
      <c r="BK160" s="97">
        <f t="shared" si="34"/>
        <v>0</v>
      </c>
      <c r="BL160" s="13" t="s">
        <v>245</v>
      </c>
      <c r="BM160" s="169" t="s">
        <v>427</v>
      </c>
    </row>
    <row r="161" spans="2:65" s="1" customFormat="1" ht="24.2" customHeight="1" x14ac:dyDescent="0.2">
      <c r="B161" s="131"/>
      <c r="C161" s="158" t="s">
        <v>338</v>
      </c>
      <c r="D161" s="158" t="s">
        <v>241</v>
      </c>
      <c r="E161" s="159" t="s">
        <v>3093</v>
      </c>
      <c r="F161" s="160" t="s">
        <v>3094</v>
      </c>
      <c r="G161" s="161" t="s">
        <v>353</v>
      </c>
      <c r="H161" s="162">
        <v>1</v>
      </c>
      <c r="I161" s="163"/>
      <c r="J161" s="164">
        <f t="shared" si="25"/>
        <v>0</v>
      </c>
      <c r="K161" s="165"/>
      <c r="L161" s="30"/>
      <c r="M161" s="166" t="s">
        <v>1</v>
      </c>
      <c r="N161" s="130" t="s">
        <v>37</v>
      </c>
      <c r="P161" s="167">
        <f t="shared" si="26"/>
        <v>0</v>
      </c>
      <c r="Q161" s="167">
        <v>0</v>
      </c>
      <c r="R161" s="167">
        <f t="shared" si="27"/>
        <v>0</v>
      </c>
      <c r="S161" s="167">
        <v>0</v>
      </c>
      <c r="T161" s="168">
        <f t="shared" si="28"/>
        <v>0</v>
      </c>
      <c r="AR161" s="169" t="s">
        <v>245</v>
      </c>
      <c r="AT161" s="169" t="s">
        <v>241</v>
      </c>
      <c r="AU161" s="169" t="s">
        <v>78</v>
      </c>
      <c r="AY161" s="13" t="s">
        <v>239</v>
      </c>
      <c r="BE161" s="97">
        <f t="shared" si="29"/>
        <v>0</v>
      </c>
      <c r="BF161" s="97">
        <f t="shared" si="30"/>
        <v>0</v>
      </c>
      <c r="BG161" s="97">
        <f t="shared" si="31"/>
        <v>0</v>
      </c>
      <c r="BH161" s="97">
        <f t="shared" si="32"/>
        <v>0</v>
      </c>
      <c r="BI161" s="97">
        <f t="shared" si="33"/>
        <v>0</v>
      </c>
      <c r="BJ161" s="13" t="s">
        <v>83</v>
      </c>
      <c r="BK161" s="97">
        <f t="shared" si="34"/>
        <v>0</v>
      </c>
      <c r="BL161" s="13" t="s">
        <v>245</v>
      </c>
      <c r="BM161" s="169" t="s">
        <v>435</v>
      </c>
    </row>
    <row r="162" spans="2:65" s="1" customFormat="1" ht="16.5" customHeight="1" x14ac:dyDescent="0.2">
      <c r="B162" s="131"/>
      <c r="C162" s="170" t="s">
        <v>342</v>
      </c>
      <c r="D162" s="170" t="s">
        <v>275</v>
      </c>
      <c r="E162" s="171" t="s">
        <v>2893</v>
      </c>
      <c r="F162" s="172" t="s">
        <v>3095</v>
      </c>
      <c r="G162" s="173" t="s">
        <v>353</v>
      </c>
      <c r="H162" s="174">
        <v>2</v>
      </c>
      <c r="I162" s="175"/>
      <c r="J162" s="176">
        <f t="shared" si="25"/>
        <v>0</v>
      </c>
      <c r="K162" s="177"/>
      <c r="L162" s="178"/>
      <c r="M162" s="179" t="s">
        <v>1</v>
      </c>
      <c r="N162" s="180" t="s">
        <v>37</v>
      </c>
      <c r="P162" s="167">
        <f t="shared" si="26"/>
        <v>0</v>
      </c>
      <c r="Q162" s="167">
        <v>0</v>
      </c>
      <c r="R162" s="167">
        <f t="shared" si="27"/>
        <v>0</v>
      </c>
      <c r="S162" s="167">
        <v>0</v>
      </c>
      <c r="T162" s="168">
        <f t="shared" si="28"/>
        <v>0</v>
      </c>
      <c r="AR162" s="169" t="s">
        <v>270</v>
      </c>
      <c r="AT162" s="169" t="s">
        <v>275</v>
      </c>
      <c r="AU162" s="169" t="s">
        <v>78</v>
      </c>
      <c r="AY162" s="13" t="s">
        <v>239</v>
      </c>
      <c r="BE162" s="97">
        <f t="shared" si="29"/>
        <v>0</v>
      </c>
      <c r="BF162" s="97">
        <f t="shared" si="30"/>
        <v>0</v>
      </c>
      <c r="BG162" s="97">
        <f t="shared" si="31"/>
        <v>0</v>
      </c>
      <c r="BH162" s="97">
        <f t="shared" si="32"/>
        <v>0</v>
      </c>
      <c r="BI162" s="97">
        <f t="shared" si="33"/>
        <v>0</v>
      </c>
      <c r="BJ162" s="13" t="s">
        <v>83</v>
      </c>
      <c r="BK162" s="97">
        <f t="shared" si="34"/>
        <v>0</v>
      </c>
      <c r="BL162" s="13" t="s">
        <v>245</v>
      </c>
      <c r="BM162" s="169" t="s">
        <v>443</v>
      </c>
    </row>
    <row r="163" spans="2:65" s="1" customFormat="1" ht="16.5" customHeight="1" x14ac:dyDescent="0.2">
      <c r="B163" s="131"/>
      <c r="C163" s="170" t="s">
        <v>346</v>
      </c>
      <c r="D163" s="170" t="s">
        <v>275</v>
      </c>
      <c r="E163" s="171" t="s">
        <v>2897</v>
      </c>
      <c r="F163" s="172" t="s">
        <v>3096</v>
      </c>
      <c r="G163" s="173" t="s">
        <v>353</v>
      </c>
      <c r="H163" s="174">
        <v>1</v>
      </c>
      <c r="I163" s="175"/>
      <c r="J163" s="176">
        <f t="shared" si="25"/>
        <v>0</v>
      </c>
      <c r="K163" s="177"/>
      <c r="L163" s="178"/>
      <c r="M163" s="179" t="s">
        <v>1</v>
      </c>
      <c r="N163" s="180" t="s">
        <v>37</v>
      </c>
      <c r="P163" s="167">
        <f t="shared" si="26"/>
        <v>0</v>
      </c>
      <c r="Q163" s="167">
        <v>0</v>
      </c>
      <c r="R163" s="167">
        <f t="shared" si="27"/>
        <v>0</v>
      </c>
      <c r="S163" s="167">
        <v>0</v>
      </c>
      <c r="T163" s="168">
        <f t="shared" si="28"/>
        <v>0</v>
      </c>
      <c r="AR163" s="169" t="s">
        <v>270</v>
      </c>
      <c r="AT163" s="169" t="s">
        <v>275</v>
      </c>
      <c r="AU163" s="169" t="s">
        <v>78</v>
      </c>
      <c r="AY163" s="13" t="s">
        <v>239</v>
      </c>
      <c r="BE163" s="97">
        <f t="shared" si="29"/>
        <v>0</v>
      </c>
      <c r="BF163" s="97">
        <f t="shared" si="30"/>
        <v>0</v>
      </c>
      <c r="BG163" s="97">
        <f t="shared" si="31"/>
        <v>0</v>
      </c>
      <c r="BH163" s="97">
        <f t="shared" si="32"/>
        <v>0</v>
      </c>
      <c r="BI163" s="97">
        <f t="shared" si="33"/>
        <v>0</v>
      </c>
      <c r="BJ163" s="13" t="s">
        <v>83</v>
      </c>
      <c r="BK163" s="97">
        <f t="shared" si="34"/>
        <v>0</v>
      </c>
      <c r="BL163" s="13" t="s">
        <v>245</v>
      </c>
      <c r="BM163" s="169" t="s">
        <v>451</v>
      </c>
    </row>
    <row r="164" spans="2:65" s="1" customFormat="1" ht="33" customHeight="1" x14ac:dyDescent="0.2">
      <c r="B164" s="131"/>
      <c r="C164" s="158" t="s">
        <v>350</v>
      </c>
      <c r="D164" s="158" t="s">
        <v>241</v>
      </c>
      <c r="E164" s="159" t="s">
        <v>3097</v>
      </c>
      <c r="F164" s="160" t="s">
        <v>3098</v>
      </c>
      <c r="G164" s="161" t="s">
        <v>353</v>
      </c>
      <c r="H164" s="162">
        <v>3</v>
      </c>
      <c r="I164" s="163"/>
      <c r="J164" s="164">
        <f t="shared" si="25"/>
        <v>0</v>
      </c>
      <c r="K164" s="165"/>
      <c r="L164" s="30"/>
      <c r="M164" s="166" t="s">
        <v>1</v>
      </c>
      <c r="N164" s="130" t="s">
        <v>37</v>
      </c>
      <c r="P164" s="167">
        <f t="shared" si="26"/>
        <v>0</v>
      </c>
      <c r="Q164" s="167">
        <v>0</v>
      </c>
      <c r="R164" s="167">
        <f t="shared" si="27"/>
        <v>0</v>
      </c>
      <c r="S164" s="167">
        <v>0</v>
      </c>
      <c r="T164" s="168">
        <f t="shared" si="28"/>
        <v>0</v>
      </c>
      <c r="AR164" s="169" t="s">
        <v>245</v>
      </c>
      <c r="AT164" s="169" t="s">
        <v>241</v>
      </c>
      <c r="AU164" s="169" t="s">
        <v>78</v>
      </c>
      <c r="AY164" s="13" t="s">
        <v>239</v>
      </c>
      <c r="BE164" s="97">
        <f t="shared" si="29"/>
        <v>0</v>
      </c>
      <c r="BF164" s="97">
        <f t="shared" si="30"/>
        <v>0</v>
      </c>
      <c r="BG164" s="97">
        <f t="shared" si="31"/>
        <v>0</v>
      </c>
      <c r="BH164" s="97">
        <f t="shared" si="32"/>
        <v>0</v>
      </c>
      <c r="BI164" s="97">
        <f t="shared" si="33"/>
        <v>0</v>
      </c>
      <c r="BJ164" s="13" t="s">
        <v>83</v>
      </c>
      <c r="BK164" s="97">
        <f t="shared" si="34"/>
        <v>0</v>
      </c>
      <c r="BL164" s="13" t="s">
        <v>245</v>
      </c>
      <c r="BM164" s="169" t="s">
        <v>459</v>
      </c>
    </row>
    <row r="165" spans="2:65" s="1" customFormat="1" ht="24.2" customHeight="1" x14ac:dyDescent="0.2">
      <c r="B165" s="131"/>
      <c r="C165" s="158" t="s">
        <v>355</v>
      </c>
      <c r="D165" s="158" t="s">
        <v>241</v>
      </c>
      <c r="E165" s="159" t="s">
        <v>2908</v>
      </c>
      <c r="F165" s="160" t="s">
        <v>2909</v>
      </c>
      <c r="G165" s="161" t="s">
        <v>1082</v>
      </c>
      <c r="H165" s="199">
        <v>0.3</v>
      </c>
      <c r="I165" s="163"/>
      <c r="J165" s="164">
        <f t="shared" si="25"/>
        <v>0</v>
      </c>
      <c r="K165" s="165"/>
      <c r="L165" s="30"/>
      <c r="M165" s="166" t="s">
        <v>1</v>
      </c>
      <c r="N165" s="130" t="s">
        <v>37</v>
      </c>
      <c r="P165" s="167">
        <f t="shared" si="26"/>
        <v>0</v>
      </c>
      <c r="Q165" s="167">
        <v>0</v>
      </c>
      <c r="R165" s="167">
        <f t="shared" si="27"/>
        <v>0</v>
      </c>
      <c r="S165" s="167">
        <v>0</v>
      </c>
      <c r="T165" s="168">
        <f t="shared" si="28"/>
        <v>0</v>
      </c>
      <c r="AR165" s="169" t="s">
        <v>245</v>
      </c>
      <c r="AT165" s="169" t="s">
        <v>241</v>
      </c>
      <c r="AU165" s="169" t="s">
        <v>78</v>
      </c>
      <c r="AY165" s="13" t="s">
        <v>239</v>
      </c>
      <c r="BE165" s="97">
        <f t="shared" si="29"/>
        <v>0</v>
      </c>
      <c r="BF165" s="97">
        <f t="shared" si="30"/>
        <v>0</v>
      </c>
      <c r="BG165" s="97">
        <f t="shared" si="31"/>
        <v>0</v>
      </c>
      <c r="BH165" s="97">
        <f t="shared" si="32"/>
        <v>0</v>
      </c>
      <c r="BI165" s="97">
        <f t="shared" si="33"/>
        <v>0</v>
      </c>
      <c r="BJ165" s="13" t="s">
        <v>83</v>
      </c>
      <c r="BK165" s="97">
        <f t="shared" si="34"/>
        <v>0</v>
      </c>
      <c r="BL165" s="13" t="s">
        <v>245</v>
      </c>
      <c r="BM165" s="169" t="s">
        <v>467</v>
      </c>
    </row>
    <row r="166" spans="2:65" s="1" customFormat="1" ht="24.2" customHeight="1" x14ac:dyDescent="0.2">
      <c r="B166" s="131"/>
      <c r="C166" s="158" t="s">
        <v>359</v>
      </c>
      <c r="D166" s="158" t="s">
        <v>241</v>
      </c>
      <c r="E166" s="159" t="s">
        <v>2910</v>
      </c>
      <c r="F166" s="160" t="s">
        <v>2870</v>
      </c>
      <c r="G166" s="161" t="s">
        <v>1082</v>
      </c>
      <c r="H166" s="199">
        <v>0.3</v>
      </c>
      <c r="I166" s="163"/>
      <c r="J166" s="164">
        <f t="shared" si="25"/>
        <v>0</v>
      </c>
      <c r="K166" s="165"/>
      <c r="L166" s="30"/>
      <c r="M166" s="166" t="s">
        <v>1</v>
      </c>
      <c r="N166" s="130" t="s">
        <v>37</v>
      </c>
      <c r="P166" s="167">
        <f t="shared" si="26"/>
        <v>0</v>
      </c>
      <c r="Q166" s="167">
        <v>0</v>
      </c>
      <c r="R166" s="167">
        <f t="shared" si="27"/>
        <v>0</v>
      </c>
      <c r="S166" s="167">
        <v>0</v>
      </c>
      <c r="T166" s="168">
        <f t="shared" si="28"/>
        <v>0</v>
      </c>
      <c r="AR166" s="169" t="s">
        <v>245</v>
      </c>
      <c r="AT166" s="169" t="s">
        <v>241</v>
      </c>
      <c r="AU166" s="169" t="s">
        <v>78</v>
      </c>
      <c r="AY166" s="13" t="s">
        <v>239</v>
      </c>
      <c r="BE166" s="97">
        <f t="shared" si="29"/>
        <v>0</v>
      </c>
      <c r="BF166" s="97">
        <f t="shared" si="30"/>
        <v>0</v>
      </c>
      <c r="BG166" s="97">
        <f t="shared" si="31"/>
        <v>0</v>
      </c>
      <c r="BH166" s="97">
        <f t="shared" si="32"/>
        <v>0</v>
      </c>
      <c r="BI166" s="97">
        <f t="shared" si="33"/>
        <v>0</v>
      </c>
      <c r="BJ166" s="13" t="s">
        <v>83</v>
      </c>
      <c r="BK166" s="97">
        <f t="shared" si="34"/>
        <v>0</v>
      </c>
      <c r="BL166" s="13" t="s">
        <v>245</v>
      </c>
      <c r="BM166" s="169" t="s">
        <v>475</v>
      </c>
    </row>
    <row r="167" spans="2:65" s="11" customFormat="1" ht="25.9" customHeight="1" x14ac:dyDescent="0.2">
      <c r="B167" s="146"/>
      <c r="D167" s="147" t="s">
        <v>70</v>
      </c>
      <c r="E167" s="148" t="s">
        <v>3113</v>
      </c>
      <c r="F167" s="148" t="s">
        <v>3100</v>
      </c>
      <c r="I167" s="149"/>
      <c r="J167" s="150">
        <f>BK167</f>
        <v>0</v>
      </c>
      <c r="L167" s="146"/>
      <c r="M167" s="151"/>
      <c r="P167" s="152">
        <f>P168</f>
        <v>0</v>
      </c>
      <c r="R167" s="152">
        <f>R168</f>
        <v>0</v>
      </c>
      <c r="T167" s="153">
        <f>T168</f>
        <v>0</v>
      </c>
      <c r="AR167" s="147" t="s">
        <v>78</v>
      </c>
      <c r="AT167" s="154" t="s">
        <v>70</v>
      </c>
      <c r="AU167" s="154" t="s">
        <v>71</v>
      </c>
      <c r="AY167" s="147" t="s">
        <v>239</v>
      </c>
      <c r="BK167" s="155">
        <f>BK168</f>
        <v>0</v>
      </c>
    </row>
    <row r="168" spans="2:65" s="1" customFormat="1" ht="16.5" customHeight="1" x14ac:dyDescent="0.2">
      <c r="B168" s="131"/>
      <c r="C168" s="158" t="s">
        <v>363</v>
      </c>
      <c r="D168" s="158" t="s">
        <v>241</v>
      </c>
      <c r="E168" s="159" t="s">
        <v>2873</v>
      </c>
      <c r="F168" s="160" t="s">
        <v>3101</v>
      </c>
      <c r="G168" s="161" t="s">
        <v>353</v>
      </c>
      <c r="H168" s="162">
        <v>1</v>
      </c>
      <c r="I168" s="163"/>
      <c r="J168" s="164">
        <f>ROUND(I168*H168,2)</f>
        <v>0</v>
      </c>
      <c r="K168" s="165"/>
      <c r="L168" s="30"/>
      <c r="M168" s="182" t="s">
        <v>1</v>
      </c>
      <c r="N168" s="183" t="s">
        <v>37</v>
      </c>
      <c r="O168" s="184"/>
      <c r="P168" s="185">
        <f>O168*H168</f>
        <v>0</v>
      </c>
      <c r="Q168" s="185">
        <v>0</v>
      </c>
      <c r="R168" s="185">
        <f>Q168*H168</f>
        <v>0</v>
      </c>
      <c r="S168" s="185">
        <v>0</v>
      </c>
      <c r="T168" s="186">
        <f>S168*H168</f>
        <v>0</v>
      </c>
      <c r="AR168" s="169" t="s">
        <v>245</v>
      </c>
      <c r="AT168" s="169" t="s">
        <v>241</v>
      </c>
      <c r="AU168" s="169" t="s">
        <v>78</v>
      </c>
      <c r="AY168" s="13" t="s">
        <v>239</v>
      </c>
      <c r="BE168" s="97">
        <f>IF(N168="základná",J168,0)</f>
        <v>0</v>
      </c>
      <c r="BF168" s="97">
        <f>IF(N168="znížená",J168,0)</f>
        <v>0</v>
      </c>
      <c r="BG168" s="97">
        <f>IF(N168="zákl. prenesená",J168,0)</f>
        <v>0</v>
      </c>
      <c r="BH168" s="97">
        <f>IF(N168="zníž. prenesená",J168,0)</f>
        <v>0</v>
      </c>
      <c r="BI168" s="97">
        <f>IF(N168="nulová",J168,0)</f>
        <v>0</v>
      </c>
      <c r="BJ168" s="13" t="s">
        <v>83</v>
      </c>
      <c r="BK168" s="97">
        <f>ROUND(I168*H168,2)</f>
        <v>0</v>
      </c>
      <c r="BL168" s="13" t="s">
        <v>245</v>
      </c>
      <c r="BM168" s="169" t="s">
        <v>483</v>
      </c>
    </row>
    <row r="169" spans="2:65" s="1" customFormat="1" ht="6.95" customHeight="1" x14ac:dyDescent="0.2">
      <c r="B169" s="45"/>
      <c r="C169" s="46"/>
      <c r="D169" s="46"/>
      <c r="E169" s="46"/>
      <c r="F169" s="46"/>
      <c r="G169" s="46"/>
      <c r="H169" s="46"/>
      <c r="I169" s="46"/>
      <c r="J169" s="46"/>
      <c r="K169" s="46"/>
      <c r="L169" s="30"/>
    </row>
  </sheetData>
  <autoFilter ref="C133:K168" xr:uid="{00000000-0009-0000-0000-000012000000}"/>
  <mergeCells count="17">
    <mergeCell ref="L2:V2"/>
    <mergeCell ref="D108:F108"/>
    <mergeCell ref="D109:F109"/>
    <mergeCell ref="D110:F110"/>
    <mergeCell ref="E122:H122"/>
    <mergeCell ref="E85:H85"/>
    <mergeCell ref="E87:H87"/>
    <mergeCell ref="E89:H89"/>
    <mergeCell ref="D106:F106"/>
    <mergeCell ref="D107:F107"/>
    <mergeCell ref="E7:H7"/>
    <mergeCell ref="E9:H9"/>
    <mergeCell ref="E11:H11"/>
    <mergeCell ref="E20:H20"/>
    <mergeCell ref="E29:H29"/>
    <mergeCell ref="E126:H126"/>
    <mergeCell ref="E124:H124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597"/>
  <sheetViews>
    <sheetView showGridLines="0" tabSelected="1" topLeftCell="A494" workbookViewId="0">
      <selection activeCell="J498" sqref="J498"/>
    </sheetView>
  </sheetViews>
  <sheetFormatPr defaultRowHeight="11.25" x14ac:dyDescent="0.2"/>
  <cols>
    <col min="1" max="1" width="8.33203125" customWidth="1"/>
    <col min="2" max="2" width="1.1640625" customWidth="1"/>
    <col min="3" max="3" width="6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3" max="66" width="0" hidden="1" customWidth="1"/>
  </cols>
  <sheetData>
    <row r="2" spans="2:46" ht="36.950000000000003" customHeight="1" x14ac:dyDescent="0.2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3" t="s">
        <v>84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4587</v>
      </c>
      <c r="L4" s="16"/>
      <c r="M4" s="103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14</v>
      </c>
      <c r="L6" s="16"/>
    </row>
    <row r="7" spans="2:46" ht="16.5" customHeight="1" x14ac:dyDescent="0.2">
      <c r="B7" s="16"/>
      <c r="E7" s="259" t="str">
        <f>'Rekapitulácia stavby'!K6</f>
        <v>KFA - Košická futbalová aréna II. a III. etapa</v>
      </c>
      <c r="F7" s="261"/>
      <c r="G7" s="261"/>
      <c r="H7" s="261"/>
      <c r="L7" s="16"/>
    </row>
    <row r="8" spans="2:46" ht="12" customHeight="1" x14ac:dyDescent="0.2">
      <c r="B8" s="16"/>
      <c r="D8" s="23" t="s">
        <v>180</v>
      </c>
      <c r="L8" s="16"/>
    </row>
    <row r="9" spans="2:46" s="1" customFormat="1" ht="16.5" customHeight="1" x14ac:dyDescent="0.2">
      <c r="B9" s="30"/>
      <c r="E9" s="259" t="s">
        <v>181</v>
      </c>
      <c r="F9" s="257"/>
      <c r="G9" s="257"/>
      <c r="H9" s="257"/>
      <c r="L9" s="30"/>
    </row>
    <row r="10" spans="2:46" s="1" customFormat="1" ht="12" customHeight="1" x14ac:dyDescent="0.2">
      <c r="B10" s="30"/>
      <c r="D10" s="23" t="s">
        <v>182</v>
      </c>
      <c r="L10" s="30"/>
    </row>
    <row r="11" spans="2:46" s="1" customFormat="1" ht="16.5" customHeight="1" x14ac:dyDescent="0.2">
      <c r="B11" s="30"/>
      <c r="E11" s="226" t="s">
        <v>183</v>
      </c>
      <c r="F11" s="257"/>
      <c r="G11" s="257"/>
      <c r="H11" s="257"/>
      <c r="L11" s="30"/>
    </row>
    <row r="12" spans="2:46" s="1" customFormat="1" x14ac:dyDescent="0.2">
      <c r="B12" s="30"/>
      <c r="L12" s="30"/>
    </row>
    <row r="13" spans="2:46" s="1" customFormat="1" ht="12" customHeight="1" x14ac:dyDescent="0.2">
      <c r="B13" s="30"/>
      <c r="D13" s="23" t="s">
        <v>15</v>
      </c>
      <c r="F13" s="21" t="s">
        <v>1</v>
      </c>
      <c r="I13" s="23" t="s">
        <v>16</v>
      </c>
      <c r="J13" s="21" t="s">
        <v>1</v>
      </c>
      <c r="L13" s="30"/>
    </row>
    <row r="14" spans="2:46" s="1" customFormat="1" ht="12" customHeight="1" x14ac:dyDescent="0.2">
      <c r="B14" s="30"/>
      <c r="D14" s="23" t="s">
        <v>17</v>
      </c>
      <c r="F14" s="21" t="s">
        <v>184</v>
      </c>
      <c r="I14" s="23" t="s">
        <v>19</v>
      </c>
      <c r="J14" s="53" t="str">
        <f>'Rekapitulácia stavby'!AN8</f>
        <v>4.10.2022 - REV05</v>
      </c>
      <c r="L14" s="30"/>
    </row>
    <row r="15" spans="2:46" s="1" customFormat="1" ht="10.9" customHeight="1" x14ac:dyDescent="0.2">
      <c r="B15" s="30"/>
      <c r="L15" s="30"/>
    </row>
    <row r="16" spans="2:46" s="1" customFormat="1" ht="12" customHeight="1" x14ac:dyDescent="0.2">
      <c r="B16" s="30"/>
      <c r="D16" s="23" t="s">
        <v>20</v>
      </c>
      <c r="I16" s="23" t="s">
        <v>21</v>
      </c>
      <c r="J16" s="21" t="str">
        <f>IF('Rekapitulácia stavby'!AN10="","",'Rekapitulácia stavby'!AN10)</f>
        <v/>
      </c>
      <c r="L16" s="30"/>
    </row>
    <row r="17" spans="2:12" s="1" customFormat="1" ht="18" customHeight="1" x14ac:dyDescent="0.2">
      <c r="B17" s="30"/>
      <c r="E17" s="21" t="str">
        <f>IF('Rekapitulácia stavby'!E11="","",'Rekapitulácia stavby'!E11)</f>
        <v xml:space="preserve"> </v>
      </c>
      <c r="I17" s="23" t="s">
        <v>22</v>
      </c>
      <c r="J17" s="21" t="str">
        <f>IF('Rekapitulácia stavby'!AN11="","",'Rekapitulácia stavby'!AN11)</f>
        <v/>
      </c>
      <c r="L17" s="30"/>
    </row>
    <row r="18" spans="2:12" s="1" customFormat="1" ht="6.95" customHeight="1" x14ac:dyDescent="0.2">
      <c r="B18" s="30"/>
      <c r="L18" s="30"/>
    </row>
    <row r="19" spans="2:12" s="1" customFormat="1" ht="12" customHeight="1" x14ac:dyDescent="0.2">
      <c r="B19" s="30"/>
      <c r="D19" s="23" t="s">
        <v>23</v>
      </c>
      <c r="I19" s="23" t="s">
        <v>21</v>
      </c>
      <c r="J19" s="24" t="str">
        <f>'Rekapitulácia stavby'!AN13</f>
        <v>Vyplň údaj</v>
      </c>
      <c r="L19" s="30"/>
    </row>
    <row r="20" spans="2:12" s="1" customFormat="1" ht="18" customHeight="1" x14ac:dyDescent="0.2">
      <c r="B20" s="30"/>
      <c r="E20" s="258" t="str">
        <f>'Rekapitulácia stavby'!E14</f>
        <v>Vyplň údaj</v>
      </c>
      <c r="F20" s="248"/>
      <c r="G20" s="248"/>
      <c r="H20" s="248"/>
      <c r="I20" s="23" t="s">
        <v>22</v>
      </c>
      <c r="J20" s="24" t="str">
        <f>'Rekapitulácia stavby'!AN14</f>
        <v>Vyplň údaj</v>
      </c>
      <c r="L20" s="30"/>
    </row>
    <row r="21" spans="2:12" s="1" customFormat="1" ht="6.95" customHeight="1" x14ac:dyDescent="0.2">
      <c r="B21" s="30"/>
      <c r="L21" s="30"/>
    </row>
    <row r="22" spans="2:12" s="1" customFormat="1" ht="12" customHeight="1" x14ac:dyDescent="0.2">
      <c r="B22" s="30"/>
      <c r="D22" s="23" t="s">
        <v>25</v>
      </c>
      <c r="I22" s="23" t="s">
        <v>21</v>
      </c>
      <c r="J22" s="21" t="s">
        <v>1</v>
      </c>
      <c r="L22" s="30"/>
    </row>
    <row r="23" spans="2:12" s="1" customFormat="1" ht="18" customHeight="1" x14ac:dyDescent="0.2">
      <c r="B23" s="30"/>
      <c r="E23" s="21" t="s">
        <v>185</v>
      </c>
      <c r="I23" s="23" t="s">
        <v>22</v>
      </c>
      <c r="J23" s="21" t="s">
        <v>1</v>
      </c>
      <c r="L23" s="30"/>
    </row>
    <row r="24" spans="2:12" s="1" customFormat="1" ht="6.95" customHeight="1" x14ac:dyDescent="0.2">
      <c r="B24" s="30"/>
      <c r="L24" s="30"/>
    </row>
    <row r="25" spans="2:12" s="1" customFormat="1" ht="12" customHeight="1" x14ac:dyDescent="0.2">
      <c r="B25" s="30"/>
      <c r="D25" s="23" t="s">
        <v>27</v>
      </c>
      <c r="I25" s="23" t="s">
        <v>21</v>
      </c>
      <c r="J25" s="21" t="s">
        <v>1</v>
      </c>
      <c r="L25" s="30"/>
    </row>
    <row r="26" spans="2:12" s="1" customFormat="1" ht="18" customHeight="1" x14ac:dyDescent="0.2">
      <c r="B26" s="30"/>
      <c r="E26" s="21" t="s">
        <v>186</v>
      </c>
      <c r="I26" s="23" t="s">
        <v>22</v>
      </c>
      <c r="J26" s="21" t="s">
        <v>1</v>
      </c>
      <c r="L26" s="30"/>
    </row>
    <row r="27" spans="2:12" s="1" customFormat="1" ht="6.95" customHeight="1" x14ac:dyDescent="0.2">
      <c r="B27" s="30"/>
      <c r="L27" s="30"/>
    </row>
    <row r="28" spans="2:12" s="1" customFormat="1" ht="12" customHeight="1" x14ac:dyDescent="0.2">
      <c r="B28" s="30"/>
      <c r="D28" s="23" t="s">
        <v>28</v>
      </c>
      <c r="L28" s="30"/>
    </row>
    <row r="29" spans="2:12" s="7" customFormat="1" ht="241.15" customHeight="1" x14ac:dyDescent="0.2">
      <c r="B29" s="104"/>
      <c r="E29" s="251" t="s">
        <v>4575</v>
      </c>
      <c r="F29" s="251"/>
      <c r="G29" s="251"/>
      <c r="H29" s="251"/>
      <c r="L29" s="104"/>
    </row>
    <row r="30" spans="2:12" s="1" customFormat="1" ht="6.95" customHeight="1" x14ac:dyDescent="0.2">
      <c r="B30" s="30"/>
      <c r="L30" s="30"/>
    </row>
    <row r="31" spans="2:12" s="1" customFormat="1" ht="6.95" customHeight="1" x14ac:dyDescent="0.2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5" customHeight="1" x14ac:dyDescent="0.2">
      <c r="B32" s="30"/>
      <c r="D32" s="21" t="s">
        <v>187</v>
      </c>
      <c r="J32" s="29">
        <f>J98</f>
        <v>0</v>
      </c>
      <c r="L32" s="30"/>
    </row>
    <row r="33" spans="2:12" s="1" customFormat="1" ht="14.45" customHeight="1" x14ac:dyDescent="0.2">
      <c r="B33" s="30"/>
      <c r="D33" s="28" t="s">
        <v>174</v>
      </c>
      <c r="J33" s="29">
        <f>J126</f>
        <v>0</v>
      </c>
      <c r="L33" s="30"/>
    </row>
    <row r="34" spans="2:12" s="1" customFormat="1" ht="25.35" customHeight="1" x14ac:dyDescent="0.2">
      <c r="B34" s="30"/>
      <c r="D34" s="105" t="s">
        <v>31</v>
      </c>
      <c r="J34" s="66">
        <f>ROUND(J32 + J33, 2)</f>
        <v>0</v>
      </c>
      <c r="L34" s="30"/>
    </row>
    <row r="35" spans="2:12" s="1" customFormat="1" ht="6.95" customHeight="1" x14ac:dyDescent="0.2">
      <c r="B35" s="30"/>
      <c r="D35" s="54"/>
      <c r="E35" s="54"/>
      <c r="F35" s="54"/>
      <c r="G35" s="54"/>
      <c r="H35" s="54"/>
      <c r="I35" s="54"/>
      <c r="J35" s="54"/>
      <c r="K35" s="54"/>
      <c r="L35" s="30"/>
    </row>
    <row r="36" spans="2:12" s="1" customFormat="1" ht="14.45" customHeight="1" x14ac:dyDescent="0.2">
      <c r="B36" s="30"/>
      <c r="F36" s="33" t="s">
        <v>33</v>
      </c>
      <c r="I36" s="33" t="s">
        <v>32</v>
      </c>
      <c r="J36" s="33" t="s">
        <v>34</v>
      </c>
      <c r="L36" s="30"/>
    </row>
    <row r="37" spans="2:12" s="1" customFormat="1" ht="14.45" customHeight="1" x14ac:dyDescent="0.2">
      <c r="B37" s="30"/>
      <c r="D37" s="106" t="s">
        <v>35</v>
      </c>
      <c r="E37" s="35" t="s">
        <v>36</v>
      </c>
      <c r="F37" s="107">
        <f>ROUND((SUM(BE126:BE133) + SUM(BE155:BE592)),  2)</f>
        <v>0</v>
      </c>
      <c r="G37" s="108"/>
      <c r="H37" s="108"/>
      <c r="I37" s="109">
        <v>0.2</v>
      </c>
      <c r="J37" s="107">
        <f>ROUND(((SUM(BE126:BE133) + SUM(BE155:BE592))*I37),  2)</f>
        <v>0</v>
      </c>
      <c r="L37" s="30"/>
    </row>
    <row r="38" spans="2:12" s="1" customFormat="1" ht="14.45" customHeight="1" x14ac:dyDescent="0.2">
      <c r="B38" s="30"/>
      <c r="E38" s="35" t="s">
        <v>37</v>
      </c>
      <c r="F38" s="107">
        <f>ROUND((SUM(BF126:BF133) + SUM(BF155:BF592)),  2)</f>
        <v>0</v>
      </c>
      <c r="G38" s="108"/>
      <c r="H38" s="108"/>
      <c r="I38" s="109">
        <v>0.2</v>
      </c>
      <c r="J38" s="107">
        <f>ROUND(((SUM(BF126:BF133) + SUM(BF155:BF592))*I38),  2)</f>
        <v>0</v>
      </c>
      <c r="L38" s="30"/>
    </row>
    <row r="39" spans="2:12" s="1" customFormat="1" ht="14.45" hidden="1" customHeight="1" x14ac:dyDescent="0.2">
      <c r="B39" s="30"/>
      <c r="E39" s="23" t="s">
        <v>38</v>
      </c>
      <c r="F39" s="86">
        <f>ROUND((SUM(BG126:BG133) + SUM(BG155:BG592)),  2)</f>
        <v>0</v>
      </c>
      <c r="I39" s="110">
        <v>0.2</v>
      </c>
      <c r="J39" s="86">
        <f>0</f>
        <v>0</v>
      </c>
      <c r="L39" s="30"/>
    </row>
    <row r="40" spans="2:12" s="1" customFormat="1" ht="14.45" hidden="1" customHeight="1" x14ac:dyDescent="0.2">
      <c r="B40" s="30"/>
      <c r="E40" s="23" t="s">
        <v>39</v>
      </c>
      <c r="F40" s="86">
        <f>ROUND((SUM(BH126:BH133) + SUM(BH155:BH592)),  2)</f>
        <v>0</v>
      </c>
      <c r="I40" s="110">
        <v>0.2</v>
      </c>
      <c r="J40" s="86">
        <f>0</f>
        <v>0</v>
      </c>
      <c r="L40" s="30"/>
    </row>
    <row r="41" spans="2:12" s="1" customFormat="1" ht="14.45" hidden="1" customHeight="1" x14ac:dyDescent="0.2">
      <c r="B41" s="30"/>
      <c r="E41" s="35" t="s">
        <v>40</v>
      </c>
      <c r="F41" s="107">
        <f>ROUND((SUM(BI126:BI133) + SUM(BI155:BI592)),  2)</f>
        <v>0</v>
      </c>
      <c r="G41" s="108"/>
      <c r="H41" s="108"/>
      <c r="I41" s="109">
        <v>0</v>
      </c>
      <c r="J41" s="107">
        <f>0</f>
        <v>0</v>
      </c>
      <c r="L41" s="30"/>
    </row>
    <row r="42" spans="2:12" s="1" customFormat="1" ht="6.95" customHeight="1" x14ac:dyDescent="0.2">
      <c r="B42" s="30"/>
      <c r="L42" s="30"/>
    </row>
    <row r="43" spans="2:12" s="1" customFormat="1" ht="25.35" customHeight="1" x14ac:dyDescent="0.2">
      <c r="B43" s="30"/>
      <c r="C43" s="101"/>
      <c r="D43" s="111" t="s">
        <v>41</v>
      </c>
      <c r="E43" s="57"/>
      <c r="F43" s="57"/>
      <c r="G43" s="112" t="s">
        <v>42</v>
      </c>
      <c r="H43" s="113" t="s">
        <v>43</v>
      </c>
      <c r="I43" s="57"/>
      <c r="J43" s="114">
        <f>SUM(J34:J41)</f>
        <v>0</v>
      </c>
      <c r="K43" s="115"/>
      <c r="L43" s="30"/>
    </row>
    <row r="44" spans="2:12" s="1" customFormat="1" ht="14.45" customHeight="1" x14ac:dyDescent="0.2">
      <c r="B44" s="30"/>
      <c r="L44" s="30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30"/>
      <c r="D50" s="42" t="s">
        <v>44</v>
      </c>
      <c r="E50" s="43"/>
      <c r="F50" s="43"/>
      <c r="G50" s="42" t="s">
        <v>45</v>
      </c>
      <c r="H50" s="43"/>
      <c r="I50" s="43"/>
      <c r="J50" s="43"/>
      <c r="K50" s="43"/>
      <c r="L50" s="30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30"/>
      <c r="D61" s="44" t="s">
        <v>46</v>
      </c>
      <c r="E61" s="32"/>
      <c r="F61" s="116" t="s">
        <v>47</v>
      </c>
      <c r="G61" s="44" t="s">
        <v>46</v>
      </c>
      <c r="H61" s="32"/>
      <c r="I61" s="32"/>
      <c r="J61" s="117" t="s">
        <v>47</v>
      </c>
      <c r="K61" s="32"/>
      <c r="L61" s="30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30"/>
      <c r="D65" s="42" t="s">
        <v>48</v>
      </c>
      <c r="E65" s="43"/>
      <c r="F65" s="43"/>
      <c r="G65" s="42" t="s">
        <v>49</v>
      </c>
      <c r="H65" s="43"/>
      <c r="I65" s="43"/>
      <c r="J65" s="43"/>
      <c r="K65" s="43"/>
      <c r="L65" s="30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30"/>
      <c r="D76" s="44" t="s">
        <v>46</v>
      </c>
      <c r="E76" s="32"/>
      <c r="F76" s="116" t="s">
        <v>47</v>
      </c>
      <c r="G76" s="44" t="s">
        <v>46</v>
      </c>
      <c r="H76" s="32"/>
      <c r="I76" s="32"/>
      <c r="J76" s="117" t="s">
        <v>47</v>
      </c>
      <c r="K76" s="32"/>
      <c r="L76" s="30"/>
    </row>
    <row r="77" spans="2:12" s="1" customFormat="1" ht="14.45" customHeight="1" x14ac:dyDescent="0.2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12" s="1" customFormat="1" ht="6.95" customHeight="1" x14ac:dyDescent="0.2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12" s="1" customFormat="1" ht="24.95" customHeight="1" x14ac:dyDescent="0.2">
      <c r="B82" s="30"/>
      <c r="C82" s="17" t="s">
        <v>4588</v>
      </c>
      <c r="L82" s="30"/>
    </row>
    <row r="83" spans="2:12" s="1" customFormat="1" ht="6.95" customHeight="1" x14ac:dyDescent="0.2">
      <c r="B83" s="30"/>
      <c r="L83" s="30"/>
    </row>
    <row r="84" spans="2:12" s="1" customFormat="1" ht="12" customHeight="1" x14ac:dyDescent="0.2">
      <c r="B84" s="30"/>
      <c r="C84" s="23" t="s">
        <v>14</v>
      </c>
      <c r="L84" s="30"/>
    </row>
    <row r="85" spans="2:12" s="1" customFormat="1" ht="16.5" customHeight="1" x14ac:dyDescent="0.2">
      <c r="B85" s="30"/>
      <c r="E85" s="259" t="str">
        <f>E7</f>
        <v>KFA - Košická futbalová aréna II. a III. etapa</v>
      </c>
      <c r="F85" s="261"/>
      <c r="G85" s="261"/>
      <c r="H85" s="261"/>
      <c r="L85" s="30"/>
    </row>
    <row r="86" spans="2:12" ht="12" customHeight="1" x14ac:dyDescent="0.2">
      <c r="B86" s="16"/>
      <c r="C86" s="23" t="s">
        <v>180</v>
      </c>
      <c r="L86" s="16"/>
    </row>
    <row r="87" spans="2:12" s="1" customFormat="1" ht="16.5" customHeight="1" x14ac:dyDescent="0.2">
      <c r="B87" s="30"/>
      <c r="E87" s="259" t="s">
        <v>181</v>
      </c>
      <c r="F87" s="257"/>
      <c r="G87" s="257"/>
      <c r="H87" s="257"/>
      <c r="L87" s="30"/>
    </row>
    <row r="88" spans="2:12" s="1" customFormat="1" ht="12" customHeight="1" x14ac:dyDescent="0.2">
      <c r="B88" s="30"/>
      <c r="C88" s="23" t="s">
        <v>182</v>
      </c>
      <c r="L88" s="30"/>
    </row>
    <row r="89" spans="2:12" s="1" customFormat="1" ht="16.5" customHeight="1" x14ac:dyDescent="0.2">
      <c r="B89" s="30"/>
      <c r="E89" s="226" t="str">
        <f>E11</f>
        <v>002 - SO 10.1-2.etapa</v>
      </c>
      <c r="F89" s="257"/>
      <c r="G89" s="257"/>
      <c r="H89" s="257"/>
      <c r="L89" s="30"/>
    </row>
    <row r="90" spans="2:12" s="1" customFormat="1" ht="6.95" customHeight="1" x14ac:dyDescent="0.2">
      <c r="B90" s="30"/>
      <c r="L90" s="30"/>
    </row>
    <row r="91" spans="2:12" s="1" customFormat="1" ht="12" customHeight="1" x14ac:dyDescent="0.2">
      <c r="B91" s="30"/>
      <c r="C91" s="23" t="s">
        <v>17</v>
      </c>
      <c r="F91" s="21" t="str">
        <f>F14</f>
        <v xml:space="preserve">Košice IV, Košice </v>
      </c>
      <c r="I91" s="23" t="s">
        <v>19</v>
      </c>
      <c r="J91" s="53" t="str">
        <f>IF(J14="","",J14)</f>
        <v>4.10.2022 - REV05</v>
      </c>
      <c r="L91" s="30"/>
    </row>
    <row r="92" spans="2:12" s="1" customFormat="1" ht="6.95" customHeight="1" x14ac:dyDescent="0.2">
      <c r="B92" s="30"/>
      <c r="L92" s="30"/>
    </row>
    <row r="93" spans="2:12" s="1" customFormat="1" ht="15.2" customHeight="1" x14ac:dyDescent="0.2">
      <c r="B93" s="30"/>
      <c r="C93" s="23" t="s">
        <v>20</v>
      </c>
      <c r="F93" s="21" t="str">
        <f>E17</f>
        <v xml:space="preserve"> </v>
      </c>
      <c r="I93" s="23" t="s">
        <v>25</v>
      </c>
      <c r="J93" s="26" t="str">
        <f>E23</f>
        <v>HESCON,s.r.o.</v>
      </c>
      <c r="L93" s="30"/>
    </row>
    <row r="94" spans="2:12" s="1" customFormat="1" ht="15.2" customHeight="1" x14ac:dyDescent="0.2">
      <c r="B94" s="30"/>
      <c r="C94" s="23" t="s">
        <v>23</v>
      </c>
      <c r="F94" s="21" t="str">
        <f>IF(E20="","",E20)</f>
        <v>Vyplň údaj</v>
      </c>
      <c r="I94" s="23" t="s">
        <v>27</v>
      </c>
      <c r="J94" s="26" t="str">
        <f>E26</f>
        <v>Rosoft,s.r.o.</v>
      </c>
      <c r="L94" s="30"/>
    </row>
    <row r="95" spans="2:12" s="1" customFormat="1" ht="10.35" customHeight="1" x14ac:dyDescent="0.2">
      <c r="B95" s="30"/>
      <c r="L95" s="30"/>
    </row>
    <row r="96" spans="2:12" s="1" customFormat="1" ht="29.25" customHeight="1" x14ac:dyDescent="0.2">
      <c r="B96" s="30"/>
      <c r="C96" s="118" t="s">
        <v>188</v>
      </c>
      <c r="D96" s="101"/>
      <c r="E96" s="101"/>
      <c r="F96" s="101"/>
      <c r="G96" s="101"/>
      <c r="H96" s="101"/>
      <c r="I96" s="101"/>
      <c r="J96" s="119" t="s">
        <v>189</v>
      </c>
      <c r="K96" s="101"/>
      <c r="L96" s="30"/>
    </row>
    <row r="97" spans="2:47" s="1" customFormat="1" ht="10.35" customHeight="1" x14ac:dyDescent="0.2">
      <c r="B97" s="30"/>
      <c r="L97" s="30"/>
    </row>
    <row r="98" spans="2:47" s="1" customFormat="1" ht="22.9" customHeight="1" x14ac:dyDescent="0.2">
      <c r="B98" s="30"/>
      <c r="C98" s="120" t="s">
        <v>190</v>
      </c>
      <c r="J98" s="66">
        <f>J155</f>
        <v>0</v>
      </c>
      <c r="L98" s="30"/>
      <c r="AU98" s="13" t="s">
        <v>191</v>
      </c>
    </row>
    <row r="99" spans="2:47" s="8" customFormat="1" ht="24.95" customHeight="1" x14ac:dyDescent="0.2">
      <c r="B99" s="121"/>
      <c r="D99" s="122" t="s">
        <v>192</v>
      </c>
      <c r="E99" s="123"/>
      <c r="F99" s="123"/>
      <c r="G99" s="123"/>
      <c r="H99" s="123"/>
      <c r="I99" s="123"/>
      <c r="J99" s="124">
        <f>J156</f>
        <v>0</v>
      </c>
      <c r="L99" s="121"/>
    </row>
    <row r="100" spans="2:47" s="9" customFormat="1" ht="19.899999999999999" customHeight="1" x14ac:dyDescent="0.2">
      <c r="B100" s="125"/>
      <c r="D100" s="126" t="s">
        <v>193</v>
      </c>
      <c r="E100" s="127"/>
      <c r="F100" s="127"/>
      <c r="G100" s="127"/>
      <c r="H100" s="127"/>
      <c r="I100" s="127"/>
      <c r="J100" s="128">
        <f>J157</f>
        <v>0</v>
      </c>
      <c r="L100" s="125"/>
    </row>
    <row r="101" spans="2:47" s="9" customFormat="1" ht="19.899999999999999" customHeight="1" x14ac:dyDescent="0.2">
      <c r="B101" s="125"/>
      <c r="D101" s="126" t="s">
        <v>194</v>
      </c>
      <c r="E101" s="127"/>
      <c r="F101" s="127"/>
      <c r="G101" s="127"/>
      <c r="H101" s="127"/>
      <c r="I101" s="127"/>
      <c r="J101" s="128">
        <f>J168</f>
        <v>0</v>
      </c>
      <c r="L101" s="125"/>
    </row>
    <row r="102" spans="2:47" s="9" customFormat="1" ht="19.899999999999999" customHeight="1" x14ac:dyDescent="0.2">
      <c r="B102" s="125"/>
      <c r="D102" s="126" t="s">
        <v>195</v>
      </c>
      <c r="E102" s="127"/>
      <c r="F102" s="127"/>
      <c r="G102" s="127"/>
      <c r="H102" s="127"/>
      <c r="I102" s="127"/>
      <c r="J102" s="128">
        <f>J182</f>
        <v>0</v>
      </c>
      <c r="L102" s="125"/>
    </row>
    <row r="103" spans="2:47" s="9" customFormat="1" ht="19.899999999999999" customHeight="1" x14ac:dyDescent="0.2">
      <c r="B103" s="125"/>
      <c r="D103" s="126" t="s">
        <v>196</v>
      </c>
      <c r="E103" s="127"/>
      <c r="F103" s="127"/>
      <c r="G103" s="127"/>
      <c r="H103" s="127"/>
      <c r="I103" s="127"/>
      <c r="J103" s="128">
        <f>J231</f>
        <v>0</v>
      </c>
      <c r="L103" s="125"/>
    </row>
    <row r="104" spans="2:47" s="9" customFormat="1" ht="19.899999999999999" customHeight="1" x14ac:dyDescent="0.2">
      <c r="B104" s="125"/>
      <c r="D104" s="126" t="s">
        <v>197</v>
      </c>
      <c r="E104" s="127"/>
      <c r="F104" s="127"/>
      <c r="G104" s="127"/>
      <c r="H104" s="127"/>
      <c r="I104" s="127"/>
      <c r="J104" s="128">
        <f>J311</f>
        <v>0</v>
      </c>
      <c r="L104" s="125"/>
    </row>
    <row r="105" spans="2:47" s="9" customFormat="1" ht="19.899999999999999" customHeight="1" x14ac:dyDescent="0.2">
      <c r="B105" s="125"/>
      <c r="D105" s="126" t="s">
        <v>198</v>
      </c>
      <c r="E105" s="127"/>
      <c r="F105" s="127"/>
      <c r="G105" s="127"/>
      <c r="H105" s="127"/>
      <c r="I105" s="127"/>
      <c r="J105" s="128">
        <f>J317</f>
        <v>0</v>
      </c>
      <c r="L105" s="125"/>
    </row>
    <row r="106" spans="2:47" s="9" customFormat="1" ht="19.899999999999999" customHeight="1" x14ac:dyDescent="0.2">
      <c r="B106" s="125"/>
      <c r="D106" s="126" t="s">
        <v>199</v>
      </c>
      <c r="E106" s="127"/>
      <c r="F106" s="127"/>
      <c r="G106" s="127"/>
      <c r="H106" s="127"/>
      <c r="I106" s="127"/>
      <c r="J106" s="128">
        <f>J335</f>
        <v>0</v>
      </c>
      <c r="L106" s="125"/>
    </row>
    <row r="107" spans="2:47" s="9" customFormat="1" ht="19.899999999999999" customHeight="1" x14ac:dyDescent="0.2">
      <c r="B107" s="125"/>
      <c r="D107" s="126" t="s">
        <v>200</v>
      </c>
      <c r="E107" s="127"/>
      <c r="F107" s="127"/>
      <c r="G107" s="127"/>
      <c r="H107" s="127"/>
      <c r="I107" s="127"/>
      <c r="J107" s="128">
        <f>J361</f>
        <v>0</v>
      </c>
      <c r="L107" s="125"/>
    </row>
    <row r="108" spans="2:47" s="8" customFormat="1" ht="24.95" customHeight="1" x14ac:dyDescent="0.2">
      <c r="B108" s="121"/>
      <c r="D108" s="122" t="s">
        <v>201</v>
      </c>
      <c r="E108" s="123"/>
      <c r="F108" s="123"/>
      <c r="G108" s="123"/>
      <c r="H108" s="123"/>
      <c r="I108" s="123"/>
      <c r="J108" s="124">
        <f>J363</f>
        <v>0</v>
      </c>
      <c r="L108" s="121"/>
    </row>
    <row r="109" spans="2:47" s="9" customFormat="1" ht="19.899999999999999" customHeight="1" x14ac:dyDescent="0.2">
      <c r="B109" s="125"/>
      <c r="D109" s="126" t="s">
        <v>202</v>
      </c>
      <c r="E109" s="127"/>
      <c r="F109" s="127"/>
      <c r="G109" s="127"/>
      <c r="H109" s="127"/>
      <c r="I109" s="127"/>
      <c r="J109" s="128">
        <f>J364</f>
        <v>0</v>
      </c>
      <c r="L109" s="125"/>
    </row>
    <row r="110" spans="2:47" s="9" customFormat="1" ht="19.899999999999999" customHeight="1" x14ac:dyDescent="0.2">
      <c r="B110" s="125"/>
      <c r="D110" s="126" t="s">
        <v>203</v>
      </c>
      <c r="E110" s="127"/>
      <c r="F110" s="127"/>
      <c r="G110" s="127"/>
      <c r="H110" s="127"/>
      <c r="I110" s="127"/>
      <c r="J110" s="128">
        <f>J376</f>
        <v>0</v>
      </c>
      <c r="L110" s="125"/>
    </row>
    <row r="111" spans="2:47" s="9" customFormat="1" ht="19.899999999999999" customHeight="1" x14ac:dyDescent="0.2">
      <c r="B111" s="125"/>
      <c r="D111" s="126" t="s">
        <v>204</v>
      </c>
      <c r="E111" s="127"/>
      <c r="F111" s="127"/>
      <c r="G111" s="127"/>
      <c r="H111" s="127"/>
      <c r="I111" s="127"/>
      <c r="J111" s="128">
        <f>J391</f>
        <v>0</v>
      </c>
      <c r="L111" s="125"/>
    </row>
    <row r="112" spans="2:47" s="9" customFormat="1" ht="19.899999999999999" customHeight="1" x14ac:dyDescent="0.2">
      <c r="B112" s="125"/>
      <c r="D112" s="126" t="s">
        <v>205</v>
      </c>
      <c r="E112" s="127"/>
      <c r="F112" s="127"/>
      <c r="G112" s="127"/>
      <c r="H112" s="127"/>
      <c r="I112" s="127"/>
      <c r="J112" s="128">
        <f>J407</f>
        <v>0</v>
      </c>
      <c r="L112" s="125"/>
    </row>
    <row r="113" spans="2:65" s="9" customFormat="1" ht="19.899999999999999" customHeight="1" x14ac:dyDescent="0.2">
      <c r="B113" s="125"/>
      <c r="D113" s="126" t="s">
        <v>206</v>
      </c>
      <c r="E113" s="127"/>
      <c r="F113" s="127"/>
      <c r="G113" s="127"/>
      <c r="H113" s="127"/>
      <c r="I113" s="127"/>
      <c r="J113" s="128">
        <f>J409</f>
        <v>0</v>
      </c>
      <c r="L113" s="125"/>
    </row>
    <row r="114" spans="2:65" s="9" customFormat="1" ht="19.899999999999999" customHeight="1" x14ac:dyDescent="0.2">
      <c r="B114" s="125"/>
      <c r="D114" s="126" t="s">
        <v>207</v>
      </c>
      <c r="E114" s="127"/>
      <c r="F114" s="127"/>
      <c r="G114" s="127"/>
      <c r="H114" s="127"/>
      <c r="I114" s="127"/>
      <c r="J114" s="128">
        <f>J413</f>
        <v>0</v>
      </c>
      <c r="L114" s="125"/>
    </row>
    <row r="115" spans="2:65" s="9" customFormat="1" ht="19.899999999999999" customHeight="1" x14ac:dyDescent="0.2">
      <c r="B115" s="125"/>
      <c r="D115" s="126" t="s">
        <v>208</v>
      </c>
      <c r="E115" s="127"/>
      <c r="F115" s="127"/>
      <c r="G115" s="127"/>
      <c r="H115" s="127"/>
      <c r="I115" s="127"/>
      <c r="J115" s="128">
        <f>J419</f>
        <v>0</v>
      </c>
      <c r="L115" s="125"/>
    </row>
    <row r="116" spans="2:65" s="9" customFormat="1" ht="19.899999999999999" customHeight="1" x14ac:dyDescent="0.2">
      <c r="B116" s="125"/>
      <c r="D116" s="126" t="s">
        <v>209</v>
      </c>
      <c r="E116" s="127"/>
      <c r="F116" s="127"/>
      <c r="G116" s="127"/>
      <c r="H116" s="127"/>
      <c r="I116" s="127"/>
      <c r="J116" s="128">
        <f>J437</f>
        <v>0</v>
      </c>
      <c r="L116" s="125"/>
    </row>
    <row r="117" spans="2:65" s="9" customFormat="1" ht="19.899999999999999" customHeight="1" x14ac:dyDescent="0.2">
      <c r="B117" s="125"/>
      <c r="D117" s="126" t="s">
        <v>210</v>
      </c>
      <c r="E117" s="127"/>
      <c r="F117" s="127"/>
      <c r="G117" s="127"/>
      <c r="H117" s="127"/>
      <c r="I117" s="127"/>
      <c r="J117" s="128">
        <f>J455</f>
        <v>0</v>
      </c>
      <c r="L117" s="125"/>
    </row>
    <row r="118" spans="2:65" s="9" customFormat="1" ht="19.899999999999999" customHeight="1" x14ac:dyDescent="0.2">
      <c r="B118" s="125"/>
      <c r="D118" s="126" t="s">
        <v>211</v>
      </c>
      <c r="E118" s="127"/>
      <c r="F118" s="127"/>
      <c r="G118" s="127"/>
      <c r="H118" s="127"/>
      <c r="I118" s="127"/>
      <c r="J118" s="128">
        <f>J498</f>
        <v>0</v>
      </c>
      <c r="L118" s="125"/>
    </row>
    <row r="119" spans="2:65" s="9" customFormat="1" ht="19.899999999999999" customHeight="1" x14ac:dyDescent="0.2">
      <c r="B119" s="125"/>
      <c r="D119" s="126" t="s">
        <v>212</v>
      </c>
      <c r="E119" s="127"/>
      <c r="F119" s="127"/>
      <c r="G119" s="127"/>
      <c r="H119" s="127"/>
      <c r="I119" s="127"/>
      <c r="J119" s="128">
        <f>J575</f>
        <v>0</v>
      </c>
      <c r="L119" s="125"/>
    </row>
    <row r="120" spans="2:65" s="9" customFormat="1" ht="19.899999999999999" customHeight="1" x14ac:dyDescent="0.2">
      <c r="B120" s="125"/>
      <c r="D120" s="126" t="s">
        <v>213</v>
      </c>
      <c r="E120" s="127"/>
      <c r="F120" s="127"/>
      <c r="G120" s="127"/>
      <c r="H120" s="127"/>
      <c r="I120" s="127"/>
      <c r="J120" s="128">
        <f>J580</f>
        <v>0</v>
      </c>
      <c r="L120" s="125"/>
    </row>
    <row r="121" spans="2:65" s="9" customFormat="1" ht="19.899999999999999" customHeight="1" x14ac:dyDescent="0.2">
      <c r="B121" s="125"/>
      <c r="D121" s="126" t="s">
        <v>214</v>
      </c>
      <c r="E121" s="127"/>
      <c r="F121" s="127"/>
      <c r="G121" s="127"/>
      <c r="H121" s="127"/>
      <c r="I121" s="127"/>
      <c r="J121" s="128">
        <f>J584</f>
        <v>0</v>
      </c>
      <c r="L121" s="125"/>
    </row>
    <row r="122" spans="2:65" s="9" customFormat="1" ht="19.899999999999999" customHeight="1" x14ac:dyDescent="0.2">
      <c r="B122" s="125"/>
      <c r="D122" s="126" t="s">
        <v>215</v>
      </c>
      <c r="E122" s="127"/>
      <c r="F122" s="127"/>
      <c r="G122" s="127"/>
      <c r="H122" s="127"/>
      <c r="I122" s="127"/>
      <c r="J122" s="128">
        <f>J588</f>
        <v>0</v>
      </c>
      <c r="L122" s="125"/>
    </row>
    <row r="123" spans="2:65" s="8" customFormat="1" ht="24.95" customHeight="1" x14ac:dyDescent="0.2">
      <c r="B123" s="121"/>
      <c r="D123" s="122" t="s">
        <v>216</v>
      </c>
      <c r="E123" s="123"/>
      <c r="F123" s="123"/>
      <c r="G123" s="123"/>
      <c r="H123" s="123"/>
      <c r="I123" s="123"/>
      <c r="J123" s="124">
        <f>J591</f>
        <v>0</v>
      </c>
      <c r="L123" s="121"/>
    </row>
    <row r="124" spans="2:65" s="1" customFormat="1" ht="21.75" customHeight="1" x14ac:dyDescent="0.2">
      <c r="B124" s="30"/>
      <c r="L124" s="30"/>
    </row>
    <row r="125" spans="2:65" s="1" customFormat="1" ht="6.95" customHeight="1" x14ac:dyDescent="0.2">
      <c r="B125" s="30"/>
      <c r="L125" s="30"/>
    </row>
    <row r="126" spans="2:65" s="1" customFormat="1" ht="29.25" customHeight="1" x14ac:dyDescent="0.2">
      <c r="B126" s="30"/>
      <c r="C126" s="120" t="s">
        <v>217</v>
      </c>
      <c r="J126" s="129">
        <f>ROUND(J127 + J128 + J129 + J130 + J131 + J132,2)</f>
        <v>0</v>
      </c>
      <c r="L126" s="30"/>
      <c r="N126" s="130" t="s">
        <v>35</v>
      </c>
    </row>
    <row r="127" spans="2:65" s="1" customFormat="1" ht="18" customHeight="1" x14ac:dyDescent="0.2">
      <c r="B127" s="131"/>
      <c r="C127" s="132"/>
      <c r="D127" s="207" t="s">
        <v>218</v>
      </c>
      <c r="E127" s="260"/>
      <c r="F127" s="260"/>
      <c r="G127" s="132"/>
      <c r="H127" s="132"/>
      <c r="I127" s="132"/>
      <c r="J127" s="94">
        <v>0</v>
      </c>
      <c r="K127" s="132"/>
      <c r="L127" s="131"/>
      <c r="M127" s="132"/>
      <c r="N127" s="134" t="s">
        <v>37</v>
      </c>
      <c r="O127" s="132"/>
      <c r="P127" s="132"/>
      <c r="Q127" s="132"/>
      <c r="R127" s="132"/>
      <c r="S127" s="132"/>
      <c r="T127" s="132"/>
      <c r="U127" s="132"/>
      <c r="V127" s="132"/>
      <c r="W127" s="132"/>
      <c r="X127" s="132"/>
      <c r="Y127" s="132"/>
      <c r="Z127" s="132"/>
      <c r="AA127" s="132"/>
      <c r="AB127" s="132"/>
      <c r="AC127" s="132"/>
      <c r="AD127" s="132"/>
      <c r="AE127" s="132"/>
      <c r="AF127" s="132"/>
      <c r="AG127" s="132"/>
      <c r="AH127" s="132"/>
      <c r="AI127" s="132"/>
      <c r="AJ127" s="132"/>
      <c r="AK127" s="132"/>
      <c r="AL127" s="132"/>
      <c r="AM127" s="132"/>
      <c r="AN127" s="132"/>
      <c r="AO127" s="132"/>
      <c r="AP127" s="132"/>
      <c r="AQ127" s="132"/>
      <c r="AR127" s="132"/>
      <c r="AS127" s="132"/>
      <c r="AT127" s="132"/>
      <c r="AU127" s="132"/>
      <c r="AV127" s="132"/>
      <c r="AW127" s="132"/>
      <c r="AX127" s="132"/>
      <c r="AY127" s="135" t="s">
        <v>219</v>
      </c>
      <c r="AZ127" s="132"/>
      <c r="BA127" s="132"/>
      <c r="BB127" s="132"/>
      <c r="BC127" s="132"/>
      <c r="BD127" s="132"/>
      <c r="BE127" s="136">
        <f t="shared" ref="BE127:BE132" si="0">IF(N127="základná",J127,0)</f>
        <v>0</v>
      </c>
      <c r="BF127" s="136">
        <f t="shared" ref="BF127:BF132" si="1">IF(N127="znížená",J127,0)</f>
        <v>0</v>
      </c>
      <c r="BG127" s="136">
        <f t="shared" ref="BG127:BG132" si="2">IF(N127="zákl. prenesená",J127,0)</f>
        <v>0</v>
      </c>
      <c r="BH127" s="136">
        <f t="shared" ref="BH127:BH132" si="3">IF(N127="zníž. prenesená",J127,0)</f>
        <v>0</v>
      </c>
      <c r="BI127" s="136">
        <f t="shared" ref="BI127:BI132" si="4">IF(N127="nulová",J127,0)</f>
        <v>0</v>
      </c>
      <c r="BJ127" s="135" t="s">
        <v>83</v>
      </c>
      <c r="BK127" s="132"/>
      <c r="BL127" s="132"/>
      <c r="BM127" s="132"/>
    </row>
    <row r="128" spans="2:65" s="1" customFormat="1" ht="18" customHeight="1" x14ac:dyDescent="0.2">
      <c r="B128" s="131"/>
      <c r="C128" s="132"/>
      <c r="D128" s="207" t="s">
        <v>220</v>
      </c>
      <c r="E128" s="260"/>
      <c r="F128" s="260"/>
      <c r="G128" s="132"/>
      <c r="H128" s="132"/>
      <c r="I128" s="132"/>
      <c r="J128" s="94">
        <v>0</v>
      </c>
      <c r="K128" s="132"/>
      <c r="L128" s="131"/>
      <c r="M128" s="132"/>
      <c r="N128" s="134" t="s">
        <v>37</v>
      </c>
      <c r="O128" s="132"/>
      <c r="P128" s="132"/>
      <c r="Q128" s="132"/>
      <c r="R128" s="132"/>
      <c r="S128" s="132"/>
      <c r="T128" s="132"/>
      <c r="U128" s="132"/>
      <c r="V128" s="132"/>
      <c r="W128" s="132"/>
      <c r="X128" s="132"/>
      <c r="Y128" s="132"/>
      <c r="Z128" s="132"/>
      <c r="AA128" s="132"/>
      <c r="AB128" s="132"/>
      <c r="AC128" s="132"/>
      <c r="AD128" s="132"/>
      <c r="AE128" s="132"/>
      <c r="AF128" s="132"/>
      <c r="AG128" s="132"/>
      <c r="AH128" s="132"/>
      <c r="AI128" s="132"/>
      <c r="AJ128" s="132"/>
      <c r="AK128" s="132"/>
      <c r="AL128" s="132"/>
      <c r="AM128" s="132"/>
      <c r="AN128" s="132"/>
      <c r="AO128" s="132"/>
      <c r="AP128" s="132"/>
      <c r="AQ128" s="132"/>
      <c r="AR128" s="132"/>
      <c r="AS128" s="132"/>
      <c r="AT128" s="132"/>
      <c r="AU128" s="132"/>
      <c r="AV128" s="132"/>
      <c r="AW128" s="132"/>
      <c r="AX128" s="132"/>
      <c r="AY128" s="135" t="s">
        <v>219</v>
      </c>
      <c r="AZ128" s="132"/>
      <c r="BA128" s="132"/>
      <c r="BB128" s="132"/>
      <c r="BC128" s="132"/>
      <c r="BD128" s="132"/>
      <c r="BE128" s="136">
        <f t="shared" si="0"/>
        <v>0</v>
      </c>
      <c r="BF128" s="136">
        <f t="shared" si="1"/>
        <v>0</v>
      </c>
      <c r="BG128" s="136">
        <f t="shared" si="2"/>
        <v>0</v>
      </c>
      <c r="BH128" s="136">
        <f t="shared" si="3"/>
        <v>0</v>
      </c>
      <c r="BI128" s="136">
        <f t="shared" si="4"/>
        <v>0</v>
      </c>
      <c r="BJ128" s="135" t="s">
        <v>83</v>
      </c>
      <c r="BK128" s="132"/>
      <c r="BL128" s="132"/>
      <c r="BM128" s="132"/>
    </row>
    <row r="129" spans="2:65" s="1" customFormat="1" ht="18" customHeight="1" x14ac:dyDescent="0.2">
      <c r="B129" s="131"/>
      <c r="C129" s="132"/>
      <c r="D129" s="207" t="s">
        <v>221</v>
      </c>
      <c r="E129" s="260"/>
      <c r="F129" s="260"/>
      <c r="G129" s="132"/>
      <c r="H129" s="132"/>
      <c r="I129" s="132"/>
      <c r="J129" s="94">
        <v>0</v>
      </c>
      <c r="K129" s="132"/>
      <c r="L129" s="131"/>
      <c r="M129" s="132"/>
      <c r="N129" s="134" t="s">
        <v>37</v>
      </c>
      <c r="O129" s="132"/>
      <c r="P129" s="132"/>
      <c r="Q129" s="132"/>
      <c r="R129" s="132"/>
      <c r="S129" s="132"/>
      <c r="T129" s="132"/>
      <c r="U129" s="132"/>
      <c r="V129" s="132"/>
      <c r="W129" s="132"/>
      <c r="X129" s="132"/>
      <c r="Y129" s="132"/>
      <c r="Z129" s="132"/>
      <c r="AA129" s="132"/>
      <c r="AB129" s="132"/>
      <c r="AC129" s="132"/>
      <c r="AD129" s="132"/>
      <c r="AE129" s="132"/>
      <c r="AF129" s="132"/>
      <c r="AG129" s="132"/>
      <c r="AH129" s="132"/>
      <c r="AI129" s="132"/>
      <c r="AJ129" s="132"/>
      <c r="AK129" s="132"/>
      <c r="AL129" s="132"/>
      <c r="AM129" s="132"/>
      <c r="AN129" s="132"/>
      <c r="AO129" s="132"/>
      <c r="AP129" s="132"/>
      <c r="AQ129" s="132"/>
      <c r="AR129" s="132"/>
      <c r="AS129" s="132"/>
      <c r="AT129" s="132"/>
      <c r="AU129" s="132"/>
      <c r="AV129" s="132"/>
      <c r="AW129" s="132"/>
      <c r="AX129" s="132"/>
      <c r="AY129" s="135" t="s">
        <v>219</v>
      </c>
      <c r="AZ129" s="132"/>
      <c r="BA129" s="132"/>
      <c r="BB129" s="132"/>
      <c r="BC129" s="132"/>
      <c r="BD129" s="132"/>
      <c r="BE129" s="136">
        <f t="shared" si="0"/>
        <v>0</v>
      </c>
      <c r="BF129" s="136">
        <f t="shared" si="1"/>
        <v>0</v>
      </c>
      <c r="BG129" s="136">
        <f t="shared" si="2"/>
        <v>0</v>
      </c>
      <c r="BH129" s="136">
        <f t="shared" si="3"/>
        <v>0</v>
      </c>
      <c r="BI129" s="136">
        <f t="shared" si="4"/>
        <v>0</v>
      </c>
      <c r="BJ129" s="135" t="s">
        <v>83</v>
      </c>
      <c r="BK129" s="132"/>
      <c r="BL129" s="132"/>
      <c r="BM129" s="132"/>
    </row>
    <row r="130" spans="2:65" s="1" customFormat="1" ht="18" customHeight="1" x14ac:dyDescent="0.2">
      <c r="B130" s="131"/>
      <c r="C130" s="132"/>
      <c r="D130" s="207" t="s">
        <v>222</v>
      </c>
      <c r="E130" s="260"/>
      <c r="F130" s="260"/>
      <c r="G130" s="132"/>
      <c r="H130" s="132"/>
      <c r="I130" s="132"/>
      <c r="J130" s="94">
        <v>0</v>
      </c>
      <c r="K130" s="132"/>
      <c r="L130" s="131"/>
      <c r="M130" s="132"/>
      <c r="N130" s="134" t="s">
        <v>37</v>
      </c>
      <c r="O130" s="132"/>
      <c r="P130" s="132"/>
      <c r="Q130" s="132"/>
      <c r="R130" s="132"/>
      <c r="S130" s="132"/>
      <c r="T130" s="132"/>
      <c r="U130" s="132"/>
      <c r="V130" s="132"/>
      <c r="W130" s="132"/>
      <c r="X130" s="132"/>
      <c r="Y130" s="132"/>
      <c r="Z130" s="132"/>
      <c r="AA130" s="132"/>
      <c r="AB130" s="132"/>
      <c r="AC130" s="132"/>
      <c r="AD130" s="132"/>
      <c r="AE130" s="132"/>
      <c r="AF130" s="132"/>
      <c r="AG130" s="132"/>
      <c r="AH130" s="132"/>
      <c r="AI130" s="132"/>
      <c r="AJ130" s="132"/>
      <c r="AK130" s="132"/>
      <c r="AL130" s="132"/>
      <c r="AM130" s="132"/>
      <c r="AN130" s="132"/>
      <c r="AO130" s="132"/>
      <c r="AP130" s="132"/>
      <c r="AQ130" s="132"/>
      <c r="AR130" s="132"/>
      <c r="AS130" s="132"/>
      <c r="AT130" s="132"/>
      <c r="AU130" s="132"/>
      <c r="AV130" s="132"/>
      <c r="AW130" s="132"/>
      <c r="AX130" s="132"/>
      <c r="AY130" s="135" t="s">
        <v>219</v>
      </c>
      <c r="AZ130" s="132"/>
      <c r="BA130" s="132"/>
      <c r="BB130" s="132"/>
      <c r="BC130" s="132"/>
      <c r="BD130" s="132"/>
      <c r="BE130" s="136">
        <f t="shared" si="0"/>
        <v>0</v>
      </c>
      <c r="BF130" s="136">
        <f t="shared" si="1"/>
        <v>0</v>
      </c>
      <c r="BG130" s="136">
        <f t="shared" si="2"/>
        <v>0</v>
      </c>
      <c r="BH130" s="136">
        <f t="shared" si="3"/>
        <v>0</v>
      </c>
      <c r="BI130" s="136">
        <f t="shared" si="4"/>
        <v>0</v>
      </c>
      <c r="BJ130" s="135" t="s">
        <v>83</v>
      </c>
      <c r="BK130" s="132"/>
      <c r="BL130" s="132"/>
      <c r="BM130" s="132"/>
    </row>
    <row r="131" spans="2:65" s="1" customFormat="1" ht="18" customHeight="1" x14ac:dyDescent="0.2">
      <c r="B131" s="131"/>
      <c r="C131" s="132"/>
      <c r="D131" s="207" t="s">
        <v>223</v>
      </c>
      <c r="E131" s="260"/>
      <c r="F131" s="260"/>
      <c r="G131" s="132"/>
      <c r="H131" s="132"/>
      <c r="I131" s="132"/>
      <c r="J131" s="94">
        <v>0</v>
      </c>
      <c r="K131" s="132"/>
      <c r="L131" s="131"/>
      <c r="M131" s="132"/>
      <c r="N131" s="134" t="s">
        <v>37</v>
      </c>
      <c r="O131" s="132"/>
      <c r="P131" s="132"/>
      <c r="Q131" s="132"/>
      <c r="R131" s="132"/>
      <c r="S131" s="132"/>
      <c r="T131" s="132"/>
      <c r="U131" s="132"/>
      <c r="V131" s="132"/>
      <c r="W131" s="132"/>
      <c r="X131" s="132"/>
      <c r="Y131" s="132"/>
      <c r="Z131" s="132"/>
      <c r="AA131" s="132"/>
      <c r="AB131" s="132"/>
      <c r="AC131" s="132"/>
      <c r="AD131" s="132"/>
      <c r="AE131" s="132"/>
      <c r="AF131" s="132"/>
      <c r="AG131" s="132"/>
      <c r="AH131" s="132"/>
      <c r="AI131" s="132"/>
      <c r="AJ131" s="132"/>
      <c r="AK131" s="132"/>
      <c r="AL131" s="132"/>
      <c r="AM131" s="132"/>
      <c r="AN131" s="132"/>
      <c r="AO131" s="132"/>
      <c r="AP131" s="132"/>
      <c r="AQ131" s="132"/>
      <c r="AR131" s="132"/>
      <c r="AS131" s="132"/>
      <c r="AT131" s="132"/>
      <c r="AU131" s="132"/>
      <c r="AV131" s="132"/>
      <c r="AW131" s="132"/>
      <c r="AX131" s="132"/>
      <c r="AY131" s="135" t="s">
        <v>219</v>
      </c>
      <c r="AZ131" s="132"/>
      <c r="BA131" s="132"/>
      <c r="BB131" s="132"/>
      <c r="BC131" s="132"/>
      <c r="BD131" s="132"/>
      <c r="BE131" s="136">
        <f t="shared" si="0"/>
        <v>0</v>
      </c>
      <c r="BF131" s="136">
        <f t="shared" si="1"/>
        <v>0</v>
      </c>
      <c r="BG131" s="136">
        <f t="shared" si="2"/>
        <v>0</v>
      </c>
      <c r="BH131" s="136">
        <f t="shared" si="3"/>
        <v>0</v>
      </c>
      <c r="BI131" s="136">
        <f t="shared" si="4"/>
        <v>0</v>
      </c>
      <c r="BJ131" s="135" t="s">
        <v>83</v>
      </c>
      <c r="BK131" s="132"/>
      <c r="BL131" s="132"/>
      <c r="BM131" s="132"/>
    </row>
    <row r="132" spans="2:65" s="1" customFormat="1" ht="18" customHeight="1" x14ac:dyDescent="0.2">
      <c r="B132" s="131"/>
      <c r="C132" s="132"/>
      <c r="D132" s="133" t="s">
        <v>224</v>
      </c>
      <c r="E132" s="132"/>
      <c r="F132" s="132"/>
      <c r="G132" s="132"/>
      <c r="H132" s="132"/>
      <c r="I132" s="132"/>
      <c r="J132" s="94">
        <f>ROUND(J32*T132,2)</f>
        <v>0</v>
      </c>
      <c r="K132" s="132"/>
      <c r="L132" s="131"/>
      <c r="M132" s="132"/>
      <c r="N132" s="134" t="s">
        <v>37</v>
      </c>
      <c r="O132" s="132"/>
      <c r="P132" s="132"/>
      <c r="Q132" s="132"/>
      <c r="R132" s="132"/>
      <c r="S132" s="132"/>
      <c r="T132" s="132"/>
      <c r="U132" s="132"/>
      <c r="V132" s="132"/>
      <c r="W132" s="132"/>
      <c r="X132" s="132"/>
      <c r="Y132" s="132"/>
      <c r="Z132" s="132"/>
      <c r="AA132" s="132"/>
      <c r="AB132" s="132"/>
      <c r="AC132" s="132"/>
      <c r="AD132" s="132"/>
      <c r="AE132" s="132"/>
      <c r="AF132" s="132"/>
      <c r="AG132" s="132"/>
      <c r="AH132" s="132"/>
      <c r="AI132" s="132"/>
      <c r="AJ132" s="132"/>
      <c r="AK132" s="132"/>
      <c r="AL132" s="132"/>
      <c r="AM132" s="132"/>
      <c r="AN132" s="132"/>
      <c r="AO132" s="132"/>
      <c r="AP132" s="132"/>
      <c r="AQ132" s="132"/>
      <c r="AR132" s="132"/>
      <c r="AS132" s="132"/>
      <c r="AT132" s="132"/>
      <c r="AU132" s="132"/>
      <c r="AV132" s="132"/>
      <c r="AW132" s="132"/>
      <c r="AX132" s="132"/>
      <c r="AY132" s="135" t="s">
        <v>225</v>
      </c>
      <c r="AZ132" s="132"/>
      <c r="BA132" s="132"/>
      <c r="BB132" s="132"/>
      <c r="BC132" s="132"/>
      <c r="BD132" s="132"/>
      <c r="BE132" s="136">
        <f t="shared" si="0"/>
        <v>0</v>
      </c>
      <c r="BF132" s="136">
        <f t="shared" si="1"/>
        <v>0</v>
      </c>
      <c r="BG132" s="136">
        <f t="shared" si="2"/>
        <v>0</v>
      </c>
      <c r="BH132" s="136">
        <f t="shared" si="3"/>
        <v>0</v>
      </c>
      <c r="BI132" s="136">
        <f t="shared" si="4"/>
        <v>0</v>
      </c>
      <c r="BJ132" s="135" t="s">
        <v>83</v>
      </c>
      <c r="BK132" s="132"/>
      <c r="BL132" s="132"/>
      <c r="BM132" s="132"/>
    </row>
    <row r="133" spans="2:65" s="1" customFormat="1" x14ac:dyDescent="0.2">
      <c r="B133" s="30"/>
      <c r="L133" s="30"/>
    </row>
    <row r="134" spans="2:65" s="1" customFormat="1" ht="29.25" customHeight="1" x14ac:dyDescent="0.2">
      <c r="B134" s="30"/>
      <c r="C134" s="100" t="s">
        <v>179</v>
      </c>
      <c r="D134" s="101"/>
      <c r="E134" s="101"/>
      <c r="F134" s="101"/>
      <c r="G134" s="101"/>
      <c r="H134" s="101"/>
      <c r="I134" s="101"/>
      <c r="J134" s="102">
        <f>ROUND(J98+J126,2)</f>
        <v>0</v>
      </c>
      <c r="K134" s="101"/>
      <c r="L134" s="30"/>
    </row>
    <row r="135" spans="2:65" s="1" customFormat="1" ht="6.95" customHeight="1" x14ac:dyDescent="0.2">
      <c r="B135" s="45"/>
      <c r="C135" s="46"/>
      <c r="D135" s="46"/>
      <c r="E135" s="46"/>
      <c r="F135" s="46"/>
      <c r="G135" s="46"/>
      <c r="H135" s="46"/>
      <c r="I135" s="46"/>
      <c r="J135" s="46"/>
      <c r="K135" s="46"/>
      <c r="L135" s="30"/>
    </row>
    <row r="139" spans="2:65" s="1" customFormat="1" ht="6.95" customHeight="1" x14ac:dyDescent="0.2">
      <c r="B139" s="47"/>
      <c r="C139" s="48"/>
      <c r="D139" s="48"/>
      <c r="E139" s="48"/>
      <c r="F139" s="48"/>
      <c r="G139" s="48"/>
      <c r="H139" s="48"/>
      <c r="I139" s="48"/>
      <c r="J139" s="48"/>
      <c r="K139" s="48"/>
      <c r="L139" s="30"/>
    </row>
    <row r="140" spans="2:65" s="1" customFormat="1" ht="24.95" customHeight="1" x14ac:dyDescent="0.2">
      <c r="B140" s="30"/>
      <c r="C140" s="17" t="s">
        <v>4589</v>
      </c>
      <c r="L140" s="30"/>
    </row>
    <row r="141" spans="2:65" s="1" customFormat="1" ht="6.95" customHeight="1" x14ac:dyDescent="0.2">
      <c r="B141" s="30"/>
      <c r="L141" s="30"/>
    </row>
    <row r="142" spans="2:65" s="1" customFormat="1" ht="12" customHeight="1" x14ac:dyDescent="0.2">
      <c r="B142" s="30"/>
      <c r="C142" s="23" t="s">
        <v>14</v>
      </c>
      <c r="L142" s="30"/>
    </row>
    <row r="143" spans="2:65" s="1" customFormat="1" ht="16.5" customHeight="1" x14ac:dyDescent="0.2">
      <c r="B143" s="30"/>
      <c r="E143" s="259" t="str">
        <f>E7</f>
        <v>KFA - Košická futbalová aréna II. a III. etapa</v>
      </c>
      <c r="F143" s="261"/>
      <c r="G143" s="261"/>
      <c r="H143" s="261"/>
      <c r="L143" s="30"/>
    </row>
    <row r="144" spans="2:65" ht="12" customHeight="1" x14ac:dyDescent="0.2">
      <c r="B144" s="16"/>
      <c r="C144" s="23" t="s">
        <v>180</v>
      </c>
      <c r="L144" s="16"/>
    </row>
    <row r="145" spans="2:65" s="1" customFormat="1" ht="16.5" customHeight="1" x14ac:dyDescent="0.2">
      <c r="B145" s="30"/>
      <c r="E145" s="259" t="s">
        <v>181</v>
      </c>
      <c r="F145" s="257"/>
      <c r="G145" s="257"/>
      <c r="H145" s="257"/>
      <c r="L145" s="30"/>
    </row>
    <row r="146" spans="2:65" s="1" customFormat="1" ht="12" customHeight="1" x14ac:dyDescent="0.2">
      <c r="B146" s="30"/>
      <c r="C146" s="23" t="s">
        <v>182</v>
      </c>
      <c r="L146" s="30"/>
    </row>
    <row r="147" spans="2:65" s="1" customFormat="1" ht="16.5" customHeight="1" x14ac:dyDescent="0.2">
      <c r="B147" s="30"/>
      <c r="E147" s="226" t="str">
        <f>E11</f>
        <v>002 - SO 10.1-2.etapa</v>
      </c>
      <c r="F147" s="257"/>
      <c r="G147" s="257"/>
      <c r="H147" s="257"/>
      <c r="L147" s="30"/>
    </row>
    <row r="148" spans="2:65" s="1" customFormat="1" ht="6.95" customHeight="1" x14ac:dyDescent="0.2">
      <c r="B148" s="30"/>
      <c r="L148" s="30"/>
    </row>
    <row r="149" spans="2:65" s="1" customFormat="1" ht="12" customHeight="1" x14ac:dyDescent="0.2">
      <c r="B149" s="30"/>
      <c r="C149" s="23" t="s">
        <v>17</v>
      </c>
      <c r="F149" s="21" t="str">
        <f>F14</f>
        <v xml:space="preserve">Košice IV, Košice </v>
      </c>
      <c r="I149" s="23" t="s">
        <v>19</v>
      </c>
      <c r="J149" s="53" t="str">
        <f>IF(J14="","",J14)</f>
        <v>4.10.2022 - REV05</v>
      </c>
      <c r="L149" s="30"/>
    </row>
    <row r="150" spans="2:65" s="1" customFormat="1" ht="6.95" customHeight="1" x14ac:dyDescent="0.2">
      <c r="B150" s="30"/>
      <c r="L150" s="30"/>
    </row>
    <row r="151" spans="2:65" s="1" customFormat="1" ht="15.2" customHeight="1" x14ac:dyDescent="0.2">
      <c r="B151" s="30"/>
      <c r="C151" s="23" t="s">
        <v>20</v>
      </c>
      <c r="F151" s="21" t="str">
        <f>E17</f>
        <v xml:space="preserve"> </v>
      </c>
      <c r="I151" s="23" t="s">
        <v>25</v>
      </c>
      <c r="J151" s="26" t="str">
        <f>E23</f>
        <v>HESCON,s.r.o.</v>
      </c>
      <c r="L151" s="30"/>
    </row>
    <row r="152" spans="2:65" s="1" customFormat="1" ht="15.2" customHeight="1" x14ac:dyDescent="0.2">
      <c r="B152" s="30"/>
      <c r="C152" s="23" t="s">
        <v>23</v>
      </c>
      <c r="F152" s="21" t="str">
        <f>IF(E20="","",E20)</f>
        <v>Vyplň údaj</v>
      </c>
      <c r="I152" s="23" t="s">
        <v>27</v>
      </c>
      <c r="J152" s="26" t="str">
        <f>E26</f>
        <v>Rosoft,s.r.o.</v>
      </c>
      <c r="L152" s="30"/>
    </row>
    <row r="153" spans="2:65" s="1" customFormat="1" ht="10.35" customHeight="1" x14ac:dyDescent="0.2">
      <c r="B153" s="30"/>
      <c r="L153" s="30"/>
    </row>
    <row r="154" spans="2:65" s="10" customFormat="1" ht="29.25" customHeight="1" x14ac:dyDescent="0.2">
      <c r="B154" s="137"/>
      <c r="C154" s="138" t="s">
        <v>226</v>
      </c>
      <c r="D154" s="139" t="s">
        <v>56</v>
      </c>
      <c r="E154" s="139" t="s">
        <v>52</v>
      </c>
      <c r="F154" s="139" t="s">
        <v>53</v>
      </c>
      <c r="G154" s="139" t="s">
        <v>227</v>
      </c>
      <c r="H154" s="139" t="s">
        <v>228</v>
      </c>
      <c r="I154" s="139" t="s">
        <v>229</v>
      </c>
      <c r="J154" s="140" t="s">
        <v>189</v>
      </c>
      <c r="K154" s="141" t="s">
        <v>230</v>
      </c>
      <c r="L154" s="137"/>
      <c r="M154" s="59" t="s">
        <v>1</v>
      </c>
      <c r="N154" s="60" t="s">
        <v>35</v>
      </c>
      <c r="O154" s="60" t="s">
        <v>231</v>
      </c>
      <c r="P154" s="60" t="s">
        <v>232</v>
      </c>
      <c r="Q154" s="60" t="s">
        <v>233</v>
      </c>
      <c r="R154" s="60" t="s">
        <v>234</v>
      </c>
      <c r="S154" s="60" t="s">
        <v>235</v>
      </c>
      <c r="T154" s="61" t="s">
        <v>236</v>
      </c>
    </row>
    <row r="155" spans="2:65" s="1" customFormat="1" ht="22.9" customHeight="1" x14ac:dyDescent="0.25">
      <c r="B155" s="30"/>
      <c r="C155" s="64" t="s">
        <v>187</v>
      </c>
      <c r="J155" s="142">
        <f>BK155</f>
        <v>0</v>
      </c>
      <c r="L155" s="30"/>
      <c r="M155" s="62"/>
      <c r="N155" s="54"/>
      <c r="O155" s="54"/>
      <c r="P155" s="143">
        <f>P156+P363+P591</f>
        <v>0</v>
      </c>
      <c r="Q155" s="54"/>
      <c r="R155" s="143">
        <f>R156+R363+R591</f>
        <v>7540.0841425700009</v>
      </c>
      <c r="S155" s="54"/>
      <c r="T155" s="144">
        <f>T156+T363+T591</f>
        <v>8.9437499999999996</v>
      </c>
      <c r="AT155" s="13" t="s">
        <v>70</v>
      </c>
      <c r="AU155" s="13" t="s">
        <v>191</v>
      </c>
      <c r="BK155" s="145">
        <f>BK156+BK363+BK591</f>
        <v>0</v>
      </c>
    </row>
    <row r="156" spans="2:65" s="11" customFormat="1" ht="25.9" customHeight="1" x14ac:dyDescent="0.2">
      <c r="B156" s="146"/>
      <c r="D156" s="147" t="s">
        <v>70</v>
      </c>
      <c r="E156" s="148" t="s">
        <v>237</v>
      </c>
      <c r="F156" s="148" t="s">
        <v>238</v>
      </c>
      <c r="I156" s="149"/>
      <c r="J156" s="150">
        <f>BK156</f>
        <v>0</v>
      </c>
      <c r="L156" s="146"/>
      <c r="M156" s="151"/>
      <c r="P156" s="152">
        <f>P157+P168+P182+P231+P311+P317+P335+P361</f>
        <v>0</v>
      </c>
      <c r="R156" s="152">
        <f>R157+R168+R182+R231+R311+R317+R335+R361</f>
        <v>7473.9358016800006</v>
      </c>
      <c r="T156" s="153">
        <f>T157+T168+T182+T231+T311+T317+T335+T361</f>
        <v>8.9244000000000003</v>
      </c>
      <c r="AR156" s="147" t="s">
        <v>78</v>
      </c>
      <c r="AT156" s="154" t="s">
        <v>70</v>
      </c>
      <c r="AU156" s="154" t="s">
        <v>71</v>
      </c>
      <c r="AY156" s="147" t="s">
        <v>239</v>
      </c>
      <c r="BK156" s="155">
        <f>BK157+BK168+BK182+BK231+BK311+BK317+BK335+BK361</f>
        <v>0</v>
      </c>
    </row>
    <row r="157" spans="2:65" s="11" customFormat="1" ht="22.9" customHeight="1" x14ac:dyDescent="0.2">
      <c r="B157" s="146"/>
      <c r="D157" s="147" t="s">
        <v>70</v>
      </c>
      <c r="E157" s="156" t="s">
        <v>78</v>
      </c>
      <c r="F157" s="156" t="s">
        <v>240</v>
      </c>
      <c r="I157" s="149"/>
      <c r="J157" s="157">
        <f>BK157</f>
        <v>0</v>
      </c>
      <c r="L157" s="146"/>
      <c r="M157" s="151"/>
      <c r="P157" s="152">
        <f>SUM(P158:P167)</f>
        <v>0</v>
      </c>
      <c r="R157" s="152">
        <f>SUM(R158:R167)</f>
        <v>1895.9960000000001</v>
      </c>
      <c r="T157" s="153">
        <f>SUM(T158:T167)</f>
        <v>0.74520000000000008</v>
      </c>
      <c r="AR157" s="147" t="s">
        <v>78</v>
      </c>
      <c r="AT157" s="154" t="s">
        <v>70</v>
      </c>
      <c r="AU157" s="154" t="s">
        <v>78</v>
      </c>
      <c r="AY157" s="147" t="s">
        <v>239</v>
      </c>
      <c r="BK157" s="155">
        <f>SUM(BK158:BK167)</f>
        <v>0</v>
      </c>
    </row>
    <row r="158" spans="2:65" s="1" customFormat="1" ht="33" customHeight="1" x14ac:dyDescent="0.2">
      <c r="B158" s="131"/>
      <c r="C158" s="158" t="s">
        <v>78</v>
      </c>
      <c r="D158" s="158" t="s">
        <v>241</v>
      </c>
      <c r="E158" s="159" t="s">
        <v>242</v>
      </c>
      <c r="F158" s="160" t="s">
        <v>243</v>
      </c>
      <c r="G158" s="161" t="s">
        <v>244</v>
      </c>
      <c r="H158" s="162">
        <v>5.4</v>
      </c>
      <c r="I158" s="163"/>
      <c r="J158" s="164">
        <f t="shared" ref="J158:J167" si="5">ROUND(I158*H158,2)</f>
        <v>0</v>
      </c>
      <c r="K158" s="165"/>
      <c r="L158" s="30"/>
      <c r="M158" s="166" t="s">
        <v>1</v>
      </c>
      <c r="N158" s="130" t="s">
        <v>37</v>
      </c>
      <c r="P158" s="167">
        <f t="shared" ref="P158:P167" si="6">O158*H158</f>
        <v>0</v>
      </c>
      <c r="Q158" s="167">
        <v>0</v>
      </c>
      <c r="R158" s="167">
        <f t="shared" ref="R158:R167" si="7">Q158*H158</f>
        <v>0</v>
      </c>
      <c r="S158" s="167">
        <v>0.13800000000000001</v>
      </c>
      <c r="T158" s="168">
        <f t="shared" ref="T158:T167" si="8">S158*H158</f>
        <v>0.74520000000000008</v>
      </c>
      <c r="AR158" s="169" t="s">
        <v>245</v>
      </c>
      <c r="AT158" s="169" t="s">
        <v>241</v>
      </c>
      <c r="AU158" s="169" t="s">
        <v>83</v>
      </c>
      <c r="AY158" s="13" t="s">
        <v>239</v>
      </c>
      <c r="BE158" s="97">
        <f t="shared" ref="BE158:BE167" si="9">IF(N158="základná",J158,0)</f>
        <v>0</v>
      </c>
      <c r="BF158" s="97">
        <f t="shared" ref="BF158:BF167" si="10">IF(N158="znížená",J158,0)</f>
        <v>0</v>
      </c>
      <c r="BG158" s="97">
        <f t="shared" ref="BG158:BG167" si="11">IF(N158="zákl. prenesená",J158,0)</f>
        <v>0</v>
      </c>
      <c r="BH158" s="97">
        <f t="shared" ref="BH158:BH167" si="12">IF(N158="zníž. prenesená",J158,0)</f>
        <v>0</v>
      </c>
      <c r="BI158" s="97">
        <f t="shared" ref="BI158:BI167" si="13">IF(N158="nulová",J158,0)</f>
        <v>0</v>
      </c>
      <c r="BJ158" s="13" t="s">
        <v>83</v>
      </c>
      <c r="BK158" s="97">
        <f t="shared" ref="BK158:BK167" si="14">ROUND(I158*H158,2)</f>
        <v>0</v>
      </c>
      <c r="BL158" s="13" t="s">
        <v>245</v>
      </c>
      <c r="BM158" s="169" t="s">
        <v>246</v>
      </c>
    </row>
    <row r="159" spans="2:65" s="1" customFormat="1" ht="21.75" customHeight="1" x14ac:dyDescent="0.2">
      <c r="B159" s="131"/>
      <c r="C159" s="158" t="s">
        <v>83</v>
      </c>
      <c r="D159" s="158" t="s">
        <v>241</v>
      </c>
      <c r="E159" s="159" t="s">
        <v>247</v>
      </c>
      <c r="F159" s="160" t="s">
        <v>248</v>
      </c>
      <c r="G159" s="161" t="s">
        <v>249</v>
      </c>
      <c r="H159" s="162">
        <v>4.0039999999999996</v>
      </c>
      <c r="I159" s="163"/>
      <c r="J159" s="164">
        <f t="shared" si="5"/>
        <v>0</v>
      </c>
      <c r="K159" s="165"/>
      <c r="L159" s="30"/>
      <c r="M159" s="166" t="s">
        <v>1</v>
      </c>
      <c r="N159" s="130" t="s">
        <v>37</v>
      </c>
      <c r="P159" s="167">
        <f t="shared" si="6"/>
        <v>0</v>
      </c>
      <c r="Q159" s="167">
        <v>0</v>
      </c>
      <c r="R159" s="167">
        <f t="shared" si="7"/>
        <v>0</v>
      </c>
      <c r="S159" s="167">
        <v>0</v>
      </c>
      <c r="T159" s="168">
        <f t="shared" si="8"/>
        <v>0</v>
      </c>
      <c r="AR159" s="169" t="s">
        <v>245</v>
      </c>
      <c r="AT159" s="169" t="s">
        <v>241</v>
      </c>
      <c r="AU159" s="169" t="s">
        <v>83</v>
      </c>
      <c r="AY159" s="13" t="s">
        <v>239</v>
      </c>
      <c r="BE159" s="97">
        <f t="shared" si="9"/>
        <v>0</v>
      </c>
      <c r="BF159" s="97">
        <f t="shared" si="10"/>
        <v>0</v>
      </c>
      <c r="BG159" s="97">
        <f t="shared" si="11"/>
        <v>0</v>
      </c>
      <c r="BH159" s="97">
        <f t="shared" si="12"/>
        <v>0</v>
      </c>
      <c r="BI159" s="97">
        <f t="shared" si="13"/>
        <v>0</v>
      </c>
      <c r="BJ159" s="13" t="s">
        <v>83</v>
      </c>
      <c r="BK159" s="97">
        <f t="shared" si="14"/>
        <v>0</v>
      </c>
      <c r="BL159" s="13" t="s">
        <v>245</v>
      </c>
      <c r="BM159" s="169" t="s">
        <v>250</v>
      </c>
    </row>
    <row r="160" spans="2:65" s="1" customFormat="1" ht="24.2" customHeight="1" x14ac:dyDescent="0.2">
      <c r="B160" s="131"/>
      <c r="C160" s="158" t="s">
        <v>251</v>
      </c>
      <c r="D160" s="158" t="s">
        <v>241</v>
      </c>
      <c r="E160" s="159" t="s">
        <v>252</v>
      </c>
      <c r="F160" s="160" t="s">
        <v>253</v>
      </c>
      <c r="G160" s="161" t="s">
        <v>249</v>
      </c>
      <c r="H160" s="162">
        <v>4.0039999999999996</v>
      </c>
      <c r="I160" s="163"/>
      <c r="J160" s="164">
        <f t="shared" si="5"/>
        <v>0</v>
      </c>
      <c r="K160" s="165"/>
      <c r="L160" s="30"/>
      <c r="M160" s="166" t="s">
        <v>1</v>
      </c>
      <c r="N160" s="130" t="s">
        <v>37</v>
      </c>
      <c r="P160" s="167">
        <f t="shared" si="6"/>
        <v>0</v>
      </c>
      <c r="Q160" s="167">
        <v>0</v>
      </c>
      <c r="R160" s="167">
        <f t="shared" si="7"/>
        <v>0</v>
      </c>
      <c r="S160" s="167">
        <v>0</v>
      </c>
      <c r="T160" s="168">
        <f t="shared" si="8"/>
        <v>0</v>
      </c>
      <c r="AR160" s="169" t="s">
        <v>245</v>
      </c>
      <c r="AT160" s="169" t="s">
        <v>241</v>
      </c>
      <c r="AU160" s="169" t="s">
        <v>83</v>
      </c>
      <c r="AY160" s="13" t="s">
        <v>239</v>
      </c>
      <c r="BE160" s="97">
        <f t="shared" si="9"/>
        <v>0</v>
      </c>
      <c r="BF160" s="97">
        <f t="shared" si="10"/>
        <v>0</v>
      </c>
      <c r="BG160" s="97">
        <f t="shared" si="11"/>
        <v>0</v>
      </c>
      <c r="BH160" s="97">
        <f t="shared" si="12"/>
        <v>0</v>
      </c>
      <c r="BI160" s="97">
        <f t="shared" si="13"/>
        <v>0</v>
      </c>
      <c r="BJ160" s="13" t="s">
        <v>83</v>
      </c>
      <c r="BK160" s="97">
        <f t="shared" si="14"/>
        <v>0</v>
      </c>
      <c r="BL160" s="13" t="s">
        <v>245</v>
      </c>
      <c r="BM160" s="169" t="s">
        <v>254</v>
      </c>
    </row>
    <row r="161" spans="2:65" s="1" customFormat="1" ht="21.75" customHeight="1" x14ac:dyDescent="0.2">
      <c r="B161" s="131"/>
      <c r="C161" s="158" t="s">
        <v>245</v>
      </c>
      <c r="D161" s="158" t="s">
        <v>241</v>
      </c>
      <c r="E161" s="159" t="s">
        <v>255</v>
      </c>
      <c r="F161" s="160" t="s">
        <v>256</v>
      </c>
      <c r="G161" s="161" t="s">
        <v>249</v>
      </c>
      <c r="H161" s="162">
        <v>9.1880000000000006</v>
      </c>
      <c r="I161" s="163"/>
      <c r="J161" s="164">
        <f t="shared" si="5"/>
        <v>0</v>
      </c>
      <c r="K161" s="165"/>
      <c r="L161" s="30"/>
      <c r="M161" s="166" t="s">
        <v>1</v>
      </c>
      <c r="N161" s="130" t="s">
        <v>37</v>
      </c>
      <c r="P161" s="167">
        <f t="shared" si="6"/>
        <v>0</v>
      </c>
      <c r="Q161" s="167">
        <v>0</v>
      </c>
      <c r="R161" s="167">
        <f t="shared" si="7"/>
        <v>0</v>
      </c>
      <c r="S161" s="167">
        <v>0</v>
      </c>
      <c r="T161" s="168">
        <f t="shared" si="8"/>
        <v>0</v>
      </c>
      <c r="AR161" s="169" t="s">
        <v>245</v>
      </c>
      <c r="AT161" s="169" t="s">
        <v>241</v>
      </c>
      <c r="AU161" s="169" t="s">
        <v>83</v>
      </c>
      <c r="AY161" s="13" t="s">
        <v>239</v>
      </c>
      <c r="BE161" s="97">
        <f t="shared" si="9"/>
        <v>0</v>
      </c>
      <c r="BF161" s="97">
        <f t="shared" si="10"/>
        <v>0</v>
      </c>
      <c r="BG161" s="97">
        <f t="shared" si="11"/>
        <v>0</v>
      </c>
      <c r="BH161" s="97">
        <f t="shared" si="12"/>
        <v>0</v>
      </c>
      <c r="BI161" s="97">
        <f t="shared" si="13"/>
        <v>0</v>
      </c>
      <c r="BJ161" s="13" t="s">
        <v>83</v>
      </c>
      <c r="BK161" s="97">
        <f t="shared" si="14"/>
        <v>0</v>
      </c>
      <c r="BL161" s="13" t="s">
        <v>245</v>
      </c>
      <c r="BM161" s="169" t="s">
        <v>257</v>
      </c>
    </row>
    <row r="162" spans="2:65" s="1" customFormat="1" ht="37.9" customHeight="1" x14ac:dyDescent="0.2">
      <c r="B162" s="131"/>
      <c r="C162" s="158" t="s">
        <v>258</v>
      </c>
      <c r="D162" s="158" t="s">
        <v>241</v>
      </c>
      <c r="E162" s="159" t="s">
        <v>259</v>
      </c>
      <c r="F162" s="160" t="s">
        <v>260</v>
      </c>
      <c r="G162" s="161" t="s">
        <v>249</v>
      </c>
      <c r="H162" s="162">
        <v>9.1880000000000006</v>
      </c>
      <c r="I162" s="163"/>
      <c r="J162" s="164">
        <f t="shared" si="5"/>
        <v>0</v>
      </c>
      <c r="K162" s="165"/>
      <c r="L162" s="30"/>
      <c r="M162" s="166" t="s">
        <v>1</v>
      </c>
      <c r="N162" s="130" t="s">
        <v>37</v>
      </c>
      <c r="P162" s="167">
        <f t="shared" si="6"/>
        <v>0</v>
      </c>
      <c r="Q162" s="167">
        <v>0</v>
      </c>
      <c r="R162" s="167">
        <f t="shared" si="7"/>
        <v>0</v>
      </c>
      <c r="S162" s="167">
        <v>0</v>
      </c>
      <c r="T162" s="168">
        <f t="shared" si="8"/>
        <v>0</v>
      </c>
      <c r="AR162" s="169" t="s">
        <v>245</v>
      </c>
      <c r="AT162" s="169" t="s">
        <v>241</v>
      </c>
      <c r="AU162" s="169" t="s">
        <v>83</v>
      </c>
      <c r="AY162" s="13" t="s">
        <v>239</v>
      </c>
      <c r="BE162" s="97">
        <f t="shared" si="9"/>
        <v>0</v>
      </c>
      <c r="BF162" s="97">
        <f t="shared" si="10"/>
        <v>0</v>
      </c>
      <c r="BG162" s="97">
        <f t="shared" si="11"/>
        <v>0</v>
      </c>
      <c r="BH162" s="97">
        <f t="shared" si="12"/>
        <v>0</v>
      </c>
      <c r="BI162" s="97">
        <f t="shared" si="13"/>
        <v>0</v>
      </c>
      <c r="BJ162" s="13" t="s">
        <v>83</v>
      </c>
      <c r="BK162" s="97">
        <f t="shared" si="14"/>
        <v>0</v>
      </c>
      <c r="BL162" s="13" t="s">
        <v>245</v>
      </c>
      <c r="BM162" s="169" t="s">
        <v>261</v>
      </c>
    </row>
    <row r="163" spans="2:65" s="1" customFormat="1" ht="24.2" customHeight="1" x14ac:dyDescent="0.2">
      <c r="B163" s="131"/>
      <c r="C163" s="158" t="s">
        <v>262</v>
      </c>
      <c r="D163" s="158" t="s">
        <v>241</v>
      </c>
      <c r="E163" s="159" t="s">
        <v>263</v>
      </c>
      <c r="F163" s="160" t="s">
        <v>264</v>
      </c>
      <c r="G163" s="161" t="s">
        <v>249</v>
      </c>
      <c r="H163" s="162">
        <v>18.376000000000001</v>
      </c>
      <c r="I163" s="163"/>
      <c r="J163" s="164">
        <f t="shared" si="5"/>
        <v>0</v>
      </c>
      <c r="K163" s="165"/>
      <c r="L163" s="30"/>
      <c r="M163" s="166" t="s">
        <v>1</v>
      </c>
      <c r="N163" s="130" t="s">
        <v>37</v>
      </c>
      <c r="P163" s="167">
        <f t="shared" si="6"/>
        <v>0</v>
      </c>
      <c r="Q163" s="167">
        <v>0</v>
      </c>
      <c r="R163" s="167">
        <f t="shared" si="7"/>
        <v>0</v>
      </c>
      <c r="S163" s="167">
        <v>0</v>
      </c>
      <c r="T163" s="168">
        <f t="shared" si="8"/>
        <v>0</v>
      </c>
      <c r="AR163" s="169" t="s">
        <v>245</v>
      </c>
      <c r="AT163" s="169" t="s">
        <v>241</v>
      </c>
      <c r="AU163" s="169" t="s">
        <v>83</v>
      </c>
      <c r="AY163" s="13" t="s">
        <v>239</v>
      </c>
      <c r="BE163" s="97">
        <f t="shared" si="9"/>
        <v>0</v>
      </c>
      <c r="BF163" s="97">
        <f t="shared" si="10"/>
        <v>0</v>
      </c>
      <c r="BG163" s="97">
        <f t="shared" si="11"/>
        <v>0</v>
      </c>
      <c r="BH163" s="97">
        <f t="shared" si="12"/>
        <v>0</v>
      </c>
      <c r="BI163" s="97">
        <f t="shared" si="13"/>
        <v>0</v>
      </c>
      <c r="BJ163" s="13" t="s">
        <v>83</v>
      </c>
      <c r="BK163" s="97">
        <f t="shared" si="14"/>
        <v>0</v>
      </c>
      <c r="BL163" s="13" t="s">
        <v>245</v>
      </c>
      <c r="BM163" s="169" t="s">
        <v>265</v>
      </c>
    </row>
    <row r="164" spans="2:65" s="1" customFormat="1" ht="24.2" customHeight="1" x14ac:dyDescent="0.2">
      <c r="B164" s="131"/>
      <c r="C164" s="158" t="s">
        <v>266</v>
      </c>
      <c r="D164" s="158" t="s">
        <v>241</v>
      </c>
      <c r="E164" s="159" t="s">
        <v>267</v>
      </c>
      <c r="F164" s="160" t="s">
        <v>268</v>
      </c>
      <c r="G164" s="161" t="s">
        <v>249</v>
      </c>
      <c r="H164" s="162">
        <v>9.1880000000000006</v>
      </c>
      <c r="I164" s="163"/>
      <c r="J164" s="164">
        <f t="shared" si="5"/>
        <v>0</v>
      </c>
      <c r="K164" s="165"/>
      <c r="L164" s="30"/>
      <c r="M164" s="166" t="s">
        <v>1</v>
      </c>
      <c r="N164" s="130" t="s">
        <v>37</v>
      </c>
      <c r="P164" s="167">
        <f t="shared" si="6"/>
        <v>0</v>
      </c>
      <c r="Q164" s="167">
        <v>0</v>
      </c>
      <c r="R164" s="167">
        <f t="shared" si="7"/>
        <v>0</v>
      </c>
      <c r="S164" s="167">
        <v>0</v>
      </c>
      <c r="T164" s="168">
        <f t="shared" si="8"/>
        <v>0</v>
      </c>
      <c r="AR164" s="169" t="s">
        <v>245</v>
      </c>
      <c r="AT164" s="169" t="s">
        <v>241</v>
      </c>
      <c r="AU164" s="169" t="s">
        <v>83</v>
      </c>
      <c r="AY164" s="13" t="s">
        <v>239</v>
      </c>
      <c r="BE164" s="97">
        <f t="shared" si="9"/>
        <v>0</v>
      </c>
      <c r="BF164" s="97">
        <f t="shared" si="10"/>
        <v>0</v>
      </c>
      <c r="BG164" s="97">
        <f t="shared" si="11"/>
        <v>0</v>
      </c>
      <c r="BH164" s="97">
        <f t="shared" si="12"/>
        <v>0</v>
      </c>
      <c r="BI164" s="97">
        <f t="shared" si="13"/>
        <v>0</v>
      </c>
      <c r="BJ164" s="13" t="s">
        <v>83</v>
      </c>
      <c r="BK164" s="97">
        <f t="shared" si="14"/>
        <v>0</v>
      </c>
      <c r="BL164" s="13" t="s">
        <v>245</v>
      </c>
      <c r="BM164" s="169" t="s">
        <v>269</v>
      </c>
    </row>
    <row r="165" spans="2:65" s="1" customFormat="1" ht="24.2" customHeight="1" x14ac:dyDescent="0.2">
      <c r="B165" s="131"/>
      <c r="C165" s="158" t="s">
        <v>270</v>
      </c>
      <c r="D165" s="158" t="s">
        <v>241</v>
      </c>
      <c r="E165" s="159" t="s">
        <v>271</v>
      </c>
      <c r="F165" s="160" t="s">
        <v>272</v>
      </c>
      <c r="G165" s="161" t="s">
        <v>249</v>
      </c>
      <c r="H165" s="162">
        <v>1128.4839999999999</v>
      </c>
      <c r="I165" s="163"/>
      <c r="J165" s="164">
        <f t="shared" si="5"/>
        <v>0</v>
      </c>
      <c r="K165" s="165"/>
      <c r="L165" s="30"/>
      <c r="M165" s="166" t="s">
        <v>1</v>
      </c>
      <c r="N165" s="130" t="s">
        <v>37</v>
      </c>
      <c r="P165" s="167">
        <f t="shared" si="6"/>
        <v>0</v>
      </c>
      <c r="Q165" s="167">
        <v>0</v>
      </c>
      <c r="R165" s="167">
        <f t="shared" si="7"/>
        <v>0</v>
      </c>
      <c r="S165" s="167">
        <v>0</v>
      </c>
      <c r="T165" s="168">
        <f t="shared" si="8"/>
        <v>0</v>
      </c>
      <c r="AR165" s="169" t="s">
        <v>245</v>
      </c>
      <c r="AT165" s="169" t="s">
        <v>241</v>
      </c>
      <c r="AU165" s="169" t="s">
        <v>83</v>
      </c>
      <c r="AY165" s="13" t="s">
        <v>239</v>
      </c>
      <c r="BE165" s="97">
        <f t="shared" si="9"/>
        <v>0</v>
      </c>
      <c r="BF165" s="97">
        <f t="shared" si="10"/>
        <v>0</v>
      </c>
      <c r="BG165" s="97">
        <f t="shared" si="11"/>
        <v>0</v>
      </c>
      <c r="BH165" s="97">
        <f t="shared" si="12"/>
        <v>0</v>
      </c>
      <c r="BI165" s="97">
        <f t="shared" si="13"/>
        <v>0</v>
      </c>
      <c r="BJ165" s="13" t="s">
        <v>83</v>
      </c>
      <c r="BK165" s="97">
        <f t="shared" si="14"/>
        <v>0</v>
      </c>
      <c r="BL165" s="13" t="s">
        <v>245</v>
      </c>
      <c r="BM165" s="169" t="s">
        <v>273</v>
      </c>
    </row>
    <row r="166" spans="2:65" s="1" customFormat="1" ht="24.2" customHeight="1" x14ac:dyDescent="0.2">
      <c r="B166" s="131"/>
      <c r="C166" s="189" t="s">
        <v>274</v>
      </c>
      <c r="D166" s="189" t="s">
        <v>275</v>
      </c>
      <c r="E166" s="190" t="s">
        <v>276</v>
      </c>
      <c r="F166" s="191" t="s">
        <v>277</v>
      </c>
      <c r="G166" s="192" t="s">
        <v>278</v>
      </c>
      <c r="H166" s="193">
        <v>1895.9960000000001</v>
      </c>
      <c r="I166" s="194"/>
      <c r="J166" s="194">
        <f t="shared" si="5"/>
        <v>0</v>
      </c>
      <c r="K166" s="177"/>
      <c r="L166" s="178"/>
      <c r="M166" s="179" t="s">
        <v>1</v>
      </c>
      <c r="N166" s="180" t="s">
        <v>37</v>
      </c>
      <c r="P166" s="167">
        <f t="shared" si="6"/>
        <v>0</v>
      </c>
      <c r="Q166" s="167">
        <v>1</v>
      </c>
      <c r="R166" s="167">
        <f t="shared" si="7"/>
        <v>1895.9960000000001</v>
      </c>
      <c r="S166" s="167">
        <v>0</v>
      </c>
      <c r="T166" s="168">
        <f t="shared" si="8"/>
        <v>0</v>
      </c>
      <c r="AR166" s="169" t="s">
        <v>270</v>
      </c>
      <c r="AT166" s="169" t="s">
        <v>275</v>
      </c>
      <c r="AU166" s="169" t="s">
        <v>83</v>
      </c>
      <c r="AY166" s="13" t="s">
        <v>239</v>
      </c>
      <c r="BE166" s="97">
        <f t="shared" si="9"/>
        <v>0</v>
      </c>
      <c r="BF166" s="97">
        <f t="shared" si="10"/>
        <v>0</v>
      </c>
      <c r="BG166" s="97">
        <f t="shared" si="11"/>
        <v>0</v>
      </c>
      <c r="BH166" s="97">
        <f t="shared" si="12"/>
        <v>0</v>
      </c>
      <c r="BI166" s="97">
        <f t="shared" si="13"/>
        <v>0</v>
      </c>
      <c r="BJ166" s="13" t="s">
        <v>83</v>
      </c>
      <c r="BK166" s="97">
        <f t="shared" si="14"/>
        <v>0</v>
      </c>
      <c r="BL166" s="13" t="s">
        <v>245</v>
      </c>
      <c r="BM166" s="169" t="s">
        <v>279</v>
      </c>
    </row>
    <row r="167" spans="2:65" s="1" customFormat="1" ht="37.9" customHeight="1" x14ac:dyDescent="0.2">
      <c r="B167" s="131"/>
      <c r="C167" s="195" t="s">
        <v>280</v>
      </c>
      <c r="D167" s="195" t="s">
        <v>241</v>
      </c>
      <c r="E167" s="196" t="s">
        <v>281</v>
      </c>
      <c r="F167" s="197" t="s">
        <v>282</v>
      </c>
      <c r="G167" s="198" t="s">
        <v>249</v>
      </c>
      <c r="H167" s="199">
        <v>60</v>
      </c>
      <c r="I167" s="200"/>
      <c r="J167" s="200">
        <f t="shared" si="5"/>
        <v>0</v>
      </c>
      <c r="K167" s="165"/>
      <c r="L167" s="30"/>
      <c r="M167" s="166" t="s">
        <v>1</v>
      </c>
      <c r="N167" s="130" t="s">
        <v>37</v>
      </c>
      <c r="P167" s="167">
        <f t="shared" si="6"/>
        <v>0</v>
      </c>
      <c r="Q167" s="167">
        <v>0</v>
      </c>
      <c r="R167" s="167">
        <f t="shared" si="7"/>
        <v>0</v>
      </c>
      <c r="S167" s="167">
        <v>0</v>
      </c>
      <c r="T167" s="168">
        <f t="shared" si="8"/>
        <v>0</v>
      </c>
      <c r="AR167" s="169" t="s">
        <v>245</v>
      </c>
      <c r="AT167" s="169" t="s">
        <v>241</v>
      </c>
      <c r="AU167" s="169" t="s">
        <v>83</v>
      </c>
      <c r="AY167" s="13" t="s">
        <v>239</v>
      </c>
      <c r="BE167" s="97">
        <f t="shared" si="9"/>
        <v>0</v>
      </c>
      <c r="BF167" s="97">
        <f t="shared" si="10"/>
        <v>0</v>
      </c>
      <c r="BG167" s="97">
        <f t="shared" si="11"/>
        <v>0</v>
      </c>
      <c r="BH167" s="97">
        <f t="shared" si="12"/>
        <v>0</v>
      </c>
      <c r="BI167" s="97">
        <f t="shared" si="13"/>
        <v>0</v>
      </c>
      <c r="BJ167" s="13" t="s">
        <v>83</v>
      </c>
      <c r="BK167" s="97">
        <f t="shared" si="14"/>
        <v>0</v>
      </c>
      <c r="BL167" s="13" t="s">
        <v>245</v>
      </c>
      <c r="BM167" s="169" t="s">
        <v>283</v>
      </c>
    </row>
    <row r="168" spans="2:65" s="11" customFormat="1" ht="22.9" customHeight="1" x14ac:dyDescent="0.2">
      <c r="B168" s="146"/>
      <c r="D168" s="147" t="s">
        <v>70</v>
      </c>
      <c r="E168" s="156" t="s">
        <v>83</v>
      </c>
      <c r="F168" s="156" t="s">
        <v>284</v>
      </c>
      <c r="I168" s="149"/>
      <c r="J168" s="157">
        <f>BK168</f>
        <v>0</v>
      </c>
      <c r="L168" s="146"/>
      <c r="M168" s="151"/>
      <c r="P168" s="152">
        <f>SUM(P169:P181)</f>
        <v>0</v>
      </c>
      <c r="R168" s="152">
        <f>SUM(R169:R181)</f>
        <v>1018.32311578</v>
      </c>
      <c r="T168" s="153">
        <f>SUM(T169:T181)</f>
        <v>0</v>
      </c>
      <c r="AR168" s="147" t="s">
        <v>78</v>
      </c>
      <c r="AT168" s="154" t="s">
        <v>70</v>
      </c>
      <c r="AU168" s="154" t="s">
        <v>78</v>
      </c>
      <c r="AY168" s="147" t="s">
        <v>239</v>
      </c>
      <c r="BK168" s="155">
        <f>SUM(BK169:BK181)</f>
        <v>0</v>
      </c>
    </row>
    <row r="169" spans="2:65" s="1" customFormat="1" ht="16.5" customHeight="1" x14ac:dyDescent="0.2">
      <c r="B169" s="131"/>
      <c r="C169" s="158" t="s">
        <v>285</v>
      </c>
      <c r="D169" s="158" t="s">
        <v>241</v>
      </c>
      <c r="E169" s="159" t="s">
        <v>286</v>
      </c>
      <c r="F169" s="160" t="s">
        <v>287</v>
      </c>
      <c r="G169" s="161" t="s">
        <v>249</v>
      </c>
      <c r="H169" s="162">
        <v>3.5920000000000001</v>
      </c>
      <c r="I169" s="163"/>
      <c r="J169" s="164">
        <f t="shared" ref="J169:J181" si="15">ROUND(I169*H169,2)</f>
        <v>0</v>
      </c>
      <c r="K169" s="165"/>
      <c r="L169" s="30"/>
      <c r="M169" s="166" t="s">
        <v>1</v>
      </c>
      <c r="N169" s="130" t="s">
        <v>37</v>
      </c>
      <c r="P169" s="167">
        <f t="shared" ref="P169:P181" si="16">O169*H169</f>
        <v>0</v>
      </c>
      <c r="Q169" s="167">
        <v>1.9205000000000001</v>
      </c>
      <c r="R169" s="167">
        <f t="shared" ref="R169:R181" si="17">Q169*H169</f>
        <v>6.8984360000000002</v>
      </c>
      <c r="S169" s="167">
        <v>0</v>
      </c>
      <c r="T169" s="168">
        <f t="shared" ref="T169:T181" si="18">S169*H169</f>
        <v>0</v>
      </c>
      <c r="AR169" s="169" t="s">
        <v>245</v>
      </c>
      <c r="AT169" s="169" t="s">
        <v>241</v>
      </c>
      <c r="AU169" s="169" t="s">
        <v>83</v>
      </c>
      <c r="AY169" s="13" t="s">
        <v>239</v>
      </c>
      <c r="BE169" s="97">
        <f t="shared" ref="BE169:BE181" si="19">IF(N169="základná",J169,0)</f>
        <v>0</v>
      </c>
      <c r="BF169" s="97">
        <f t="shared" ref="BF169:BF181" si="20">IF(N169="znížená",J169,0)</f>
        <v>0</v>
      </c>
      <c r="BG169" s="97">
        <f t="shared" ref="BG169:BG181" si="21">IF(N169="zákl. prenesená",J169,0)</f>
        <v>0</v>
      </c>
      <c r="BH169" s="97">
        <f t="shared" ref="BH169:BH181" si="22">IF(N169="zníž. prenesená",J169,0)</f>
        <v>0</v>
      </c>
      <c r="BI169" s="97">
        <f t="shared" ref="BI169:BI181" si="23">IF(N169="nulová",J169,0)</f>
        <v>0</v>
      </c>
      <c r="BJ169" s="13" t="s">
        <v>83</v>
      </c>
      <c r="BK169" s="97">
        <f t="shared" ref="BK169:BK181" si="24">ROUND(I169*H169,2)</f>
        <v>0</v>
      </c>
      <c r="BL169" s="13" t="s">
        <v>245</v>
      </c>
      <c r="BM169" s="169" t="s">
        <v>288</v>
      </c>
    </row>
    <row r="170" spans="2:65" s="1" customFormat="1" ht="16.5" customHeight="1" x14ac:dyDescent="0.2">
      <c r="B170" s="131"/>
      <c r="C170" s="158" t="s">
        <v>289</v>
      </c>
      <c r="D170" s="158" t="s">
        <v>241</v>
      </c>
      <c r="E170" s="159" t="s">
        <v>290</v>
      </c>
      <c r="F170" s="160" t="s">
        <v>291</v>
      </c>
      <c r="G170" s="161" t="s">
        <v>249</v>
      </c>
      <c r="H170" s="162">
        <v>131.68899999999999</v>
      </c>
      <c r="I170" s="163"/>
      <c r="J170" s="164">
        <f t="shared" si="15"/>
        <v>0</v>
      </c>
      <c r="K170" s="165"/>
      <c r="L170" s="30"/>
      <c r="M170" s="166" t="s">
        <v>1</v>
      </c>
      <c r="N170" s="130" t="s">
        <v>37</v>
      </c>
      <c r="P170" s="167">
        <f t="shared" si="16"/>
        <v>0</v>
      </c>
      <c r="Q170" s="167">
        <v>2.0659999999999998</v>
      </c>
      <c r="R170" s="167">
        <f t="shared" si="17"/>
        <v>272.06947399999996</v>
      </c>
      <c r="S170" s="167">
        <v>0</v>
      </c>
      <c r="T170" s="168">
        <f t="shared" si="18"/>
        <v>0</v>
      </c>
      <c r="AR170" s="169" t="s">
        <v>245</v>
      </c>
      <c r="AT170" s="169" t="s">
        <v>241</v>
      </c>
      <c r="AU170" s="169" t="s">
        <v>83</v>
      </c>
      <c r="AY170" s="13" t="s">
        <v>239</v>
      </c>
      <c r="BE170" s="97">
        <f t="shared" si="19"/>
        <v>0</v>
      </c>
      <c r="BF170" s="97">
        <f t="shared" si="20"/>
        <v>0</v>
      </c>
      <c r="BG170" s="97">
        <f t="shared" si="21"/>
        <v>0</v>
      </c>
      <c r="BH170" s="97">
        <f t="shared" si="22"/>
        <v>0</v>
      </c>
      <c r="BI170" s="97">
        <f t="shared" si="23"/>
        <v>0</v>
      </c>
      <c r="BJ170" s="13" t="s">
        <v>83</v>
      </c>
      <c r="BK170" s="97">
        <f t="shared" si="24"/>
        <v>0</v>
      </c>
      <c r="BL170" s="13" t="s">
        <v>245</v>
      </c>
      <c r="BM170" s="169" t="s">
        <v>292</v>
      </c>
    </row>
    <row r="171" spans="2:65" s="1" customFormat="1" ht="24.2" customHeight="1" x14ac:dyDescent="0.2">
      <c r="B171" s="131"/>
      <c r="C171" s="158" t="s">
        <v>293</v>
      </c>
      <c r="D171" s="158" t="s">
        <v>241</v>
      </c>
      <c r="E171" s="159" t="s">
        <v>294</v>
      </c>
      <c r="F171" s="160" t="s">
        <v>295</v>
      </c>
      <c r="G171" s="161" t="s">
        <v>249</v>
      </c>
      <c r="H171" s="162">
        <v>44.029000000000003</v>
      </c>
      <c r="I171" s="163"/>
      <c r="J171" s="164">
        <f t="shared" si="15"/>
        <v>0</v>
      </c>
      <c r="K171" s="165"/>
      <c r="L171" s="30"/>
      <c r="M171" s="166" t="s">
        <v>1</v>
      </c>
      <c r="N171" s="130" t="s">
        <v>37</v>
      </c>
      <c r="P171" s="167">
        <f t="shared" si="16"/>
        <v>0</v>
      </c>
      <c r="Q171" s="167">
        <v>2.23543</v>
      </c>
      <c r="R171" s="167">
        <f t="shared" si="17"/>
        <v>98.423747470000009</v>
      </c>
      <c r="S171" s="167">
        <v>0</v>
      </c>
      <c r="T171" s="168">
        <f t="shared" si="18"/>
        <v>0</v>
      </c>
      <c r="AR171" s="169" t="s">
        <v>245</v>
      </c>
      <c r="AT171" s="169" t="s">
        <v>241</v>
      </c>
      <c r="AU171" s="169" t="s">
        <v>83</v>
      </c>
      <c r="AY171" s="13" t="s">
        <v>239</v>
      </c>
      <c r="BE171" s="97">
        <f t="shared" si="19"/>
        <v>0</v>
      </c>
      <c r="BF171" s="97">
        <f t="shared" si="20"/>
        <v>0</v>
      </c>
      <c r="BG171" s="97">
        <f t="shared" si="21"/>
        <v>0</v>
      </c>
      <c r="BH171" s="97">
        <f t="shared" si="22"/>
        <v>0</v>
      </c>
      <c r="BI171" s="97">
        <f t="shared" si="23"/>
        <v>0</v>
      </c>
      <c r="BJ171" s="13" t="s">
        <v>83</v>
      </c>
      <c r="BK171" s="97">
        <f t="shared" si="24"/>
        <v>0</v>
      </c>
      <c r="BL171" s="13" t="s">
        <v>245</v>
      </c>
      <c r="BM171" s="169" t="s">
        <v>296</v>
      </c>
    </row>
    <row r="172" spans="2:65" s="1" customFormat="1" ht="33" customHeight="1" x14ac:dyDescent="0.2">
      <c r="B172" s="131"/>
      <c r="C172" s="158" t="s">
        <v>297</v>
      </c>
      <c r="D172" s="158" t="s">
        <v>241</v>
      </c>
      <c r="E172" s="159" t="s">
        <v>298</v>
      </c>
      <c r="F172" s="160" t="s">
        <v>299</v>
      </c>
      <c r="G172" s="161" t="s">
        <v>249</v>
      </c>
      <c r="H172" s="162">
        <v>253.114</v>
      </c>
      <c r="I172" s="163"/>
      <c r="J172" s="164">
        <f t="shared" si="15"/>
        <v>0</v>
      </c>
      <c r="K172" s="165"/>
      <c r="L172" s="30"/>
      <c r="M172" s="166" t="s">
        <v>1</v>
      </c>
      <c r="N172" s="130" t="s">
        <v>37</v>
      </c>
      <c r="P172" s="167">
        <f t="shared" si="16"/>
        <v>0</v>
      </c>
      <c r="Q172" s="167">
        <v>2.4157199999999999</v>
      </c>
      <c r="R172" s="167">
        <f t="shared" si="17"/>
        <v>611.45255208000003</v>
      </c>
      <c r="S172" s="167">
        <v>0</v>
      </c>
      <c r="T172" s="168">
        <f t="shared" si="18"/>
        <v>0</v>
      </c>
      <c r="AR172" s="169" t="s">
        <v>245</v>
      </c>
      <c r="AT172" s="169" t="s">
        <v>241</v>
      </c>
      <c r="AU172" s="169" t="s">
        <v>83</v>
      </c>
      <c r="AY172" s="13" t="s">
        <v>239</v>
      </c>
      <c r="BE172" s="97">
        <f t="shared" si="19"/>
        <v>0</v>
      </c>
      <c r="BF172" s="97">
        <f t="shared" si="20"/>
        <v>0</v>
      </c>
      <c r="BG172" s="97">
        <f t="shared" si="21"/>
        <v>0</v>
      </c>
      <c r="BH172" s="97">
        <f t="shared" si="22"/>
        <v>0</v>
      </c>
      <c r="BI172" s="97">
        <f t="shared" si="23"/>
        <v>0</v>
      </c>
      <c r="BJ172" s="13" t="s">
        <v>83</v>
      </c>
      <c r="BK172" s="97">
        <f t="shared" si="24"/>
        <v>0</v>
      </c>
      <c r="BL172" s="13" t="s">
        <v>245</v>
      </c>
      <c r="BM172" s="169" t="s">
        <v>300</v>
      </c>
    </row>
    <row r="173" spans="2:65" s="1" customFormat="1" ht="21.75" customHeight="1" x14ac:dyDescent="0.2">
      <c r="B173" s="131"/>
      <c r="C173" s="158" t="s">
        <v>301</v>
      </c>
      <c r="D173" s="158" t="s">
        <v>241</v>
      </c>
      <c r="E173" s="159" t="s">
        <v>302</v>
      </c>
      <c r="F173" s="160" t="s">
        <v>303</v>
      </c>
      <c r="G173" s="161" t="s">
        <v>244</v>
      </c>
      <c r="H173" s="162">
        <v>312.24</v>
      </c>
      <c r="I173" s="163"/>
      <c r="J173" s="164">
        <f t="shared" si="15"/>
        <v>0</v>
      </c>
      <c r="K173" s="165"/>
      <c r="L173" s="30"/>
      <c r="M173" s="166" t="s">
        <v>1</v>
      </c>
      <c r="N173" s="130" t="s">
        <v>37</v>
      </c>
      <c r="P173" s="167">
        <f t="shared" si="16"/>
        <v>0</v>
      </c>
      <c r="Q173" s="167">
        <v>6.7000000000000002E-4</v>
      </c>
      <c r="R173" s="167">
        <f t="shared" si="17"/>
        <v>0.20920080000000002</v>
      </c>
      <c r="S173" s="167">
        <v>0</v>
      </c>
      <c r="T173" s="168">
        <f t="shared" si="18"/>
        <v>0</v>
      </c>
      <c r="AR173" s="169" t="s">
        <v>245</v>
      </c>
      <c r="AT173" s="169" t="s">
        <v>241</v>
      </c>
      <c r="AU173" s="169" t="s">
        <v>83</v>
      </c>
      <c r="AY173" s="13" t="s">
        <v>239</v>
      </c>
      <c r="BE173" s="97">
        <f t="shared" si="19"/>
        <v>0</v>
      </c>
      <c r="BF173" s="97">
        <f t="shared" si="20"/>
        <v>0</v>
      </c>
      <c r="BG173" s="97">
        <f t="shared" si="21"/>
        <v>0</v>
      </c>
      <c r="BH173" s="97">
        <f t="shared" si="22"/>
        <v>0</v>
      </c>
      <c r="BI173" s="97">
        <f t="shared" si="23"/>
        <v>0</v>
      </c>
      <c r="BJ173" s="13" t="s">
        <v>83</v>
      </c>
      <c r="BK173" s="97">
        <f t="shared" si="24"/>
        <v>0</v>
      </c>
      <c r="BL173" s="13" t="s">
        <v>245</v>
      </c>
      <c r="BM173" s="169" t="s">
        <v>304</v>
      </c>
    </row>
    <row r="174" spans="2:65" s="1" customFormat="1" ht="21.75" customHeight="1" x14ac:dyDescent="0.2">
      <c r="B174" s="131"/>
      <c r="C174" s="158" t="s">
        <v>305</v>
      </c>
      <c r="D174" s="158" t="s">
        <v>241</v>
      </c>
      <c r="E174" s="159" t="s">
        <v>306</v>
      </c>
      <c r="F174" s="160" t="s">
        <v>307</v>
      </c>
      <c r="G174" s="161" t="s">
        <v>244</v>
      </c>
      <c r="H174" s="162">
        <v>312.24</v>
      </c>
      <c r="I174" s="163"/>
      <c r="J174" s="164">
        <f t="shared" si="15"/>
        <v>0</v>
      </c>
      <c r="K174" s="165"/>
      <c r="L174" s="30"/>
      <c r="M174" s="166" t="s">
        <v>1</v>
      </c>
      <c r="N174" s="130" t="s">
        <v>37</v>
      </c>
      <c r="P174" s="167">
        <f t="shared" si="16"/>
        <v>0</v>
      </c>
      <c r="Q174" s="167">
        <v>0</v>
      </c>
      <c r="R174" s="167">
        <f t="shared" si="17"/>
        <v>0</v>
      </c>
      <c r="S174" s="167">
        <v>0</v>
      </c>
      <c r="T174" s="168">
        <f t="shared" si="18"/>
        <v>0</v>
      </c>
      <c r="AR174" s="169" t="s">
        <v>245</v>
      </c>
      <c r="AT174" s="169" t="s">
        <v>241</v>
      </c>
      <c r="AU174" s="169" t="s">
        <v>83</v>
      </c>
      <c r="AY174" s="13" t="s">
        <v>239</v>
      </c>
      <c r="BE174" s="97">
        <f t="shared" si="19"/>
        <v>0</v>
      </c>
      <c r="BF174" s="97">
        <f t="shared" si="20"/>
        <v>0</v>
      </c>
      <c r="BG174" s="97">
        <f t="shared" si="21"/>
        <v>0</v>
      </c>
      <c r="BH174" s="97">
        <f t="shared" si="22"/>
        <v>0</v>
      </c>
      <c r="BI174" s="97">
        <f t="shared" si="23"/>
        <v>0</v>
      </c>
      <c r="BJ174" s="13" t="s">
        <v>83</v>
      </c>
      <c r="BK174" s="97">
        <f t="shared" si="24"/>
        <v>0</v>
      </c>
      <c r="BL174" s="13" t="s">
        <v>245</v>
      </c>
      <c r="BM174" s="169" t="s">
        <v>308</v>
      </c>
    </row>
    <row r="175" spans="2:65" s="1" customFormat="1" ht="16.5" customHeight="1" x14ac:dyDescent="0.2">
      <c r="B175" s="131"/>
      <c r="C175" s="158" t="s">
        <v>309</v>
      </c>
      <c r="D175" s="158" t="s">
        <v>241</v>
      </c>
      <c r="E175" s="159" t="s">
        <v>310</v>
      </c>
      <c r="F175" s="160" t="s">
        <v>311</v>
      </c>
      <c r="G175" s="161" t="s">
        <v>278</v>
      </c>
      <c r="H175" s="162">
        <v>5.7169999999999996</v>
      </c>
      <c r="I175" s="163"/>
      <c r="J175" s="164">
        <f t="shared" si="15"/>
        <v>0</v>
      </c>
      <c r="K175" s="165"/>
      <c r="L175" s="30"/>
      <c r="M175" s="166" t="s">
        <v>1</v>
      </c>
      <c r="N175" s="130" t="s">
        <v>37</v>
      </c>
      <c r="P175" s="167">
        <f t="shared" si="16"/>
        <v>0</v>
      </c>
      <c r="Q175" s="167">
        <v>1.01895</v>
      </c>
      <c r="R175" s="167">
        <f t="shared" si="17"/>
        <v>5.8253371500000002</v>
      </c>
      <c r="S175" s="167">
        <v>0</v>
      </c>
      <c r="T175" s="168">
        <f t="shared" si="18"/>
        <v>0</v>
      </c>
      <c r="AR175" s="169" t="s">
        <v>245</v>
      </c>
      <c r="AT175" s="169" t="s">
        <v>241</v>
      </c>
      <c r="AU175" s="169" t="s">
        <v>83</v>
      </c>
      <c r="AY175" s="13" t="s">
        <v>239</v>
      </c>
      <c r="BE175" s="97">
        <f t="shared" si="19"/>
        <v>0</v>
      </c>
      <c r="BF175" s="97">
        <f t="shared" si="20"/>
        <v>0</v>
      </c>
      <c r="BG175" s="97">
        <f t="shared" si="21"/>
        <v>0</v>
      </c>
      <c r="BH175" s="97">
        <f t="shared" si="22"/>
        <v>0</v>
      </c>
      <c r="BI175" s="97">
        <f t="shared" si="23"/>
        <v>0</v>
      </c>
      <c r="BJ175" s="13" t="s">
        <v>83</v>
      </c>
      <c r="BK175" s="97">
        <f t="shared" si="24"/>
        <v>0</v>
      </c>
      <c r="BL175" s="13" t="s">
        <v>245</v>
      </c>
      <c r="BM175" s="169" t="s">
        <v>312</v>
      </c>
    </row>
    <row r="176" spans="2:65" s="1" customFormat="1" ht="16.5" customHeight="1" x14ac:dyDescent="0.2">
      <c r="B176" s="131"/>
      <c r="C176" s="158" t="s">
        <v>313</v>
      </c>
      <c r="D176" s="158" t="s">
        <v>241</v>
      </c>
      <c r="E176" s="159" t="s">
        <v>314</v>
      </c>
      <c r="F176" s="160" t="s">
        <v>315</v>
      </c>
      <c r="G176" s="161" t="s">
        <v>278</v>
      </c>
      <c r="H176" s="162">
        <v>10.186</v>
      </c>
      <c r="I176" s="163"/>
      <c r="J176" s="164">
        <f t="shared" si="15"/>
        <v>0</v>
      </c>
      <c r="K176" s="165"/>
      <c r="L176" s="30"/>
      <c r="M176" s="166" t="s">
        <v>1</v>
      </c>
      <c r="N176" s="130" t="s">
        <v>37</v>
      </c>
      <c r="P176" s="167">
        <f t="shared" si="16"/>
        <v>0</v>
      </c>
      <c r="Q176" s="167">
        <v>1.20296</v>
      </c>
      <c r="R176" s="167">
        <f t="shared" si="17"/>
        <v>12.253350559999999</v>
      </c>
      <c r="S176" s="167">
        <v>0</v>
      </c>
      <c r="T176" s="168">
        <f t="shared" si="18"/>
        <v>0</v>
      </c>
      <c r="AR176" s="169" t="s">
        <v>245</v>
      </c>
      <c r="AT176" s="169" t="s">
        <v>241</v>
      </c>
      <c r="AU176" s="169" t="s">
        <v>83</v>
      </c>
      <c r="AY176" s="13" t="s">
        <v>239</v>
      </c>
      <c r="BE176" s="97">
        <f t="shared" si="19"/>
        <v>0</v>
      </c>
      <c r="BF176" s="97">
        <f t="shared" si="20"/>
        <v>0</v>
      </c>
      <c r="BG176" s="97">
        <f t="shared" si="21"/>
        <v>0</v>
      </c>
      <c r="BH176" s="97">
        <f t="shared" si="22"/>
        <v>0</v>
      </c>
      <c r="BI176" s="97">
        <f t="shared" si="23"/>
        <v>0</v>
      </c>
      <c r="BJ176" s="13" t="s">
        <v>83</v>
      </c>
      <c r="BK176" s="97">
        <f t="shared" si="24"/>
        <v>0</v>
      </c>
      <c r="BL176" s="13" t="s">
        <v>245</v>
      </c>
      <c r="BM176" s="169" t="s">
        <v>316</v>
      </c>
    </row>
    <row r="177" spans="2:65" s="1" customFormat="1" ht="24.2" customHeight="1" x14ac:dyDescent="0.2">
      <c r="B177" s="131"/>
      <c r="C177" s="158" t="s">
        <v>317</v>
      </c>
      <c r="D177" s="158" t="s">
        <v>241</v>
      </c>
      <c r="E177" s="159" t="s">
        <v>318</v>
      </c>
      <c r="F177" s="160" t="s">
        <v>319</v>
      </c>
      <c r="G177" s="161" t="s">
        <v>249</v>
      </c>
      <c r="H177" s="162">
        <v>0.96</v>
      </c>
      <c r="I177" s="163"/>
      <c r="J177" s="164">
        <f t="shared" si="15"/>
        <v>0</v>
      </c>
      <c r="K177" s="165"/>
      <c r="L177" s="30"/>
      <c r="M177" s="166" t="s">
        <v>1</v>
      </c>
      <c r="N177" s="130" t="s">
        <v>37</v>
      </c>
      <c r="P177" s="167">
        <f t="shared" si="16"/>
        <v>0</v>
      </c>
      <c r="Q177" s="167">
        <v>2.4157199999999999</v>
      </c>
      <c r="R177" s="167">
        <f t="shared" si="17"/>
        <v>2.3190911999999999</v>
      </c>
      <c r="S177" s="167">
        <v>0</v>
      </c>
      <c r="T177" s="168">
        <f t="shared" si="18"/>
        <v>0</v>
      </c>
      <c r="AR177" s="169" t="s">
        <v>245</v>
      </c>
      <c r="AT177" s="169" t="s">
        <v>241</v>
      </c>
      <c r="AU177" s="169" t="s">
        <v>83</v>
      </c>
      <c r="AY177" s="13" t="s">
        <v>239</v>
      </c>
      <c r="BE177" s="97">
        <f t="shared" si="19"/>
        <v>0</v>
      </c>
      <c r="BF177" s="97">
        <f t="shared" si="20"/>
        <v>0</v>
      </c>
      <c r="BG177" s="97">
        <f t="shared" si="21"/>
        <v>0</v>
      </c>
      <c r="BH177" s="97">
        <f t="shared" si="22"/>
        <v>0</v>
      </c>
      <c r="BI177" s="97">
        <f t="shared" si="23"/>
        <v>0</v>
      </c>
      <c r="BJ177" s="13" t="s">
        <v>83</v>
      </c>
      <c r="BK177" s="97">
        <f t="shared" si="24"/>
        <v>0</v>
      </c>
      <c r="BL177" s="13" t="s">
        <v>245</v>
      </c>
      <c r="BM177" s="169" t="s">
        <v>320</v>
      </c>
    </row>
    <row r="178" spans="2:65" s="1" customFormat="1" ht="21.75" customHeight="1" x14ac:dyDescent="0.2">
      <c r="B178" s="131"/>
      <c r="C178" s="158" t="s">
        <v>7</v>
      </c>
      <c r="D178" s="158" t="s">
        <v>241</v>
      </c>
      <c r="E178" s="159" t="s">
        <v>321</v>
      </c>
      <c r="F178" s="160" t="s">
        <v>322</v>
      </c>
      <c r="G178" s="161" t="s">
        <v>244</v>
      </c>
      <c r="H178" s="162">
        <v>3.8</v>
      </c>
      <c r="I178" s="163"/>
      <c r="J178" s="164">
        <f t="shared" si="15"/>
        <v>0</v>
      </c>
      <c r="K178" s="165"/>
      <c r="L178" s="30"/>
      <c r="M178" s="166" t="s">
        <v>1</v>
      </c>
      <c r="N178" s="130" t="s">
        <v>37</v>
      </c>
      <c r="P178" s="167">
        <f t="shared" si="16"/>
        <v>0</v>
      </c>
      <c r="Q178" s="167">
        <v>6.7000000000000002E-4</v>
      </c>
      <c r="R178" s="167">
        <f t="shared" si="17"/>
        <v>2.5460000000000001E-3</v>
      </c>
      <c r="S178" s="167">
        <v>0</v>
      </c>
      <c r="T178" s="168">
        <f t="shared" si="18"/>
        <v>0</v>
      </c>
      <c r="AR178" s="169" t="s">
        <v>245</v>
      </c>
      <c r="AT178" s="169" t="s">
        <v>241</v>
      </c>
      <c r="AU178" s="169" t="s">
        <v>83</v>
      </c>
      <c r="AY178" s="13" t="s">
        <v>239</v>
      </c>
      <c r="BE178" s="97">
        <f t="shared" si="19"/>
        <v>0</v>
      </c>
      <c r="BF178" s="97">
        <f t="shared" si="20"/>
        <v>0</v>
      </c>
      <c r="BG178" s="97">
        <f t="shared" si="21"/>
        <v>0</v>
      </c>
      <c r="BH178" s="97">
        <f t="shared" si="22"/>
        <v>0</v>
      </c>
      <c r="BI178" s="97">
        <f t="shared" si="23"/>
        <v>0</v>
      </c>
      <c r="BJ178" s="13" t="s">
        <v>83</v>
      </c>
      <c r="BK178" s="97">
        <f t="shared" si="24"/>
        <v>0</v>
      </c>
      <c r="BL178" s="13" t="s">
        <v>245</v>
      </c>
      <c r="BM178" s="169" t="s">
        <v>323</v>
      </c>
    </row>
    <row r="179" spans="2:65" s="1" customFormat="1" ht="21.75" customHeight="1" x14ac:dyDescent="0.2">
      <c r="B179" s="131"/>
      <c r="C179" s="158" t="s">
        <v>324</v>
      </c>
      <c r="D179" s="158" t="s">
        <v>241</v>
      </c>
      <c r="E179" s="159" t="s">
        <v>325</v>
      </c>
      <c r="F179" s="160" t="s">
        <v>326</v>
      </c>
      <c r="G179" s="161" t="s">
        <v>244</v>
      </c>
      <c r="H179" s="162">
        <v>3.8</v>
      </c>
      <c r="I179" s="163"/>
      <c r="J179" s="164">
        <f t="shared" si="15"/>
        <v>0</v>
      </c>
      <c r="K179" s="165"/>
      <c r="L179" s="30"/>
      <c r="M179" s="166" t="s">
        <v>1</v>
      </c>
      <c r="N179" s="130" t="s">
        <v>37</v>
      </c>
      <c r="P179" s="167">
        <f t="shared" si="16"/>
        <v>0</v>
      </c>
      <c r="Q179" s="167">
        <v>0</v>
      </c>
      <c r="R179" s="167">
        <f t="shared" si="17"/>
        <v>0</v>
      </c>
      <c r="S179" s="167">
        <v>0</v>
      </c>
      <c r="T179" s="168">
        <f t="shared" si="18"/>
        <v>0</v>
      </c>
      <c r="AR179" s="169" t="s">
        <v>245</v>
      </c>
      <c r="AT179" s="169" t="s">
        <v>241</v>
      </c>
      <c r="AU179" s="169" t="s">
        <v>83</v>
      </c>
      <c r="AY179" s="13" t="s">
        <v>239</v>
      </c>
      <c r="BE179" s="97">
        <f t="shared" si="19"/>
        <v>0</v>
      </c>
      <c r="BF179" s="97">
        <f t="shared" si="20"/>
        <v>0</v>
      </c>
      <c r="BG179" s="97">
        <f t="shared" si="21"/>
        <v>0</v>
      </c>
      <c r="BH179" s="97">
        <f t="shared" si="22"/>
        <v>0</v>
      </c>
      <c r="BI179" s="97">
        <f t="shared" si="23"/>
        <v>0</v>
      </c>
      <c r="BJ179" s="13" t="s">
        <v>83</v>
      </c>
      <c r="BK179" s="97">
        <f t="shared" si="24"/>
        <v>0</v>
      </c>
      <c r="BL179" s="13" t="s">
        <v>245</v>
      </c>
      <c r="BM179" s="169" t="s">
        <v>327</v>
      </c>
    </row>
    <row r="180" spans="2:65" s="1" customFormat="1" ht="33" customHeight="1" x14ac:dyDescent="0.2">
      <c r="B180" s="131"/>
      <c r="C180" s="158" t="s">
        <v>328</v>
      </c>
      <c r="D180" s="158" t="s">
        <v>241</v>
      </c>
      <c r="E180" s="159" t="s">
        <v>329</v>
      </c>
      <c r="F180" s="160" t="s">
        <v>330</v>
      </c>
      <c r="G180" s="161" t="s">
        <v>331</v>
      </c>
      <c r="H180" s="162">
        <v>42.1</v>
      </c>
      <c r="I180" s="163"/>
      <c r="J180" s="164">
        <f t="shared" si="15"/>
        <v>0</v>
      </c>
      <c r="K180" s="165"/>
      <c r="L180" s="30"/>
      <c r="M180" s="166" t="s">
        <v>1</v>
      </c>
      <c r="N180" s="130" t="s">
        <v>37</v>
      </c>
      <c r="P180" s="167">
        <f t="shared" si="16"/>
        <v>0</v>
      </c>
      <c r="Q180" s="167">
        <v>0</v>
      </c>
      <c r="R180" s="167">
        <f t="shared" si="17"/>
        <v>0</v>
      </c>
      <c r="S180" s="167">
        <v>0</v>
      </c>
      <c r="T180" s="168">
        <f t="shared" si="18"/>
        <v>0</v>
      </c>
      <c r="AR180" s="169" t="s">
        <v>245</v>
      </c>
      <c r="AT180" s="169" t="s">
        <v>241</v>
      </c>
      <c r="AU180" s="169" t="s">
        <v>83</v>
      </c>
      <c r="AY180" s="13" t="s">
        <v>239</v>
      </c>
      <c r="BE180" s="97">
        <f t="shared" si="19"/>
        <v>0</v>
      </c>
      <c r="BF180" s="97">
        <f t="shared" si="20"/>
        <v>0</v>
      </c>
      <c r="BG180" s="97">
        <f t="shared" si="21"/>
        <v>0</v>
      </c>
      <c r="BH180" s="97">
        <f t="shared" si="22"/>
        <v>0</v>
      </c>
      <c r="BI180" s="97">
        <f t="shared" si="23"/>
        <v>0</v>
      </c>
      <c r="BJ180" s="13" t="s">
        <v>83</v>
      </c>
      <c r="BK180" s="97">
        <f t="shared" si="24"/>
        <v>0</v>
      </c>
      <c r="BL180" s="13" t="s">
        <v>245</v>
      </c>
      <c r="BM180" s="169" t="s">
        <v>332</v>
      </c>
    </row>
    <row r="181" spans="2:65" s="1" customFormat="1" ht="24.2" customHeight="1" x14ac:dyDescent="0.2">
      <c r="B181" s="131"/>
      <c r="C181" s="158" t="s">
        <v>333</v>
      </c>
      <c r="D181" s="158" t="s">
        <v>241</v>
      </c>
      <c r="E181" s="159" t="s">
        <v>334</v>
      </c>
      <c r="F181" s="160" t="s">
        <v>335</v>
      </c>
      <c r="G181" s="161" t="s">
        <v>249</v>
      </c>
      <c r="H181" s="162">
        <v>4.0039999999999996</v>
      </c>
      <c r="I181" s="163"/>
      <c r="J181" s="164">
        <f t="shared" si="15"/>
        <v>0</v>
      </c>
      <c r="K181" s="165"/>
      <c r="L181" s="30"/>
      <c r="M181" s="166" t="s">
        <v>1</v>
      </c>
      <c r="N181" s="130" t="s">
        <v>37</v>
      </c>
      <c r="P181" s="167">
        <f t="shared" si="16"/>
        <v>0</v>
      </c>
      <c r="Q181" s="167">
        <v>2.2151299999999998</v>
      </c>
      <c r="R181" s="167">
        <f t="shared" si="17"/>
        <v>8.8693805199999982</v>
      </c>
      <c r="S181" s="167">
        <v>0</v>
      </c>
      <c r="T181" s="168">
        <f t="shared" si="18"/>
        <v>0</v>
      </c>
      <c r="AR181" s="169" t="s">
        <v>245</v>
      </c>
      <c r="AT181" s="169" t="s">
        <v>241</v>
      </c>
      <c r="AU181" s="169" t="s">
        <v>83</v>
      </c>
      <c r="AY181" s="13" t="s">
        <v>239</v>
      </c>
      <c r="BE181" s="97">
        <f t="shared" si="19"/>
        <v>0</v>
      </c>
      <c r="BF181" s="97">
        <f t="shared" si="20"/>
        <v>0</v>
      </c>
      <c r="BG181" s="97">
        <f t="shared" si="21"/>
        <v>0</v>
      </c>
      <c r="BH181" s="97">
        <f t="shared" si="22"/>
        <v>0</v>
      </c>
      <c r="BI181" s="97">
        <f t="shared" si="23"/>
        <v>0</v>
      </c>
      <c r="BJ181" s="13" t="s">
        <v>83</v>
      </c>
      <c r="BK181" s="97">
        <f t="shared" si="24"/>
        <v>0</v>
      </c>
      <c r="BL181" s="13" t="s">
        <v>245</v>
      </c>
      <c r="BM181" s="169" t="s">
        <v>336</v>
      </c>
    </row>
    <row r="182" spans="2:65" s="11" customFormat="1" ht="22.9" customHeight="1" x14ac:dyDescent="0.2">
      <c r="B182" s="146"/>
      <c r="D182" s="147" t="s">
        <v>70</v>
      </c>
      <c r="E182" s="156" t="s">
        <v>251</v>
      </c>
      <c r="F182" s="156" t="s">
        <v>337</v>
      </c>
      <c r="I182" s="149"/>
      <c r="J182" s="157">
        <f>BK182</f>
        <v>0</v>
      </c>
      <c r="L182" s="146"/>
      <c r="M182" s="151"/>
      <c r="P182" s="152">
        <f>SUM(P183:P230)</f>
        <v>0</v>
      </c>
      <c r="R182" s="152">
        <f>SUM(R183:R230)</f>
        <v>941.23346395999988</v>
      </c>
      <c r="T182" s="153">
        <f>SUM(T183:T230)</f>
        <v>0</v>
      </c>
      <c r="AR182" s="147" t="s">
        <v>78</v>
      </c>
      <c r="AT182" s="154" t="s">
        <v>70</v>
      </c>
      <c r="AU182" s="154" t="s">
        <v>78</v>
      </c>
      <c r="AY182" s="147" t="s">
        <v>239</v>
      </c>
      <c r="BK182" s="155">
        <f>SUM(BK183:BK230)</f>
        <v>0</v>
      </c>
    </row>
    <row r="183" spans="2:65" s="1" customFormat="1" ht="33" customHeight="1" x14ac:dyDescent="0.2">
      <c r="B183" s="131"/>
      <c r="C183" s="158" t="s">
        <v>338</v>
      </c>
      <c r="D183" s="158" t="s">
        <v>241</v>
      </c>
      <c r="E183" s="159" t="s">
        <v>339</v>
      </c>
      <c r="F183" s="160" t="s">
        <v>340</v>
      </c>
      <c r="G183" s="161" t="s">
        <v>249</v>
      </c>
      <c r="H183" s="162">
        <v>1.02</v>
      </c>
      <c r="I183" s="163"/>
      <c r="J183" s="164">
        <f t="shared" ref="J183:J230" si="25">ROUND(I183*H183,2)</f>
        <v>0</v>
      </c>
      <c r="K183" s="165"/>
      <c r="L183" s="30"/>
      <c r="M183" s="166" t="s">
        <v>1</v>
      </c>
      <c r="N183" s="130" t="s">
        <v>37</v>
      </c>
      <c r="P183" s="167">
        <f t="shared" ref="P183:P230" si="26">O183*H183</f>
        <v>0</v>
      </c>
      <c r="Q183" s="167">
        <v>2.16499</v>
      </c>
      <c r="R183" s="167">
        <f t="shared" ref="R183:R230" si="27">Q183*H183</f>
        <v>2.2082898000000002</v>
      </c>
      <c r="S183" s="167">
        <v>0</v>
      </c>
      <c r="T183" s="168">
        <f t="shared" ref="T183:T230" si="28">S183*H183</f>
        <v>0</v>
      </c>
      <c r="AR183" s="169" t="s">
        <v>245</v>
      </c>
      <c r="AT183" s="169" t="s">
        <v>241</v>
      </c>
      <c r="AU183" s="169" t="s">
        <v>83</v>
      </c>
      <c r="AY183" s="13" t="s">
        <v>239</v>
      </c>
      <c r="BE183" s="97">
        <f t="shared" ref="BE183:BE230" si="29">IF(N183="základná",J183,0)</f>
        <v>0</v>
      </c>
      <c r="BF183" s="97">
        <f t="shared" ref="BF183:BF230" si="30">IF(N183="znížená",J183,0)</f>
        <v>0</v>
      </c>
      <c r="BG183" s="97">
        <f t="shared" ref="BG183:BG230" si="31">IF(N183="zákl. prenesená",J183,0)</f>
        <v>0</v>
      </c>
      <c r="BH183" s="97">
        <f t="shared" ref="BH183:BH230" si="32">IF(N183="zníž. prenesená",J183,0)</f>
        <v>0</v>
      </c>
      <c r="BI183" s="97">
        <f t="shared" ref="BI183:BI230" si="33">IF(N183="nulová",J183,0)</f>
        <v>0</v>
      </c>
      <c r="BJ183" s="13" t="s">
        <v>83</v>
      </c>
      <c r="BK183" s="97">
        <f t="shared" ref="BK183:BK230" si="34">ROUND(I183*H183,2)</f>
        <v>0</v>
      </c>
      <c r="BL183" s="13" t="s">
        <v>245</v>
      </c>
      <c r="BM183" s="169" t="s">
        <v>341</v>
      </c>
    </row>
    <row r="184" spans="2:65" s="1" customFormat="1" ht="24.2" customHeight="1" x14ac:dyDescent="0.2">
      <c r="B184" s="131"/>
      <c r="C184" s="158" t="s">
        <v>342</v>
      </c>
      <c r="D184" s="158" t="s">
        <v>241</v>
      </c>
      <c r="E184" s="159" t="s">
        <v>343</v>
      </c>
      <c r="F184" s="160" t="s">
        <v>344</v>
      </c>
      <c r="G184" s="161" t="s">
        <v>249</v>
      </c>
      <c r="H184" s="162">
        <v>85.542000000000002</v>
      </c>
      <c r="I184" s="163"/>
      <c r="J184" s="164">
        <f t="shared" si="25"/>
        <v>0</v>
      </c>
      <c r="K184" s="165"/>
      <c r="L184" s="30"/>
      <c r="M184" s="166" t="s">
        <v>1</v>
      </c>
      <c r="N184" s="130" t="s">
        <v>37</v>
      </c>
      <c r="P184" s="167">
        <f t="shared" si="26"/>
        <v>0</v>
      </c>
      <c r="Q184" s="167">
        <v>0.84748000000000001</v>
      </c>
      <c r="R184" s="167">
        <f t="shared" si="27"/>
        <v>72.495134160000006</v>
      </c>
      <c r="S184" s="167">
        <v>0</v>
      </c>
      <c r="T184" s="168">
        <f t="shared" si="28"/>
        <v>0</v>
      </c>
      <c r="AR184" s="169" t="s">
        <v>245</v>
      </c>
      <c r="AT184" s="169" t="s">
        <v>241</v>
      </c>
      <c r="AU184" s="169" t="s">
        <v>83</v>
      </c>
      <c r="AY184" s="13" t="s">
        <v>239</v>
      </c>
      <c r="BE184" s="97">
        <f t="shared" si="29"/>
        <v>0</v>
      </c>
      <c r="BF184" s="97">
        <f t="shared" si="30"/>
        <v>0</v>
      </c>
      <c r="BG184" s="97">
        <f t="shared" si="31"/>
        <v>0</v>
      </c>
      <c r="BH184" s="97">
        <f t="shared" si="32"/>
        <v>0</v>
      </c>
      <c r="BI184" s="97">
        <f t="shared" si="33"/>
        <v>0</v>
      </c>
      <c r="BJ184" s="13" t="s">
        <v>83</v>
      </c>
      <c r="BK184" s="97">
        <f t="shared" si="34"/>
        <v>0</v>
      </c>
      <c r="BL184" s="13" t="s">
        <v>245</v>
      </c>
      <c r="BM184" s="169" t="s">
        <v>345</v>
      </c>
    </row>
    <row r="185" spans="2:65" s="1" customFormat="1" ht="21.75" customHeight="1" x14ac:dyDescent="0.2">
      <c r="B185" s="131"/>
      <c r="C185" s="158" t="s">
        <v>346</v>
      </c>
      <c r="D185" s="158" t="s">
        <v>241</v>
      </c>
      <c r="E185" s="159" t="s">
        <v>347</v>
      </c>
      <c r="F185" s="160" t="s">
        <v>348</v>
      </c>
      <c r="G185" s="161" t="s">
        <v>244</v>
      </c>
      <c r="H185" s="162">
        <v>14.353999999999999</v>
      </c>
      <c r="I185" s="163"/>
      <c r="J185" s="164">
        <f t="shared" si="25"/>
        <v>0</v>
      </c>
      <c r="K185" s="165"/>
      <c r="L185" s="30"/>
      <c r="M185" s="166" t="s">
        <v>1</v>
      </c>
      <c r="N185" s="130" t="s">
        <v>37</v>
      </c>
      <c r="P185" s="167">
        <f t="shared" si="26"/>
        <v>0</v>
      </c>
      <c r="Q185" s="167">
        <v>0.02</v>
      </c>
      <c r="R185" s="167">
        <f t="shared" si="27"/>
        <v>0.28708</v>
      </c>
      <c r="S185" s="167">
        <v>0</v>
      </c>
      <c r="T185" s="168">
        <f t="shared" si="28"/>
        <v>0</v>
      </c>
      <c r="AR185" s="169" t="s">
        <v>245</v>
      </c>
      <c r="AT185" s="169" t="s">
        <v>241</v>
      </c>
      <c r="AU185" s="169" t="s">
        <v>83</v>
      </c>
      <c r="AY185" s="13" t="s">
        <v>239</v>
      </c>
      <c r="BE185" s="97">
        <f t="shared" si="29"/>
        <v>0</v>
      </c>
      <c r="BF185" s="97">
        <f t="shared" si="30"/>
        <v>0</v>
      </c>
      <c r="BG185" s="97">
        <f t="shared" si="31"/>
        <v>0</v>
      </c>
      <c r="BH185" s="97">
        <f t="shared" si="32"/>
        <v>0</v>
      </c>
      <c r="BI185" s="97">
        <f t="shared" si="33"/>
        <v>0</v>
      </c>
      <c r="BJ185" s="13" t="s">
        <v>83</v>
      </c>
      <c r="BK185" s="97">
        <f t="shared" si="34"/>
        <v>0</v>
      </c>
      <c r="BL185" s="13" t="s">
        <v>245</v>
      </c>
      <c r="BM185" s="169" t="s">
        <v>349</v>
      </c>
    </row>
    <row r="186" spans="2:65" s="1" customFormat="1" ht="49.15" customHeight="1" x14ac:dyDescent="0.2">
      <c r="B186" s="131"/>
      <c r="C186" s="158" t="s">
        <v>350</v>
      </c>
      <c r="D186" s="158" t="s">
        <v>241</v>
      </c>
      <c r="E186" s="159" t="s">
        <v>351</v>
      </c>
      <c r="F186" s="160" t="s">
        <v>352</v>
      </c>
      <c r="G186" s="161" t="s">
        <v>353</v>
      </c>
      <c r="H186" s="162">
        <v>6</v>
      </c>
      <c r="I186" s="163"/>
      <c r="J186" s="164">
        <f t="shared" si="25"/>
        <v>0</v>
      </c>
      <c r="K186" s="165"/>
      <c r="L186" s="30"/>
      <c r="M186" s="166" t="s">
        <v>1</v>
      </c>
      <c r="N186" s="130" t="s">
        <v>37</v>
      </c>
      <c r="P186" s="167">
        <f t="shared" si="26"/>
        <v>0</v>
      </c>
      <c r="Q186" s="167">
        <v>0.01</v>
      </c>
      <c r="R186" s="167">
        <f t="shared" si="27"/>
        <v>0.06</v>
      </c>
      <c r="S186" s="167">
        <v>0</v>
      </c>
      <c r="T186" s="168">
        <f t="shared" si="28"/>
        <v>0</v>
      </c>
      <c r="AR186" s="169" t="s">
        <v>305</v>
      </c>
      <c r="AT186" s="169" t="s">
        <v>241</v>
      </c>
      <c r="AU186" s="169" t="s">
        <v>83</v>
      </c>
      <c r="AY186" s="13" t="s">
        <v>239</v>
      </c>
      <c r="BE186" s="97">
        <f t="shared" si="29"/>
        <v>0</v>
      </c>
      <c r="BF186" s="97">
        <f t="shared" si="30"/>
        <v>0</v>
      </c>
      <c r="BG186" s="97">
        <f t="shared" si="31"/>
        <v>0</v>
      </c>
      <c r="BH186" s="97">
        <f t="shared" si="32"/>
        <v>0</v>
      </c>
      <c r="BI186" s="97">
        <f t="shared" si="33"/>
        <v>0</v>
      </c>
      <c r="BJ186" s="13" t="s">
        <v>83</v>
      </c>
      <c r="BK186" s="97">
        <f t="shared" si="34"/>
        <v>0</v>
      </c>
      <c r="BL186" s="13" t="s">
        <v>305</v>
      </c>
      <c r="BM186" s="169" t="s">
        <v>354</v>
      </c>
    </row>
    <row r="187" spans="2:65" s="1" customFormat="1" ht="44.25" customHeight="1" x14ac:dyDescent="0.2">
      <c r="B187" s="131"/>
      <c r="C187" s="158" t="s">
        <v>355</v>
      </c>
      <c r="D187" s="158" t="s">
        <v>241</v>
      </c>
      <c r="E187" s="159" t="s">
        <v>356</v>
      </c>
      <c r="F187" s="160" t="s">
        <v>357</v>
      </c>
      <c r="G187" s="161" t="s">
        <v>353</v>
      </c>
      <c r="H187" s="162">
        <v>19</v>
      </c>
      <c r="I187" s="163"/>
      <c r="J187" s="164">
        <f t="shared" si="25"/>
        <v>0</v>
      </c>
      <c r="K187" s="165"/>
      <c r="L187" s="30"/>
      <c r="M187" s="166" t="s">
        <v>1</v>
      </c>
      <c r="N187" s="130" t="s">
        <v>37</v>
      </c>
      <c r="P187" s="167">
        <f t="shared" si="26"/>
        <v>0</v>
      </c>
      <c r="Q187" s="167">
        <v>0.01</v>
      </c>
      <c r="R187" s="167">
        <f t="shared" si="27"/>
        <v>0.19</v>
      </c>
      <c r="S187" s="167">
        <v>0</v>
      </c>
      <c r="T187" s="168">
        <f t="shared" si="28"/>
        <v>0</v>
      </c>
      <c r="AR187" s="169" t="s">
        <v>305</v>
      </c>
      <c r="AT187" s="169" t="s">
        <v>241</v>
      </c>
      <c r="AU187" s="169" t="s">
        <v>83</v>
      </c>
      <c r="AY187" s="13" t="s">
        <v>239</v>
      </c>
      <c r="BE187" s="97">
        <f t="shared" si="29"/>
        <v>0</v>
      </c>
      <c r="BF187" s="97">
        <f t="shared" si="30"/>
        <v>0</v>
      </c>
      <c r="BG187" s="97">
        <f t="shared" si="31"/>
        <v>0</v>
      </c>
      <c r="BH187" s="97">
        <f t="shared" si="32"/>
        <v>0</v>
      </c>
      <c r="BI187" s="97">
        <f t="shared" si="33"/>
        <v>0</v>
      </c>
      <c r="BJ187" s="13" t="s">
        <v>83</v>
      </c>
      <c r="BK187" s="97">
        <f t="shared" si="34"/>
        <v>0</v>
      </c>
      <c r="BL187" s="13" t="s">
        <v>305</v>
      </c>
      <c r="BM187" s="169" t="s">
        <v>358</v>
      </c>
    </row>
    <row r="188" spans="2:65" s="1" customFormat="1" ht="44.25" customHeight="1" x14ac:dyDescent="0.2">
      <c r="B188" s="131"/>
      <c r="C188" s="158" t="s">
        <v>359</v>
      </c>
      <c r="D188" s="158" t="s">
        <v>241</v>
      </c>
      <c r="E188" s="159" t="s">
        <v>360</v>
      </c>
      <c r="F188" s="160" t="s">
        <v>361</v>
      </c>
      <c r="G188" s="161" t="s">
        <v>353</v>
      </c>
      <c r="H188" s="162">
        <v>1</v>
      </c>
      <c r="I188" s="163"/>
      <c r="J188" s="164">
        <f t="shared" si="25"/>
        <v>0</v>
      </c>
      <c r="K188" s="165"/>
      <c r="L188" s="30"/>
      <c r="M188" s="166" t="s">
        <v>1</v>
      </c>
      <c r="N188" s="130" t="s">
        <v>37</v>
      </c>
      <c r="P188" s="167">
        <f t="shared" si="26"/>
        <v>0</v>
      </c>
      <c r="Q188" s="167">
        <v>0.02</v>
      </c>
      <c r="R188" s="167">
        <f t="shared" si="27"/>
        <v>0.02</v>
      </c>
      <c r="S188" s="167">
        <v>0</v>
      </c>
      <c r="T188" s="168">
        <f t="shared" si="28"/>
        <v>0</v>
      </c>
      <c r="AR188" s="169" t="s">
        <v>305</v>
      </c>
      <c r="AT188" s="169" t="s">
        <v>241</v>
      </c>
      <c r="AU188" s="169" t="s">
        <v>83</v>
      </c>
      <c r="AY188" s="13" t="s">
        <v>239</v>
      </c>
      <c r="BE188" s="97">
        <f t="shared" si="29"/>
        <v>0</v>
      </c>
      <c r="BF188" s="97">
        <f t="shared" si="30"/>
        <v>0</v>
      </c>
      <c r="BG188" s="97">
        <f t="shared" si="31"/>
        <v>0</v>
      </c>
      <c r="BH188" s="97">
        <f t="shared" si="32"/>
        <v>0</v>
      </c>
      <c r="BI188" s="97">
        <f t="shared" si="33"/>
        <v>0</v>
      </c>
      <c r="BJ188" s="13" t="s">
        <v>83</v>
      </c>
      <c r="BK188" s="97">
        <f t="shared" si="34"/>
        <v>0</v>
      </c>
      <c r="BL188" s="13" t="s">
        <v>305</v>
      </c>
      <c r="BM188" s="169" t="s">
        <v>362</v>
      </c>
    </row>
    <row r="189" spans="2:65" s="1" customFormat="1" ht="33" customHeight="1" x14ac:dyDescent="0.2">
      <c r="B189" s="131"/>
      <c r="C189" s="158" t="s">
        <v>363</v>
      </c>
      <c r="D189" s="158" t="s">
        <v>241</v>
      </c>
      <c r="E189" s="159" t="s">
        <v>364</v>
      </c>
      <c r="F189" s="160" t="s">
        <v>365</v>
      </c>
      <c r="G189" s="161" t="s">
        <v>353</v>
      </c>
      <c r="H189" s="162">
        <v>6</v>
      </c>
      <c r="I189" s="163"/>
      <c r="J189" s="164">
        <f t="shared" si="25"/>
        <v>0</v>
      </c>
      <c r="K189" s="165"/>
      <c r="L189" s="30"/>
      <c r="M189" s="166" t="s">
        <v>1</v>
      </c>
      <c r="N189" s="130" t="s">
        <v>37</v>
      </c>
      <c r="P189" s="167">
        <f t="shared" si="26"/>
        <v>0</v>
      </c>
      <c r="Q189" s="167">
        <v>4.7060000000000004</v>
      </c>
      <c r="R189" s="167">
        <f t="shared" si="27"/>
        <v>28.236000000000004</v>
      </c>
      <c r="S189" s="167">
        <v>0</v>
      </c>
      <c r="T189" s="168">
        <f t="shared" si="28"/>
        <v>0</v>
      </c>
      <c r="AR189" s="169" t="s">
        <v>245</v>
      </c>
      <c r="AT189" s="169" t="s">
        <v>241</v>
      </c>
      <c r="AU189" s="169" t="s">
        <v>83</v>
      </c>
      <c r="AY189" s="13" t="s">
        <v>239</v>
      </c>
      <c r="BE189" s="97">
        <f t="shared" si="29"/>
        <v>0</v>
      </c>
      <c r="BF189" s="97">
        <f t="shared" si="30"/>
        <v>0</v>
      </c>
      <c r="BG189" s="97">
        <f t="shared" si="31"/>
        <v>0</v>
      </c>
      <c r="BH189" s="97">
        <f t="shared" si="32"/>
        <v>0</v>
      </c>
      <c r="BI189" s="97">
        <f t="shared" si="33"/>
        <v>0</v>
      </c>
      <c r="BJ189" s="13" t="s">
        <v>83</v>
      </c>
      <c r="BK189" s="97">
        <f t="shared" si="34"/>
        <v>0</v>
      </c>
      <c r="BL189" s="13" t="s">
        <v>245</v>
      </c>
      <c r="BM189" s="169" t="s">
        <v>366</v>
      </c>
    </row>
    <row r="190" spans="2:65" s="1" customFormat="1" ht="33" customHeight="1" x14ac:dyDescent="0.2">
      <c r="B190" s="131"/>
      <c r="C190" s="158" t="s">
        <v>367</v>
      </c>
      <c r="D190" s="158" t="s">
        <v>241</v>
      </c>
      <c r="E190" s="159" t="s">
        <v>368</v>
      </c>
      <c r="F190" s="160" t="s">
        <v>369</v>
      </c>
      <c r="G190" s="161" t="s">
        <v>353</v>
      </c>
      <c r="H190" s="162">
        <v>6</v>
      </c>
      <c r="I190" s="163"/>
      <c r="J190" s="164">
        <f t="shared" si="25"/>
        <v>0</v>
      </c>
      <c r="K190" s="165"/>
      <c r="L190" s="30"/>
      <c r="M190" s="166" t="s">
        <v>1</v>
      </c>
      <c r="N190" s="130" t="s">
        <v>37</v>
      </c>
      <c r="P190" s="167">
        <f t="shared" si="26"/>
        <v>0</v>
      </c>
      <c r="Q190" s="167">
        <v>3.5619999999999998</v>
      </c>
      <c r="R190" s="167">
        <f t="shared" si="27"/>
        <v>21.372</v>
      </c>
      <c r="S190" s="167">
        <v>0</v>
      </c>
      <c r="T190" s="168">
        <f t="shared" si="28"/>
        <v>0</v>
      </c>
      <c r="AR190" s="169" t="s">
        <v>245</v>
      </c>
      <c r="AT190" s="169" t="s">
        <v>241</v>
      </c>
      <c r="AU190" s="169" t="s">
        <v>83</v>
      </c>
      <c r="AY190" s="13" t="s">
        <v>239</v>
      </c>
      <c r="BE190" s="97">
        <f t="shared" si="29"/>
        <v>0</v>
      </c>
      <c r="BF190" s="97">
        <f t="shared" si="30"/>
        <v>0</v>
      </c>
      <c r="BG190" s="97">
        <f t="shared" si="31"/>
        <v>0</v>
      </c>
      <c r="BH190" s="97">
        <f t="shared" si="32"/>
        <v>0</v>
      </c>
      <c r="BI190" s="97">
        <f t="shared" si="33"/>
        <v>0</v>
      </c>
      <c r="BJ190" s="13" t="s">
        <v>83</v>
      </c>
      <c r="BK190" s="97">
        <f t="shared" si="34"/>
        <v>0</v>
      </c>
      <c r="BL190" s="13" t="s">
        <v>245</v>
      </c>
      <c r="BM190" s="169" t="s">
        <v>370</v>
      </c>
    </row>
    <row r="191" spans="2:65" s="1" customFormat="1" ht="33" customHeight="1" x14ac:dyDescent="0.2">
      <c r="B191" s="131"/>
      <c r="C191" s="158" t="s">
        <v>371</v>
      </c>
      <c r="D191" s="158" t="s">
        <v>241</v>
      </c>
      <c r="E191" s="159" t="s">
        <v>372</v>
      </c>
      <c r="F191" s="160" t="s">
        <v>373</v>
      </c>
      <c r="G191" s="161" t="s">
        <v>353</v>
      </c>
      <c r="H191" s="162">
        <v>4</v>
      </c>
      <c r="I191" s="163"/>
      <c r="J191" s="164">
        <f t="shared" si="25"/>
        <v>0</v>
      </c>
      <c r="K191" s="165"/>
      <c r="L191" s="30"/>
      <c r="M191" s="166" t="s">
        <v>1</v>
      </c>
      <c r="N191" s="130" t="s">
        <v>37</v>
      </c>
      <c r="P191" s="167">
        <f t="shared" si="26"/>
        <v>0</v>
      </c>
      <c r="Q191" s="167">
        <v>5.3819999999999997</v>
      </c>
      <c r="R191" s="167">
        <f t="shared" si="27"/>
        <v>21.527999999999999</v>
      </c>
      <c r="S191" s="167">
        <v>0</v>
      </c>
      <c r="T191" s="168">
        <f t="shared" si="28"/>
        <v>0</v>
      </c>
      <c r="AR191" s="169" t="s">
        <v>245</v>
      </c>
      <c r="AT191" s="169" t="s">
        <v>241</v>
      </c>
      <c r="AU191" s="169" t="s">
        <v>83</v>
      </c>
      <c r="AY191" s="13" t="s">
        <v>239</v>
      </c>
      <c r="BE191" s="97">
        <f t="shared" si="29"/>
        <v>0</v>
      </c>
      <c r="BF191" s="97">
        <f t="shared" si="30"/>
        <v>0</v>
      </c>
      <c r="BG191" s="97">
        <f t="shared" si="31"/>
        <v>0</v>
      </c>
      <c r="BH191" s="97">
        <f t="shared" si="32"/>
        <v>0</v>
      </c>
      <c r="BI191" s="97">
        <f t="shared" si="33"/>
        <v>0</v>
      </c>
      <c r="BJ191" s="13" t="s">
        <v>83</v>
      </c>
      <c r="BK191" s="97">
        <f t="shared" si="34"/>
        <v>0</v>
      </c>
      <c r="BL191" s="13" t="s">
        <v>245</v>
      </c>
      <c r="BM191" s="169" t="s">
        <v>374</v>
      </c>
    </row>
    <row r="192" spans="2:65" s="1" customFormat="1" ht="33" customHeight="1" x14ac:dyDescent="0.2">
      <c r="B192" s="131"/>
      <c r="C192" s="158" t="s">
        <v>375</v>
      </c>
      <c r="D192" s="158" t="s">
        <v>241</v>
      </c>
      <c r="E192" s="159" t="s">
        <v>376</v>
      </c>
      <c r="F192" s="160" t="s">
        <v>377</v>
      </c>
      <c r="G192" s="161" t="s">
        <v>353</v>
      </c>
      <c r="H192" s="162">
        <v>6</v>
      </c>
      <c r="I192" s="163"/>
      <c r="J192" s="164">
        <f t="shared" si="25"/>
        <v>0</v>
      </c>
      <c r="K192" s="165"/>
      <c r="L192" s="30"/>
      <c r="M192" s="166" t="s">
        <v>1</v>
      </c>
      <c r="N192" s="130" t="s">
        <v>37</v>
      </c>
      <c r="P192" s="167">
        <f t="shared" si="26"/>
        <v>0</v>
      </c>
      <c r="Q192" s="167">
        <v>2.4500000000000002</v>
      </c>
      <c r="R192" s="167">
        <f t="shared" si="27"/>
        <v>14.700000000000001</v>
      </c>
      <c r="S192" s="167">
        <v>0</v>
      </c>
      <c r="T192" s="168">
        <f t="shared" si="28"/>
        <v>0</v>
      </c>
      <c r="AR192" s="169" t="s">
        <v>245</v>
      </c>
      <c r="AT192" s="169" t="s">
        <v>241</v>
      </c>
      <c r="AU192" s="169" t="s">
        <v>83</v>
      </c>
      <c r="AY192" s="13" t="s">
        <v>239</v>
      </c>
      <c r="BE192" s="97">
        <f t="shared" si="29"/>
        <v>0</v>
      </c>
      <c r="BF192" s="97">
        <f t="shared" si="30"/>
        <v>0</v>
      </c>
      <c r="BG192" s="97">
        <f t="shared" si="31"/>
        <v>0</v>
      </c>
      <c r="BH192" s="97">
        <f t="shared" si="32"/>
        <v>0</v>
      </c>
      <c r="BI192" s="97">
        <f t="shared" si="33"/>
        <v>0</v>
      </c>
      <c r="BJ192" s="13" t="s">
        <v>83</v>
      </c>
      <c r="BK192" s="97">
        <f t="shared" si="34"/>
        <v>0</v>
      </c>
      <c r="BL192" s="13" t="s">
        <v>245</v>
      </c>
      <c r="BM192" s="169" t="s">
        <v>378</v>
      </c>
    </row>
    <row r="193" spans="2:65" s="1" customFormat="1" ht="33" customHeight="1" x14ac:dyDescent="0.2">
      <c r="B193" s="131"/>
      <c r="C193" s="158" t="s">
        <v>379</v>
      </c>
      <c r="D193" s="158" t="s">
        <v>241</v>
      </c>
      <c r="E193" s="159" t="s">
        <v>380</v>
      </c>
      <c r="F193" s="160" t="s">
        <v>381</v>
      </c>
      <c r="G193" s="161" t="s">
        <v>353</v>
      </c>
      <c r="H193" s="162">
        <v>4</v>
      </c>
      <c r="I193" s="163"/>
      <c r="J193" s="164">
        <f t="shared" si="25"/>
        <v>0</v>
      </c>
      <c r="K193" s="165"/>
      <c r="L193" s="30"/>
      <c r="M193" s="166" t="s">
        <v>1</v>
      </c>
      <c r="N193" s="130" t="s">
        <v>37</v>
      </c>
      <c r="P193" s="167">
        <f t="shared" si="26"/>
        <v>0</v>
      </c>
      <c r="Q193" s="167">
        <v>5.3819999999999997</v>
      </c>
      <c r="R193" s="167">
        <f t="shared" si="27"/>
        <v>21.527999999999999</v>
      </c>
      <c r="S193" s="167">
        <v>0</v>
      </c>
      <c r="T193" s="168">
        <f t="shared" si="28"/>
        <v>0</v>
      </c>
      <c r="AR193" s="169" t="s">
        <v>245</v>
      </c>
      <c r="AT193" s="169" t="s">
        <v>241</v>
      </c>
      <c r="AU193" s="169" t="s">
        <v>83</v>
      </c>
      <c r="AY193" s="13" t="s">
        <v>239</v>
      </c>
      <c r="BE193" s="97">
        <f t="shared" si="29"/>
        <v>0</v>
      </c>
      <c r="BF193" s="97">
        <f t="shared" si="30"/>
        <v>0</v>
      </c>
      <c r="BG193" s="97">
        <f t="shared" si="31"/>
        <v>0</v>
      </c>
      <c r="BH193" s="97">
        <f t="shared" si="32"/>
        <v>0</v>
      </c>
      <c r="BI193" s="97">
        <f t="shared" si="33"/>
        <v>0</v>
      </c>
      <c r="BJ193" s="13" t="s">
        <v>83</v>
      </c>
      <c r="BK193" s="97">
        <f t="shared" si="34"/>
        <v>0</v>
      </c>
      <c r="BL193" s="13" t="s">
        <v>245</v>
      </c>
      <c r="BM193" s="169" t="s">
        <v>382</v>
      </c>
    </row>
    <row r="194" spans="2:65" s="1" customFormat="1" ht="33" customHeight="1" x14ac:dyDescent="0.2">
      <c r="B194" s="131"/>
      <c r="C194" s="158" t="s">
        <v>383</v>
      </c>
      <c r="D194" s="158" t="s">
        <v>241</v>
      </c>
      <c r="E194" s="159" t="s">
        <v>384</v>
      </c>
      <c r="F194" s="160" t="s">
        <v>385</v>
      </c>
      <c r="G194" s="161" t="s">
        <v>353</v>
      </c>
      <c r="H194" s="162">
        <v>6</v>
      </c>
      <c r="I194" s="163"/>
      <c r="J194" s="164">
        <f t="shared" si="25"/>
        <v>0</v>
      </c>
      <c r="K194" s="165"/>
      <c r="L194" s="30"/>
      <c r="M194" s="166" t="s">
        <v>1</v>
      </c>
      <c r="N194" s="130" t="s">
        <v>37</v>
      </c>
      <c r="P194" s="167">
        <f t="shared" si="26"/>
        <v>0</v>
      </c>
      <c r="Q194" s="167">
        <v>4.7060000000000004</v>
      </c>
      <c r="R194" s="167">
        <f t="shared" si="27"/>
        <v>28.236000000000004</v>
      </c>
      <c r="S194" s="167">
        <v>0</v>
      </c>
      <c r="T194" s="168">
        <f t="shared" si="28"/>
        <v>0</v>
      </c>
      <c r="AR194" s="169" t="s">
        <v>245</v>
      </c>
      <c r="AT194" s="169" t="s">
        <v>241</v>
      </c>
      <c r="AU194" s="169" t="s">
        <v>83</v>
      </c>
      <c r="AY194" s="13" t="s">
        <v>239</v>
      </c>
      <c r="BE194" s="97">
        <f t="shared" si="29"/>
        <v>0</v>
      </c>
      <c r="BF194" s="97">
        <f t="shared" si="30"/>
        <v>0</v>
      </c>
      <c r="BG194" s="97">
        <f t="shared" si="31"/>
        <v>0</v>
      </c>
      <c r="BH194" s="97">
        <f t="shared" si="32"/>
        <v>0</v>
      </c>
      <c r="BI194" s="97">
        <f t="shared" si="33"/>
        <v>0</v>
      </c>
      <c r="BJ194" s="13" t="s">
        <v>83</v>
      </c>
      <c r="BK194" s="97">
        <f t="shared" si="34"/>
        <v>0</v>
      </c>
      <c r="BL194" s="13" t="s">
        <v>245</v>
      </c>
      <c r="BM194" s="169" t="s">
        <v>386</v>
      </c>
    </row>
    <row r="195" spans="2:65" s="1" customFormat="1" ht="33" customHeight="1" x14ac:dyDescent="0.2">
      <c r="B195" s="131"/>
      <c r="C195" s="158" t="s">
        <v>387</v>
      </c>
      <c r="D195" s="158" t="s">
        <v>241</v>
      </c>
      <c r="E195" s="159" t="s">
        <v>388</v>
      </c>
      <c r="F195" s="160" t="s">
        <v>389</v>
      </c>
      <c r="G195" s="161" t="s">
        <v>353</v>
      </c>
      <c r="H195" s="162">
        <v>6</v>
      </c>
      <c r="I195" s="163"/>
      <c r="J195" s="164">
        <f t="shared" si="25"/>
        <v>0</v>
      </c>
      <c r="K195" s="165"/>
      <c r="L195" s="30"/>
      <c r="M195" s="166" t="s">
        <v>1</v>
      </c>
      <c r="N195" s="130" t="s">
        <v>37</v>
      </c>
      <c r="P195" s="167">
        <f t="shared" si="26"/>
        <v>0</v>
      </c>
      <c r="Q195" s="167">
        <v>3.5619999999999998</v>
      </c>
      <c r="R195" s="167">
        <f t="shared" si="27"/>
        <v>21.372</v>
      </c>
      <c r="S195" s="167">
        <v>0</v>
      </c>
      <c r="T195" s="168">
        <f t="shared" si="28"/>
        <v>0</v>
      </c>
      <c r="AR195" s="169" t="s">
        <v>245</v>
      </c>
      <c r="AT195" s="169" t="s">
        <v>241</v>
      </c>
      <c r="AU195" s="169" t="s">
        <v>83</v>
      </c>
      <c r="AY195" s="13" t="s">
        <v>239</v>
      </c>
      <c r="BE195" s="97">
        <f t="shared" si="29"/>
        <v>0</v>
      </c>
      <c r="BF195" s="97">
        <f t="shared" si="30"/>
        <v>0</v>
      </c>
      <c r="BG195" s="97">
        <f t="shared" si="31"/>
        <v>0</v>
      </c>
      <c r="BH195" s="97">
        <f t="shared" si="32"/>
        <v>0</v>
      </c>
      <c r="BI195" s="97">
        <f t="shared" si="33"/>
        <v>0</v>
      </c>
      <c r="BJ195" s="13" t="s">
        <v>83</v>
      </c>
      <c r="BK195" s="97">
        <f t="shared" si="34"/>
        <v>0</v>
      </c>
      <c r="BL195" s="13" t="s">
        <v>245</v>
      </c>
      <c r="BM195" s="169" t="s">
        <v>390</v>
      </c>
    </row>
    <row r="196" spans="2:65" s="1" customFormat="1" ht="33" customHeight="1" x14ac:dyDescent="0.2">
      <c r="B196" s="131"/>
      <c r="C196" s="158" t="s">
        <v>391</v>
      </c>
      <c r="D196" s="158" t="s">
        <v>241</v>
      </c>
      <c r="E196" s="159" t="s">
        <v>392</v>
      </c>
      <c r="F196" s="160" t="s">
        <v>393</v>
      </c>
      <c r="G196" s="161" t="s">
        <v>353</v>
      </c>
      <c r="H196" s="162">
        <v>6</v>
      </c>
      <c r="I196" s="163"/>
      <c r="J196" s="164">
        <f t="shared" si="25"/>
        <v>0</v>
      </c>
      <c r="K196" s="165"/>
      <c r="L196" s="30"/>
      <c r="M196" s="166" t="s">
        <v>1</v>
      </c>
      <c r="N196" s="130" t="s">
        <v>37</v>
      </c>
      <c r="P196" s="167">
        <f t="shared" si="26"/>
        <v>0</v>
      </c>
      <c r="Q196" s="167">
        <v>2.4500000000000002</v>
      </c>
      <c r="R196" s="167">
        <f t="shared" si="27"/>
        <v>14.700000000000001</v>
      </c>
      <c r="S196" s="167">
        <v>0</v>
      </c>
      <c r="T196" s="168">
        <f t="shared" si="28"/>
        <v>0</v>
      </c>
      <c r="AR196" s="169" t="s">
        <v>245</v>
      </c>
      <c r="AT196" s="169" t="s">
        <v>241</v>
      </c>
      <c r="AU196" s="169" t="s">
        <v>83</v>
      </c>
      <c r="AY196" s="13" t="s">
        <v>239</v>
      </c>
      <c r="BE196" s="97">
        <f t="shared" si="29"/>
        <v>0</v>
      </c>
      <c r="BF196" s="97">
        <f t="shared" si="30"/>
        <v>0</v>
      </c>
      <c r="BG196" s="97">
        <f t="shared" si="31"/>
        <v>0</v>
      </c>
      <c r="BH196" s="97">
        <f t="shared" si="32"/>
        <v>0</v>
      </c>
      <c r="BI196" s="97">
        <f t="shared" si="33"/>
        <v>0</v>
      </c>
      <c r="BJ196" s="13" t="s">
        <v>83</v>
      </c>
      <c r="BK196" s="97">
        <f t="shared" si="34"/>
        <v>0</v>
      </c>
      <c r="BL196" s="13" t="s">
        <v>245</v>
      </c>
      <c r="BM196" s="169" t="s">
        <v>394</v>
      </c>
    </row>
    <row r="197" spans="2:65" s="1" customFormat="1" ht="33" customHeight="1" x14ac:dyDescent="0.2">
      <c r="B197" s="131"/>
      <c r="C197" s="158" t="s">
        <v>395</v>
      </c>
      <c r="D197" s="158" t="s">
        <v>241</v>
      </c>
      <c r="E197" s="159" t="s">
        <v>396</v>
      </c>
      <c r="F197" s="160" t="s">
        <v>397</v>
      </c>
      <c r="G197" s="161" t="s">
        <v>353</v>
      </c>
      <c r="H197" s="162">
        <v>3</v>
      </c>
      <c r="I197" s="163"/>
      <c r="J197" s="164">
        <f t="shared" si="25"/>
        <v>0</v>
      </c>
      <c r="K197" s="165"/>
      <c r="L197" s="30"/>
      <c r="M197" s="166" t="s">
        <v>1</v>
      </c>
      <c r="N197" s="130" t="s">
        <v>37</v>
      </c>
      <c r="P197" s="167">
        <f t="shared" si="26"/>
        <v>0</v>
      </c>
      <c r="Q197" s="167">
        <v>1.125</v>
      </c>
      <c r="R197" s="167">
        <f t="shared" si="27"/>
        <v>3.375</v>
      </c>
      <c r="S197" s="167">
        <v>0</v>
      </c>
      <c r="T197" s="168">
        <f t="shared" si="28"/>
        <v>0</v>
      </c>
      <c r="AR197" s="169" t="s">
        <v>245</v>
      </c>
      <c r="AT197" s="169" t="s">
        <v>241</v>
      </c>
      <c r="AU197" s="169" t="s">
        <v>83</v>
      </c>
      <c r="AY197" s="13" t="s">
        <v>239</v>
      </c>
      <c r="BE197" s="97">
        <f t="shared" si="29"/>
        <v>0</v>
      </c>
      <c r="BF197" s="97">
        <f t="shared" si="30"/>
        <v>0</v>
      </c>
      <c r="BG197" s="97">
        <f t="shared" si="31"/>
        <v>0</v>
      </c>
      <c r="BH197" s="97">
        <f t="shared" si="32"/>
        <v>0</v>
      </c>
      <c r="BI197" s="97">
        <f t="shared" si="33"/>
        <v>0</v>
      </c>
      <c r="BJ197" s="13" t="s">
        <v>83</v>
      </c>
      <c r="BK197" s="97">
        <f t="shared" si="34"/>
        <v>0</v>
      </c>
      <c r="BL197" s="13" t="s">
        <v>245</v>
      </c>
      <c r="BM197" s="169" t="s">
        <v>398</v>
      </c>
    </row>
    <row r="198" spans="2:65" s="1" customFormat="1" ht="33" customHeight="1" x14ac:dyDescent="0.2">
      <c r="B198" s="131"/>
      <c r="C198" s="158" t="s">
        <v>399</v>
      </c>
      <c r="D198" s="158" t="s">
        <v>241</v>
      </c>
      <c r="E198" s="159" t="s">
        <v>400</v>
      </c>
      <c r="F198" s="160" t="s">
        <v>401</v>
      </c>
      <c r="G198" s="161" t="s">
        <v>353</v>
      </c>
      <c r="H198" s="162">
        <v>3</v>
      </c>
      <c r="I198" s="163"/>
      <c r="J198" s="164">
        <f t="shared" si="25"/>
        <v>0</v>
      </c>
      <c r="K198" s="165"/>
      <c r="L198" s="30"/>
      <c r="M198" s="166" t="s">
        <v>1</v>
      </c>
      <c r="N198" s="130" t="s">
        <v>37</v>
      </c>
      <c r="P198" s="167">
        <f t="shared" si="26"/>
        <v>0</v>
      </c>
      <c r="Q198" s="167">
        <v>1.125</v>
      </c>
      <c r="R198" s="167">
        <f t="shared" si="27"/>
        <v>3.375</v>
      </c>
      <c r="S198" s="167">
        <v>0</v>
      </c>
      <c r="T198" s="168">
        <f t="shared" si="28"/>
        <v>0</v>
      </c>
      <c r="AR198" s="169" t="s">
        <v>245</v>
      </c>
      <c r="AT198" s="169" t="s">
        <v>241</v>
      </c>
      <c r="AU198" s="169" t="s">
        <v>83</v>
      </c>
      <c r="AY198" s="13" t="s">
        <v>239</v>
      </c>
      <c r="BE198" s="97">
        <f t="shared" si="29"/>
        <v>0</v>
      </c>
      <c r="BF198" s="97">
        <f t="shared" si="30"/>
        <v>0</v>
      </c>
      <c r="BG198" s="97">
        <f t="shared" si="31"/>
        <v>0</v>
      </c>
      <c r="BH198" s="97">
        <f t="shared" si="32"/>
        <v>0</v>
      </c>
      <c r="BI198" s="97">
        <f t="shared" si="33"/>
        <v>0</v>
      </c>
      <c r="BJ198" s="13" t="s">
        <v>83</v>
      </c>
      <c r="BK198" s="97">
        <f t="shared" si="34"/>
        <v>0</v>
      </c>
      <c r="BL198" s="13" t="s">
        <v>245</v>
      </c>
      <c r="BM198" s="169" t="s">
        <v>402</v>
      </c>
    </row>
    <row r="199" spans="2:65" s="1" customFormat="1" ht="33" customHeight="1" x14ac:dyDescent="0.2">
      <c r="B199" s="131"/>
      <c r="C199" s="158" t="s">
        <v>403</v>
      </c>
      <c r="D199" s="158" t="s">
        <v>241</v>
      </c>
      <c r="E199" s="159" t="s">
        <v>404</v>
      </c>
      <c r="F199" s="160" t="s">
        <v>405</v>
      </c>
      <c r="G199" s="161" t="s">
        <v>353</v>
      </c>
      <c r="H199" s="162">
        <v>2</v>
      </c>
      <c r="I199" s="163"/>
      <c r="J199" s="164">
        <f t="shared" si="25"/>
        <v>0</v>
      </c>
      <c r="K199" s="165"/>
      <c r="L199" s="30"/>
      <c r="M199" s="166" t="s">
        <v>1</v>
      </c>
      <c r="N199" s="130" t="s">
        <v>37</v>
      </c>
      <c r="P199" s="167">
        <f t="shared" si="26"/>
        <v>0</v>
      </c>
      <c r="Q199" s="167">
        <v>2.2000000000000002</v>
      </c>
      <c r="R199" s="167">
        <f t="shared" si="27"/>
        <v>4.4000000000000004</v>
      </c>
      <c r="S199" s="167">
        <v>0</v>
      </c>
      <c r="T199" s="168">
        <f t="shared" si="28"/>
        <v>0</v>
      </c>
      <c r="AR199" s="169" t="s">
        <v>245</v>
      </c>
      <c r="AT199" s="169" t="s">
        <v>241</v>
      </c>
      <c r="AU199" s="169" t="s">
        <v>83</v>
      </c>
      <c r="AY199" s="13" t="s">
        <v>239</v>
      </c>
      <c r="BE199" s="97">
        <f t="shared" si="29"/>
        <v>0</v>
      </c>
      <c r="BF199" s="97">
        <f t="shared" si="30"/>
        <v>0</v>
      </c>
      <c r="BG199" s="97">
        <f t="shared" si="31"/>
        <v>0</v>
      </c>
      <c r="BH199" s="97">
        <f t="shared" si="32"/>
        <v>0</v>
      </c>
      <c r="BI199" s="97">
        <f t="shared" si="33"/>
        <v>0</v>
      </c>
      <c r="BJ199" s="13" t="s">
        <v>83</v>
      </c>
      <c r="BK199" s="97">
        <f t="shared" si="34"/>
        <v>0</v>
      </c>
      <c r="BL199" s="13" t="s">
        <v>245</v>
      </c>
      <c r="BM199" s="169" t="s">
        <v>406</v>
      </c>
    </row>
    <row r="200" spans="2:65" s="1" customFormat="1" ht="33" customHeight="1" x14ac:dyDescent="0.2">
      <c r="B200" s="131"/>
      <c r="C200" s="158" t="s">
        <v>407</v>
      </c>
      <c r="D200" s="158" t="s">
        <v>241</v>
      </c>
      <c r="E200" s="159" t="s">
        <v>408</v>
      </c>
      <c r="F200" s="160" t="s">
        <v>409</v>
      </c>
      <c r="G200" s="161" t="s">
        <v>353</v>
      </c>
      <c r="H200" s="162">
        <v>2</v>
      </c>
      <c r="I200" s="163"/>
      <c r="J200" s="164">
        <f t="shared" si="25"/>
        <v>0</v>
      </c>
      <c r="K200" s="165"/>
      <c r="L200" s="30"/>
      <c r="M200" s="166" t="s">
        <v>1</v>
      </c>
      <c r="N200" s="130" t="s">
        <v>37</v>
      </c>
      <c r="P200" s="167">
        <f t="shared" si="26"/>
        <v>0</v>
      </c>
      <c r="Q200" s="167">
        <v>2.2000000000000002</v>
      </c>
      <c r="R200" s="167">
        <f t="shared" si="27"/>
        <v>4.4000000000000004</v>
      </c>
      <c r="S200" s="167">
        <v>0</v>
      </c>
      <c r="T200" s="168">
        <f t="shared" si="28"/>
        <v>0</v>
      </c>
      <c r="AR200" s="169" t="s">
        <v>245</v>
      </c>
      <c r="AT200" s="169" t="s">
        <v>241</v>
      </c>
      <c r="AU200" s="169" t="s">
        <v>83</v>
      </c>
      <c r="AY200" s="13" t="s">
        <v>239</v>
      </c>
      <c r="BE200" s="97">
        <f t="shared" si="29"/>
        <v>0</v>
      </c>
      <c r="BF200" s="97">
        <f t="shared" si="30"/>
        <v>0</v>
      </c>
      <c r="BG200" s="97">
        <f t="shared" si="31"/>
        <v>0</v>
      </c>
      <c r="BH200" s="97">
        <f t="shared" si="32"/>
        <v>0</v>
      </c>
      <c r="BI200" s="97">
        <f t="shared" si="33"/>
        <v>0</v>
      </c>
      <c r="BJ200" s="13" t="s">
        <v>83</v>
      </c>
      <c r="BK200" s="97">
        <f t="shared" si="34"/>
        <v>0</v>
      </c>
      <c r="BL200" s="13" t="s">
        <v>245</v>
      </c>
      <c r="BM200" s="169" t="s">
        <v>410</v>
      </c>
    </row>
    <row r="201" spans="2:65" s="1" customFormat="1" ht="33" customHeight="1" x14ac:dyDescent="0.2">
      <c r="B201" s="131"/>
      <c r="C201" s="158" t="s">
        <v>411</v>
      </c>
      <c r="D201" s="158" t="s">
        <v>241</v>
      </c>
      <c r="E201" s="159" t="s">
        <v>412</v>
      </c>
      <c r="F201" s="160" t="s">
        <v>413</v>
      </c>
      <c r="G201" s="161" t="s">
        <v>353</v>
      </c>
      <c r="H201" s="162">
        <v>2</v>
      </c>
      <c r="I201" s="163"/>
      <c r="J201" s="164">
        <f t="shared" si="25"/>
        <v>0</v>
      </c>
      <c r="K201" s="165"/>
      <c r="L201" s="30"/>
      <c r="M201" s="166" t="s">
        <v>1</v>
      </c>
      <c r="N201" s="130" t="s">
        <v>37</v>
      </c>
      <c r="P201" s="167">
        <f t="shared" si="26"/>
        <v>0</v>
      </c>
      <c r="Q201" s="167">
        <v>5.9249999999999998</v>
      </c>
      <c r="R201" s="167">
        <f t="shared" si="27"/>
        <v>11.85</v>
      </c>
      <c r="S201" s="167">
        <v>0</v>
      </c>
      <c r="T201" s="168">
        <f t="shared" si="28"/>
        <v>0</v>
      </c>
      <c r="AR201" s="169" t="s">
        <v>245</v>
      </c>
      <c r="AT201" s="169" t="s">
        <v>241</v>
      </c>
      <c r="AU201" s="169" t="s">
        <v>83</v>
      </c>
      <c r="AY201" s="13" t="s">
        <v>239</v>
      </c>
      <c r="BE201" s="97">
        <f t="shared" si="29"/>
        <v>0</v>
      </c>
      <c r="BF201" s="97">
        <f t="shared" si="30"/>
        <v>0</v>
      </c>
      <c r="BG201" s="97">
        <f t="shared" si="31"/>
        <v>0</v>
      </c>
      <c r="BH201" s="97">
        <f t="shared" si="32"/>
        <v>0</v>
      </c>
      <c r="BI201" s="97">
        <f t="shared" si="33"/>
        <v>0</v>
      </c>
      <c r="BJ201" s="13" t="s">
        <v>83</v>
      </c>
      <c r="BK201" s="97">
        <f t="shared" si="34"/>
        <v>0</v>
      </c>
      <c r="BL201" s="13" t="s">
        <v>245</v>
      </c>
      <c r="BM201" s="169" t="s">
        <v>414</v>
      </c>
    </row>
    <row r="202" spans="2:65" s="1" customFormat="1" ht="33" customHeight="1" x14ac:dyDescent="0.2">
      <c r="B202" s="131"/>
      <c r="C202" s="158" t="s">
        <v>415</v>
      </c>
      <c r="D202" s="158" t="s">
        <v>241</v>
      </c>
      <c r="E202" s="159" t="s">
        <v>416</v>
      </c>
      <c r="F202" s="160" t="s">
        <v>417</v>
      </c>
      <c r="G202" s="161" t="s">
        <v>353</v>
      </c>
      <c r="H202" s="162">
        <v>6</v>
      </c>
      <c r="I202" s="163"/>
      <c r="J202" s="164">
        <f t="shared" si="25"/>
        <v>0</v>
      </c>
      <c r="K202" s="165"/>
      <c r="L202" s="30"/>
      <c r="M202" s="166" t="s">
        <v>1</v>
      </c>
      <c r="N202" s="130" t="s">
        <v>37</v>
      </c>
      <c r="P202" s="167">
        <f t="shared" si="26"/>
        <v>0</v>
      </c>
      <c r="Q202" s="167">
        <v>7.8E-2</v>
      </c>
      <c r="R202" s="167">
        <f t="shared" si="27"/>
        <v>0.46799999999999997</v>
      </c>
      <c r="S202" s="167">
        <v>0</v>
      </c>
      <c r="T202" s="168">
        <f t="shared" si="28"/>
        <v>0</v>
      </c>
      <c r="AR202" s="169" t="s">
        <v>245</v>
      </c>
      <c r="AT202" s="169" t="s">
        <v>241</v>
      </c>
      <c r="AU202" s="169" t="s">
        <v>83</v>
      </c>
      <c r="AY202" s="13" t="s">
        <v>239</v>
      </c>
      <c r="BE202" s="97">
        <f t="shared" si="29"/>
        <v>0</v>
      </c>
      <c r="BF202" s="97">
        <f t="shared" si="30"/>
        <v>0</v>
      </c>
      <c r="BG202" s="97">
        <f t="shared" si="31"/>
        <v>0</v>
      </c>
      <c r="BH202" s="97">
        <f t="shared" si="32"/>
        <v>0</v>
      </c>
      <c r="BI202" s="97">
        <f t="shared" si="33"/>
        <v>0</v>
      </c>
      <c r="BJ202" s="13" t="s">
        <v>83</v>
      </c>
      <c r="BK202" s="97">
        <f t="shared" si="34"/>
        <v>0</v>
      </c>
      <c r="BL202" s="13" t="s">
        <v>245</v>
      </c>
      <c r="BM202" s="169" t="s">
        <v>418</v>
      </c>
    </row>
    <row r="203" spans="2:65" s="1" customFormat="1" ht="33" customHeight="1" x14ac:dyDescent="0.2">
      <c r="B203" s="131"/>
      <c r="C203" s="158" t="s">
        <v>419</v>
      </c>
      <c r="D203" s="158" t="s">
        <v>241</v>
      </c>
      <c r="E203" s="159" t="s">
        <v>420</v>
      </c>
      <c r="F203" s="160" t="s">
        <v>421</v>
      </c>
      <c r="G203" s="161" t="s">
        <v>353</v>
      </c>
      <c r="H203" s="162">
        <v>3</v>
      </c>
      <c r="I203" s="163"/>
      <c r="J203" s="164">
        <f t="shared" si="25"/>
        <v>0</v>
      </c>
      <c r="K203" s="165"/>
      <c r="L203" s="30"/>
      <c r="M203" s="166" t="s">
        <v>1</v>
      </c>
      <c r="N203" s="130" t="s">
        <v>37</v>
      </c>
      <c r="P203" s="167">
        <f t="shared" si="26"/>
        <v>0</v>
      </c>
      <c r="Q203" s="167">
        <v>5.0250000000000004</v>
      </c>
      <c r="R203" s="167">
        <f t="shared" si="27"/>
        <v>15.075000000000001</v>
      </c>
      <c r="S203" s="167">
        <v>0</v>
      </c>
      <c r="T203" s="168">
        <f t="shared" si="28"/>
        <v>0</v>
      </c>
      <c r="AR203" s="169" t="s">
        <v>245</v>
      </c>
      <c r="AT203" s="169" t="s">
        <v>241</v>
      </c>
      <c r="AU203" s="169" t="s">
        <v>83</v>
      </c>
      <c r="AY203" s="13" t="s">
        <v>239</v>
      </c>
      <c r="BE203" s="97">
        <f t="shared" si="29"/>
        <v>0</v>
      </c>
      <c r="BF203" s="97">
        <f t="shared" si="30"/>
        <v>0</v>
      </c>
      <c r="BG203" s="97">
        <f t="shared" si="31"/>
        <v>0</v>
      </c>
      <c r="BH203" s="97">
        <f t="shared" si="32"/>
        <v>0</v>
      </c>
      <c r="BI203" s="97">
        <f t="shared" si="33"/>
        <v>0</v>
      </c>
      <c r="BJ203" s="13" t="s">
        <v>83</v>
      </c>
      <c r="BK203" s="97">
        <f t="shared" si="34"/>
        <v>0</v>
      </c>
      <c r="BL203" s="13" t="s">
        <v>245</v>
      </c>
      <c r="BM203" s="169" t="s">
        <v>422</v>
      </c>
    </row>
    <row r="204" spans="2:65" s="1" customFormat="1" ht="33" customHeight="1" x14ac:dyDescent="0.2">
      <c r="B204" s="131"/>
      <c r="C204" s="158" t="s">
        <v>423</v>
      </c>
      <c r="D204" s="158" t="s">
        <v>241</v>
      </c>
      <c r="E204" s="159" t="s">
        <v>424</v>
      </c>
      <c r="F204" s="160" t="s">
        <v>425</v>
      </c>
      <c r="G204" s="161" t="s">
        <v>353</v>
      </c>
      <c r="H204" s="162">
        <v>4</v>
      </c>
      <c r="I204" s="163"/>
      <c r="J204" s="164">
        <f t="shared" si="25"/>
        <v>0</v>
      </c>
      <c r="K204" s="165"/>
      <c r="L204" s="30"/>
      <c r="M204" s="166" t="s">
        <v>1</v>
      </c>
      <c r="N204" s="130" t="s">
        <v>37</v>
      </c>
      <c r="P204" s="167">
        <f t="shared" si="26"/>
        <v>0</v>
      </c>
      <c r="Q204" s="167">
        <v>0.4</v>
      </c>
      <c r="R204" s="167">
        <f t="shared" si="27"/>
        <v>1.6</v>
      </c>
      <c r="S204" s="167">
        <v>0</v>
      </c>
      <c r="T204" s="168">
        <f t="shared" si="28"/>
        <v>0</v>
      </c>
      <c r="AR204" s="169" t="s">
        <v>245</v>
      </c>
      <c r="AT204" s="169" t="s">
        <v>241</v>
      </c>
      <c r="AU204" s="169" t="s">
        <v>83</v>
      </c>
      <c r="AY204" s="13" t="s">
        <v>239</v>
      </c>
      <c r="BE204" s="97">
        <f t="shared" si="29"/>
        <v>0</v>
      </c>
      <c r="BF204" s="97">
        <f t="shared" si="30"/>
        <v>0</v>
      </c>
      <c r="BG204" s="97">
        <f t="shared" si="31"/>
        <v>0</v>
      </c>
      <c r="BH204" s="97">
        <f t="shared" si="32"/>
        <v>0</v>
      </c>
      <c r="BI204" s="97">
        <f t="shared" si="33"/>
        <v>0</v>
      </c>
      <c r="BJ204" s="13" t="s">
        <v>83</v>
      </c>
      <c r="BK204" s="97">
        <f t="shared" si="34"/>
        <v>0</v>
      </c>
      <c r="BL204" s="13" t="s">
        <v>245</v>
      </c>
      <c r="BM204" s="169" t="s">
        <v>426</v>
      </c>
    </row>
    <row r="205" spans="2:65" s="1" customFormat="1" ht="33" customHeight="1" x14ac:dyDescent="0.2">
      <c r="B205" s="131"/>
      <c r="C205" s="158" t="s">
        <v>427</v>
      </c>
      <c r="D205" s="158" t="s">
        <v>241</v>
      </c>
      <c r="E205" s="159" t="s">
        <v>428</v>
      </c>
      <c r="F205" s="160" t="s">
        <v>429</v>
      </c>
      <c r="G205" s="161" t="s">
        <v>353</v>
      </c>
      <c r="H205" s="162">
        <v>12</v>
      </c>
      <c r="I205" s="163"/>
      <c r="J205" s="164">
        <f t="shared" si="25"/>
        <v>0</v>
      </c>
      <c r="K205" s="165"/>
      <c r="L205" s="30"/>
      <c r="M205" s="166" t="s">
        <v>1</v>
      </c>
      <c r="N205" s="130" t="s">
        <v>37</v>
      </c>
      <c r="P205" s="167">
        <f t="shared" si="26"/>
        <v>0</v>
      </c>
      <c r="Q205" s="167">
        <v>0.08</v>
      </c>
      <c r="R205" s="167">
        <f t="shared" si="27"/>
        <v>0.96</v>
      </c>
      <c r="S205" s="167">
        <v>0</v>
      </c>
      <c r="T205" s="168">
        <f t="shared" si="28"/>
        <v>0</v>
      </c>
      <c r="AR205" s="169" t="s">
        <v>245</v>
      </c>
      <c r="AT205" s="169" t="s">
        <v>241</v>
      </c>
      <c r="AU205" s="169" t="s">
        <v>83</v>
      </c>
      <c r="AY205" s="13" t="s">
        <v>239</v>
      </c>
      <c r="BE205" s="97">
        <f t="shared" si="29"/>
        <v>0</v>
      </c>
      <c r="BF205" s="97">
        <f t="shared" si="30"/>
        <v>0</v>
      </c>
      <c r="BG205" s="97">
        <f t="shared" si="31"/>
        <v>0</v>
      </c>
      <c r="BH205" s="97">
        <f t="shared" si="32"/>
        <v>0</v>
      </c>
      <c r="BI205" s="97">
        <f t="shared" si="33"/>
        <v>0</v>
      </c>
      <c r="BJ205" s="13" t="s">
        <v>83</v>
      </c>
      <c r="BK205" s="97">
        <f t="shared" si="34"/>
        <v>0</v>
      </c>
      <c r="BL205" s="13" t="s">
        <v>245</v>
      </c>
      <c r="BM205" s="169" t="s">
        <v>430</v>
      </c>
    </row>
    <row r="206" spans="2:65" s="1" customFormat="1" ht="33" customHeight="1" x14ac:dyDescent="0.2">
      <c r="B206" s="131"/>
      <c r="C206" s="158" t="s">
        <v>431</v>
      </c>
      <c r="D206" s="158" t="s">
        <v>241</v>
      </c>
      <c r="E206" s="159" t="s">
        <v>432</v>
      </c>
      <c r="F206" s="160" t="s">
        <v>433</v>
      </c>
      <c r="G206" s="161" t="s">
        <v>353</v>
      </c>
      <c r="H206" s="162">
        <v>12</v>
      </c>
      <c r="I206" s="163"/>
      <c r="J206" s="164">
        <f t="shared" si="25"/>
        <v>0</v>
      </c>
      <c r="K206" s="165"/>
      <c r="L206" s="30"/>
      <c r="M206" s="166" t="s">
        <v>1</v>
      </c>
      <c r="N206" s="130" t="s">
        <v>37</v>
      </c>
      <c r="P206" s="167">
        <f t="shared" si="26"/>
        <v>0</v>
      </c>
      <c r="Q206" s="167">
        <v>0.08</v>
      </c>
      <c r="R206" s="167">
        <f t="shared" si="27"/>
        <v>0.96</v>
      </c>
      <c r="S206" s="167">
        <v>0</v>
      </c>
      <c r="T206" s="168">
        <f t="shared" si="28"/>
        <v>0</v>
      </c>
      <c r="AR206" s="169" t="s">
        <v>245</v>
      </c>
      <c r="AT206" s="169" t="s">
        <v>241</v>
      </c>
      <c r="AU206" s="169" t="s">
        <v>83</v>
      </c>
      <c r="AY206" s="13" t="s">
        <v>239</v>
      </c>
      <c r="BE206" s="97">
        <f t="shared" si="29"/>
        <v>0</v>
      </c>
      <c r="BF206" s="97">
        <f t="shared" si="30"/>
        <v>0</v>
      </c>
      <c r="BG206" s="97">
        <f t="shared" si="31"/>
        <v>0</v>
      </c>
      <c r="BH206" s="97">
        <f t="shared" si="32"/>
        <v>0</v>
      </c>
      <c r="BI206" s="97">
        <f t="shared" si="33"/>
        <v>0</v>
      </c>
      <c r="BJ206" s="13" t="s">
        <v>83</v>
      </c>
      <c r="BK206" s="97">
        <f t="shared" si="34"/>
        <v>0</v>
      </c>
      <c r="BL206" s="13" t="s">
        <v>245</v>
      </c>
      <c r="BM206" s="169" t="s">
        <v>434</v>
      </c>
    </row>
    <row r="207" spans="2:65" s="1" customFormat="1" ht="33" customHeight="1" x14ac:dyDescent="0.2">
      <c r="B207" s="131"/>
      <c r="C207" s="158" t="s">
        <v>435</v>
      </c>
      <c r="D207" s="158" t="s">
        <v>241</v>
      </c>
      <c r="E207" s="159" t="s">
        <v>436</v>
      </c>
      <c r="F207" s="160" t="s">
        <v>437</v>
      </c>
      <c r="G207" s="161" t="s">
        <v>353</v>
      </c>
      <c r="H207" s="162">
        <v>2</v>
      </c>
      <c r="I207" s="163"/>
      <c r="J207" s="164">
        <f t="shared" si="25"/>
        <v>0</v>
      </c>
      <c r="K207" s="165"/>
      <c r="L207" s="30"/>
      <c r="M207" s="166" t="s">
        <v>1</v>
      </c>
      <c r="N207" s="130" t="s">
        <v>37</v>
      </c>
      <c r="P207" s="167">
        <f t="shared" si="26"/>
        <v>0</v>
      </c>
      <c r="Q207" s="167">
        <v>0.4</v>
      </c>
      <c r="R207" s="167">
        <f t="shared" si="27"/>
        <v>0.8</v>
      </c>
      <c r="S207" s="167">
        <v>0</v>
      </c>
      <c r="T207" s="168">
        <f t="shared" si="28"/>
        <v>0</v>
      </c>
      <c r="AR207" s="169" t="s">
        <v>245</v>
      </c>
      <c r="AT207" s="169" t="s">
        <v>241</v>
      </c>
      <c r="AU207" s="169" t="s">
        <v>83</v>
      </c>
      <c r="AY207" s="13" t="s">
        <v>239</v>
      </c>
      <c r="BE207" s="97">
        <f t="shared" si="29"/>
        <v>0</v>
      </c>
      <c r="BF207" s="97">
        <f t="shared" si="30"/>
        <v>0</v>
      </c>
      <c r="BG207" s="97">
        <f t="shared" si="31"/>
        <v>0</v>
      </c>
      <c r="BH207" s="97">
        <f t="shared" si="32"/>
        <v>0</v>
      </c>
      <c r="BI207" s="97">
        <f t="shared" si="33"/>
        <v>0</v>
      </c>
      <c r="BJ207" s="13" t="s">
        <v>83</v>
      </c>
      <c r="BK207" s="97">
        <f t="shared" si="34"/>
        <v>0</v>
      </c>
      <c r="BL207" s="13" t="s">
        <v>245</v>
      </c>
      <c r="BM207" s="169" t="s">
        <v>438</v>
      </c>
    </row>
    <row r="208" spans="2:65" s="1" customFormat="1" ht="33" customHeight="1" x14ac:dyDescent="0.2">
      <c r="B208" s="131"/>
      <c r="C208" s="158" t="s">
        <v>439</v>
      </c>
      <c r="D208" s="158" t="s">
        <v>241</v>
      </c>
      <c r="E208" s="159" t="s">
        <v>440</v>
      </c>
      <c r="F208" s="160" t="s">
        <v>441</v>
      </c>
      <c r="G208" s="161" t="s">
        <v>353</v>
      </c>
      <c r="H208" s="162">
        <v>4</v>
      </c>
      <c r="I208" s="163"/>
      <c r="J208" s="164">
        <f t="shared" si="25"/>
        <v>0</v>
      </c>
      <c r="K208" s="165"/>
      <c r="L208" s="30"/>
      <c r="M208" s="166" t="s">
        <v>1</v>
      </c>
      <c r="N208" s="130" t="s">
        <v>37</v>
      </c>
      <c r="P208" s="167">
        <f t="shared" si="26"/>
        <v>0</v>
      </c>
      <c r="Q208" s="167">
        <v>4.32</v>
      </c>
      <c r="R208" s="167">
        <f t="shared" si="27"/>
        <v>17.28</v>
      </c>
      <c r="S208" s="167">
        <v>0</v>
      </c>
      <c r="T208" s="168">
        <f t="shared" si="28"/>
        <v>0</v>
      </c>
      <c r="AR208" s="169" t="s">
        <v>245</v>
      </c>
      <c r="AT208" s="169" t="s">
        <v>241</v>
      </c>
      <c r="AU208" s="169" t="s">
        <v>83</v>
      </c>
      <c r="AY208" s="13" t="s">
        <v>239</v>
      </c>
      <c r="BE208" s="97">
        <f t="shared" si="29"/>
        <v>0</v>
      </c>
      <c r="BF208" s="97">
        <f t="shared" si="30"/>
        <v>0</v>
      </c>
      <c r="BG208" s="97">
        <f t="shared" si="31"/>
        <v>0</v>
      </c>
      <c r="BH208" s="97">
        <f t="shared" si="32"/>
        <v>0</v>
      </c>
      <c r="BI208" s="97">
        <f t="shared" si="33"/>
        <v>0</v>
      </c>
      <c r="BJ208" s="13" t="s">
        <v>83</v>
      </c>
      <c r="BK208" s="97">
        <f t="shared" si="34"/>
        <v>0</v>
      </c>
      <c r="BL208" s="13" t="s">
        <v>245</v>
      </c>
      <c r="BM208" s="169" t="s">
        <v>442</v>
      </c>
    </row>
    <row r="209" spans="2:65" s="1" customFormat="1" ht="33" customHeight="1" x14ac:dyDescent="0.2">
      <c r="B209" s="131"/>
      <c r="C209" s="158" t="s">
        <v>443</v>
      </c>
      <c r="D209" s="158" t="s">
        <v>241</v>
      </c>
      <c r="E209" s="159" t="s">
        <v>444</v>
      </c>
      <c r="F209" s="160" t="s">
        <v>445</v>
      </c>
      <c r="G209" s="161" t="s">
        <v>353</v>
      </c>
      <c r="H209" s="162">
        <v>4</v>
      </c>
      <c r="I209" s="163"/>
      <c r="J209" s="164">
        <f t="shared" si="25"/>
        <v>0</v>
      </c>
      <c r="K209" s="165"/>
      <c r="L209" s="30"/>
      <c r="M209" s="166" t="s">
        <v>1</v>
      </c>
      <c r="N209" s="130" t="s">
        <v>37</v>
      </c>
      <c r="P209" s="167">
        <f t="shared" si="26"/>
        <v>0</v>
      </c>
      <c r="Q209" s="167">
        <v>4.32</v>
      </c>
      <c r="R209" s="167">
        <f t="shared" si="27"/>
        <v>17.28</v>
      </c>
      <c r="S209" s="167">
        <v>0</v>
      </c>
      <c r="T209" s="168">
        <f t="shared" si="28"/>
        <v>0</v>
      </c>
      <c r="AR209" s="169" t="s">
        <v>245</v>
      </c>
      <c r="AT209" s="169" t="s">
        <v>241</v>
      </c>
      <c r="AU209" s="169" t="s">
        <v>83</v>
      </c>
      <c r="AY209" s="13" t="s">
        <v>239</v>
      </c>
      <c r="BE209" s="97">
        <f t="shared" si="29"/>
        <v>0</v>
      </c>
      <c r="BF209" s="97">
        <f t="shared" si="30"/>
        <v>0</v>
      </c>
      <c r="BG209" s="97">
        <f t="shared" si="31"/>
        <v>0</v>
      </c>
      <c r="BH209" s="97">
        <f t="shared" si="32"/>
        <v>0</v>
      </c>
      <c r="BI209" s="97">
        <f t="shared" si="33"/>
        <v>0</v>
      </c>
      <c r="BJ209" s="13" t="s">
        <v>83</v>
      </c>
      <c r="BK209" s="97">
        <f t="shared" si="34"/>
        <v>0</v>
      </c>
      <c r="BL209" s="13" t="s">
        <v>245</v>
      </c>
      <c r="BM209" s="169" t="s">
        <v>446</v>
      </c>
    </row>
    <row r="210" spans="2:65" s="1" customFormat="1" ht="33" customHeight="1" x14ac:dyDescent="0.2">
      <c r="B210" s="131"/>
      <c r="C210" s="158" t="s">
        <v>447</v>
      </c>
      <c r="D210" s="158" t="s">
        <v>241</v>
      </c>
      <c r="E210" s="159" t="s">
        <v>448</v>
      </c>
      <c r="F210" s="160" t="s">
        <v>449</v>
      </c>
      <c r="G210" s="161" t="s">
        <v>353</v>
      </c>
      <c r="H210" s="162">
        <v>2</v>
      </c>
      <c r="I210" s="163"/>
      <c r="J210" s="164">
        <f t="shared" si="25"/>
        <v>0</v>
      </c>
      <c r="K210" s="165"/>
      <c r="L210" s="30"/>
      <c r="M210" s="166" t="s">
        <v>1</v>
      </c>
      <c r="N210" s="130" t="s">
        <v>37</v>
      </c>
      <c r="P210" s="167">
        <f t="shared" si="26"/>
        <v>0</v>
      </c>
      <c r="Q210" s="167">
        <v>5</v>
      </c>
      <c r="R210" s="167">
        <f t="shared" si="27"/>
        <v>10</v>
      </c>
      <c r="S210" s="167">
        <v>0</v>
      </c>
      <c r="T210" s="168">
        <f t="shared" si="28"/>
        <v>0</v>
      </c>
      <c r="AR210" s="169" t="s">
        <v>245</v>
      </c>
      <c r="AT210" s="169" t="s">
        <v>241</v>
      </c>
      <c r="AU210" s="169" t="s">
        <v>83</v>
      </c>
      <c r="AY210" s="13" t="s">
        <v>239</v>
      </c>
      <c r="BE210" s="97">
        <f t="shared" si="29"/>
        <v>0</v>
      </c>
      <c r="BF210" s="97">
        <f t="shared" si="30"/>
        <v>0</v>
      </c>
      <c r="BG210" s="97">
        <f t="shared" si="31"/>
        <v>0</v>
      </c>
      <c r="BH210" s="97">
        <f t="shared" si="32"/>
        <v>0</v>
      </c>
      <c r="BI210" s="97">
        <f t="shared" si="33"/>
        <v>0</v>
      </c>
      <c r="BJ210" s="13" t="s">
        <v>83</v>
      </c>
      <c r="BK210" s="97">
        <f t="shared" si="34"/>
        <v>0</v>
      </c>
      <c r="BL210" s="13" t="s">
        <v>245</v>
      </c>
      <c r="BM210" s="169" t="s">
        <v>450</v>
      </c>
    </row>
    <row r="211" spans="2:65" s="1" customFormat="1" ht="33" customHeight="1" x14ac:dyDescent="0.2">
      <c r="B211" s="131"/>
      <c r="C211" s="158" t="s">
        <v>451</v>
      </c>
      <c r="D211" s="158" t="s">
        <v>241</v>
      </c>
      <c r="E211" s="159" t="s">
        <v>452</v>
      </c>
      <c r="F211" s="160" t="s">
        <v>453</v>
      </c>
      <c r="G211" s="161" t="s">
        <v>353</v>
      </c>
      <c r="H211" s="162">
        <v>2</v>
      </c>
      <c r="I211" s="163"/>
      <c r="J211" s="164">
        <f t="shared" si="25"/>
        <v>0</v>
      </c>
      <c r="K211" s="165"/>
      <c r="L211" s="30"/>
      <c r="M211" s="166" t="s">
        <v>1</v>
      </c>
      <c r="N211" s="130" t="s">
        <v>37</v>
      </c>
      <c r="P211" s="167">
        <f t="shared" si="26"/>
        <v>0</v>
      </c>
      <c r="Q211" s="167">
        <v>5</v>
      </c>
      <c r="R211" s="167">
        <f t="shared" si="27"/>
        <v>10</v>
      </c>
      <c r="S211" s="167">
        <v>0</v>
      </c>
      <c r="T211" s="168">
        <f t="shared" si="28"/>
        <v>0</v>
      </c>
      <c r="AR211" s="169" t="s">
        <v>245</v>
      </c>
      <c r="AT211" s="169" t="s">
        <v>241</v>
      </c>
      <c r="AU211" s="169" t="s">
        <v>83</v>
      </c>
      <c r="AY211" s="13" t="s">
        <v>239</v>
      </c>
      <c r="BE211" s="97">
        <f t="shared" si="29"/>
        <v>0</v>
      </c>
      <c r="BF211" s="97">
        <f t="shared" si="30"/>
        <v>0</v>
      </c>
      <c r="BG211" s="97">
        <f t="shared" si="31"/>
        <v>0</v>
      </c>
      <c r="BH211" s="97">
        <f t="shared" si="32"/>
        <v>0</v>
      </c>
      <c r="BI211" s="97">
        <f t="shared" si="33"/>
        <v>0</v>
      </c>
      <c r="BJ211" s="13" t="s">
        <v>83</v>
      </c>
      <c r="BK211" s="97">
        <f t="shared" si="34"/>
        <v>0</v>
      </c>
      <c r="BL211" s="13" t="s">
        <v>245</v>
      </c>
      <c r="BM211" s="169" t="s">
        <v>454</v>
      </c>
    </row>
    <row r="212" spans="2:65" s="1" customFormat="1" ht="33" customHeight="1" x14ac:dyDescent="0.2">
      <c r="B212" s="131"/>
      <c r="C212" s="158" t="s">
        <v>455</v>
      </c>
      <c r="D212" s="158" t="s">
        <v>241</v>
      </c>
      <c r="E212" s="159" t="s">
        <v>456</v>
      </c>
      <c r="F212" s="160" t="s">
        <v>457</v>
      </c>
      <c r="G212" s="161" t="s">
        <v>353</v>
      </c>
      <c r="H212" s="162">
        <v>2</v>
      </c>
      <c r="I212" s="163"/>
      <c r="J212" s="164">
        <f t="shared" si="25"/>
        <v>0</v>
      </c>
      <c r="K212" s="165"/>
      <c r="L212" s="30"/>
      <c r="M212" s="166" t="s">
        <v>1</v>
      </c>
      <c r="N212" s="130" t="s">
        <v>37</v>
      </c>
      <c r="P212" s="167">
        <f t="shared" si="26"/>
        <v>0</v>
      </c>
      <c r="Q212" s="167">
        <v>3.18</v>
      </c>
      <c r="R212" s="167">
        <f t="shared" si="27"/>
        <v>6.36</v>
      </c>
      <c r="S212" s="167">
        <v>0</v>
      </c>
      <c r="T212" s="168">
        <f t="shared" si="28"/>
        <v>0</v>
      </c>
      <c r="AR212" s="169" t="s">
        <v>245</v>
      </c>
      <c r="AT212" s="169" t="s">
        <v>241</v>
      </c>
      <c r="AU212" s="169" t="s">
        <v>83</v>
      </c>
      <c r="AY212" s="13" t="s">
        <v>239</v>
      </c>
      <c r="BE212" s="97">
        <f t="shared" si="29"/>
        <v>0</v>
      </c>
      <c r="BF212" s="97">
        <f t="shared" si="30"/>
        <v>0</v>
      </c>
      <c r="BG212" s="97">
        <f t="shared" si="31"/>
        <v>0</v>
      </c>
      <c r="BH212" s="97">
        <f t="shared" si="32"/>
        <v>0</v>
      </c>
      <c r="BI212" s="97">
        <f t="shared" si="33"/>
        <v>0</v>
      </c>
      <c r="BJ212" s="13" t="s">
        <v>83</v>
      </c>
      <c r="BK212" s="97">
        <f t="shared" si="34"/>
        <v>0</v>
      </c>
      <c r="BL212" s="13" t="s">
        <v>245</v>
      </c>
      <c r="BM212" s="169" t="s">
        <v>458</v>
      </c>
    </row>
    <row r="213" spans="2:65" s="1" customFormat="1" ht="33" customHeight="1" x14ac:dyDescent="0.2">
      <c r="B213" s="131"/>
      <c r="C213" s="158" t="s">
        <v>459</v>
      </c>
      <c r="D213" s="158" t="s">
        <v>241</v>
      </c>
      <c r="E213" s="159" t="s">
        <v>460</v>
      </c>
      <c r="F213" s="160" t="s">
        <v>461</v>
      </c>
      <c r="G213" s="161" t="s">
        <v>353</v>
      </c>
      <c r="H213" s="162">
        <v>2</v>
      </c>
      <c r="I213" s="163"/>
      <c r="J213" s="164">
        <f t="shared" si="25"/>
        <v>0</v>
      </c>
      <c r="K213" s="165"/>
      <c r="L213" s="30"/>
      <c r="M213" s="166" t="s">
        <v>1</v>
      </c>
      <c r="N213" s="130" t="s">
        <v>37</v>
      </c>
      <c r="P213" s="167">
        <f t="shared" si="26"/>
        <v>0</v>
      </c>
      <c r="Q213" s="167">
        <v>3.18</v>
      </c>
      <c r="R213" s="167">
        <f t="shared" si="27"/>
        <v>6.36</v>
      </c>
      <c r="S213" s="167">
        <v>0</v>
      </c>
      <c r="T213" s="168">
        <f t="shared" si="28"/>
        <v>0</v>
      </c>
      <c r="AR213" s="169" t="s">
        <v>245</v>
      </c>
      <c r="AT213" s="169" t="s">
        <v>241</v>
      </c>
      <c r="AU213" s="169" t="s">
        <v>83</v>
      </c>
      <c r="AY213" s="13" t="s">
        <v>239</v>
      </c>
      <c r="BE213" s="97">
        <f t="shared" si="29"/>
        <v>0</v>
      </c>
      <c r="BF213" s="97">
        <f t="shared" si="30"/>
        <v>0</v>
      </c>
      <c r="BG213" s="97">
        <f t="shared" si="31"/>
        <v>0</v>
      </c>
      <c r="BH213" s="97">
        <f t="shared" si="32"/>
        <v>0</v>
      </c>
      <c r="BI213" s="97">
        <f t="shared" si="33"/>
        <v>0</v>
      </c>
      <c r="BJ213" s="13" t="s">
        <v>83</v>
      </c>
      <c r="BK213" s="97">
        <f t="shared" si="34"/>
        <v>0</v>
      </c>
      <c r="BL213" s="13" t="s">
        <v>245</v>
      </c>
      <c r="BM213" s="169" t="s">
        <v>462</v>
      </c>
    </row>
    <row r="214" spans="2:65" s="1" customFormat="1" ht="33" customHeight="1" x14ac:dyDescent="0.2">
      <c r="B214" s="131"/>
      <c r="C214" s="158" t="s">
        <v>463</v>
      </c>
      <c r="D214" s="158" t="s">
        <v>241</v>
      </c>
      <c r="E214" s="159" t="s">
        <v>464</v>
      </c>
      <c r="F214" s="160" t="s">
        <v>465</v>
      </c>
      <c r="G214" s="161" t="s">
        <v>353</v>
      </c>
      <c r="H214" s="162">
        <v>3</v>
      </c>
      <c r="I214" s="163"/>
      <c r="J214" s="164">
        <f t="shared" si="25"/>
        <v>0</v>
      </c>
      <c r="K214" s="165"/>
      <c r="L214" s="30"/>
      <c r="M214" s="166" t="s">
        <v>1</v>
      </c>
      <c r="N214" s="130" t="s">
        <v>37</v>
      </c>
      <c r="P214" s="167">
        <f t="shared" si="26"/>
        <v>0</v>
      </c>
      <c r="Q214" s="167">
        <v>5.0250000000000004</v>
      </c>
      <c r="R214" s="167">
        <f t="shared" si="27"/>
        <v>15.075000000000001</v>
      </c>
      <c r="S214" s="167">
        <v>0</v>
      </c>
      <c r="T214" s="168">
        <f t="shared" si="28"/>
        <v>0</v>
      </c>
      <c r="AR214" s="169" t="s">
        <v>245</v>
      </c>
      <c r="AT214" s="169" t="s">
        <v>241</v>
      </c>
      <c r="AU214" s="169" t="s">
        <v>83</v>
      </c>
      <c r="AY214" s="13" t="s">
        <v>239</v>
      </c>
      <c r="BE214" s="97">
        <f t="shared" si="29"/>
        <v>0</v>
      </c>
      <c r="BF214" s="97">
        <f t="shared" si="30"/>
        <v>0</v>
      </c>
      <c r="BG214" s="97">
        <f t="shared" si="31"/>
        <v>0</v>
      </c>
      <c r="BH214" s="97">
        <f t="shared" si="32"/>
        <v>0</v>
      </c>
      <c r="BI214" s="97">
        <f t="shared" si="33"/>
        <v>0</v>
      </c>
      <c r="BJ214" s="13" t="s">
        <v>83</v>
      </c>
      <c r="BK214" s="97">
        <f t="shared" si="34"/>
        <v>0</v>
      </c>
      <c r="BL214" s="13" t="s">
        <v>245</v>
      </c>
      <c r="BM214" s="169" t="s">
        <v>466</v>
      </c>
    </row>
    <row r="215" spans="2:65" s="1" customFormat="1" ht="33" customHeight="1" x14ac:dyDescent="0.2">
      <c r="B215" s="131"/>
      <c r="C215" s="158" t="s">
        <v>467</v>
      </c>
      <c r="D215" s="158" t="s">
        <v>241</v>
      </c>
      <c r="E215" s="159" t="s">
        <v>468</v>
      </c>
      <c r="F215" s="160" t="s">
        <v>469</v>
      </c>
      <c r="G215" s="161" t="s">
        <v>353</v>
      </c>
      <c r="H215" s="162">
        <v>6</v>
      </c>
      <c r="I215" s="163"/>
      <c r="J215" s="164">
        <f t="shared" si="25"/>
        <v>0</v>
      </c>
      <c r="K215" s="165"/>
      <c r="L215" s="30"/>
      <c r="M215" s="166" t="s">
        <v>1</v>
      </c>
      <c r="N215" s="130" t="s">
        <v>37</v>
      </c>
      <c r="P215" s="167">
        <f t="shared" si="26"/>
        <v>0</v>
      </c>
      <c r="Q215" s="167">
        <v>0.83699999999999997</v>
      </c>
      <c r="R215" s="167">
        <f t="shared" si="27"/>
        <v>5.0220000000000002</v>
      </c>
      <c r="S215" s="167">
        <v>0</v>
      </c>
      <c r="T215" s="168">
        <f t="shared" si="28"/>
        <v>0</v>
      </c>
      <c r="AR215" s="169" t="s">
        <v>245</v>
      </c>
      <c r="AT215" s="169" t="s">
        <v>241</v>
      </c>
      <c r="AU215" s="169" t="s">
        <v>83</v>
      </c>
      <c r="AY215" s="13" t="s">
        <v>239</v>
      </c>
      <c r="BE215" s="97">
        <f t="shared" si="29"/>
        <v>0</v>
      </c>
      <c r="BF215" s="97">
        <f t="shared" si="30"/>
        <v>0</v>
      </c>
      <c r="BG215" s="97">
        <f t="shared" si="31"/>
        <v>0</v>
      </c>
      <c r="BH215" s="97">
        <f t="shared" si="32"/>
        <v>0</v>
      </c>
      <c r="BI215" s="97">
        <f t="shared" si="33"/>
        <v>0</v>
      </c>
      <c r="BJ215" s="13" t="s">
        <v>83</v>
      </c>
      <c r="BK215" s="97">
        <f t="shared" si="34"/>
        <v>0</v>
      </c>
      <c r="BL215" s="13" t="s">
        <v>245</v>
      </c>
      <c r="BM215" s="169" t="s">
        <v>470</v>
      </c>
    </row>
    <row r="216" spans="2:65" s="1" customFormat="1" ht="33" customHeight="1" x14ac:dyDescent="0.2">
      <c r="B216" s="131"/>
      <c r="C216" s="158" t="s">
        <v>471</v>
      </c>
      <c r="D216" s="158" t="s">
        <v>241</v>
      </c>
      <c r="E216" s="159" t="s">
        <v>472</v>
      </c>
      <c r="F216" s="160" t="s">
        <v>473</v>
      </c>
      <c r="G216" s="161" t="s">
        <v>353</v>
      </c>
      <c r="H216" s="162">
        <v>6</v>
      </c>
      <c r="I216" s="163"/>
      <c r="J216" s="164">
        <f t="shared" si="25"/>
        <v>0</v>
      </c>
      <c r="K216" s="165"/>
      <c r="L216" s="30"/>
      <c r="M216" s="166" t="s">
        <v>1</v>
      </c>
      <c r="N216" s="130" t="s">
        <v>37</v>
      </c>
      <c r="P216" s="167">
        <f t="shared" si="26"/>
        <v>0</v>
      </c>
      <c r="Q216" s="167">
        <v>0.83699999999999997</v>
      </c>
      <c r="R216" s="167">
        <f t="shared" si="27"/>
        <v>5.0220000000000002</v>
      </c>
      <c r="S216" s="167">
        <v>0</v>
      </c>
      <c r="T216" s="168">
        <f t="shared" si="28"/>
        <v>0</v>
      </c>
      <c r="AR216" s="169" t="s">
        <v>245</v>
      </c>
      <c r="AT216" s="169" t="s">
        <v>241</v>
      </c>
      <c r="AU216" s="169" t="s">
        <v>83</v>
      </c>
      <c r="AY216" s="13" t="s">
        <v>239</v>
      </c>
      <c r="BE216" s="97">
        <f t="shared" si="29"/>
        <v>0</v>
      </c>
      <c r="BF216" s="97">
        <f t="shared" si="30"/>
        <v>0</v>
      </c>
      <c r="BG216" s="97">
        <f t="shared" si="31"/>
        <v>0</v>
      </c>
      <c r="BH216" s="97">
        <f t="shared" si="32"/>
        <v>0</v>
      </c>
      <c r="BI216" s="97">
        <f t="shared" si="33"/>
        <v>0</v>
      </c>
      <c r="BJ216" s="13" t="s">
        <v>83</v>
      </c>
      <c r="BK216" s="97">
        <f t="shared" si="34"/>
        <v>0</v>
      </c>
      <c r="BL216" s="13" t="s">
        <v>245</v>
      </c>
      <c r="BM216" s="169" t="s">
        <v>474</v>
      </c>
    </row>
    <row r="217" spans="2:65" s="1" customFormat="1" ht="33" customHeight="1" x14ac:dyDescent="0.2">
      <c r="B217" s="131"/>
      <c r="C217" s="158" t="s">
        <v>475</v>
      </c>
      <c r="D217" s="158" t="s">
        <v>241</v>
      </c>
      <c r="E217" s="159" t="s">
        <v>476</v>
      </c>
      <c r="F217" s="160" t="s">
        <v>477</v>
      </c>
      <c r="G217" s="161" t="s">
        <v>353</v>
      </c>
      <c r="H217" s="162">
        <v>3</v>
      </c>
      <c r="I217" s="163"/>
      <c r="J217" s="164">
        <f t="shared" si="25"/>
        <v>0</v>
      </c>
      <c r="K217" s="165"/>
      <c r="L217" s="30"/>
      <c r="M217" s="166" t="s">
        <v>1</v>
      </c>
      <c r="N217" s="130" t="s">
        <v>37</v>
      </c>
      <c r="P217" s="167">
        <f t="shared" si="26"/>
        <v>0</v>
      </c>
      <c r="Q217" s="167">
        <v>1.85</v>
      </c>
      <c r="R217" s="167">
        <f t="shared" si="27"/>
        <v>5.5500000000000007</v>
      </c>
      <c r="S217" s="167">
        <v>0</v>
      </c>
      <c r="T217" s="168">
        <f t="shared" si="28"/>
        <v>0</v>
      </c>
      <c r="AR217" s="169" t="s">
        <v>245</v>
      </c>
      <c r="AT217" s="169" t="s">
        <v>241</v>
      </c>
      <c r="AU217" s="169" t="s">
        <v>83</v>
      </c>
      <c r="AY217" s="13" t="s">
        <v>239</v>
      </c>
      <c r="BE217" s="97">
        <f t="shared" si="29"/>
        <v>0</v>
      </c>
      <c r="BF217" s="97">
        <f t="shared" si="30"/>
        <v>0</v>
      </c>
      <c r="BG217" s="97">
        <f t="shared" si="31"/>
        <v>0</v>
      </c>
      <c r="BH217" s="97">
        <f t="shared" si="32"/>
        <v>0</v>
      </c>
      <c r="BI217" s="97">
        <f t="shared" si="33"/>
        <v>0</v>
      </c>
      <c r="BJ217" s="13" t="s">
        <v>83</v>
      </c>
      <c r="BK217" s="97">
        <f t="shared" si="34"/>
        <v>0</v>
      </c>
      <c r="BL217" s="13" t="s">
        <v>245</v>
      </c>
      <c r="BM217" s="169" t="s">
        <v>478</v>
      </c>
    </row>
    <row r="218" spans="2:65" s="1" customFormat="1" ht="33" customHeight="1" x14ac:dyDescent="0.2">
      <c r="B218" s="131"/>
      <c r="C218" s="158" t="s">
        <v>479</v>
      </c>
      <c r="D218" s="158" t="s">
        <v>241</v>
      </c>
      <c r="E218" s="159" t="s">
        <v>480</v>
      </c>
      <c r="F218" s="160" t="s">
        <v>481</v>
      </c>
      <c r="G218" s="161" t="s">
        <v>353</v>
      </c>
      <c r="H218" s="162">
        <v>3</v>
      </c>
      <c r="I218" s="163"/>
      <c r="J218" s="164">
        <f t="shared" si="25"/>
        <v>0</v>
      </c>
      <c r="K218" s="165"/>
      <c r="L218" s="30"/>
      <c r="M218" s="166" t="s">
        <v>1</v>
      </c>
      <c r="N218" s="130" t="s">
        <v>37</v>
      </c>
      <c r="P218" s="167">
        <f t="shared" si="26"/>
        <v>0</v>
      </c>
      <c r="Q218" s="167">
        <v>1.85</v>
      </c>
      <c r="R218" s="167">
        <f t="shared" si="27"/>
        <v>5.5500000000000007</v>
      </c>
      <c r="S218" s="167">
        <v>0</v>
      </c>
      <c r="T218" s="168">
        <f t="shared" si="28"/>
        <v>0</v>
      </c>
      <c r="AR218" s="169" t="s">
        <v>245</v>
      </c>
      <c r="AT218" s="169" t="s">
        <v>241</v>
      </c>
      <c r="AU218" s="169" t="s">
        <v>83</v>
      </c>
      <c r="AY218" s="13" t="s">
        <v>239</v>
      </c>
      <c r="BE218" s="97">
        <f t="shared" si="29"/>
        <v>0</v>
      </c>
      <c r="BF218" s="97">
        <f t="shared" si="30"/>
        <v>0</v>
      </c>
      <c r="BG218" s="97">
        <f t="shared" si="31"/>
        <v>0</v>
      </c>
      <c r="BH218" s="97">
        <f t="shared" si="32"/>
        <v>0</v>
      </c>
      <c r="BI218" s="97">
        <f t="shared" si="33"/>
        <v>0</v>
      </c>
      <c r="BJ218" s="13" t="s">
        <v>83</v>
      </c>
      <c r="BK218" s="97">
        <f t="shared" si="34"/>
        <v>0</v>
      </c>
      <c r="BL218" s="13" t="s">
        <v>245</v>
      </c>
      <c r="BM218" s="169" t="s">
        <v>482</v>
      </c>
    </row>
    <row r="219" spans="2:65" s="1" customFormat="1" ht="33" customHeight="1" x14ac:dyDescent="0.2">
      <c r="B219" s="131"/>
      <c r="C219" s="158" t="s">
        <v>483</v>
      </c>
      <c r="D219" s="158" t="s">
        <v>241</v>
      </c>
      <c r="E219" s="159" t="s">
        <v>484</v>
      </c>
      <c r="F219" s="160" t="s">
        <v>485</v>
      </c>
      <c r="G219" s="161" t="s">
        <v>353</v>
      </c>
      <c r="H219" s="162">
        <v>2</v>
      </c>
      <c r="I219" s="163"/>
      <c r="J219" s="164">
        <f t="shared" si="25"/>
        <v>0</v>
      </c>
      <c r="K219" s="165"/>
      <c r="L219" s="30"/>
      <c r="M219" s="166" t="s">
        <v>1</v>
      </c>
      <c r="N219" s="130" t="s">
        <v>37</v>
      </c>
      <c r="P219" s="167">
        <f t="shared" si="26"/>
        <v>0</v>
      </c>
      <c r="Q219" s="167">
        <v>5.9249999999999998</v>
      </c>
      <c r="R219" s="167">
        <f t="shared" si="27"/>
        <v>11.85</v>
      </c>
      <c r="S219" s="167">
        <v>0</v>
      </c>
      <c r="T219" s="168">
        <f t="shared" si="28"/>
        <v>0</v>
      </c>
      <c r="AR219" s="169" t="s">
        <v>245</v>
      </c>
      <c r="AT219" s="169" t="s">
        <v>241</v>
      </c>
      <c r="AU219" s="169" t="s">
        <v>83</v>
      </c>
      <c r="AY219" s="13" t="s">
        <v>239</v>
      </c>
      <c r="BE219" s="97">
        <f t="shared" si="29"/>
        <v>0</v>
      </c>
      <c r="BF219" s="97">
        <f t="shared" si="30"/>
        <v>0</v>
      </c>
      <c r="BG219" s="97">
        <f t="shared" si="31"/>
        <v>0</v>
      </c>
      <c r="BH219" s="97">
        <f t="shared" si="32"/>
        <v>0</v>
      </c>
      <c r="BI219" s="97">
        <f t="shared" si="33"/>
        <v>0</v>
      </c>
      <c r="BJ219" s="13" t="s">
        <v>83</v>
      </c>
      <c r="BK219" s="97">
        <f t="shared" si="34"/>
        <v>0</v>
      </c>
      <c r="BL219" s="13" t="s">
        <v>245</v>
      </c>
      <c r="BM219" s="169" t="s">
        <v>486</v>
      </c>
    </row>
    <row r="220" spans="2:65" s="1" customFormat="1" ht="33" customHeight="1" x14ac:dyDescent="0.2">
      <c r="B220" s="131"/>
      <c r="C220" s="158" t="s">
        <v>487</v>
      </c>
      <c r="D220" s="158" t="s">
        <v>241</v>
      </c>
      <c r="E220" s="159" t="s">
        <v>488</v>
      </c>
      <c r="F220" s="160" t="s">
        <v>489</v>
      </c>
      <c r="G220" s="161" t="s">
        <v>353</v>
      </c>
      <c r="H220" s="162">
        <v>2</v>
      </c>
      <c r="I220" s="163"/>
      <c r="J220" s="164">
        <f t="shared" si="25"/>
        <v>0</v>
      </c>
      <c r="K220" s="165"/>
      <c r="L220" s="30"/>
      <c r="M220" s="166" t="s">
        <v>1</v>
      </c>
      <c r="N220" s="130" t="s">
        <v>37</v>
      </c>
      <c r="P220" s="167">
        <f t="shared" si="26"/>
        <v>0</v>
      </c>
      <c r="Q220" s="167">
        <v>14.612</v>
      </c>
      <c r="R220" s="167">
        <f t="shared" si="27"/>
        <v>29.224</v>
      </c>
      <c r="S220" s="167">
        <v>0</v>
      </c>
      <c r="T220" s="168">
        <f t="shared" si="28"/>
        <v>0</v>
      </c>
      <c r="AR220" s="169" t="s">
        <v>245</v>
      </c>
      <c r="AT220" s="169" t="s">
        <v>241</v>
      </c>
      <c r="AU220" s="169" t="s">
        <v>83</v>
      </c>
      <c r="AY220" s="13" t="s">
        <v>239</v>
      </c>
      <c r="BE220" s="97">
        <f t="shared" si="29"/>
        <v>0</v>
      </c>
      <c r="BF220" s="97">
        <f t="shared" si="30"/>
        <v>0</v>
      </c>
      <c r="BG220" s="97">
        <f t="shared" si="31"/>
        <v>0</v>
      </c>
      <c r="BH220" s="97">
        <f t="shared" si="32"/>
        <v>0</v>
      </c>
      <c r="BI220" s="97">
        <f t="shared" si="33"/>
        <v>0</v>
      </c>
      <c r="BJ220" s="13" t="s">
        <v>83</v>
      </c>
      <c r="BK220" s="97">
        <f t="shared" si="34"/>
        <v>0</v>
      </c>
      <c r="BL220" s="13" t="s">
        <v>245</v>
      </c>
      <c r="BM220" s="169" t="s">
        <v>490</v>
      </c>
    </row>
    <row r="221" spans="2:65" s="1" customFormat="1" ht="33" customHeight="1" x14ac:dyDescent="0.2">
      <c r="B221" s="131"/>
      <c r="C221" s="158" t="s">
        <v>491</v>
      </c>
      <c r="D221" s="158" t="s">
        <v>241</v>
      </c>
      <c r="E221" s="159" t="s">
        <v>492</v>
      </c>
      <c r="F221" s="160" t="s">
        <v>493</v>
      </c>
      <c r="G221" s="161" t="s">
        <v>353</v>
      </c>
      <c r="H221" s="162">
        <v>12</v>
      </c>
      <c r="I221" s="163"/>
      <c r="J221" s="164">
        <f t="shared" si="25"/>
        <v>0</v>
      </c>
      <c r="K221" s="165"/>
      <c r="L221" s="30"/>
      <c r="M221" s="166" t="s">
        <v>1</v>
      </c>
      <c r="N221" s="130" t="s">
        <v>37</v>
      </c>
      <c r="P221" s="167">
        <f t="shared" si="26"/>
        <v>0</v>
      </c>
      <c r="Q221" s="167">
        <v>14.612</v>
      </c>
      <c r="R221" s="167">
        <f t="shared" si="27"/>
        <v>175.34399999999999</v>
      </c>
      <c r="S221" s="167">
        <v>0</v>
      </c>
      <c r="T221" s="168">
        <f t="shared" si="28"/>
        <v>0</v>
      </c>
      <c r="AR221" s="169" t="s">
        <v>245</v>
      </c>
      <c r="AT221" s="169" t="s">
        <v>241</v>
      </c>
      <c r="AU221" s="169" t="s">
        <v>83</v>
      </c>
      <c r="AY221" s="13" t="s">
        <v>239</v>
      </c>
      <c r="BE221" s="97">
        <f t="shared" si="29"/>
        <v>0</v>
      </c>
      <c r="BF221" s="97">
        <f t="shared" si="30"/>
        <v>0</v>
      </c>
      <c r="BG221" s="97">
        <f t="shared" si="31"/>
        <v>0</v>
      </c>
      <c r="BH221" s="97">
        <f t="shared" si="32"/>
        <v>0</v>
      </c>
      <c r="BI221" s="97">
        <f t="shared" si="33"/>
        <v>0</v>
      </c>
      <c r="BJ221" s="13" t="s">
        <v>83</v>
      </c>
      <c r="BK221" s="97">
        <f t="shared" si="34"/>
        <v>0</v>
      </c>
      <c r="BL221" s="13" t="s">
        <v>245</v>
      </c>
      <c r="BM221" s="169" t="s">
        <v>494</v>
      </c>
    </row>
    <row r="222" spans="2:65" s="1" customFormat="1" ht="33" customHeight="1" x14ac:dyDescent="0.2">
      <c r="B222" s="131"/>
      <c r="C222" s="158" t="s">
        <v>495</v>
      </c>
      <c r="D222" s="158" t="s">
        <v>241</v>
      </c>
      <c r="E222" s="159" t="s">
        <v>496</v>
      </c>
      <c r="F222" s="160" t="s">
        <v>497</v>
      </c>
      <c r="G222" s="161" t="s">
        <v>353</v>
      </c>
      <c r="H222" s="162">
        <v>2</v>
      </c>
      <c r="I222" s="163"/>
      <c r="J222" s="164">
        <f t="shared" si="25"/>
        <v>0</v>
      </c>
      <c r="K222" s="165"/>
      <c r="L222" s="30"/>
      <c r="M222" s="166" t="s">
        <v>1</v>
      </c>
      <c r="N222" s="130" t="s">
        <v>37</v>
      </c>
      <c r="P222" s="167">
        <f t="shared" si="26"/>
        <v>0</v>
      </c>
      <c r="Q222" s="167">
        <v>14.612</v>
      </c>
      <c r="R222" s="167">
        <f t="shared" si="27"/>
        <v>29.224</v>
      </c>
      <c r="S222" s="167">
        <v>0</v>
      </c>
      <c r="T222" s="168">
        <f t="shared" si="28"/>
        <v>0</v>
      </c>
      <c r="AR222" s="169" t="s">
        <v>245</v>
      </c>
      <c r="AT222" s="169" t="s">
        <v>241</v>
      </c>
      <c r="AU222" s="169" t="s">
        <v>83</v>
      </c>
      <c r="AY222" s="13" t="s">
        <v>239</v>
      </c>
      <c r="BE222" s="97">
        <f t="shared" si="29"/>
        <v>0</v>
      </c>
      <c r="BF222" s="97">
        <f t="shared" si="30"/>
        <v>0</v>
      </c>
      <c r="BG222" s="97">
        <f t="shared" si="31"/>
        <v>0</v>
      </c>
      <c r="BH222" s="97">
        <f t="shared" si="32"/>
        <v>0</v>
      </c>
      <c r="BI222" s="97">
        <f t="shared" si="33"/>
        <v>0</v>
      </c>
      <c r="BJ222" s="13" t="s">
        <v>83</v>
      </c>
      <c r="BK222" s="97">
        <f t="shared" si="34"/>
        <v>0</v>
      </c>
      <c r="BL222" s="13" t="s">
        <v>245</v>
      </c>
      <c r="BM222" s="169" t="s">
        <v>498</v>
      </c>
    </row>
    <row r="223" spans="2:65" s="1" customFormat="1" ht="33" customHeight="1" x14ac:dyDescent="0.2">
      <c r="B223" s="131"/>
      <c r="C223" s="158" t="s">
        <v>499</v>
      </c>
      <c r="D223" s="158" t="s">
        <v>241</v>
      </c>
      <c r="E223" s="159" t="s">
        <v>500</v>
      </c>
      <c r="F223" s="160" t="s">
        <v>501</v>
      </c>
      <c r="G223" s="161" t="s">
        <v>353</v>
      </c>
      <c r="H223" s="162">
        <v>12</v>
      </c>
      <c r="I223" s="163"/>
      <c r="J223" s="164">
        <f t="shared" si="25"/>
        <v>0</v>
      </c>
      <c r="K223" s="165"/>
      <c r="L223" s="30"/>
      <c r="M223" s="166" t="s">
        <v>1</v>
      </c>
      <c r="N223" s="130" t="s">
        <v>37</v>
      </c>
      <c r="P223" s="167">
        <f t="shared" si="26"/>
        <v>0</v>
      </c>
      <c r="Q223" s="167">
        <v>14.612</v>
      </c>
      <c r="R223" s="167">
        <f t="shared" si="27"/>
        <v>175.34399999999999</v>
      </c>
      <c r="S223" s="167">
        <v>0</v>
      </c>
      <c r="T223" s="168">
        <f t="shared" si="28"/>
        <v>0</v>
      </c>
      <c r="AR223" s="169" t="s">
        <v>245</v>
      </c>
      <c r="AT223" s="169" t="s">
        <v>241</v>
      </c>
      <c r="AU223" s="169" t="s">
        <v>83</v>
      </c>
      <c r="AY223" s="13" t="s">
        <v>239</v>
      </c>
      <c r="BE223" s="97">
        <f t="shared" si="29"/>
        <v>0</v>
      </c>
      <c r="BF223" s="97">
        <f t="shared" si="30"/>
        <v>0</v>
      </c>
      <c r="BG223" s="97">
        <f t="shared" si="31"/>
        <v>0</v>
      </c>
      <c r="BH223" s="97">
        <f t="shared" si="32"/>
        <v>0</v>
      </c>
      <c r="BI223" s="97">
        <f t="shared" si="33"/>
        <v>0</v>
      </c>
      <c r="BJ223" s="13" t="s">
        <v>83</v>
      </c>
      <c r="BK223" s="97">
        <f t="shared" si="34"/>
        <v>0</v>
      </c>
      <c r="BL223" s="13" t="s">
        <v>245</v>
      </c>
      <c r="BM223" s="169" t="s">
        <v>502</v>
      </c>
    </row>
    <row r="224" spans="2:65" s="1" customFormat="1" ht="33" customHeight="1" x14ac:dyDescent="0.2">
      <c r="B224" s="131"/>
      <c r="C224" s="158" t="s">
        <v>503</v>
      </c>
      <c r="D224" s="158" t="s">
        <v>241</v>
      </c>
      <c r="E224" s="159" t="s">
        <v>504</v>
      </c>
      <c r="F224" s="160" t="s">
        <v>505</v>
      </c>
      <c r="G224" s="161" t="s">
        <v>353</v>
      </c>
      <c r="H224" s="162">
        <v>2</v>
      </c>
      <c r="I224" s="163"/>
      <c r="J224" s="164">
        <f t="shared" si="25"/>
        <v>0</v>
      </c>
      <c r="K224" s="165"/>
      <c r="L224" s="30"/>
      <c r="M224" s="166" t="s">
        <v>1</v>
      </c>
      <c r="N224" s="130" t="s">
        <v>37</v>
      </c>
      <c r="P224" s="167">
        <f t="shared" si="26"/>
        <v>0</v>
      </c>
      <c r="Q224" s="167">
        <v>4.55</v>
      </c>
      <c r="R224" s="167">
        <f t="shared" si="27"/>
        <v>9.1</v>
      </c>
      <c r="S224" s="167">
        <v>0</v>
      </c>
      <c r="T224" s="168">
        <f t="shared" si="28"/>
        <v>0</v>
      </c>
      <c r="AR224" s="169" t="s">
        <v>245</v>
      </c>
      <c r="AT224" s="169" t="s">
        <v>241</v>
      </c>
      <c r="AU224" s="169" t="s">
        <v>83</v>
      </c>
      <c r="AY224" s="13" t="s">
        <v>239</v>
      </c>
      <c r="BE224" s="97">
        <f t="shared" si="29"/>
        <v>0</v>
      </c>
      <c r="BF224" s="97">
        <f t="shared" si="30"/>
        <v>0</v>
      </c>
      <c r="BG224" s="97">
        <f t="shared" si="31"/>
        <v>0</v>
      </c>
      <c r="BH224" s="97">
        <f t="shared" si="32"/>
        <v>0</v>
      </c>
      <c r="BI224" s="97">
        <f t="shared" si="33"/>
        <v>0</v>
      </c>
      <c r="BJ224" s="13" t="s">
        <v>83</v>
      </c>
      <c r="BK224" s="97">
        <f t="shared" si="34"/>
        <v>0</v>
      </c>
      <c r="BL224" s="13" t="s">
        <v>245</v>
      </c>
      <c r="BM224" s="169" t="s">
        <v>506</v>
      </c>
    </row>
    <row r="225" spans="2:65" s="1" customFormat="1" ht="33" customHeight="1" x14ac:dyDescent="0.2">
      <c r="B225" s="131"/>
      <c r="C225" s="158" t="s">
        <v>507</v>
      </c>
      <c r="D225" s="158" t="s">
        <v>241</v>
      </c>
      <c r="E225" s="159" t="s">
        <v>508</v>
      </c>
      <c r="F225" s="160" t="s">
        <v>509</v>
      </c>
      <c r="G225" s="161" t="s">
        <v>353</v>
      </c>
      <c r="H225" s="162">
        <v>10</v>
      </c>
      <c r="I225" s="163"/>
      <c r="J225" s="164">
        <f t="shared" si="25"/>
        <v>0</v>
      </c>
      <c r="K225" s="165"/>
      <c r="L225" s="30"/>
      <c r="M225" s="166" t="s">
        <v>1</v>
      </c>
      <c r="N225" s="130" t="s">
        <v>37</v>
      </c>
      <c r="P225" s="167">
        <f t="shared" si="26"/>
        <v>0</v>
      </c>
      <c r="Q225" s="167">
        <v>3.9</v>
      </c>
      <c r="R225" s="167">
        <f t="shared" si="27"/>
        <v>39</v>
      </c>
      <c r="S225" s="167">
        <v>0</v>
      </c>
      <c r="T225" s="168">
        <f t="shared" si="28"/>
        <v>0</v>
      </c>
      <c r="AR225" s="169" t="s">
        <v>245</v>
      </c>
      <c r="AT225" s="169" t="s">
        <v>241</v>
      </c>
      <c r="AU225" s="169" t="s">
        <v>83</v>
      </c>
      <c r="AY225" s="13" t="s">
        <v>239</v>
      </c>
      <c r="BE225" s="97">
        <f t="shared" si="29"/>
        <v>0</v>
      </c>
      <c r="BF225" s="97">
        <f t="shared" si="30"/>
        <v>0</v>
      </c>
      <c r="BG225" s="97">
        <f t="shared" si="31"/>
        <v>0</v>
      </c>
      <c r="BH225" s="97">
        <f t="shared" si="32"/>
        <v>0</v>
      </c>
      <c r="BI225" s="97">
        <f t="shared" si="33"/>
        <v>0</v>
      </c>
      <c r="BJ225" s="13" t="s">
        <v>83</v>
      </c>
      <c r="BK225" s="97">
        <f t="shared" si="34"/>
        <v>0</v>
      </c>
      <c r="BL225" s="13" t="s">
        <v>245</v>
      </c>
      <c r="BM225" s="169" t="s">
        <v>510</v>
      </c>
    </row>
    <row r="226" spans="2:65" s="1" customFormat="1" ht="33" customHeight="1" x14ac:dyDescent="0.2">
      <c r="B226" s="131"/>
      <c r="C226" s="158" t="s">
        <v>511</v>
      </c>
      <c r="D226" s="158" t="s">
        <v>241</v>
      </c>
      <c r="E226" s="159" t="s">
        <v>512</v>
      </c>
      <c r="F226" s="160" t="s">
        <v>513</v>
      </c>
      <c r="G226" s="161" t="s">
        <v>353</v>
      </c>
      <c r="H226" s="162">
        <v>2</v>
      </c>
      <c r="I226" s="163"/>
      <c r="J226" s="164">
        <f t="shared" si="25"/>
        <v>0</v>
      </c>
      <c r="K226" s="165"/>
      <c r="L226" s="30"/>
      <c r="M226" s="166" t="s">
        <v>1</v>
      </c>
      <c r="N226" s="130" t="s">
        <v>37</v>
      </c>
      <c r="P226" s="167">
        <f t="shared" si="26"/>
        <v>0</v>
      </c>
      <c r="Q226" s="167">
        <v>4.55</v>
      </c>
      <c r="R226" s="167">
        <f t="shared" si="27"/>
        <v>9.1</v>
      </c>
      <c r="S226" s="167">
        <v>0</v>
      </c>
      <c r="T226" s="168">
        <f t="shared" si="28"/>
        <v>0</v>
      </c>
      <c r="AR226" s="169" t="s">
        <v>245</v>
      </c>
      <c r="AT226" s="169" t="s">
        <v>241</v>
      </c>
      <c r="AU226" s="169" t="s">
        <v>83</v>
      </c>
      <c r="AY226" s="13" t="s">
        <v>239</v>
      </c>
      <c r="BE226" s="97">
        <f t="shared" si="29"/>
        <v>0</v>
      </c>
      <c r="BF226" s="97">
        <f t="shared" si="30"/>
        <v>0</v>
      </c>
      <c r="BG226" s="97">
        <f t="shared" si="31"/>
        <v>0</v>
      </c>
      <c r="BH226" s="97">
        <f t="shared" si="32"/>
        <v>0</v>
      </c>
      <c r="BI226" s="97">
        <f t="shared" si="33"/>
        <v>0</v>
      </c>
      <c r="BJ226" s="13" t="s">
        <v>83</v>
      </c>
      <c r="BK226" s="97">
        <f t="shared" si="34"/>
        <v>0</v>
      </c>
      <c r="BL226" s="13" t="s">
        <v>245</v>
      </c>
      <c r="BM226" s="169" t="s">
        <v>514</v>
      </c>
    </row>
    <row r="227" spans="2:65" s="1" customFormat="1" ht="33" customHeight="1" x14ac:dyDescent="0.2">
      <c r="B227" s="131"/>
      <c r="C227" s="158" t="s">
        <v>515</v>
      </c>
      <c r="D227" s="158" t="s">
        <v>241</v>
      </c>
      <c r="E227" s="159" t="s">
        <v>516</v>
      </c>
      <c r="F227" s="160" t="s">
        <v>517</v>
      </c>
      <c r="G227" s="161" t="s">
        <v>353</v>
      </c>
      <c r="H227" s="162">
        <v>10</v>
      </c>
      <c r="I227" s="163"/>
      <c r="J227" s="164">
        <f t="shared" si="25"/>
        <v>0</v>
      </c>
      <c r="K227" s="165"/>
      <c r="L227" s="30"/>
      <c r="M227" s="166" t="s">
        <v>1</v>
      </c>
      <c r="N227" s="130" t="s">
        <v>37</v>
      </c>
      <c r="P227" s="167">
        <f t="shared" si="26"/>
        <v>0</v>
      </c>
      <c r="Q227" s="167">
        <v>4.55</v>
      </c>
      <c r="R227" s="167">
        <f t="shared" si="27"/>
        <v>45.5</v>
      </c>
      <c r="S227" s="167">
        <v>0</v>
      </c>
      <c r="T227" s="168">
        <f t="shared" si="28"/>
        <v>0</v>
      </c>
      <c r="AR227" s="169" t="s">
        <v>245</v>
      </c>
      <c r="AT227" s="169" t="s">
        <v>241</v>
      </c>
      <c r="AU227" s="169" t="s">
        <v>83</v>
      </c>
      <c r="AY227" s="13" t="s">
        <v>239</v>
      </c>
      <c r="BE227" s="97">
        <f t="shared" si="29"/>
        <v>0</v>
      </c>
      <c r="BF227" s="97">
        <f t="shared" si="30"/>
        <v>0</v>
      </c>
      <c r="BG227" s="97">
        <f t="shared" si="31"/>
        <v>0</v>
      </c>
      <c r="BH227" s="97">
        <f t="shared" si="32"/>
        <v>0</v>
      </c>
      <c r="BI227" s="97">
        <f t="shared" si="33"/>
        <v>0</v>
      </c>
      <c r="BJ227" s="13" t="s">
        <v>83</v>
      </c>
      <c r="BK227" s="97">
        <f t="shared" si="34"/>
        <v>0</v>
      </c>
      <c r="BL227" s="13" t="s">
        <v>245</v>
      </c>
      <c r="BM227" s="169" t="s">
        <v>518</v>
      </c>
    </row>
    <row r="228" spans="2:65" s="1" customFormat="1" ht="16.5" customHeight="1" x14ac:dyDescent="0.2">
      <c r="B228" s="131"/>
      <c r="C228" s="158" t="s">
        <v>519</v>
      </c>
      <c r="D228" s="158" t="s">
        <v>241</v>
      </c>
      <c r="E228" s="159" t="s">
        <v>520</v>
      </c>
      <c r="F228" s="160" t="s">
        <v>4590</v>
      </c>
      <c r="G228" s="161" t="s">
        <v>353</v>
      </c>
      <c r="H228" s="162">
        <v>168</v>
      </c>
      <c r="I228" s="163"/>
      <c r="J228" s="164">
        <f t="shared" si="25"/>
        <v>0</v>
      </c>
      <c r="K228" s="165"/>
      <c r="L228" s="30"/>
      <c r="M228" s="166" t="s">
        <v>1</v>
      </c>
      <c r="N228" s="130" t="s">
        <v>37</v>
      </c>
      <c r="P228" s="167">
        <f t="shared" si="26"/>
        <v>0</v>
      </c>
      <c r="Q228" s="167">
        <v>0.01</v>
      </c>
      <c r="R228" s="167">
        <f t="shared" si="27"/>
        <v>1.68</v>
      </c>
      <c r="S228" s="167">
        <v>0</v>
      </c>
      <c r="T228" s="168">
        <f t="shared" si="28"/>
        <v>0</v>
      </c>
      <c r="AR228" s="169" t="s">
        <v>245</v>
      </c>
      <c r="AT228" s="169" t="s">
        <v>241</v>
      </c>
      <c r="AU228" s="169" t="s">
        <v>83</v>
      </c>
      <c r="AY228" s="13" t="s">
        <v>239</v>
      </c>
      <c r="BE228" s="97">
        <f t="shared" si="29"/>
        <v>0</v>
      </c>
      <c r="BF228" s="97">
        <f t="shared" si="30"/>
        <v>0</v>
      </c>
      <c r="BG228" s="97">
        <f t="shared" si="31"/>
        <v>0</v>
      </c>
      <c r="BH228" s="97">
        <f t="shared" si="32"/>
        <v>0</v>
      </c>
      <c r="BI228" s="97">
        <f t="shared" si="33"/>
        <v>0</v>
      </c>
      <c r="BJ228" s="13" t="s">
        <v>83</v>
      </c>
      <c r="BK228" s="97">
        <f t="shared" si="34"/>
        <v>0</v>
      </c>
      <c r="BL228" s="13" t="s">
        <v>245</v>
      </c>
      <c r="BM228" s="169" t="s">
        <v>522</v>
      </c>
    </row>
    <row r="229" spans="2:65" s="1" customFormat="1" ht="16.5" customHeight="1" x14ac:dyDescent="0.2">
      <c r="B229" s="131"/>
      <c r="C229" s="158" t="s">
        <v>523</v>
      </c>
      <c r="D229" s="158" t="s">
        <v>241</v>
      </c>
      <c r="E229" s="159" t="s">
        <v>524</v>
      </c>
      <c r="F229" s="160" t="s">
        <v>4591</v>
      </c>
      <c r="G229" s="161" t="s">
        <v>353</v>
      </c>
      <c r="H229" s="162">
        <v>96</v>
      </c>
      <c r="I229" s="163"/>
      <c r="J229" s="164">
        <f t="shared" si="25"/>
        <v>0</v>
      </c>
      <c r="K229" s="165"/>
      <c r="L229" s="30"/>
      <c r="M229" s="166" t="s">
        <v>1</v>
      </c>
      <c r="N229" s="130" t="s">
        <v>37</v>
      </c>
      <c r="P229" s="167">
        <f t="shared" si="26"/>
        <v>0</v>
      </c>
      <c r="Q229" s="167">
        <v>8.7370000000000003E-2</v>
      </c>
      <c r="R229" s="167">
        <f t="shared" si="27"/>
        <v>8.3875200000000003</v>
      </c>
      <c r="S229" s="167">
        <v>0</v>
      </c>
      <c r="T229" s="168">
        <f t="shared" si="28"/>
        <v>0</v>
      </c>
      <c r="AR229" s="169" t="s">
        <v>245</v>
      </c>
      <c r="AT229" s="169" t="s">
        <v>241</v>
      </c>
      <c r="AU229" s="169" t="s">
        <v>83</v>
      </c>
      <c r="AY229" s="13" t="s">
        <v>239</v>
      </c>
      <c r="BE229" s="97">
        <f t="shared" si="29"/>
        <v>0</v>
      </c>
      <c r="BF229" s="97">
        <f t="shared" si="30"/>
        <v>0</v>
      </c>
      <c r="BG229" s="97">
        <f t="shared" si="31"/>
        <v>0</v>
      </c>
      <c r="BH229" s="97">
        <f t="shared" si="32"/>
        <v>0</v>
      </c>
      <c r="BI229" s="97">
        <f t="shared" si="33"/>
        <v>0</v>
      </c>
      <c r="BJ229" s="13" t="s">
        <v>83</v>
      </c>
      <c r="BK229" s="97">
        <f t="shared" si="34"/>
        <v>0</v>
      </c>
      <c r="BL229" s="13" t="s">
        <v>245</v>
      </c>
      <c r="BM229" s="169" t="s">
        <v>525</v>
      </c>
    </row>
    <row r="230" spans="2:65" s="1" customFormat="1" ht="16.5" customHeight="1" x14ac:dyDescent="0.2">
      <c r="B230" s="131"/>
      <c r="C230" s="158" t="s">
        <v>526</v>
      </c>
      <c r="D230" s="158" t="s">
        <v>241</v>
      </c>
      <c r="E230" s="159" t="s">
        <v>527</v>
      </c>
      <c r="F230" s="160" t="s">
        <v>4592</v>
      </c>
      <c r="G230" s="161" t="s">
        <v>353</v>
      </c>
      <c r="H230" s="162">
        <v>112</v>
      </c>
      <c r="I230" s="163"/>
      <c r="J230" s="164">
        <f t="shared" si="25"/>
        <v>0</v>
      </c>
      <c r="K230" s="165"/>
      <c r="L230" s="30"/>
      <c r="M230" s="166" t="s">
        <v>1</v>
      </c>
      <c r="N230" s="130" t="s">
        <v>37</v>
      </c>
      <c r="P230" s="167">
        <f t="shared" si="26"/>
        <v>0</v>
      </c>
      <c r="Q230" s="167">
        <v>8.7370000000000003E-2</v>
      </c>
      <c r="R230" s="167">
        <f t="shared" si="27"/>
        <v>9.7854400000000012</v>
      </c>
      <c r="S230" s="167">
        <v>0</v>
      </c>
      <c r="T230" s="168">
        <f t="shared" si="28"/>
        <v>0</v>
      </c>
      <c r="AR230" s="169" t="s">
        <v>245</v>
      </c>
      <c r="AT230" s="169" t="s">
        <v>241</v>
      </c>
      <c r="AU230" s="169" t="s">
        <v>83</v>
      </c>
      <c r="AY230" s="13" t="s">
        <v>239</v>
      </c>
      <c r="BE230" s="97">
        <f t="shared" si="29"/>
        <v>0</v>
      </c>
      <c r="BF230" s="97">
        <f t="shared" si="30"/>
        <v>0</v>
      </c>
      <c r="BG230" s="97">
        <f t="shared" si="31"/>
        <v>0</v>
      </c>
      <c r="BH230" s="97">
        <f t="shared" si="32"/>
        <v>0</v>
      </c>
      <c r="BI230" s="97">
        <f t="shared" si="33"/>
        <v>0</v>
      </c>
      <c r="BJ230" s="13" t="s">
        <v>83</v>
      </c>
      <c r="BK230" s="97">
        <f t="shared" si="34"/>
        <v>0</v>
      </c>
      <c r="BL230" s="13" t="s">
        <v>245</v>
      </c>
      <c r="BM230" s="169" t="s">
        <v>528</v>
      </c>
    </row>
    <row r="231" spans="2:65" s="11" customFormat="1" ht="22.9" customHeight="1" x14ac:dyDescent="0.2">
      <c r="B231" s="146"/>
      <c r="D231" s="147" t="s">
        <v>70</v>
      </c>
      <c r="E231" s="156" t="s">
        <v>245</v>
      </c>
      <c r="F231" s="156" t="s">
        <v>529</v>
      </c>
      <c r="I231" s="149"/>
      <c r="J231" s="157">
        <f>BK231</f>
        <v>0</v>
      </c>
      <c r="L231" s="146"/>
      <c r="M231" s="151"/>
      <c r="P231" s="152">
        <f>SUM(P232:P310)</f>
        <v>0</v>
      </c>
      <c r="R231" s="152">
        <f>SUM(R232:R310)</f>
        <v>2350.7583891700006</v>
      </c>
      <c r="T231" s="153">
        <f>SUM(T232:T310)</f>
        <v>0</v>
      </c>
      <c r="AR231" s="147" t="s">
        <v>78</v>
      </c>
      <c r="AT231" s="154" t="s">
        <v>70</v>
      </c>
      <c r="AU231" s="154" t="s">
        <v>78</v>
      </c>
      <c r="AY231" s="147" t="s">
        <v>239</v>
      </c>
      <c r="BK231" s="155">
        <f>SUM(BK232:BK310)</f>
        <v>0</v>
      </c>
    </row>
    <row r="232" spans="2:65" s="1" customFormat="1" ht="16.5" customHeight="1" x14ac:dyDescent="0.2">
      <c r="B232" s="131"/>
      <c r="C232" s="158" t="s">
        <v>530</v>
      </c>
      <c r="D232" s="158" t="s">
        <v>241</v>
      </c>
      <c r="E232" s="159" t="s">
        <v>531</v>
      </c>
      <c r="F232" s="160" t="s">
        <v>532</v>
      </c>
      <c r="G232" s="161" t="s">
        <v>249</v>
      </c>
      <c r="H232" s="162">
        <v>4.12</v>
      </c>
      <c r="I232" s="163"/>
      <c r="J232" s="164">
        <f t="shared" ref="J232:J263" si="35">ROUND(I232*H232,2)</f>
        <v>0</v>
      </c>
      <c r="K232" s="165"/>
      <c r="L232" s="30"/>
      <c r="M232" s="166" t="s">
        <v>1</v>
      </c>
      <c r="N232" s="130" t="s">
        <v>37</v>
      </c>
      <c r="P232" s="167">
        <f t="shared" ref="P232:P263" si="36">O232*H232</f>
        <v>0</v>
      </c>
      <c r="Q232" s="167">
        <v>2.42252</v>
      </c>
      <c r="R232" s="167">
        <f t="shared" ref="R232:R263" si="37">Q232*H232</f>
        <v>9.9807824000000007</v>
      </c>
      <c r="S232" s="167">
        <v>0</v>
      </c>
      <c r="T232" s="168">
        <f t="shared" ref="T232:T263" si="38">S232*H232</f>
        <v>0</v>
      </c>
      <c r="AR232" s="169" t="s">
        <v>245</v>
      </c>
      <c r="AT232" s="169" t="s">
        <v>241</v>
      </c>
      <c r="AU232" s="169" t="s">
        <v>83</v>
      </c>
      <c r="AY232" s="13" t="s">
        <v>239</v>
      </c>
      <c r="BE232" s="97">
        <f t="shared" ref="BE232:BE263" si="39">IF(N232="základná",J232,0)</f>
        <v>0</v>
      </c>
      <c r="BF232" s="97">
        <f t="shared" ref="BF232:BF263" si="40">IF(N232="znížená",J232,0)</f>
        <v>0</v>
      </c>
      <c r="BG232" s="97">
        <f t="shared" ref="BG232:BG263" si="41">IF(N232="zákl. prenesená",J232,0)</f>
        <v>0</v>
      </c>
      <c r="BH232" s="97">
        <f t="shared" ref="BH232:BH263" si="42">IF(N232="zníž. prenesená",J232,0)</f>
        <v>0</v>
      </c>
      <c r="BI232" s="97">
        <f t="shared" ref="BI232:BI263" si="43">IF(N232="nulová",J232,0)</f>
        <v>0</v>
      </c>
      <c r="BJ232" s="13" t="s">
        <v>83</v>
      </c>
      <c r="BK232" s="97">
        <f t="shared" ref="BK232:BK263" si="44">ROUND(I232*H232,2)</f>
        <v>0</v>
      </c>
      <c r="BL232" s="13" t="s">
        <v>245</v>
      </c>
      <c r="BM232" s="169" t="s">
        <v>533</v>
      </c>
    </row>
    <row r="233" spans="2:65" s="1" customFormat="1" ht="16.5" customHeight="1" x14ac:dyDescent="0.2">
      <c r="B233" s="131"/>
      <c r="C233" s="158" t="s">
        <v>534</v>
      </c>
      <c r="D233" s="158" t="s">
        <v>241</v>
      </c>
      <c r="E233" s="159" t="s">
        <v>535</v>
      </c>
      <c r="F233" s="160" t="s">
        <v>4593</v>
      </c>
      <c r="G233" s="161" t="s">
        <v>353</v>
      </c>
      <c r="H233" s="162">
        <v>96</v>
      </c>
      <c r="I233" s="163"/>
      <c r="J233" s="164">
        <f t="shared" si="35"/>
        <v>0</v>
      </c>
      <c r="K233" s="165"/>
      <c r="L233" s="30"/>
      <c r="M233" s="166" t="s">
        <v>1</v>
      </c>
      <c r="N233" s="130" t="s">
        <v>37</v>
      </c>
      <c r="P233" s="167">
        <f t="shared" si="36"/>
        <v>0</v>
      </c>
      <c r="Q233" s="167">
        <v>4.4269999999999997E-2</v>
      </c>
      <c r="R233" s="167">
        <f t="shared" si="37"/>
        <v>4.2499199999999995</v>
      </c>
      <c r="S233" s="167">
        <v>0</v>
      </c>
      <c r="T233" s="168">
        <f t="shared" si="38"/>
        <v>0</v>
      </c>
      <c r="AR233" s="169" t="s">
        <v>245</v>
      </c>
      <c r="AT233" s="169" t="s">
        <v>241</v>
      </c>
      <c r="AU233" s="169" t="s">
        <v>83</v>
      </c>
      <c r="AY233" s="13" t="s">
        <v>239</v>
      </c>
      <c r="BE233" s="97">
        <f t="shared" si="39"/>
        <v>0</v>
      </c>
      <c r="BF233" s="97">
        <f t="shared" si="40"/>
        <v>0</v>
      </c>
      <c r="BG233" s="97">
        <f t="shared" si="41"/>
        <v>0</v>
      </c>
      <c r="BH233" s="97">
        <f t="shared" si="42"/>
        <v>0</v>
      </c>
      <c r="BI233" s="97">
        <f t="shared" si="43"/>
        <v>0</v>
      </c>
      <c r="BJ233" s="13" t="s">
        <v>83</v>
      </c>
      <c r="BK233" s="97">
        <f t="shared" si="44"/>
        <v>0</v>
      </c>
      <c r="BL233" s="13" t="s">
        <v>245</v>
      </c>
      <c r="BM233" s="169" t="s">
        <v>536</v>
      </c>
    </row>
    <row r="234" spans="2:65" s="1" customFormat="1" ht="16.5" customHeight="1" x14ac:dyDescent="0.2">
      <c r="B234" s="131"/>
      <c r="C234" s="158" t="s">
        <v>537</v>
      </c>
      <c r="D234" s="158" t="s">
        <v>241</v>
      </c>
      <c r="E234" s="159" t="s">
        <v>538</v>
      </c>
      <c r="F234" s="160" t="s">
        <v>4594</v>
      </c>
      <c r="G234" s="161" t="s">
        <v>353</v>
      </c>
      <c r="H234" s="162">
        <v>96</v>
      </c>
      <c r="I234" s="163"/>
      <c r="J234" s="164">
        <f t="shared" si="35"/>
        <v>0</v>
      </c>
      <c r="K234" s="165"/>
      <c r="L234" s="30"/>
      <c r="M234" s="166" t="s">
        <v>1</v>
      </c>
      <c r="N234" s="130" t="s">
        <v>37</v>
      </c>
      <c r="P234" s="167">
        <f t="shared" si="36"/>
        <v>0</v>
      </c>
      <c r="Q234" s="167">
        <v>4.4269999999999997E-2</v>
      </c>
      <c r="R234" s="167">
        <f t="shared" si="37"/>
        <v>4.2499199999999995</v>
      </c>
      <c r="S234" s="167">
        <v>0</v>
      </c>
      <c r="T234" s="168">
        <f t="shared" si="38"/>
        <v>0</v>
      </c>
      <c r="AR234" s="169" t="s">
        <v>245</v>
      </c>
      <c r="AT234" s="169" t="s">
        <v>241</v>
      </c>
      <c r="AU234" s="169" t="s">
        <v>83</v>
      </c>
      <c r="AY234" s="13" t="s">
        <v>239</v>
      </c>
      <c r="BE234" s="97">
        <f t="shared" si="39"/>
        <v>0</v>
      </c>
      <c r="BF234" s="97">
        <f t="shared" si="40"/>
        <v>0</v>
      </c>
      <c r="BG234" s="97">
        <f t="shared" si="41"/>
        <v>0</v>
      </c>
      <c r="BH234" s="97">
        <f t="shared" si="42"/>
        <v>0</v>
      </c>
      <c r="BI234" s="97">
        <f t="shared" si="43"/>
        <v>0</v>
      </c>
      <c r="BJ234" s="13" t="s">
        <v>83</v>
      </c>
      <c r="BK234" s="97">
        <f t="shared" si="44"/>
        <v>0</v>
      </c>
      <c r="BL234" s="13" t="s">
        <v>245</v>
      </c>
      <c r="BM234" s="169" t="s">
        <v>539</v>
      </c>
    </row>
    <row r="235" spans="2:65" s="1" customFormat="1" ht="33" customHeight="1" x14ac:dyDescent="0.2">
      <c r="B235" s="131"/>
      <c r="C235" s="158" t="s">
        <v>540</v>
      </c>
      <c r="D235" s="158" t="s">
        <v>241</v>
      </c>
      <c r="E235" s="159" t="s">
        <v>541</v>
      </c>
      <c r="F235" s="160" t="s">
        <v>542</v>
      </c>
      <c r="G235" s="161" t="s">
        <v>353</v>
      </c>
      <c r="H235" s="162">
        <v>7</v>
      </c>
      <c r="I235" s="163"/>
      <c r="J235" s="164">
        <f t="shared" si="35"/>
        <v>0</v>
      </c>
      <c r="K235" s="165"/>
      <c r="L235" s="30"/>
      <c r="M235" s="166" t="s">
        <v>1</v>
      </c>
      <c r="N235" s="130" t="s">
        <v>37</v>
      </c>
      <c r="P235" s="167">
        <f t="shared" si="36"/>
        <v>0</v>
      </c>
      <c r="Q235" s="167">
        <v>3.2240000000000002</v>
      </c>
      <c r="R235" s="167">
        <f t="shared" si="37"/>
        <v>22.568000000000001</v>
      </c>
      <c r="S235" s="167">
        <v>0</v>
      </c>
      <c r="T235" s="168">
        <f t="shared" si="38"/>
        <v>0</v>
      </c>
      <c r="AR235" s="169" t="s">
        <v>245</v>
      </c>
      <c r="AT235" s="169" t="s">
        <v>241</v>
      </c>
      <c r="AU235" s="169" t="s">
        <v>83</v>
      </c>
      <c r="AY235" s="13" t="s">
        <v>239</v>
      </c>
      <c r="BE235" s="97">
        <f t="shared" si="39"/>
        <v>0</v>
      </c>
      <c r="BF235" s="97">
        <f t="shared" si="40"/>
        <v>0</v>
      </c>
      <c r="BG235" s="97">
        <f t="shared" si="41"/>
        <v>0</v>
      </c>
      <c r="BH235" s="97">
        <f t="shared" si="42"/>
        <v>0</v>
      </c>
      <c r="BI235" s="97">
        <f t="shared" si="43"/>
        <v>0</v>
      </c>
      <c r="BJ235" s="13" t="s">
        <v>83</v>
      </c>
      <c r="BK235" s="97">
        <f t="shared" si="44"/>
        <v>0</v>
      </c>
      <c r="BL235" s="13" t="s">
        <v>245</v>
      </c>
      <c r="BM235" s="169" t="s">
        <v>543</v>
      </c>
    </row>
    <row r="236" spans="2:65" s="1" customFormat="1" ht="37.9" customHeight="1" x14ac:dyDescent="0.2">
      <c r="B236" s="131"/>
      <c r="C236" s="158" t="s">
        <v>544</v>
      </c>
      <c r="D236" s="158" t="s">
        <v>241</v>
      </c>
      <c r="E236" s="159" t="s">
        <v>545</v>
      </c>
      <c r="F236" s="160" t="s">
        <v>546</v>
      </c>
      <c r="G236" s="161" t="s">
        <v>353</v>
      </c>
      <c r="H236" s="162">
        <v>2</v>
      </c>
      <c r="I236" s="163"/>
      <c r="J236" s="164">
        <f t="shared" si="35"/>
        <v>0</v>
      </c>
      <c r="K236" s="165"/>
      <c r="L236" s="30"/>
      <c r="M236" s="166" t="s">
        <v>1</v>
      </c>
      <c r="N236" s="130" t="s">
        <v>37</v>
      </c>
      <c r="P236" s="167">
        <f t="shared" si="36"/>
        <v>0</v>
      </c>
      <c r="Q236" s="167">
        <v>4.2380000000000004</v>
      </c>
      <c r="R236" s="167">
        <f t="shared" si="37"/>
        <v>8.4760000000000009</v>
      </c>
      <c r="S236" s="167">
        <v>0</v>
      </c>
      <c r="T236" s="168">
        <f t="shared" si="38"/>
        <v>0</v>
      </c>
      <c r="AR236" s="169" t="s">
        <v>245</v>
      </c>
      <c r="AT236" s="169" t="s">
        <v>241</v>
      </c>
      <c r="AU236" s="169" t="s">
        <v>83</v>
      </c>
      <c r="AY236" s="13" t="s">
        <v>239</v>
      </c>
      <c r="BE236" s="97">
        <f t="shared" si="39"/>
        <v>0</v>
      </c>
      <c r="BF236" s="97">
        <f t="shared" si="40"/>
        <v>0</v>
      </c>
      <c r="BG236" s="97">
        <f t="shared" si="41"/>
        <v>0</v>
      </c>
      <c r="BH236" s="97">
        <f t="shared" si="42"/>
        <v>0</v>
      </c>
      <c r="BI236" s="97">
        <f t="shared" si="43"/>
        <v>0</v>
      </c>
      <c r="BJ236" s="13" t="s">
        <v>83</v>
      </c>
      <c r="BK236" s="97">
        <f t="shared" si="44"/>
        <v>0</v>
      </c>
      <c r="BL236" s="13" t="s">
        <v>245</v>
      </c>
      <c r="BM236" s="169" t="s">
        <v>547</v>
      </c>
    </row>
    <row r="237" spans="2:65" s="1" customFormat="1" ht="33" customHeight="1" x14ac:dyDescent="0.2">
      <c r="B237" s="131"/>
      <c r="C237" s="158" t="s">
        <v>548</v>
      </c>
      <c r="D237" s="158" t="s">
        <v>241</v>
      </c>
      <c r="E237" s="159" t="s">
        <v>549</v>
      </c>
      <c r="F237" s="160" t="s">
        <v>550</v>
      </c>
      <c r="G237" s="161" t="s">
        <v>353</v>
      </c>
      <c r="H237" s="162">
        <v>2</v>
      </c>
      <c r="I237" s="163"/>
      <c r="J237" s="164">
        <f t="shared" si="35"/>
        <v>0</v>
      </c>
      <c r="K237" s="165"/>
      <c r="L237" s="30"/>
      <c r="M237" s="166" t="s">
        <v>1</v>
      </c>
      <c r="N237" s="130" t="s">
        <v>37</v>
      </c>
      <c r="P237" s="167">
        <f t="shared" si="36"/>
        <v>0</v>
      </c>
      <c r="Q237" s="167">
        <v>4.3</v>
      </c>
      <c r="R237" s="167">
        <f t="shared" si="37"/>
        <v>8.6</v>
      </c>
      <c r="S237" s="167">
        <v>0</v>
      </c>
      <c r="T237" s="168">
        <f t="shared" si="38"/>
        <v>0</v>
      </c>
      <c r="AR237" s="169" t="s">
        <v>245</v>
      </c>
      <c r="AT237" s="169" t="s">
        <v>241</v>
      </c>
      <c r="AU237" s="169" t="s">
        <v>83</v>
      </c>
      <c r="AY237" s="13" t="s">
        <v>239</v>
      </c>
      <c r="BE237" s="97">
        <f t="shared" si="39"/>
        <v>0</v>
      </c>
      <c r="BF237" s="97">
        <f t="shared" si="40"/>
        <v>0</v>
      </c>
      <c r="BG237" s="97">
        <f t="shared" si="41"/>
        <v>0</v>
      </c>
      <c r="BH237" s="97">
        <f t="shared" si="42"/>
        <v>0</v>
      </c>
      <c r="BI237" s="97">
        <f t="shared" si="43"/>
        <v>0</v>
      </c>
      <c r="BJ237" s="13" t="s">
        <v>83</v>
      </c>
      <c r="BK237" s="97">
        <f t="shared" si="44"/>
        <v>0</v>
      </c>
      <c r="BL237" s="13" t="s">
        <v>245</v>
      </c>
      <c r="BM237" s="169" t="s">
        <v>551</v>
      </c>
    </row>
    <row r="238" spans="2:65" s="1" customFormat="1" ht="37.9" customHeight="1" x14ac:dyDescent="0.2">
      <c r="B238" s="131"/>
      <c r="C238" s="158" t="s">
        <v>552</v>
      </c>
      <c r="D238" s="158" t="s">
        <v>241</v>
      </c>
      <c r="E238" s="159" t="s">
        <v>553</v>
      </c>
      <c r="F238" s="160" t="s">
        <v>554</v>
      </c>
      <c r="G238" s="161" t="s">
        <v>353</v>
      </c>
      <c r="H238" s="162">
        <v>2</v>
      </c>
      <c r="I238" s="163"/>
      <c r="J238" s="164">
        <f t="shared" si="35"/>
        <v>0</v>
      </c>
      <c r="K238" s="165"/>
      <c r="L238" s="30"/>
      <c r="M238" s="166" t="s">
        <v>1</v>
      </c>
      <c r="N238" s="130" t="s">
        <v>37</v>
      </c>
      <c r="P238" s="167">
        <f t="shared" si="36"/>
        <v>0</v>
      </c>
      <c r="Q238" s="167">
        <v>4.4720000000000004</v>
      </c>
      <c r="R238" s="167">
        <f t="shared" si="37"/>
        <v>8.9440000000000008</v>
      </c>
      <c r="S238" s="167">
        <v>0</v>
      </c>
      <c r="T238" s="168">
        <f t="shared" si="38"/>
        <v>0</v>
      </c>
      <c r="AR238" s="169" t="s">
        <v>245</v>
      </c>
      <c r="AT238" s="169" t="s">
        <v>241</v>
      </c>
      <c r="AU238" s="169" t="s">
        <v>83</v>
      </c>
      <c r="AY238" s="13" t="s">
        <v>239</v>
      </c>
      <c r="BE238" s="97">
        <f t="shared" si="39"/>
        <v>0</v>
      </c>
      <c r="BF238" s="97">
        <f t="shared" si="40"/>
        <v>0</v>
      </c>
      <c r="BG238" s="97">
        <f t="shared" si="41"/>
        <v>0</v>
      </c>
      <c r="BH238" s="97">
        <f t="shared" si="42"/>
        <v>0</v>
      </c>
      <c r="BI238" s="97">
        <f t="shared" si="43"/>
        <v>0</v>
      </c>
      <c r="BJ238" s="13" t="s">
        <v>83</v>
      </c>
      <c r="BK238" s="97">
        <f t="shared" si="44"/>
        <v>0</v>
      </c>
      <c r="BL238" s="13" t="s">
        <v>245</v>
      </c>
      <c r="BM238" s="169" t="s">
        <v>555</v>
      </c>
    </row>
    <row r="239" spans="2:65" s="1" customFormat="1" ht="37.9" customHeight="1" x14ac:dyDescent="0.2">
      <c r="B239" s="131"/>
      <c r="C239" s="158" t="s">
        <v>556</v>
      </c>
      <c r="D239" s="158" t="s">
        <v>241</v>
      </c>
      <c r="E239" s="159" t="s">
        <v>557</v>
      </c>
      <c r="F239" s="160" t="s">
        <v>558</v>
      </c>
      <c r="G239" s="161" t="s">
        <v>353</v>
      </c>
      <c r="H239" s="162">
        <v>2</v>
      </c>
      <c r="I239" s="163"/>
      <c r="J239" s="164">
        <f t="shared" si="35"/>
        <v>0</v>
      </c>
      <c r="K239" s="165"/>
      <c r="L239" s="30"/>
      <c r="M239" s="166" t="s">
        <v>1</v>
      </c>
      <c r="N239" s="130" t="s">
        <v>37</v>
      </c>
      <c r="P239" s="167">
        <f t="shared" si="36"/>
        <v>0</v>
      </c>
      <c r="Q239" s="167">
        <v>4.4720000000000004</v>
      </c>
      <c r="R239" s="167">
        <f t="shared" si="37"/>
        <v>8.9440000000000008</v>
      </c>
      <c r="S239" s="167">
        <v>0</v>
      </c>
      <c r="T239" s="168">
        <f t="shared" si="38"/>
        <v>0</v>
      </c>
      <c r="AR239" s="169" t="s">
        <v>245</v>
      </c>
      <c r="AT239" s="169" t="s">
        <v>241</v>
      </c>
      <c r="AU239" s="169" t="s">
        <v>83</v>
      </c>
      <c r="AY239" s="13" t="s">
        <v>239</v>
      </c>
      <c r="BE239" s="97">
        <f t="shared" si="39"/>
        <v>0</v>
      </c>
      <c r="BF239" s="97">
        <f t="shared" si="40"/>
        <v>0</v>
      </c>
      <c r="BG239" s="97">
        <f t="shared" si="41"/>
        <v>0</v>
      </c>
      <c r="BH239" s="97">
        <f t="shared" si="42"/>
        <v>0</v>
      </c>
      <c r="BI239" s="97">
        <f t="shared" si="43"/>
        <v>0</v>
      </c>
      <c r="BJ239" s="13" t="s">
        <v>83</v>
      </c>
      <c r="BK239" s="97">
        <f t="shared" si="44"/>
        <v>0</v>
      </c>
      <c r="BL239" s="13" t="s">
        <v>245</v>
      </c>
      <c r="BM239" s="169" t="s">
        <v>559</v>
      </c>
    </row>
    <row r="240" spans="2:65" s="1" customFormat="1" ht="37.9" customHeight="1" x14ac:dyDescent="0.2">
      <c r="B240" s="131"/>
      <c r="C240" s="158" t="s">
        <v>560</v>
      </c>
      <c r="D240" s="158" t="s">
        <v>241</v>
      </c>
      <c r="E240" s="159" t="s">
        <v>561</v>
      </c>
      <c r="F240" s="160" t="s">
        <v>562</v>
      </c>
      <c r="G240" s="161" t="s">
        <v>353</v>
      </c>
      <c r="H240" s="162">
        <v>2</v>
      </c>
      <c r="I240" s="163"/>
      <c r="J240" s="164">
        <f t="shared" si="35"/>
        <v>0</v>
      </c>
      <c r="K240" s="165"/>
      <c r="L240" s="30"/>
      <c r="M240" s="166" t="s">
        <v>1</v>
      </c>
      <c r="N240" s="130" t="s">
        <v>37</v>
      </c>
      <c r="P240" s="167">
        <f t="shared" si="36"/>
        <v>0</v>
      </c>
      <c r="Q240" s="167">
        <v>4.8620000000000001</v>
      </c>
      <c r="R240" s="167">
        <f t="shared" si="37"/>
        <v>9.7240000000000002</v>
      </c>
      <c r="S240" s="167">
        <v>0</v>
      </c>
      <c r="T240" s="168">
        <f t="shared" si="38"/>
        <v>0</v>
      </c>
      <c r="AR240" s="169" t="s">
        <v>245</v>
      </c>
      <c r="AT240" s="169" t="s">
        <v>241</v>
      </c>
      <c r="AU240" s="169" t="s">
        <v>83</v>
      </c>
      <c r="AY240" s="13" t="s">
        <v>239</v>
      </c>
      <c r="BE240" s="97">
        <f t="shared" si="39"/>
        <v>0</v>
      </c>
      <c r="BF240" s="97">
        <f t="shared" si="40"/>
        <v>0</v>
      </c>
      <c r="BG240" s="97">
        <f t="shared" si="41"/>
        <v>0</v>
      </c>
      <c r="BH240" s="97">
        <f t="shared" si="42"/>
        <v>0</v>
      </c>
      <c r="BI240" s="97">
        <f t="shared" si="43"/>
        <v>0</v>
      </c>
      <c r="BJ240" s="13" t="s">
        <v>83</v>
      </c>
      <c r="BK240" s="97">
        <f t="shared" si="44"/>
        <v>0</v>
      </c>
      <c r="BL240" s="13" t="s">
        <v>245</v>
      </c>
      <c r="BM240" s="169" t="s">
        <v>563</v>
      </c>
    </row>
    <row r="241" spans="2:65" s="1" customFormat="1" ht="33" customHeight="1" x14ac:dyDescent="0.2">
      <c r="B241" s="131"/>
      <c r="C241" s="158" t="s">
        <v>564</v>
      </c>
      <c r="D241" s="158" t="s">
        <v>241</v>
      </c>
      <c r="E241" s="159" t="s">
        <v>565</v>
      </c>
      <c r="F241" s="160" t="s">
        <v>566</v>
      </c>
      <c r="G241" s="161" t="s">
        <v>353</v>
      </c>
      <c r="H241" s="162">
        <v>2</v>
      </c>
      <c r="I241" s="163"/>
      <c r="J241" s="164">
        <f t="shared" si="35"/>
        <v>0</v>
      </c>
      <c r="K241" s="165"/>
      <c r="L241" s="30"/>
      <c r="M241" s="166" t="s">
        <v>1</v>
      </c>
      <c r="N241" s="130" t="s">
        <v>37</v>
      </c>
      <c r="P241" s="167">
        <f t="shared" si="36"/>
        <v>0</v>
      </c>
      <c r="Q241" s="167">
        <v>4.8620000000000001</v>
      </c>
      <c r="R241" s="167">
        <f t="shared" si="37"/>
        <v>9.7240000000000002</v>
      </c>
      <c r="S241" s="167">
        <v>0</v>
      </c>
      <c r="T241" s="168">
        <f t="shared" si="38"/>
        <v>0</v>
      </c>
      <c r="AR241" s="169" t="s">
        <v>245</v>
      </c>
      <c r="AT241" s="169" t="s">
        <v>241</v>
      </c>
      <c r="AU241" s="169" t="s">
        <v>83</v>
      </c>
      <c r="AY241" s="13" t="s">
        <v>239</v>
      </c>
      <c r="BE241" s="97">
        <f t="shared" si="39"/>
        <v>0</v>
      </c>
      <c r="BF241" s="97">
        <f t="shared" si="40"/>
        <v>0</v>
      </c>
      <c r="BG241" s="97">
        <f t="shared" si="41"/>
        <v>0</v>
      </c>
      <c r="BH241" s="97">
        <f t="shared" si="42"/>
        <v>0</v>
      </c>
      <c r="BI241" s="97">
        <f t="shared" si="43"/>
        <v>0</v>
      </c>
      <c r="BJ241" s="13" t="s">
        <v>83</v>
      </c>
      <c r="BK241" s="97">
        <f t="shared" si="44"/>
        <v>0</v>
      </c>
      <c r="BL241" s="13" t="s">
        <v>245</v>
      </c>
      <c r="BM241" s="169" t="s">
        <v>567</v>
      </c>
    </row>
    <row r="242" spans="2:65" s="1" customFormat="1" ht="37.9" customHeight="1" x14ac:dyDescent="0.2">
      <c r="B242" s="131"/>
      <c r="C242" s="158" t="s">
        <v>568</v>
      </c>
      <c r="D242" s="158" t="s">
        <v>241</v>
      </c>
      <c r="E242" s="159" t="s">
        <v>569</v>
      </c>
      <c r="F242" s="160" t="s">
        <v>570</v>
      </c>
      <c r="G242" s="161" t="s">
        <v>353</v>
      </c>
      <c r="H242" s="162">
        <v>2</v>
      </c>
      <c r="I242" s="163"/>
      <c r="J242" s="164">
        <f t="shared" si="35"/>
        <v>0</v>
      </c>
      <c r="K242" s="165"/>
      <c r="L242" s="30"/>
      <c r="M242" s="166" t="s">
        <v>1</v>
      </c>
      <c r="N242" s="130" t="s">
        <v>37</v>
      </c>
      <c r="P242" s="167">
        <f t="shared" si="36"/>
        <v>0</v>
      </c>
      <c r="Q242" s="167">
        <v>5.2779999999999996</v>
      </c>
      <c r="R242" s="167">
        <f t="shared" si="37"/>
        <v>10.555999999999999</v>
      </c>
      <c r="S242" s="167">
        <v>0</v>
      </c>
      <c r="T242" s="168">
        <f t="shared" si="38"/>
        <v>0</v>
      </c>
      <c r="AR242" s="169" t="s">
        <v>245</v>
      </c>
      <c r="AT242" s="169" t="s">
        <v>241</v>
      </c>
      <c r="AU242" s="169" t="s">
        <v>83</v>
      </c>
      <c r="AY242" s="13" t="s">
        <v>239</v>
      </c>
      <c r="BE242" s="97">
        <f t="shared" si="39"/>
        <v>0</v>
      </c>
      <c r="BF242" s="97">
        <f t="shared" si="40"/>
        <v>0</v>
      </c>
      <c r="BG242" s="97">
        <f t="shared" si="41"/>
        <v>0</v>
      </c>
      <c r="BH242" s="97">
        <f t="shared" si="42"/>
        <v>0</v>
      </c>
      <c r="BI242" s="97">
        <f t="shared" si="43"/>
        <v>0</v>
      </c>
      <c r="BJ242" s="13" t="s">
        <v>83</v>
      </c>
      <c r="BK242" s="97">
        <f t="shared" si="44"/>
        <v>0</v>
      </c>
      <c r="BL242" s="13" t="s">
        <v>245</v>
      </c>
      <c r="BM242" s="169" t="s">
        <v>571</v>
      </c>
    </row>
    <row r="243" spans="2:65" s="1" customFormat="1" ht="37.9" customHeight="1" x14ac:dyDescent="0.2">
      <c r="B243" s="131"/>
      <c r="C243" s="158" t="s">
        <v>572</v>
      </c>
      <c r="D243" s="158" t="s">
        <v>241</v>
      </c>
      <c r="E243" s="159" t="s">
        <v>573</v>
      </c>
      <c r="F243" s="160" t="s">
        <v>574</v>
      </c>
      <c r="G243" s="161" t="s">
        <v>353</v>
      </c>
      <c r="H243" s="162">
        <v>2</v>
      </c>
      <c r="I243" s="163"/>
      <c r="J243" s="164">
        <f t="shared" si="35"/>
        <v>0</v>
      </c>
      <c r="K243" s="165"/>
      <c r="L243" s="30"/>
      <c r="M243" s="166" t="s">
        <v>1</v>
      </c>
      <c r="N243" s="130" t="s">
        <v>37</v>
      </c>
      <c r="P243" s="167">
        <f t="shared" si="36"/>
        <v>0</v>
      </c>
      <c r="Q243" s="167">
        <v>5.2779999999999996</v>
      </c>
      <c r="R243" s="167">
        <f t="shared" si="37"/>
        <v>10.555999999999999</v>
      </c>
      <c r="S243" s="167">
        <v>0</v>
      </c>
      <c r="T243" s="168">
        <f t="shared" si="38"/>
        <v>0</v>
      </c>
      <c r="AR243" s="169" t="s">
        <v>245</v>
      </c>
      <c r="AT243" s="169" t="s">
        <v>241</v>
      </c>
      <c r="AU243" s="169" t="s">
        <v>83</v>
      </c>
      <c r="AY243" s="13" t="s">
        <v>239</v>
      </c>
      <c r="BE243" s="97">
        <f t="shared" si="39"/>
        <v>0</v>
      </c>
      <c r="BF243" s="97">
        <f t="shared" si="40"/>
        <v>0</v>
      </c>
      <c r="BG243" s="97">
        <f t="shared" si="41"/>
        <v>0</v>
      </c>
      <c r="BH243" s="97">
        <f t="shared" si="42"/>
        <v>0</v>
      </c>
      <c r="BI243" s="97">
        <f t="shared" si="43"/>
        <v>0</v>
      </c>
      <c r="BJ243" s="13" t="s">
        <v>83</v>
      </c>
      <c r="BK243" s="97">
        <f t="shared" si="44"/>
        <v>0</v>
      </c>
      <c r="BL243" s="13" t="s">
        <v>245</v>
      </c>
      <c r="BM243" s="169" t="s">
        <v>575</v>
      </c>
    </row>
    <row r="244" spans="2:65" s="1" customFormat="1" ht="33" customHeight="1" x14ac:dyDescent="0.2">
      <c r="B244" s="131"/>
      <c r="C244" s="158" t="s">
        <v>576</v>
      </c>
      <c r="D244" s="158" t="s">
        <v>241</v>
      </c>
      <c r="E244" s="159" t="s">
        <v>577</v>
      </c>
      <c r="F244" s="160" t="s">
        <v>578</v>
      </c>
      <c r="G244" s="161" t="s">
        <v>353</v>
      </c>
      <c r="H244" s="162">
        <v>12</v>
      </c>
      <c r="I244" s="163"/>
      <c r="J244" s="164">
        <f t="shared" si="35"/>
        <v>0</v>
      </c>
      <c r="K244" s="165"/>
      <c r="L244" s="30"/>
      <c r="M244" s="166" t="s">
        <v>1</v>
      </c>
      <c r="N244" s="130" t="s">
        <v>37</v>
      </c>
      <c r="P244" s="167">
        <f t="shared" si="36"/>
        <v>0</v>
      </c>
      <c r="Q244" s="167">
        <v>1.3520000000000001</v>
      </c>
      <c r="R244" s="167">
        <f t="shared" si="37"/>
        <v>16.224</v>
      </c>
      <c r="S244" s="167">
        <v>0</v>
      </c>
      <c r="T244" s="168">
        <f t="shared" si="38"/>
        <v>0</v>
      </c>
      <c r="AR244" s="169" t="s">
        <v>245</v>
      </c>
      <c r="AT244" s="169" t="s">
        <v>241</v>
      </c>
      <c r="AU244" s="169" t="s">
        <v>83</v>
      </c>
      <c r="AY244" s="13" t="s">
        <v>239</v>
      </c>
      <c r="BE244" s="97">
        <f t="shared" si="39"/>
        <v>0</v>
      </c>
      <c r="BF244" s="97">
        <f t="shared" si="40"/>
        <v>0</v>
      </c>
      <c r="BG244" s="97">
        <f t="shared" si="41"/>
        <v>0</v>
      </c>
      <c r="BH244" s="97">
        <f t="shared" si="42"/>
        <v>0</v>
      </c>
      <c r="BI244" s="97">
        <f t="shared" si="43"/>
        <v>0</v>
      </c>
      <c r="BJ244" s="13" t="s">
        <v>83</v>
      </c>
      <c r="BK244" s="97">
        <f t="shared" si="44"/>
        <v>0</v>
      </c>
      <c r="BL244" s="13" t="s">
        <v>245</v>
      </c>
      <c r="BM244" s="169" t="s">
        <v>579</v>
      </c>
    </row>
    <row r="245" spans="2:65" s="1" customFormat="1" ht="37.9" customHeight="1" x14ac:dyDescent="0.2">
      <c r="B245" s="131"/>
      <c r="C245" s="158" t="s">
        <v>580</v>
      </c>
      <c r="D245" s="158" t="s">
        <v>241</v>
      </c>
      <c r="E245" s="159" t="s">
        <v>581</v>
      </c>
      <c r="F245" s="160" t="s">
        <v>582</v>
      </c>
      <c r="G245" s="161" t="s">
        <v>353</v>
      </c>
      <c r="H245" s="162">
        <v>2</v>
      </c>
      <c r="I245" s="163"/>
      <c r="J245" s="164">
        <f t="shared" si="35"/>
        <v>0</v>
      </c>
      <c r="K245" s="165"/>
      <c r="L245" s="30"/>
      <c r="M245" s="166" t="s">
        <v>1</v>
      </c>
      <c r="N245" s="130" t="s">
        <v>37</v>
      </c>
      <c r="P245" s="167">
        <f t="shared" si="36"/>
        <v>0</v>
      </c>
      <c r="Q245" s="167">
        <v>5.46</v>
      </c>
      <c r="R245" s="167">
        <f t="shared" si="37"/>
        <v>10.92</v>
      </c>
      <c r="S245" s="167">
        <v>0</v>
      </c>
      <c r="T245" s="168">
        <f t="shared" si="38"/>
        <v>0</v>
      </c>
      <c r="AR245" s="169" t="s">
        <v>245</v>
      </c>
      <c r="AT245" s="169" t="s">
        <v>241</v>
      </c>
      <c r="AU245" s="169" t="s">
        <v>83</v>
      </c>
      <c r="AY245" s="13" t="s">
        <v>239</v>
      </c>
      <c r="BE245" s="97">
        <f t="shared" si="39"/>
        <v>0</v>
      </c>
      <c r="BF245" s="97">
        <f t="shared" si="40"/>
        <v>0</v>
      </c>
      <c r="BG245" s="97">
        <f t="shared" si="41"/>
        <v>0</v>
      </c>
      <c r="BH245" s="97">
        <f t="shared" si="42"/>
        <v>0</v>
      </c>
      <c r="BI245" s="97">
        <f t="shared" si="43"/>
        <v>0</v>
      </c>
      <c r="BJ245" s="13" t="s">
        <v>83</v>
      </c>
      <c r="BK245" s="97">
        <f t="shared" si="44"/>
        <v>0</v>
      </c>
      <c r="BL245" s="13" t="s">
        <v>245</v>
      </c>
      <c r="BM245" s="169" t="s">
        <v>583</v>
      </c>
    </row>
    <row r="246" spans="2:65" s="1" customFormat="1" ht="37.9" customHeight="1" x14ac:dyDescent="0.2">
      <c r="B246" s="131"/>
      <c r="C246" s="158" t="s">
        <v>584</v>
      </c>
      <c r="D246" s="158" t="s">
        <v>241</v>
      </c>
      <c r="E246" s="159" t="s">
        <v>585</v>
      </c>
      <c r="F246" s="160" t="s">
        <v>586</v>
      </c>
      <c r="G246" s="161" t="s">
        <v>353</v>
      </c>
      <c r="H246" s="162">
        <v>2</v>
      </c>
      <c r="I246" s="163"/>
      <c r="J246" s="164">
        <f t="shared" si="35"/>
        <v>0</v>
      </c>
      <c r="K246" s="165"/>
      <c r="L246" s="30"/>
      <c r="M246" s="166" t="s">
        <v>1</v>
      </c>
      <c r="N246" s="130" t="s">
        <v>37</v>
      </c>
      <c r="P246" s="167">
        <f t="shared" si="36"/>
        <v>0</v>
      </c>
      <c r="Q246" s="167">
        <v>5.46</v>
      </c>
      <c r="R246" s="167">
        <f t="shared" si="37"/>
        <v>10.92</v>
      </c>
      <c r="S246" s="167">
        <v>0</v>
      </c>
      <c r="T246" s="168">
        <f t="shared" si="38"/>
        <v>0</v>
      </c>
      <c r="AR246" s="169" t="s">
        <v>245</v>
      </c>
      <c r="AT246" s="169" t="s">
        <v>241</v>
      </c>
      <c r="AU246" s="169" t="s">
        <v>83</v>
      </c>
      <c r="AY246" s="13" t="s">
        <v>239</v>
      </c>
      <c r="BE246" s="97">
        <f t="shared" si="39"/>
        <v>0</v>
      </c>
      <c r="BF246" s="97">
        <f t="shared" si="40"/>
        <v>0</v>
      </c>
      <c r="BG246" s="97">
        <f t="shared" si="41"/>
        <v>0</v>
      </c>
      <c r="BH246" s="97">
        <f t="shared" si="42"/>
        <v>0</v>
      </c>
      <c r="BI246" s="97">
        <f t="shared" si="43"/>
        <v>0</v>
      </c>
      <c r="BJ246" s="13" t="s">
        <v>83</v>
      </c>
      <c r="BK246" s="97">
        <f t="shared" si="44"/>
        <v>0</v>
      </c>
      <c r="BL246" s="13" t="s">
        <v>245</v>
      </c>
      <c r="BM246" s="169" t="s">
        <v>587</v>
      </c>
    </row>
    <row r="247" spans="2:65" s="1" customFormat="1" ht="37.9" customHeight="1" x14ac:dyDescent="0.2">
      <c r="B247" s="131"/>
      <c r="C247" s="158" t="s">
        <v>588</v>
      </c>
      <c r="D247" s="158" t="s">
        <v>241</v>
      </c>
      <c r="E247" s="159" t="s">
        <v>589</v>
      </c>
      <c r="F247" s="160" t="s">
        <v>590</v>
      </c>
      <c r="G247" s="161" t="s">
        <v>353</v>
      </c>
      <c r="H247" s="162">
        <v>2</v>
      </c>
      <c r="I247" s="163"/>
      <c r="J247" s="164">
        <f t="shared" si="35"/>
        <v>0</v>
      </c>
      <c r="K247" s="165"/>
      <c r="L247" s="30"/>
      <c r="M247" s="166" t="s">
        <v>1</v>
      </c>
      <c r="N247" s="130" t="s">
        <v>37</v>
      </c>
      <c r="P247" s="167">
        <f t="shared" si="36"/>
        <v>0</v>
      </c>
      <c r="Q247" s="167">
        <v>6.0839999999999996</v>
      </c>
      <c r="R247" s="167">
        <f t="shared" si="37"/>
        <v>12.167999999999999</v>
      </c>
      <c r="S247" s="167">
        <v>0</v>
      </c>
      <c r="T247" s="168">
        <f t="shared" si="38"/>
        <v>0</v>
      </c>
      <c r="AR247" s="169" t="s">
        <v>245</v>
      </c>
      <c r="AT247" s="169" t="s">
        <v>241</v>
      </c>
      <c r="AU247" s="169" t="s">
        <v>83</v>
      </c>
      <c r="AY247" s="13" t="s">
        <v>239</v>
      </c>
      <c r="BE247" s="97">
        <f t="shared" si="39"/>
        <v>0</v>
      </c>
      <c r="BF247" s="97">
        <f t="shared" si="40"/>
        <v>0</v>
      </c>
      <c r="BG247" s="97">
        <f t="shared" si="41"/>
        <v>0</v>
      </c>
      <c r="BH247" s="97">
        <f t="shared" si="42"/>
        <v>0</v>
      </c>
      <c r="BI247" s="97">
        <f t="shared" si="43"/>
        <v>0</v>
      </c>
      <c r="BJ247" s="13" t="s">
        <v>83</v>
      </c>
      <c r="BK247" s="97">
        <f t="shared" si="44"/>
        <v>0</v>
      </c>
      <c r="BL247" s="13" t="s">
        <v>245</v>
      </c>
      <c r="BM247" s="169" t="s">
        <v>591</v>
      </c>
    </row>
    <row r="248" spans="2:65" s="1" customFormat="1" ht="37.9" customHeight="1" x14ac:dyDescent="0.2">
      <c r="B248" s="131"/>
      <c r="C248" s="158" t="s">
        <v>592</v>
      </c>
      <c r="D248" s="158" t="s">
        <v>241</v>
      </c>
      <c r="E248" s="159" t="s">
        <v>593</v>
      </c>
      <c r="F248" s="160" t="s">
        <v>594</v>
      </c>
      <c r="G248" s="161" t="s">
        <v>353</v>
      </c>
      <c r="H248" s="162">
        <v>2</v>
      </c>
      <c r="I248" s="163"/>
      <c r="J248" s="164">
        <f t="shared" si="35"/>
        <v>0</v>
      </c>
      <c r="K248" s="165"/>
      <c r="L248" s="30"/>
      <c r="M248" s="166" t="s">
        <v>1</v>
      </c>
      <c r="N248" s="130" t="s">
        <v>37</v>
      </c>
      <c r="P248" s="167">
        <f t="shared" si="36"/>
        <v>0</v>
      </c>
      <c r="Q248" s="167">
        <v>6.0839999999999996</v>
      </c>
      <c r="R248" s="167">
        <f t="shared" si="37"/>
        <v>12.167999999999999</v>
      </c>
      <c r="S248" s="167">
        <v>0</v>
      </c>
      <c r="T248" s="168">
        <f t="shared" si="38"/>
        <v>0</v>
      </c>
      <c r="AR248" s="169" t="s">
        <v>245</v>
      </c>
      <c r="AT248" s="169" t="s">
        <v>241</v>
      </c>
      <c r="AU248" s="169" t="s">
        <v>83</v>
      </c>
      <c r="AY248" s="13" t="s">
        <v>239</v>
      </c>
      <c r="BE248" s="97">
        <f t="shared" si="39"/>
        <v>0</v>
      </c>
      <c r="BF248" s="97">
        <f t="shared" si="40"/>
        <v>0</v>
      </c>
      <c r="BG248" s="97">
        <f t="shared" si="41"/>
        <v>0</v>
      </c>
      <c r="BH248" s="97">
        <f t="shared" si="42"/>
        <v>0</v>
      </c>
      <c r="BI248" s="97">
        <f t="shared" si="43"/>
        <v>0</v>
      </c>
      <c r="BJ248" s="13" t="s">
        <v>83</v>
      </c>
      <c r="BK248" s="97">
        <f t="shared" si="44"/>
        <v>0</v>
      </c>
      <c r="BL248" s="13" t="s">
        <v>245</v>
      </c>
      <c r="BM248" s="169" t="s">
        <v>595</v>
      </c>
    </row>
    <row r="249" spans="2:65" s="1" customFormat="1" ht="33" customHeight="1" x14ac:dyDescent="0.2">
      <c r="B249" s="131"/>
      <c r="C249" s="158" t="s">
        <v>596</v>
      </c>
      <c r="D249" s="158" t="s">
        <v>241</v>
      </c>
      <c r="E249" s="159" t="s">
        <v>597</v>
      </c>
      <c r="F249" s="160" t="s">
        <v>598</v>
      </c>
      <c r="G249" s="161" t="s">
        <v>353</v>
      </c>
      <c r="H249" s="162">
        <v>4</v>
      </c>
      <c r="I249" s="163"/>
      <c r="J249" s="164">
        <f t="shared" si="35"/>
        <v>0</v>
      </c>
      <c r="K249" s="165"/>
      <c r="L249" s="30"/>
      <c r="M249" s="166" t="s">
        <v>1</v>
      </c>
      <c r="N249" s="130" t="s">
        <v>37</v>
      </c>
      <c r="P249" s="167">
        <f t="shared" si="36"/>
        <v>0</v>
      </c>
      <c r="Q249" s="167">
        <v>3.6920000000000002</v>
      </c>
      <c r="R249" s="167">
        <f t="shared" si="37"/>
        <v>14.768000000000001</v>
      </c>
      <c r="S249" s="167">
        <v>0</v>
      </c>
      <c r="T249" s="168">
        <f t="shared" si="38"/>
        <v>0</v>
      </c>
      <c r="AR249" s="169" t="s">
        <v>245</v>
      </c>
      <c r="AT249" s="169" t="s">
        <v>241</v>
      </c>
      <c r="AU249" s="169" t="s">
        <v>83</v>
      </c>
      <c r="AY249" s="13" t="s">
        <v>239</v>
      </c>
      <c r="BE249" s="97">
        <f t="shared" si="39"/>
        <v>0</v>
      </c>
      <c r="BF249" s="97">
        <f t="shared" si="40"/>
        <v>0</v>
      </c>
      <c r="BG249" s="97">
        <f t="shared" si="41"/>
        <v>0</v>
      </c>
      <c r="BH249" s="97">
        <f t="shared" si="42"/>
        <v>0</v>
      </c>
      <c r="BI249" s="97">
        <f t="shared" si="43"/>
        <v>0</v>
      </c>
      <c r="BJ249" s="13" t="s">
        <v>83</v>
      </c>
      <c r="BK249" s="97">
        <f t="shared" si="44"/>
        <v>0</v>
      </c>
      <c r="BL249" s="13" t="s">
        <v>245</v>
      </c>
      <c r="BM249" s="169" t="s">
        <v>599</v>
      </c>
    </row>
    <row r="250" spans="2:65" s="1" customFormat="1" ht="37.9" customHeight="1" x14ac:dyDescent="0.2">
      <c r="B250" s="131"/>
      <c r="C250" s="158" t="s">
        <v>600</v>
      </c>
      <c r="D250" s="158" t="s">
        <v>241</v>
      </c>
      <c r="E250" s="159" t="s">
        <v>601</v>
      </c>
      <c r="F250" s="160" t="s">
        <v>602</v>
      </c>
      <c r="G250" s="161" t="s">
        <v>353</v>
      </c>
      <c r="H250" s="162">
        <v>2</v>
      </c>
      <c r="I250" s="163"/>
      <c r="J250" s="164">
        <f t="shared" si="35"/>
        <v>0</v>
      </c>
      <c r="K250" s="165"/>
      <c r="L250" s="30"/>
      <c r="M250" s="166" t="s">
        <v>1</v>
      </c>
      <c r="N250" s="130" t="s">
        <v>37</v>
      </c>
      <c r="P250" s="167">
        <f t="shared" si="36"/>
        <v>0</v>
      </c>
      <c r="Q250" s="167">
        <v>3.6920000000000002</v>
      </c>
      <c r="R250" s="167">
        <f t="shared" si="37"/>
        <v>7.3840000000000003</v>
      </c>
      <c r="S250" s="167">
        <v>0</v>
      </c>
      <c r="T250" s="168">
        <f t="shared" si="38"/>
        <v>0</v>
      </c>
      <c r="AR250" s="169" t="s">
        <v>245</v>
      </c>
      <c r="AT250" s="169" t="s">
        <v>241</v>
      </c>
      <c r="AU250" s="169" t="s">
        <v>83</v>
      </c>
      <c r="AY250" s="13" t="s">
        <v>239</v>
      </c>
      <c r="BE250" s="97">
        <f t="shared" si="39"/>
        <v>0</v>
      </c>
      <c r="BF250" s="97">
        <f t="shared" si="40"/>
        <v>0</v>
      </c>
      <c r="BG250" s="97">
        <f t="shared" si="41"/>
        <v>0</v>
      </c>
      <c r="BH250" s="97">
        <f t="shared" si="42"/>
        <v>0</v>
      </c>
      <c r="BI250" s="97">
        <f t="shared" si="43"/>
        <v>0</v>
      </c>
      <c r="BJ250" s="13" t="s">
        <v>83</v>
      </c>
      <c r="BK250" s="97">
        <f t="shared" si="44"/>
        <v>0</v>
      </c>
      <c r="BL250" s="13" t="s">
        <v>245</v>
      </c>
      <c r="BM250" s="169" t="s">
        <v>603</v>
      </c>
    </row>
    <row r="251" spans="2:65" s="1" customFormat="1" ht="37.9" customHeight="1" x14ac:dyDescent="0.2">
      <c r="B251" s="131"/>
      <c r="C251" s="158" t="s">
        <v>604</v>
      </c>
      <c r="D251" s="158" t="s">
        <v>241</v>
      </c>
      <c r="E251" s="159" t="s">
        <v>605</v>
      </c>
      <c r="F251" s="160" t="s">
        <v>606</v>
      </c>
      <c r="G251" s="161" t="s">
        <v>353</v>
      </c>
      <c r="H251" s="162">
        <v>2</v>
      </c>
      <c r="I251" s="163"/>
      <c r="J251" s="164">
        <f t="shared" si="35"/>
        <v>0</v>
      </c>
      <c r="K251" s="165"/>
      <c r="L251" s="30"/>
      <c r="M251" s="166" t="s">
        <v>1</v>
      </c>
      <c r="N251" s="130" t="s">
        <v>37</v>
      </c>
      <c r="P251" s="167">
        <f t="shared" si="36"/>
        <v>0</v>
      </c>
      <c r="Q251" s="167">
        <v>6.7080000000000002</v>
      </c>
      <c r="R251" s="167">
        <f t="shared" si="37"/>
        <v>13.416</v>
      </c>
      <c r="S251" s="167">
        <v>0</v>
      </c>
      <c r="T251" s="168">
        <f t="shared" si="38"/>
        <v>0</v>
      </c>
      <c r="AR251" s="169" t="s">
        <v>245</v>
      </c>
      <c r="AT251" s="169" t="s">
        <v>241</v>
      </c>
      <c r="AU251" s="169" t="s">
        <v>83</v>
      </c>
      <c r="AY251" s="13" t="s">
        <v>239</v>
      </c>
      <c r="BE251" s="97">
        <f t="shared" si="39"/>
        <v>0</v>
      </c>
      <c r="BF251" s="97">
        <f t="shared" si="40"/>
        <v>0</v>
      </c>
      <c r="BG251" s="97">
        <f t="shared" si="41"/>
        <v>0</v>
      </c>
      <c r="BH251" s="97">
        <f t="shared" si="42"/>
        <v>0</v>
      </c>
      <c r="BI251" s="97">
        <f t="shared" si="43"/>
        <v>0</v>
      </c>
      <c r="BJ251" s="13" t="s">
        <v>83</v>
      </c>
      <c r="BK251" s="97">
        <f t="shared" si="44"/>
        <v>0</v>
      </c>
      <c r="BL251" s="13" t="s">
        <v>245</v>
      </c>
      <c r="BM251" s="169" t="s">
        <v>607</v>
      </c>
    </row>
    <row r="252" spans="2:65" s="1" customFormat="1" ht="37.9" customHeight="1" x14ac:dyDescent="0.2">
      <c r="B252" s="131"/>
      <c r="C252" s="158" t="s">
        <v>608</v>
      </c>
      <c r="D252" s="158" t="s">
        <v>241</v>
      </c>
      <c r="E252" s="159" t="s">
        <v>609</v>
      </c>
      <c r="F252" s="160" t="s">
        <v>610</v>
      </c>
      <c r="G252" s="161" t="s">
        <v>353</v>
      </c>
      <c r="H252" s="162">
        <v>2</v>
      </c>
      <c r="I252" s="163"/>
      <c r="J252" s="164">
        <f t="shared" si="35"/>
        <v>0</v>
      </c>
      <c r="K252" s="165"/>
      <c r="L252" s="30"/>
      <c r="M252" s="166" t="s">
        <v>1</v>
      </c>
      <c r="N252" s="130" t="s">
        <v>37</v>
      </c>
      <c r="P252" s="167">
        <f t="shared" si="36"/>
        <v>0</v>
      </c>
      <c r="Q252" s="167">
        <v>6.7080000000000002</v>
      </c>
      <c r="R252" s="167">
        <f t="shared" si="37"/>
        <v>13.416</v>
      </c>
      <c r="S252" s="167">
        <v>0</v>
      </c>
      <c r="T252" s="168">
        <f t="shared" si="38"/>
        <v>0</v>
      </c>
      <c r="AR252" s="169" t="s">
        <v>245</v>
      </c>
      <c r="AT252" s="169" t="s">
        <v>241</v>
      </c>
      <c r="AU252" s="169" t="s">
        <v>83</v>
      </c>
      <c r="AY252" s="13" t="s">
        <v>239</v>
      </c>
      <c r="BE252" s="97">
        <f t="shared" si="39"/>
        <v>0</v>
      </c>
      <c r="BF252" s="97">
        <f t="shared" si="40"/>
        <v>0</v>
      </c>
      <c r="BG252" s="97">
        <f t="shared" si="41"/>
        <v>0</v>
      </c>
      <c r="BH252" s="97">
        <f t="shared" si="42"/>
        <v>0</v>
      </c>
      <c r="BI252" s="97">
        <f t="shared" si="43"/>
        <v>0</v>
      </c>
      <c r="BJ252" s="13" t="s">
        <v>83</v>
      </c>
      <c r="BK252" s="97">
        <f t="shared" si="44"/>
        <v>0</v>
      </c>
      <c r="BL252" s="13" t="s">
        <v>245</v>
      </c>
      <c r="BM252" s="169" t="s">
        <v>611</v>
      </c>
    </row>
    <row r="253" spans="2:65" s="1" customFormat="1" ht="37.9" customHeight="1" x14ac:dyDescent="0.2">
      <c r="B253" s="131"/>
      <c r="C253" s="158" t="s">
        <v>612</v>
      </c>
      <c r="D253" s="158" t="s">
        <v>241</v>
      </c>
      <c r="E253" s="159" t="s">
        <v>613</v>
      </c>
      <c r="F253" s="160" t="s">
        <v>614</v>
      </c>
      <c r="G253" s="161" t="s">
        <v>353</v>
      </c>
      <c r="H253" s="162">
        <v>2</v>
      </c>
      <c r="I253" s="163"/>
      <c r="J253" s="164">
        <f t="shared" si="35"/>
        <v>0</v>
      </c>
      <c r="K253" s="165"/>
      <c r="L253" s="30"/>
      <c r="M253" s="166" t="s">
        <v>1</v>
      </c>
      <c r="N253" s="130" t="s">
        <v>37</v>
      </c>
      <c r="P253" s="167">
        <f t="shared" si="36"/>
        <v>0</v>
      </c>
      <c r="Q253" s="167">
        <v>7.306</v>
      </c>
      <c r="R253" s="167">
        <f t="shared" si="37"/>
        <v>14.612</v>
      </c>
      <c r="S253" s="167">
        <v>0</v>
      </c>
      <c r="T253" s="168">
        <f t="shared" si="38"/>
        <v>0</v>
      </c>
      <c r="AR253" s="169" t="s">
        <v>245</v>
      </c>
      <c r="AT253" s="169" t="s">
        <v>241</v>
      </c>
      <c r="AU253" s="169" t="s">
        <v>83</v>
      </c>
      <c r="AY253" s="13" t="s">
        <v>239</v>
      </c>
      <c r="BE253" s="97">
        <f t="shared" si="39"/>
        <v>0</v>
      </c>
      <c r="BF253" s="97">
        <f t="shared" si="40"/>
        <v>0</v>
      </c>
      <c r="BG253" s="97">
        <f t="shared" si="41"/>
        <v>0</v>
      </c>
      <c r="BH253" s="97">
        <f t="shared" si="42"/>
        <v>0</v>
      </c>
      <c r="BI253" s="97">
        <f t="shared" si="43"/>
        <v>0</v>
      </c>
      <c r="BJ253" s="13" t="s">
        <v>83</v>
      </c>
      <c r="BK253" s="97">
        <f t="shared" si="44"/>
        <v>0</v>
      </c>
      <c r="BL253" s="13" t="s">
        <v>245</v>
      </c>
      <c r="BM253" s="169" t="s">
        <v>615</v>
      </c>
    </row>
    <row r="254" spans="2:65" s="1" customFormat="1" ht="37.9" customHeight="1" x14ac:dyDescent="0.2">
      <c r="B254" s="131"/>
      <c r="C254" s="158" t="s">
        <v>616</v>
      </c>
      <c r="D254" s="158" t="s">
        <v>241</v>
      </c>
      <c r="E254" s="159" t="s">
        <v>617</v>
      </c>
      <c r="F254" s="160" t="s">
        <v>618</v>
      </c>
      <c r="G254" s="161" t="s">
        <v>353</v>
      </c>
      <c r="H254" s="162">
        <v>2</v>
      </c>
      <c r="I254" s="163"/>
      <c r="J254" s="164">
        <f t="shared" si="35"/>
        <v>0</v>
      </c>
      <c r="K254" s="165"/>
      <c r="L254" s="30"/>
      <c r="M254" s="166" t="s">
        <v>1</v>
      </c>
      <c r="N254" s="130" t="s">
        <v>37</v>
      </c>
      <c r="P254" s="167">
        <f t="shared" si="36"/>
        <v>0</v>
      </c>
      <c r="Q254" s="167">
        <v>7.306</v>
      </c>
      <c r="R254" s="167">
        <f t="shared" si="37"/>
        <v>14.612</v>
      </c>
      <c r="S254" s="167">
        <v>0</v>
      </c>
      <c r="T254" s="168">
        <f t="shared" si="38"/>
        <v>0</v>
      </c>
      <c r="AR254" s="169" t="s">
        <v>245</v>
      </c>
      <c r="AT254" s="169" t="s">
        <v>241</v>
      </c>
      <c r="AU254" s="169" t="s">
        <v>83</v>
      </c>
      <c r="AY254" s="13" t="s">
        <v>239</v>
      </c>
      <c r="BE254" s="97">
        <f t="shared" si="39"/>
        <v>0</v>
      </c>
      <c r="BF254" s="97">
        <f t="shared" si="40"/>
        <v>0</v>
      </c>
      <c r="BG254" s="97">
        <f t="shared" si="41"/>
        <v>0</v>
      </c>
      <c r="BH254" s="97">
        <f t="shared" si="42"/>
        <v>0</v>
      </c>
      <c r="BI254" s="97">
        <f t="shared" si="43"/>
        <v>0</v>
      </c>
      <c r="BJ254" s="13" t="s">
        <v>83</v>
      </c>
      <c r="BK254" s="97">
        <f t="shared" si="44"/>
        <v>0</v>
      </c>
      <c r="BL254" s="13" t="s">
        <v>245</v>
      </c>
      <c r="BM254" s="169" t="s">
        <v>619</v>
      </c>
    </row>
    <row r="255" spans="2:65" s="1" customFormat="1" ht="37.9" customHeight="1" x14ac:dyDescent="0.2">
      <c r="B255" s="131"/>
      <c r="C255" s="158" t="s">
        <v>620</v>
      </c>
      <c r="D255" s="158" t="s">
        <v>241</v>
      </c>
      <c r="E255" s="159" t="s">
        <v>621</v>
      </c>
      <c r="F255" s="160" t="s">
        <v>622</v>
      </c>
      <c r="G255" s="161" t="s">
        <v>353</v>
      </c>
      <c r="H255" s="162">
        <v>2</v>
      </c>
      <c r="I255" s="163"/>
      <c r="J255" s="164">
        <f t="shared" si="35"/>
        <v>0</v>
      </c>
      <c r="K255" s="165"/>
      <c r="L255" s="30"/>
      <c r="M255" s="166" t="s">
        <v>1</v>
      </c>
      <c r="N255" s="130" t="s">
        <v>37</v>
      </c>
      <c r="P255" s="167">
        <f t="shared" si="36"/>
        <v>0</v>
      </c>
      <c r="Q255" s="167">
        <v>7.93</v>
      </c>
      <c r="R255" s="167">
        <f t="shared" si="37"/>
        <v>15.86</v>
      </c>
      <c r="S255" s="167">
        <v>0</v>
      </c>
      <c r="T255" s="168">
        <f t="shared" si="38"/>
        <v>0</v>
      </c>
      <c r="AR255" s="169" t="s">
        <v>245</v>
      </c>
      <c r="AT255" s="169" t="s">
        <v>241</v>
      </c>
      <c r="AU255" s="169" t="s">
        <v>83</v>
      </c>
      <c r="AY255" s="13" t="s">
        <v>239</v>
      </c>
      <c r="BE255" s="97">
        <f t="shared" si="39"/>
        <v>0</v>
      </c>
      <c r="BF255" s="97">
        <f t="shared" si="40"/>
        <v>0</v>
      </c>
      <c r="BG255" s="97">
        <f t="shared" si="41"/>
        <v>0</v>
      </c>
      <c r="BH255" s="97">
        <f t="shared" si="42"/>
        <v>0</v>
      </c>
      <c r="BI255" s="97">
        <f t="shared" si="43"/>
        <v>0</v>
      </c>
      <c r="BJ255" s="13" t="s">
        <v>83</v>
      </c>
      <c r="BK255" s="97">
        <f t="shared" si="44"/>
        <v>0</v>
      </c>
      <c r="BL255" s="13" t="s">
        <v>245</v>
      </c>
      <c r="BM255" s="169" t="s">
        <v>623</v>
      </c>
    </row>
    <row r="256" spans="2:65" s="1" customFormat="1" ht="37.9" customHeight="1" x14ac:dyDescent="0.2">
      <c r="B256" s="131"/>
      <c r="C256" s="158" t="s">
        <v>624</v>
      </c>
      <c r="D256" s="158" t="s">
        <v>241</v>
      </c>
      <c r="E256" s="159" t="s">
        <v>625</v>
      </c>
      <c r="F256" s="160" t="s">
        <v>626</v>
      </c>
      <c r="G256" s="161" t="s">
        <v>353</v>
      </c>
      <c r="H256" s="162">
        <v>2</v>
      </c>
      <c r="I256" s="163"/>
      <c r="J256" s="164">
        <f t="shared" si="35"/>
        <v>0</v>
      </c>
      <c r="K256" s="165"/>
      <c r="L256" s="30"/>
      <c r="M256" s="166" t="s">
        <v>1</v>
      </c>
      <c r="N256" s="130" t="s">
        <v>37</v>
      </c>
      <c r="P256" s="167">
        <f t="shared" si="36"/>
        <v>0</v>
      </c>
      <c r="Q256" s="167">
        <v>7.93</v>
      </c>
      <c r="R256" s="167">
        <f t="shared" si="37"/>
        <v>15.86</v>
      </c>
      <c r="S256" s="167">
        <v>0</v>
      </c>
      <c r="T256" s="168">
        <f t="shared" si="38"/>
        <v>0</v>
      </c>
      <c r="AR256" s="169" t="s">
        <v>245</v>
      </c>
      <c r="AT256" s="169" t="s">
        <v>241</v>
      </c>
      <c r="AU256" s="169" t="s">
        <v>83</v>
      </c>
      <c r="AY256" s="13" t="s">
        <v>239</v>
      </c>
      <c r="BE256" s="97">
        <f t="shared" si="39"/>
        <v>0</v>
      </c>
      <c r="BF256" s="97">
        <f t="shared" si="40"/>
        <v>0</v>
      </c>
      <c r="BG256" s="97">
        <f t="shared" si="41"/>
        <v>0</v>
      </c>
      <c r="BH256" s="97">
        <f t="shared" si="42"/>
        <v>0</v>
      </c>
      <c r="BI256" s="97">
        <f t="shared" si="43"/>
        <v>0</v>
      </c>
      <c r="BJ256" s="13" t="s">
        <v>83</v>
      </c>
      <c r="BK256" s="97">
        <f t="shared" si="44"/>
        <v>0</v>
      </c>
      <c r="BL256" s="13" t="s">
        <v>245</v>
      </c>
      <c r="BM256" s="169" t="s">
        <v>627</v>
      </c>
    </row>
    <row r="257" spans="2:65" s="1" customFormat="1" ht="37.9" customHeight="1" x14ac:dyDescent="0.2">
      <c r="B257" s="131"/>
      <c r="C257" s="158" t="s">
        <v>628</v>
      </c>
      <c r="D257" s="158" t="s">
        <v>241</v>
      </c>
      <c r="E257" s="159" t="s">
        <v>629</v>
      </c>
      <c r="F257" s="160" t="s">
        <v>630</v>
      </c>
      <c r="G257" s="161" t="s">
        <v>353</v>
      </c>
      <c r="H257" s="162">
        <v>2</v>
      </c>
      <c r="I257" s="163"/>
      <c r="J257" s="164">
        <f t="shared" si="35"/>
        <v>0</v>
      </c>
      <c r="K257" s="165"/>
      <c r="L257" s="30"/>
      <c r="M257" s="166" t="s">
        <v>1</v>
      </c>
      <c r="N257" s="130" t="s">
        <v>37</v>
      </c>
      <c r="P257" s="167">
        <f t="shared" si="36"/>
        <v>0</v>
      </c>
      <c r="Q257" s="167">
        <v>8.5540000000000003</v>
      </c>
      <c r="R257" s="167">
        <f t="shared" si="37"/>
        <v>17.108000000000001</v>
      </c>
      <c r="S257" s="167">
        <v>0</v>
      </c>
      <c r="T257" s="168">
        <f t="shared" si="38"/>
        <v>0</v>
      </c>
      <c r="AR257" s="169" t="s">
        <v>245</v>
      </c>
      <c r="AT257" s="169" t="s">
        <v>241</v>
      </c>
      <c r="AU257" s="169" t="s">
        <v>83</v>
      </c>
      <c r="AY257" s="13" t="s">
        <v>239</v>
      </c>
      <c r="BE257" s="97">
        <f t="shared" si="39"/>
        <v>0</v>
      </c>
      <c r="BF257" s="97">
        <f t="shared" si="40"/>
        <v>0</v>
      </c>
      <c r="BG257" s="97">
        <f t="shared" si="41"/>
        <v>0</v>
      </c>
      <c r="BH257" s="97">
        <f t="shared" si="42"/>
        <v>0</v>
      </c>
      <c r="BI257" s="97">
        <f t="shared" si="43"/>
        <v>0</v>
      </c>
      <c r="BJ257" s="13" t="s">
        <v>83</v>
      </c>
      <c r="BK257" s="97">
        <f t="shared" si="44"/>
        <v>0</v>
      </c>
      <c r="BL257" s="13" t="s">
        <v>245</v>
      </c>
      <c r="BM257" s="169" t="s">
        <v>631</v>
      </c>
    </row>
    <row r="258" spans="2:65" s="1" customFormat="1" ht="37.9" customHeight="1" x14ac:dyDescent="0.2">
      <c r="B258" s="131"/>
      <c r="C258" s="158" t="s">
        <v>632</v>
      </c>
      <c r="D258" s="158" t="s">
        <v>241</v>
      </c>
      <c r="E258" s="159" t="s">
        <v>633</v>
      </c>
      <c r="F258" s="160" t="s">
        <v>634</v>
      </c>
      <c r="G258" s="161" t="s">
        <v>353</v>
      </c>
      <c r="H258" s="162">
        <v>2</v>
      </c>
      <c r="I258" s="163"/>
      <c r="J258" s="164">
        <f t="shared" si="35"/>
        <v>0</v>
      </c>
      <c r="K258" s="165"/>
      <c r="L258" s="30"/>
      <c r="M258" s="166" t="s">
        <v>1</v>
      </c>
      <c r="N258" s="130" t="s">
        <v>37</v>
      </c>
      <c r="P258" s="167">
        <f t="shared" si="36"/>
        <v>0</v>
      </c>
      <c r="Q258" s="167">
        <v>8.5540000000000003</v>
      </c>
      <c r="R258" s="167">
        <f t="shared" si="37"/>
        <v>17.108000000000001</v>
      </c>
      <c r="S258" s="167">
        <v>0</v>
      </c>
      <c r="T258" s="168">
        <f t="shared" si="38"/>
        <v>0</v>
      </c>
      <c r="AR258" s="169" t="s">
        <v>245</v>
      </c>
      <c r="AT258" s="169" t="s">
        <v>241</v>
      </c>
      <c r="AU258" s="169" t="s">
        <v>83</v>
      </c>
      <c r="AY258" s="13" t="s">
        <v>239</v>
      </c>
      <c r="BE258" s="97">
        <f t="shared" si="39"/>
        <v>0</v>
      </c>
      <c r="BF258" s="97">
        <f t="shared" si="40"/>
        <v>0</v>
      </c>
      <c r="BG258" s="97">
        <f t="shared" si="41"/>
        <v>0</v>
      </c>
      <c r="BH258" s="97">
        <f t="shared" si="42"/>
        <v>0</v>
      </c>
      <c r="BI258" s="97">
        <f t="shared" si="43"/>
        <v>0</v>
      </c>
      <c r="BJ258" s="13" t="s">
        <v>83</v>
      </c>
      <c r="BK258" s="97">
        <f t="shared" si="44"/>
        <v>0</v>
      </c>
      <c r="BL258" s="13" t="s">
        <v>245</v>
      </c>
      <c r="BM258" s="169" t="s">
        <v>635</v>
      </c>
    </row>
    <row r="259" spans="2:65" s="1" customFormat="1" ht="37.9" customHeight="1" x14ac:dyDescent="0.2">
      <c r="B259" s="131"/>
      <c r="C259" s="158" t="s">
        <v>636</v>
      </c>
      <c r="D259" s="158" t="s">
        <v>241</v>
      </c>
      <c r="E259" s="159" t="s">
        <v>637</v>
      </c>
      <c r="F259" s="160" t="s">
        <v>638</v>
      </c>
      <c r="G259" s="161" t="s">
        <v>353</v>
      </c>
      <c r="H259" s="162">
        <v>3</v>
      </c>
      <c r="I259" s="163"/>
      <c r="J259" s="164">
        <f t="shared" si="35"/>
        <v>0</v>
      </c>
      <c r="K259" s="165"/>
      <c r="L259" s="30"/>
      <c r="M259" s="166" t="s">
        <v>1</v>
      </c>
      <c r="N259" s="130" t="s">
        <v>37</v>
      </c>
      <c r="P259" s="167">
        <f t="shared" si="36"/>
        <v>0</v>
      </c>
      <c r="Q259" s="167">
        <v>3.6920000000000002</v>
      </c>
      <c r="R259" s="167">
        <f t="shared" si="37"/>
        <v>11.076000000000001</v>
      </c>
      <c r="S259" s="167">
        <v>0</v>
      </c>
      <c r="T259" s="168">
        <f t="shared" si="38"/>
        <v>0</v>
      </c>
      <c r="AR259" s="169" t="s">
        <v>245</v>
      </c>
      <c r="AT259" s="169" t="s">
        <v>241</v>
      </c>
      <c r="AU259" s="169" t="s">
        <v>83</v>
      </c>
      <c r="AY259" s="13" t="s">
        <v>239</v>
      </c>
      <c r="BE259" s="97">
        <f t="shared" si="39"/>
        <v>0</v>
      </c>
      <c r="BF259" s="97">
        <f t="shared" si="40"/>
        <v>0</v>
      </c>
      <c r="BG259" s="97">
        <f t="shared" si="41"/>
        <v>0</v>
      </c>
      <c r="BH259" s="97">
        <f t="shared" si="42"/>
        <v>0</v>
      </c>
      <c r="BI259" s="97">
        <f t="shared" si="43"/>
        <v>0</v>
      </c>
      <c r="BJ259" s="13" t="s">
        <v>83</v>
      </c>
      <c r="BK259" s="97">
        <f t="shared" si="44"/>
        <v>0</v>
      </c>
      <c r="BL259" s="13" t="s">
        <v>245</v>
      </c>
      <c r="BM259" s="169" t="s">
        <v>639</v>
      </c>
    </row>
    <row r="260" spans="2:65" s="1" customFormat="1" ht="33" customHeight="1" x14ac:dyDescent="0.2">
      <c r="B260" s="131"/>
      <c r="C260" s="158" t="s">
        <v>640</v>
      </c>
      <c r="D260" s="158" t="s">
        <v>241</v>
      </c>
      <c r="E260" s="159" t="s">
        <v>641</v>
      </c>
      <c r="F260" s="160" t="s">
        <v>642</v>
      </c>
      <c r="G260" s="161" t="s">
        <v>353</v>
      </c>
      <c r="H260" s="162">
        <v>47</v>
      </c>
      <c r="I260" s="163"/>
      <c r="J260" s="164">
        <f t="shared" si="35"/>
        <v>0</v>
      </c>
      <c r="K260" s="165"/>
      <c r="L260" s="30"/>
      <c r="M260" s="166" t="s">
        <v>1</v>
      </c>
      <c r="N260" s="130" t="s">
        <v>37</v>
      </c>
      <c r="P260" s="167">
        <f t="shared" si="36"/>
        <v>0</v>
      </c>
      <c r="Q260" s="167">
        <v>6.375</v>
      </c>
      <c r="R260" s="167">
        <f t="shared" si="37"/>
        <v>299.625</v>
      </c>
      <c r="S260" s="167">
        <v>0</v>
      </c>
      <c r="T260" s="168">
        <f t="shared" si="38"/>
        <v>0</v>
      </c>
      <c r="AR260" s="169" t="s">
        <v>245</v>
      </c>
      <c r="AT260" s="169" t="s">
        <v>241</v>
      </c>
      <c r="AU260" s="169" t="s">
        <v>83</v>
      </c>
      <c r="AY260" s="13" t="s">
        <v>239</v>
      </c>
      <c r="BE260" s="97">
        <f t="shared" si="39"/>
        <v>0</v>
      </c>
      <c r="BF260" s="97">
        <f t="shared" si="40"/>
        <v>0</v>
      </c>
      <c r="BG260" s="97">
        <f t="shared" si="41"/>
        <v>0</v>
      </c>
      <c r="BH260" s="97">
        <f t="shared" si="42"/>
        <v>0</v>
      </c>
      <c r="BI260" s="97">
        <f t="shared" si="43"/>
        <v>0</v>
      </c>
      <c r="BJ260" s="13" t="s">
        <v>83</v>
      </c>
      <c r="BK260" s="97">
        <f t="shared" si="44"/>
        <v>0</v>
      </c>
      <c r="BL260" s="13" t="s">
        <v>245</v>
      </c>
      <c r="BM260" s="169" t="s">
        <v>643</v>
      </c>
    </row>
    <row r="261" spans="2:65" s="1" customFormat="1" ht="37.9" customHeight="1" x14ac:dyDescent="0.2">
      <c r="B261" s="131"/>
      <c r="C261" s="158" t="s">
        <v>644</v>
      </c>
      <c r="D261" s="158" t="s">
        <v>241</v>
      </c>
      <c r="E261" s="159" t="s">
        <v>645</v>
      </c>
      <c r="F261" s="160" t="s">
        <v>646</v>
      </c>
      <c r="G261" s="161" t="s">
        <v>353</v>
      </c>
      <c r="H261" s="162">
        <v>2</v>
      </c>
      <c r="I261" s="163"/>
      <c r="J261" s="164">
        <f t="shared" si="35"/>
        <v>0</v>
      </c>
      <c r="K261" s="165"/>
      <c r="L261" s="30"/>
      <c r="M261" s="166" t="s">
        <v>1</v>
      </c>
      <c r="N261" s="130" t="s">
        <v>37</v>
      </c>
      <c r="P261" s="167">
        <f t="shared" si="36"/>
        <v>0</v>
      </c>
      <c r="Q261" s="167">
        <v>4.0999999999999996</v>
      </c>
      <c r="R261" s="167">
        <f t="shared" si="37"/>
        <v>8.1999999999999993</v>
      </c>
      <c r="S261" s="167">
        <v>0</v>
      </c>
      <c r="T261" s="168">
        <f t="shared" si="38"/>
        <v>0</v>
      </c>
      <c r="AR261" s="169" t="s">
        <v>245</v>
      </c>
      <c r="AT261" s="169" t="s">
        <v>241</v>
      </c>
      <c r="AU261" s="169" t="s">
        <v>83</v>
      </c>
      <c r="AY261" s="13" t="s">
        <v>239</v>
      </c>
      <c r="BE261" s="97">
        <f t="shared" si="39"/>
        <v>0</v>
      </c>
      <c r="BF261" s="97">
        <f t="shared" si="40"/>
        <v>0</v>
      </c>
      <c r="BG261" s="97">
        <f t="shared" si="41"/>
        <v>0</v>
      </c>
      <c r="BH261" s="97">
        <f t="shared" si="42"/>
        <v>0</v>
      </c>
      <c r="BI261" s="97">
        <f t="shared" si="43"/>
        <v>0</v>
      </c>
      <c r="BJ261" s="13" t="s">
        <v>83</v>
      </c>
      <c r="BK261" s="97">
        <f t="shared" si="44"/>
        <v>0</v>
      </c>
      <c r="BL261" s="13" t="s">
        <v>245</v>
      </c>
      <c r="BM261" s="169" t="s">
        <v>647</v>
      </c>
    </row>
    <row r="262" spans="2:65" s="1" customFormat="1" ht="37.9" customHeight="1" x14ac:dyDescent="0.2">
      <c r="B262" s="131"/>
      <c r="C262" s="158" t="s">
        <v>648</v>
      </c>
      <c r="D262" s="158" t="s">
        <v>241</v>
      </c>
      <c r="E262" s="159" t="s">
        <v>649</v>
      </c>
      <c r="F262" s="160" t="s">
        <v>650</v>
      </c>
      <c r="G262" s="161" t="s">
        <v>353</v>
      </c>
      <c r="H262" s="162">
        <v>12</v>
      </c>
      <c r="I262" s="163"/>
      <c r="J262" s="164">
        <f t="shared" si="35"/>
        <v>0</v>
      </c>
      <c r="K262" s="165"/>
      <c r="L262" s="30"/>
      <c r="M262" s="166" t="s">
        <v>1</v>
      </c>
      <c r="N262" s="130" t="s">
        <v>37</v>
      </c>
      <c r="P262" s="167">
        <f t="shared" si="36"/>
        <v>0</v>
      </c>
      <c r="Q262" s="167">
        <v>1.3520000000000001</v>
      </c>
      <c r="R262" s="167">
        <f t="shared" si="37"/>
        <v>16.224</v>
      </c>
      <c r="S262" s="167">
        <v>0</v>
      </c>
      <c r="T262" s="168">
        <f t="shared" si="38"/>
        <v>0</v>
      </c>
      <c r="AR262" s="169" t="s">
        <v>245</v>
      </c>
      <c r="AT262" s="169" t="s">
        <v>241</v>
      </c>
      <c r="AU262" s="169" t="s">
        <v>83</v>
      </c>
      <c r="AY262" s="13" t="s">
        <v>239</v>
      </c>
      <c r="BE262" s="97">
        <f t="shared" si="39"/>
        <v>0</v>
      </c>
      <c r="BF262" s="97">
        <f t="shared" si="40"/>
        <v>0</v>
      </c>
      <c r="BG262" s="97">
        <f t="shared" si="41"/>
        <v>0</v>
      </c>
      <c r="BH262" s="97">
        <f t="shared" si="42"/>
        <v>0</v>
      </c>
      <c r="BI262" s="97">
        <f t="shared" si="43"/>
        <v>0</v>
      </c>
      <c r="BJ262" s="13" t="s">
        <v>83</v>
      </c>
      <c r="BK262" s="97">
        <f t="shared" si="44"/>
        <v>0</v>
      </c>
      <c r="BL262" s="13" t="s">
        <v>245</v>
      </c>
      <c r="BM262" s="169" t="s">
        <v>651</v>
      </c>
    </row>
    <row r="263" spans="2:65" s="1" customFormat="1" ht="37.9" customHeight="1" x14ac:dyDescent="0.2">
      <c r="B263" s="131"/>
      <c r="C263" s="158" t="s">
        <v>652</v>
      </c>
      <c r="D263" s="158" t="s">
        <v>241</v>
      </c>
      <c r="E263" s="159" t="s">
        <v>653</v>
      </c>
      <c r="F263" s="160" t="s">
        <v>654</v>
      </c>
      <c r="G263" s="161" t="s">
        <v>353</v>
      </c>
      <c r="H263" s="162">
        <v>3</v>
      </c>
      <c r="I263" s="163"/>
      <c r="J263" s="164">
        <f t="shared" si="35"/>
        <v>0</v>
      </c>
      <c r="K263" s="165"/>
      <c r="L263" s="30"/>
      <c r="M263" s="166" t="s">
        <v>1</v>
      </c>
      <c r="N263" s="130" t="s">
        <v>37</v>
      </c>
      <c r="P263" s="167">
        <f t="shared" si="36"/>
        <v>0</v>
      </c>
      <c r="Q263" s="167">
        <v>6.24</v>
      </c>
      <c r="R263" s="167">
        <f t="shared" si="37"/>
        <v>18.72</v>
      </c>
      <c r="S263" s="167">
        <v>0</v>
      </c>
      <c r="T263" s="168">
        <f t="shared" si="38"/>
        <v>0</v>
      </c>
      <c r="AR263" s="169" t="s">
        <v>245</v>
      </c>
      <c r="AT263" s="169" t="s">
        <v>241</v>
      </c>
      <c r="AU263" s="169" t="s">
        <v>83</v>
      </c>
      <c r="AY263" s="13" t="s">
        <v>239</v>
      </c>
      <c r="BE263" s="97">
        <f t="shared" si="39"/>
        <v>0</v>
      </c>
      <c r="BF263" s="97">
        <f t="shared" si="40"/>
        <v>0</v>
      </c>
      <c r="BG263" s="97">
        <f t="shared" si="41"/>
        <v>0</v>
      </c>
      <c r="BH263" s="97">
        <f t="shared" si="42"/>
        <v>0</v>
      </c>
      <c r="BI263" s="97">
        <f t="shared" si="43"/>
        <v>0</v>
      </c>
      <c r="BJ263" s="13" t="s">
        <v>83</v>
      </c>
      <c r="BK263" s="97">
        <f t="shared" si="44"/>
        <v>0</v>
      </c>
      <c r="BL263" s="13" t="s">
        <v>245</v>
      </c>
      <c r="BM263" s="169" t="s">
        <v>655</v>
      </c>
    </row>
    <row r="264" spans="2:65" s="1" customFormat="1" ht="37.9" customHeight="1" x14ac:dyDescent="0.2">
      <c r="B264" s="131"/>
      <c r="C264" s="158" t="s">
        <v>656</v>
      </c>
      <c r="D264" s="158" t="s">
        <v>241</v>
      </c>
      <c r="E264" s="159" t="s">
        <v>657</v>
      </c>
      <c r="F264" s="160" t="s">
        <v>658</v>
      </c>
      <c r="G264" s="161" t="s">
        <v>353</v>
      </c>
      <c r="H264" s="162">
        <v>2</v>
      </c>
      <c r="I264" s="163"/>
      <c r="J264" s="164">
        <f t="shared" ref="J264:J295" si="45">ROUND(I264*H264,2)</f>
        <v>0</v>
      </c>
      <c r="K264" s="165"/>
      <c r="L264" s="30"/>
      <c r="M264" s="166" t="s">
        <v>1</v>
      </c>
      <c r="N264" s="130" t="s">
        <v>37</v>
      </c>
      <c r="P264" s="167">
        <f t="shared" ref="P264:P295" si="46">O264*H264</f>
        <v>0</v>
      </c>
      <c r="Q264" s="167">
        <v>4.0999999999999996</v>
      </c>
      <c r="R264" s="167">
        <f t="shared" ref="R264:R295" si="47">Q264*H264</f>
        <v>8.1999999999999993</v>
      </c>
      <c r="S264" s="167">
        <v>0</v>
      </c>
      <c r="T264" s="168">
        <f t="shared" ref="T264:T295" si="48">S264*H264</f>
        <v>0</v>
      </c>
      <c r="AR264" s="169" t="s">
        <v>245</v>
      </c>
      <c r="AT264" s="169" t="s">
        <v>241</v>
      </c>
      <c r="AU264" s="169" t="s">
        <v>83</v>
      </c>
      <c r="AY264" s="13" t="s">
        <v>239</v>
      </c>
      <c r="BE264" s="97">
        <f t="shared" ref="BE264:BE295" si="49">IF(N264="základná",J264,0)</f>
        <v>0</v>
      </c>
      <c r="BF264" s="97">
        <f t="shared" ref="BF264:BF295" si="50">IF(N264="znížená",J264,0)</f>
        <v>0</v>
      </c>
      <c r="BG264" s="97">
        <f t="shared" ref="BG264:BG295" si="51">IF(N264="zákl. prenesená",J264,0)</f>
        <v>0</v>
      </c>
      <c r="BH264" s="97">
        <f t="shared" ref="BH264:BH295" si="52">IF(N264="zníž. prenesená",J264,0)</f>
        <v>0</v>
      </c>
      <c r="BI264" s="97">
        <f t="shared" ref="BI264:BI295" si="53">IF(N264="nulová",J264,0)</f>
        <v>0</v>
      </c>
      <c r="BJ264" s="13" t="s">
        <v>83</v>
      </c>
      <c r="BK264" s="97">
        <f t="shared" ref="BK264:BK295" si="54">ROUND(I264*H264,2)</f>
        <v>0</v>
      </c>
      <c r="BL264" s="13" t="s">
        <v>245</v>
      </c>
      <c r="BM264" s="169" t="s">
        <v>659</v>
      </c>
    </row>
    <row r="265" spans="2:65" s="1" customFormat="1" ht="37.9" customHeight="1" x14ac:dyDescent="0.2">
      <c r="B265" s="131"/>
      <c r="C265" s="158" t="s">
        <v>660</v>
      </c>
      <c r="D265" s="158" t="s">
        <v>241</v>
      </c>
      <c r="E265" s="159" t="s">
        <v>661</v>
      </c>
      <c r="F265" s="160" t="s">
        <v>662</v>
      </c>
      <c r="G265" s="161" t="s">
        <v>353</v>
      </c>
      <c r="H265" s="162">
        <v>7</v>
      </c>
      <c r="I265" s="163"/>
      <c r="J265" s="164">
        <f t="shared" si="45"/>
        <v>0</v>
      </c>
      <c r="K265" s="165"/>
      <c r="L265" s="30"/>
      <c r="M265" s="166" t="s">
        <v>1</v>
      </c>
      <c r="N265" s="130" t="s">
        <v>37</v>
      </c>
      <c r="P265" s="167">
        <f t="shared" si="46"/>
        <v>0</v>
      </c>
      <c r="Q265" s="167">
        <v>3.2240000000000002</v>
      </c>
      <c r="R265" s="167">
        <f t="shared" si="47"/>
        <v>22.568000000000001</v>
      </c>
      <c r="S265" s="167">
        <v>0</v>
      </c>
      <c r="T265" s="168">
        <f t="shared" si="48"/>
        <v>0</v>
      </c>
      <c r="AR265" s="169" t="s">
        <v>245</v>
      </c>
      <c r="AT265" s="169" t="s">
        <v>241</v>
      </c>
      <c r="AU265" s="169" t="s">
        <v>83</v>
      </c>
      <c r="AY265" s="13" t="s">
        <v>239</v>
      </c>
      <c r="BE265" s="97">
        <f t="shared" si="49"/>
        <v>0</v>
      </c>
      <c r="BF265" s="97">
        <f t="shared" si="50"/>
        <v>0</v>
      </c>
      <c r="BG265" s="97">
        <f t="shared" si="51"/>
        <v>0</v>
      </c>
      <c r="BH265" s="97">
        <f t="shared" si="52"/>
        <v>0</v>
      </c>
      <c r="BI265" s="97">
        <f t="shared" si="53"/>
        <v>0</v>
      </c>
      <c r="BJ265" s="13" t="s">
        <v>83</v>
      </c>
      <c r="BK265" s="97">
        <f t="shared" si="54"/>
        <v>0</v>
      </c>
      <c r="BL265" s="13" t="s">
        <v>245</v>
      </c>
      <c r="BM265" s="169" t="s">
        <v>663</v>
      </c>
    </row>
    <row r="266" spans="2:65" s="1" customFormat="1" ht="33" customHeight="1" x14ac:dyDescent="0.2">
      <c r="B266" s="131"/>
      <c r="C266" s="158" t="s">
        <v>664</v>
      </c>
      <c r="D266" s="158" t="s">
        <v>241</v>
      </c>
      <c r="E266" s="159" t="s">
        <v>665</v>
      </c>
      <c r="F266" s="160" t="s">
        <v>666</v>
      </c>
      <c r="G266" s="161" t="s">
        <v>353</v>
      </c>
      <c r="H266" s="162">
        <v>7</v>
      </c>
      <c r="I266" s="163"/>
      <c r="J266" s="164">
        <f t="shared" si="45"/>
        <v>0</v>
      </c>
      <c r="K266" s="165"/>
      <c r="L266" s="30"/>
      <c r="M266" s="166" t="s">
        <v>1</v>
      </c>
      <c r="N266" s="130" t="s">
        <v>37</v>
      </c>
      <c r="P266" s="167">
        <f t="shared" si="46"/>
        <v>0</v>
      </c>
      <c r="Q266" s="167">
        <v>6.4480000000000004</v>
      </c>
      <c r="R266" s="167">
        <f t="shared" si="47"/>
        <v>45.136000000000003</v>
      </c>
      <c r="S266" s="167">
        <v>0</v>
      </c>
      <c r="T266" s="168">
        <f t="shared" si="48"/>
        <v>0</v>
      </c>
      <c r="AR266" s="169" t="s">
        <v>245</v>
      </c>
      <c r="AT266" s="169" t="s">
        <v>241</v>
      </c>
      <c r="AU266" s="169" t="s">
        <v>83</v>
      </c>
      <c r="AY266" s="13" t="s">
        <v>239</v>
      </c>
      <c r="BE266" s="97">
        <f t="shared" si="49"/>
        <v>0</v>
      </c>
      <c r="BF266" s="97">
        <f t="shared" si="50"/>
        <v>0</v>
      </c>
      <c r="BG266" s="97">
        <f t="shared" si="51"/>
        <v>0</v>
      </c>
      <c r="BH266" s="97">
        <f t="shared" si="52"/>
        <v>0</v>
      </c>
      <c r="BI266" s="97">
        <f t="shared" si="53"/>
        <v>0</v>
      </c>
      <c r="BJ266" s="13" t="s">
        <v>83</v>
      </c>
      <c r="BK266" s="97">
        <f t="shared" si="54"/>
        <v>0</v>
      </c>
      <c r="BL266" s="13" t="s">
        <v>245</v>
      </c>
      <c r="BM266" s="169" t="s">
        <v>667</v>
      </c>
    </row>
    <row r="267" spans="2:65" s="1" customFormat="1" ht="37.9" customHeight="1" x14ac:dyDescent="0.2">
      <c r="B267" s="131"/>
      <c r="C267" s="158" t="s">
        <v>668</v>
      </c>
      <c r="D267" s="158" t="s">
        <v>241</v>
      </c>
      <c r="E267" s="159" t="s">
        <v>669</v>
      </c>
      <c r="F267" s="160" t="s">
        <v>670</v>
      </c>
      <c r="G267" s="161" t="s">
        <v>353</v>
      </c>
      <c r="H267" s="162">
        <v>7</v>
      </c>
      <c r="I267" s="163"/>
      <c r="J267" s="164">
        <f t="shared" si="45"/>
        <v>0</v>
      </c>
      <c r="K267" s="165"/>
      <c r="L267" s="30"/>
      <c r="M267" s="166" t="s">
        <v>1</v>
      </c>
      <c r="N267" s="130" t="s">
        <v>37</v>
      </c>
      <c r="P267" s="167">
        <f t="shared" si="46"/>
        <v>0</v>
      </c>
      <c r="Q267" s="167">
        <v>6.4480000000000004</v>
      </c>
      <c r="R267" s="167">
        <f t="shared" si="47"/>
        <v>45.136000000000003</v>
      </c>
      <c r="S267" s="167">
        <v>0</v>
      </c>
      <c r="T267" s="168">
        <f t="shared" si="48"/>
        <v>0</v>
      </c>
      <c r="AR267" s="169" t="s">
        <v>245</v>
      </c>
      <c r="AT267" s="169" t="s">
        <v>241</v>
      </c>
      <c r="AU267" s="169" t="s">
        <v>83</v>
      </c>
      <c r="AY267" s="13" t="s">
        <v>239</v>
      </c>
      <c r="BE267" s="97">
        <f t="shared" si="49"/>
        <v>0</v>
      </c>
      <c r="BF267" s="97">
        <f t="shared" si="50"/>
        <v>0</v>
      </c>
      <c r="BG267" s="97">
        <f t="shared" si="51"/>
        <v>0</v>
      </c>
      <c r="BH267" s="97">
        <f t="shared" si="52"/>
        <v>0</v>
      </c>
      <c r="BI267" s="97">
        <f t="shared" si="53"/>
        <v>0</v>
      </c>
      <c r="BJ267" s="13" t="s">
        <v>83</v>
      </c>
      <c r="BK267" s="97">
        <f t="shared" si="54"/>
        <v>0</v>
      </c>
      <c r="BL267" s="13" t="s">
        <v>245</v>
      </c>
      <c r="BM267" s="169" t="s">
        <v>671</v>
      </c>
    </row>
    <row r="268" spans="2:65" s="1" customFormat="1" ht="33" customHeight="1" x14ac:dyDescent="0.2">
      <c r="B268" s="131"/>
      <c r="C268" s="158" t="s">
        <v>672</v>
      </c>
      <c r="D268" s="158" t="s">
        <v>241</v>
      </c>
      <c r="E268" s="159" t="s">
        <v>673</v>
      </c>
      <c r="F268" s="160" t="s">
        <v>674</v>
      </c>
      <c r="G268" s="161" t="s">
        <v>353</v>
      </c>
      <c r="H268" s="162">
        <v>3</v>
      </c>
      <c r="I268" s="163"/>
      <c r="J268" s="164">
        <f t="shared" si="45"/>
        <v>0</v>
      </c>
      <c r="K268" s="165"/>
      <c r="L268" s="30"/>
      <c r="M268" s="166" t="s">
        <v>1</v>
      </c>
      <c r="N268" s="130" t="s">
        <v>37</v>
      </c>
      <c r="P268" s="167">
        <f t="shared" si="46"/>
        <v>0</v>
      </c>
      <c r="Q268" s="167">
        <v>6.42</v>
      </c>
      <c r="R268" s="167">
        <f t="shared" si="47"/>
        <v>19.259999999999998</v>
      </c>
      <c r="S268" s="167">
        <v>0</v>
      </c>
      <c r="T268" s="168">
        <f t="shared" si="48"/>
        <v>0</v>
      </c>
      <c r="AR268" s="169" t="s">
        <v>245</v>
      </c>
      <c r="AT268" s="169" t="s">
        <v>241</v>
      </c>
      <c r="AU268" s="169" t="s">
        <v>83</v>
      </c>
      <c r="AY268" s="13" t="s">
        <v>239</v>
      </c>
      <c r="BE268" s="97">
        <f t="shared" si="49"/>
        <v>0</v>
      </c>
      <c r="BF268" s="97">
        <f t="shared" si="50"/>
        <v>0</v>
      </c>
      <c r="BG268" s="97">
        <f t="shared" si="51"/>
        <v>0</v>
      </c>
      <c r="BH268" s="97">
        <f t="shared" si="52"/>
        <v>0</v>
      </c>
      <c r="BI268" s="97">
        <f t="shared" si="53"/>
        <v>0</v>
      </c>
      <c r="BJ268" s="13" t="s">
        <v>83</v>
      </c>
      <c r="BK268" s="97">
        <f t="shared" si="54"/>
        <v>0</v>
      </c>
      <c r="BL268" s="13" t="s">
        <v>245</v>
      </c>
      <c r="BM268" s="169" t="s">
        <v>675</v>
      </c>
    </row>
    <row r="269" spans="2:65" s="1" customFormat="1" ht="37.9" customHeight="1" x14ac:dyDescent="0.2">
      <c r="B269" s="131"/>
      <c r="C269" s="158" t="s">
        <v>676</v>
      </c>
      <c r="D269" s="158" t="s">
        <v>241</v>
      </c>
      <c r="E269" s="159" t="s">
        <v>677</v>
      </c>
      <c r="F269" s="160" t="s">
        <v>678</v>
      </c>
      <c r="G269" s="161" t="s">
        <v>353</v>
      </c>
      <c r="H269" s="162">
        <v>47</v>
      </c>
      <c r="I269" s="163"/>
      <c r="J269" s="164">
        <f t="shared" si="45"/>
        <v>0</v>
      </c>
      <c r="K269" s="165"/>
      <c r="L269" s="30"/>
      <c r="M269" s="166" t="s">
        <v>1</v>
      </c>
      <c r="N269" s="130" t="s">
        <v>37</v>
      </c>
      <c r="P269" s="167">
        <f t="shared" si="46"/>
        <v>0</v>
      </c>
      <c r="Q269" s="167">
        <v>6.375</v>
      </c>
      <c r="R269" s="167">
        <f t="shared" si="47"/>
        <v>299.625</v>
      </c>
      <c r="S269" s="167">
        <v>0</v>
      </c>
      <c r="T269" s="168">
        <f t="shared" si="48"/>
        <v>0</v>
      </c>
      <c r="AR269" s="169" t="s">
        <v>245</v>
      </c>
      <c r="AT269" s="169" t="s">
        <v>241</v>
      </c>
      <c r="AU269" s="169" t="s">
        <v>83</v>
      </c>
      <c r="AY269" s="13" t="s">
        <v>239</v>
      </c>
      <c r="BE269" s="97">
        <f t="shared" si="49"/>
        <v>0</v>
      </c>
      <c r="BF269" s="97">
        <f t="shared" si="50"/>
        <v>0</v>
      </c>
      <c r="BG269" s="97">
        <f t="shared" si="51"/>
        <v>0</v>
      </c>
      <c r="BH269" s="97">
        <f t="shared" si="52"/>
        <v>0</v>
      </c>
      <c r="BI269" s="97">
        <f t="shared" si="53"/>
        <v>0</v>
      </c>
      <c r="BJ269" s="13" t="s">
        <v>83</v>
      </c>
      <c r="BK269" s="97">
        <f t="shared" si="54"/>
        <v>0</v>
      </c>
      <c r="BL269" s="13" t="s">
        <v>245</v>
      </c>
      <c r="BM269" s="169" t="s">
        <v>679</v>
      </c>
    </row>
    <row r="270" spans="2:65" s="1" customFormat="1" ht="37.9" customHeight="1" x14ac:dyDescent="0.2">
      <c r="B270" s="131"/>
      <c r="C270" s="158" t="s">
        <v>680</v>
      </c>
      <c r="D270" s="158" t="s">
        <v>241</v>
      </c>
      <c r="E270" s="159" t="s">
        <v>681</v>
      </c>
      <c r="F270" s="160" t="s">
        <v>682</v>
      </c>
      <c r="G270" s="161" t="s">
        <v>353</v>
      </c>
      <c r="H270" s="162">
        <v>16</v>
      </c>
      <c r="I270" s="163"/>
      <c r="J270" s="164">
        <f t="shared" si="45"/>
        <v>0</v>
      </c>
      <c r="K270" s="165"/>
      <c r="L270" s="30"/>
      <c r="M270" s="166" t="s">
        <v>1</v>
      </c>
      <c r="N270" s="130" t="s">
        <v>37</v>
      </c>
      <c r="P270" s="167">
        <f t="shared" si="46"/>
        <v>0</v>
      </c>
      <c r="Q270" s="167">
        <v>7.41</v>
      </c>
      <c r="R270" s="167">
        <f t="shared" si="47"/>
        <v>118.56</v>
      </c>
      <c r="S270" s="167">
        <v>0</v>
      </c>
      <c r="T270" s="168">
        <f t="shared" si="48"/>
        <v>0</v>
      </c>
      <c r="AR270" s="169" t="s">
        <v>245</v>
      </c>
      <c r="AT270" s="169" t="s">
        <v>241</v>
      </c>
      <c r="AU270" s="169" t="s">
        <v>83</v>
      </c>
      <c r="AY270" s="13" t="s">
        <v>239</v>
      </c>
      <c r="BE270" s="97">
        <f t="shared" si="49"/>
        <v>0</v>
      </c>
      <c r="BF270" s="97">
        <f t="shared" si="50"/>
        <v>0</v>
      </c>
      <c r="BG270" s="97">
        <f t="shared" si="51"/>
        <v>0</v>
      </c>
      <c r="BH270" s="97">
        <f t="shared" si="52"/>
        <v>0</v>
      </c>
      <c r="BI270" s="97">
        <f t="shared" si="53"/>
        <v>0</v>
      </c>
      <c r="BJ270" s="13" t="s">
        <v>83</v>
      </c>
      <c r="BK270" s="97">
        <f t="shared" si="54"/>
        <v>0</v>
      </c>
      <c r="BL270" s="13" t="s">
        <v>245</v>
      </c>
      <c r="BM270" s="169" t="s">
        <v>683</v>
      </c>
    </row>
    <row r="271" spans="2:65" s="1" customFormat="1" ht="37.9" customHeight="1" x14ac:dyDescent="0.2">
      <c r="B271" s="131"/>
      <c r="C271" s="158" t="s">
        <v>684</v>
      </c>
      <c r="D271" s="158" t="s">
        <v>241</v>
      </c>
      <c r="E271" s="159" t="s">
        <v>685</v>
      </c>
      <c r="F271" s="160" t="s">
        <v>686</v>
      </c>
      <c r="G271" s="161" t="s">
        <v>353</v>
      </c>
      <c r="H271" s="162">
        <v>2</v>
      </c>
      <c r="I271" s="163"/>
      <c r="J271" s="164">
        <f t="shared" si="45"/>
        <v>0</v>
      </c>
      <c r="K271" s="165"/>
      <c r="L271" s="30"/>
      <c r="M271" s="166" t="s">
        <v>1</v>
      </c>
      <c r="N271" s="130" t="s">
        <v>37</v>
      </c>
      <c r="P271" s="167">
        <f t="shared" si="46"/>
        <v>0</v>
      </c>
      <c r="Q271" s="167">
        <v>3.6920000000000002</v>
      </c>
      <c r="R271" s="167">
        <f t="shared" si="47"/>
        <v>7.3840000000000003</v>
      </c>
      <c r="S271" s="167">
        <v>0</v>
      </c>
      <c r="T271" s="168">
        <f t="shared" si="48"/>
        <v>0</v>
      </c>
      <c r="AR271" s="169" t="s">
        <v>245</v>
      </c>
      <c r="AT271" s="169" t="s">
        <v>241</v>
      </c>
      <c r="AU271" s="169" t="s">
        <v>83</v>
      </c>
      <c r="AY271" s="13" t="s">
        <v>239</v>
      </c>
      <c r="BE271" s="97">
        <f t="shared" si="49"/>
        <v>0</v>
      </c>
      <c r="BF271" s="97">
        <f t="shared" si="50"/>
        <v>0</v>
      </c>
      <c r="BG271" s="97">
        <f t="shared" si="51"/>
        <v>0</v>
      </c>
      <c r="BH271" s="97">
        <f t="shared" si="52"/>
        <v>0</v>
      </c>
      <c r="BI271" s="97">
        <f t="shared" si="53"/>
        <v>0</v>
      </c>
      <c r="BJ271" s="13" t="s">
        <v>83</v>
      </c>
      <c r="BK271" s="97">
        <f t="shared" si="54"/>
        <v>0</v>
      </c>
      <c r="BL271" s="13" t="s">
        <v>245</v>
      </c>
      <c r="BM271" s="169" t="s">
        <v>687</v>
      </c>
    </row>
    <row r="272" spans="2:65" s="1" customFormat="1" ht="37.9" customHeight="1" x14ac:dyDescent="0.2">
      <c r="B272" s="131"/>
      <c r="C272" s="158" t="s">
        <v>688</v>
      </c>
      <c r="D272" s="158" t="s">
        <v>241</v>
      </c>
      <c r="E272" s="159" t="s">
        <v>689</v>
      </c>
      <c r="F272" s="160" t="s">
        <v>690</v>
      </c>
      <c r="G272" s="161" t="s">
        <v>353</v>
      </c>
      <c r="H272" s="162">
        <v>16</v>
      </c>
      <c r="I272" s="163"/>
      <c r="J272" s="164">
        <f t="shared" si="45"/>
        <v>0</v>
      </c>
      <c r="K272" s="165"/>
      <c r="L272" s="30"/>
      <c r="M272" s="166" t="s">
        <v>1</v>
      </c>
      <c r="N272" s="130" t="s">
        <v>37</v>
      </c>
      <c r="P272" s="167">
        <f t="shared" si="46"/>
        <v>0</v>
      </c>
      <c r="Q272" s="167">
        <v>7.41</v>
      </c>
      <c r="R272" s="167">
        <f t="shared" si="47"/>
        <v>118.56</v>
      </c>
      <c r="S272" s="167">
        <v>0</v>
      </c>
      <c r="T272" s="168">
        <f t="shared" si="48"/>
        <v>0</v>
      </c>
      <c r="AR272" s="169" t="s">
        <v>245</v>
      </c>
      <c r="AT272" s="169" t="s">
        <v>241</v>
      </c>
      <c r="AU272" s="169" t="s">
        <v>83</v>
      </c>
      <c r="AY272" s="13" t="s">
        <v>239</v>
      </c>
      <c r="BE272" s="97">
        <f t="shared" si="49"/>
        <v>0</v>
      </c>
      <c r="BF272" s="97">
        <f t="shared" si="50"/>
        <v>0</v>
      </c>
      <c r="BG272" s="97">
        <f t="shared" si="51"/>
        <v>0</v>
      </c>
      <c r="BH272" s="97">
        <f t="shared" si="52"/>
        <v>0</v>
      </c>
      <c r="BI272" s="97">
        <f t="shared" si="53"/>
        <v>0</v>
      </c>
      <c r="BJ272" s="13" t="s">
        <v>83</v>
      </c>
      <c r="BK272" s="97">
        <f t="shared" si="54"/>
        <v>0</v>
      </c>
      <c r="BL272" s="13" t="s">
        <v>245</v>
      </c>
      <c r="BM272" s="169" t="s">
        <v>691</v>
      </c>
    </row>
    <row r="273" spans="2:65" s="1" customFormat="1" ht="37.9" customHeight="1" x14ac:dyDescent="0.2">
      <c r="B273" s="131"/>
      <c r="C273" s="158" t="s">
        <v>692</v>
      </c>
      <c r="D273" s="158" t="s">
        <v>241</v>
      </c>
      <c r="E273" s="159" t="s">
        <v>693</v>
      </c>
      <c r="F273" s="160" t="s">
        <v>694</v>
      </c>
      <c r="G273" s="161" t="s">
        <v>353</v>
      </c>
      <c r="H273" s="162">
        <v>2</v>
      </c>
      <c r="I273" s="163"/>
      <c r="J273" s="164">
        <f t="shared" si="45"/>
        <v>0</v>
      </c>
      <c r="K273" s="165"/>
      <c r="L273" s="30"/>
      <c r="M273" s="166" t="s">
        <v>1</v>
      </c>
      <c r="N273" s="130" t="s">
        <v>37</v>
      </c>
      <c r="P273" s="167">
        <f t="shared" si="46"/>
        <v>0</v>
      </c>
      <c r="Q273" s="167">
        <v>7.3840000000000003</v>
      </c>
      <c r="R273" s="167">
        <f t="shared" si="47"/>
        <v>14.768000000000001</v>
      </c>
      <c r="S273" s="167">
        <v>0</v>
      </c>
      <c r="T273" s="168">
        <f t="shared" si="48"/>
        <v>0</v>
      </c>
      <c r="AR273" s="169" t="s">
        <v>245</v>
      </c>
      <c r="AT273" s="169" t="s">
        <v>241</v>
      </c>
      <c r="AU273" s="169" t="s">
        <v>83</v>
      </c>
      <c r="AY273" s="13" t="s">
        <v>239</v>
      </c>
      <c r="BE273" s="97">
        <f t="shared" si="49"/>
        <v>0</v>
      </c>
      <c r="BF273" s="97">
        <f t="shared" si="50"/>
        <v>0</v>
      </c>
      <c r="BG273" s="97">
        <f t="shared" si="51"/>
        <v>0</v>
      </c>
      <c r="BH273" s="97">
        <f t="shared" si="52"/>
        <v>0</v>
      </c>
      <c r="BI273" s="97">
        <f t="shared" si="53"/>
        <v>0</v>
      </c>
      <c r="BJ273" s="13" t="s">
        <v>83</v>
      </c>
      <c r="BK273" s="97">
        <f t="shared" si="54"/>
        <v>0</v>
      </c>
      <c r="BL273" s="13" t="s">
        <v>245</v>
      </c>
      <c r="BM273" s="169" t="s">
        <v>695</v>
      </c>
    </row>
    <row r="274" spans="2:65" s="1" customFormat="1" ht="37.9" customHeight="1" x14ac:dyDescent="0.2">
      <c r="B274" s="131"/>
      <c r="C274" s="158" t="s">
        <v>696</v>
      </c>
      <c r="D274" s="158" t="s">
        <v>241</v>
      </c>
      <c r="E274" s="159" t="s">
        <v>697</v>
      </c>
      <c r="F274" s="160" t="s">
        <v>698</v>
      </c>
      <c r="G274" s="161" t="s">
        <v>353</v>
      </c>
      <c r="H274" s="162">
        <v>2</v>
      </c>
      <c r="I274" s="163"/>
      <c r="J274" s="164">
        <f t="shared" si="45"/>
        <v>0</v>
      </c>
      <c r="K274" s="165"/>
      <c r="L274" s="30"/>
      <c r="M274" s="166" t="s">
        <v>1</v>
      </c>
      <c r="N274" s="130" t="s">
        <v>37</v>
      </c>
      <c r="P274" s="167">
        <f t="shared" si="46"/>
        <v>0</v>
      </c>
      <c r="Q274" s="167">
        <v>7.3840000000000003</v>
      </c>
      <c r="R274" s="167">
        <f t="shared" si="47"/>
        <v>14.768000000000001</v>
      </c>
      <c r="S274" s="167">
        <v>0</v>
      </c>
      <c r="T274" s="168">
        <f t="shared" si="48"/>
        <v>0</v>
      </c>
      <c r="AR274" s="169" t="s">
        <v>245</v>
      </c>
      <c r="AT274" s="169" t="s">
        <v>241</v>
      </c>
      <c r="AU274" s="169" t="s">
        <v>83</v>
      </c>
      <c r="AY274" s="13" t="s">
        <v>239</v>
      </c>
      <c r="BE274" s="97">
        <f t="shared" si="49"/>
        <v>0</v>
      </c>
      <c r="BF274" s="97">
        <f t="shared" si="50"/>
        <v>0</v>
      </c>
      <c r="BG274" s="97">
        <f t="shared" si="51"/>
        <v>0</v>
      </c>
      <c r="BH274" s="97">
        <f t="shared" si="52"/>
        <v>0</v>
      </c>
      <c r="BI274" s="97">
        <f t="shared" si="53"/>
        <v>0</v>
      </c>
      <c r="BJ274" s="13" t="s">
        <v>83</v>
      </c>
      <c r="BK274" s="97">
        <f t="shared" si="54"/>
        <v>0</v>
      </c>
      <c r="BL274" s="13" t="s">
        <v>245</v>
      </c>
      <c r="BM274" s="169" t="s">
        <v>699</v>
      </c>
    </row>
    <row r="275" spans="2:65" s="1" customFormat="1" ht="33" customHeight="1" x14ac:dyDescent="0.2">
      <c r="B275" s="131"/>
      <c r="C275" s="158" t="s">
        <v>700</v>
      </c>
      <c r="D275" s="158" t="s">
        <v>241</v>
      </c>
      <c r="E275" s="159" t="s">
        <v>701</v>
      </c>
      <c r="F275" s="160" t="s">
        <v>702</v>
      </c>
      <c r="G275" s="161" t="s">
        <v>353</v>
      </c>
      <c r="H275" s="162">
        <v>3</v>
      </c>
      <c r="I275" s="163"/>
      <c r="J275" s="164">
        <f t="shared" si="45"/>
        <v>0</v>
      </c>
      <c r="K275" s="165"/>
      <c r="L275" s="30"/>
      <c r="M275" s="166" t="s">
        <v>1</v>
      </c>
      <c r="N275" s="130" t="s">
        <v>37</v>
      </c>
      <c r="P275" s="167">
        <f t="shared" si="46"/>
        <v>0</v>
      </c>
      <c r="Q275" s="167">
        <v>3.6920000000000002</v>
      </c>
      <c r="R275" s="167">
        <f t="shared" si="47"/>
        <v>11.076000000000001</v>
      </c>
      <c r="S275" s="167">
        <v>0</v>
      </c>
      <c r="T275" s="168">
        <f t="shared" si="48"/>
        <v>0</v>
      </c>
      <c r="AR275" s="169" t="s">
        <v>245</v>
      </c>
      <c r="AT275" s="169" t="s">
        <v>241</v>
      </c>
      <c r="AU275" s="169" t="s">
        <v>83</v>
      </c>
      <c r="AY275" s="13" t="s">
        <v>239</v>
      </c>
      <c r="BE275" s="97">
        <f t="shared" si="49"/>
        <v>0</v>
      </c>
      <c r="BF275" s="97">
        <f t="shared" si="50"/>
        <v>0</v>
      </c>
      <c r="BG275" s="97">
        <f t="shared" si="51"/>
        <v>0</v>
      </c>
      <c r="BH275" s="97">
        <f t="shared" si="52"/>
        <v>0</v>
      </c>
      <c r="BI275" s="97">
        <f t="shared" si="53"/>
        <v>0</v>
      </c>
      <c r="BJ275" s="13" t="s">
        <v>83</v>
      </c>
      <c r="BK275" s="97">
        <f t="shared" si="54"/>
        <v>0</v>
      </c>
      <c r="BL275" s="13" t="s">
        <v>245</v>
      </c>
      <c r="BM275" s="169" t="s">
        <v>703</v>
      </c>
    </row>
    <row r="276" spans="2:65" s="1" customFormat="1" ht="37.9" customHeight="1" x14ac:dyDescent="0.2">
      <c r="B276" s="131"/>
      <c r="C276" s="158" t="s">
        <v>704</v>
      </c>
      <c r="D276" s="158" t="s">
        <v>241</v>
      </c>
      <c r="E276" s="159" t="s">
        <v>705</v>
      </c>
      <c r="F276" s="160" t="s">
        <v>706</v>
      </c>
      <c r="G276" s="161" t="s">
        <v>353</v>
      </c>
      <c r="H276" s="162">
        <v>4</v>
      </c>
      <c r="I276" s="163"/>
      <c r="J276" s="164">
        <f t="shared" si="45"/>
        <v>0</v>
      </c>
      <c r="K276" s="165"/>
      <c r="L276" s="30"/>
      <c r="M276" s="166" t="s">
        <v>1</v>
      </c>
      <c r="N276" s="130" t="s">
        <v>37</v>
      </c>
      <c r="P276" s="167">
        <f t="shared" si="46"/>
        <v>0</v>
      </c>
      <c r="Q276" s="167">
        <v>3.6920000000000002</v>
      </c>
      <c r="R276" s="167">
        <f t="shared" si="47"/>
        <v>14.768000000000001</v>
      </c>
      <c r="S276" s="167">
        <v>0</v>
      </c>
      <c r="T276" s="168">
        <f t="shared" si="48"/>
        <v>0</v>
      </c>
      <c r="AR276" s="169" t="s">
        <v>245</v>
      </c>
      <c r="AT276" s="169" t="s">
        <v>241</v>
      </c>
      <c r="AU276" s="169" t="s">
        <v>83</v>
      </c>
      <c r="AY276" s="13" t="s">
        <v>239</v>
      </c>
      <c r="BE276" s="97">
        <f t="shared" si="49"/>
        <v>0</v>
      </c>
      <c r="BF276" s="97">
        <f t="shared" si="50"/>
        <v>0</v>
      </c>
      <c r="BG276" s="97">
        <f t="shared" si="51"/>
        <v>0</v>
      </c>
      <c r="BH276" s="97">
        <f t="shared" si="52"/>
        <v>0</v>
      </c>
      <c r="BI276" s="97">
        <f t="shared" si="53"/>
        <v>0</v>
      </c>
      <c r="BJ276" s="13" t="s">
        <v>83</v>
      </c>
      <c r="BK276" s="97">
        <f t="shared" si="54"/>
        <v>0</v>
      </c>
      <c r="BL276" s="13" t="s">
        <v>245</v>
      </c>
      <c r="BM276" s="169" t="s">
        <v>707</v>
      </c>
    </row>
    <row r="277" spans="2:65" s="1" customFormat="1" ht="37.9" customHeight="1" x14ac:dyDescent="0.2">
      <c r="B277" s="131"/>
      <c r="C277" s="158" t="s">
        <v>708</v>
      </c>
      <c r="D277" s="158" t="s">
        <v>241</v>
      </c>
      <c r="E277" s="159" t="s">
        <v>709</v>
      </c>
      <c r="F277" s="160" t="s">
        <v>710</v>
      </c>
      <c r="G277" s="161" t="s">
        <v>353</v>
      </c>
      <c r="H277" s="162">
        <v>2</v>
      </c>
      <c r="I277" s="163"/>
      <c r="J277" s="164">
        <f t="shared" si="45"/>
        <v>0</v>
      </c>
      <c r="K277" s="165"/>
      <c r="L277" s="30"/>
      <c r="M277" s="166" t="s">
        <v>1</v>
      </c>
      <c r="N277" s="130" t="s">
        <v>37</v>
      </c>
      <c r="P277" s="167">
        <f t="shared" si="46"/>
        <v>0</v>
      </c>
      <c r="Q277" s="167">
        <v>3.5190000000000001</v>
      </c>
      <c r="R277" s="167">
        <f t="shared" si="47"/>
        <v>7.0380000000000003</v>
      </c>
      <c r="S277" s="167">
        <v>0</v>
      </c>
      <c r="T277" s="168">
        <f t="shared" si="48"/>
        <v>0</v>
      </c>
      <c r="AR277" s="169" t="s">
        <v>245</v>
      </c>
      <c r="AT277" s="169" t="s">
        <v>241</v>
      </c>
      <c r="AU277" s="169" t="s">
        <v>83</v>
      </c>
      <c r="AY277" s="13" t="s">
        <v>239</v>
      </c>
      <c r="BE277" s="97">
        <f t="shared" si="49"/>
        <v>0</v>
      </c>
      <c r="BF277" s="97">
        <f t="shared" si="50"/>
        <v>0</v>
      </c>
      <c r="BG277" s="97">
        <f t="shared" si="51"/>
        <v>0</v>
      </c>
      <c r="BH277" s="97">
        <f t="shared" si="52"/>
        <v>0</v>
      </c>
      <c r="BI277" s="97">
        <f t="shared" si="53"/>
        <v>0</v>
      </c>
      <c r="BJ277" s="13" t="s">
        <v>83</v>
      </c>
      <c r="BK277" s="97">
        <f t="shared" si="54"/>
        <v>0</v>
      </c>
      <c r="BL277" s="13" t="s">
        <v>245</v>
      </c>
      <c r="BM277" s="169" t="s">
        <v>711</v>
      </c>
    </row>
    <row r="278" spans="2:65" s="1" customFormat="1" ht="33" customHeight="1" x14ac:dyDescent="0.2">
      <c r="B278" s="131"/>
      <c r="C278" s="158" t="s">
        <v>712</v>
      </c>
      <c r="D278" s="158" t="s">
        <v>241</v>
      </c>
      <c r="E278" s="159" t="s">
        <v>713</v>
      </c>
      <c r="F278" s="160" t="s">
        <v>714</v>
      </c>
      <c r="G278" s="161" t="s">
        <v>353</v>
      </c>
      <c r="H278" s="162">
        <v>2</v>
      </c>
      <c r="I278" s="163"/>
      <c r="J278" s="164">
        <f t="shared" si="45"/>
        <v>0</v>
      </c>
      <c r="K278" s="165"/>
      <c r="L278" s="30"/>
      <c r="M278" s="166" t="s">
        <v>1</v>
      </c>
      <c r="N278" s="130" t="s">
        <v>37</v>
      </c>
      <c r="P278" s="167">
        <f t="shared" si="46"/>
        <v>0</v>
      </c>
      <c r="Q278" s="167">
        <v>3.5190000000000001</v>
      </c>
      <c r="R278" s="167">
        <f t="shared" si="47"/>
        <v>7.0380000000000003</v>
      </c>
      <c r="S278" s="167">
        <v>0</v>
      </c>
      <c r="T278" s="168">
        <f t="shared" si="48"/>
        <v>0</v>
      </c>
      <c r="AR278" s="169" t="s">
        <v>245</v>
      </c>
      <c r="AT278" s="169" t="s">
        <v>241</v>
      </c>
      <c r="AU278" s="169" t="s">
        <v>83</v>
      </c>
      <c r="AY278" s="13" t="s">
        <v>239</v>
      </c>
      <c r="BE278" s="97">
        <f t="shared" si="49"/>
        <v>0</v>
      </c>
      <c r="BF278" s="97">
        <f t="shared" si="50"/>
        <v>0</v>
      </c>
      <c r="BG278" s="97">
        <f t="shared" si="51"/>
        <v>0</v>
      </c>
      <c r="BH278" s="97">
        <f t="shared" si="52"/>
        <v>0</v>
      </c>
      <c r="BI278" s="97">
        <f t="shared" si="53"/>
        <v>0</v>
      </c>
      <c r="BJ278" s="13" t="s">
        <v>83</v>
      </c>
      <c r="BK278" s="97">
        <f t="shared" si="54"/>
        <v>0</v>
      </c>
      <c r="BL278" s="13" t="s">
        <v>245</v>
      </c>
      <c r="BM278" s="169" t="s">
        <v>715</v>
      </c>
    </row>
    <row r="279" spans="2:65" s="1" customFormat="1" ht="33" customHeight="1" x14ac:dyDescent="0.2">
      <c r="B279" s="131"/>
      <c r="C279" s="158" t="s">
        <v>716</v>
      </c>
      <c r="D279" s="158" t="s">
        <v>241</v>
      </c>
      <c r="E279" s="159" t="s">
        <v>717</v>
      </c>
      <c r="F279" s="160" t="s">
        <v>718</v>
      </c>
      <c r="G279" s="161" t="s">
        <v>353</v>
      </c>
      <c r="H279" s="162">
        <v>2</v>
      </c>
      <c r="I279" s="163"/>
      <c r="J279" s="164">
        <f t="shared" si="45"/>
        <v>0</v>
      </c>
      <c r="K279" s="165"/>
      <c r="L279" s="30"/>
      <c r="M279" s="166" t="s">
        <v>1</v>
      </c>
      <c r="N279" s="130" t="s">
        <v>37</v>
      </c>
      <c r="P279" s="167">
        <f t="shared" si="46"/>
        <v>0</v>
      </c>
      <c r="Q279" s="167">
        <v>0.57199999999999995</v>
      </c>
      <c r="R279" s="167">
        <f t="shared" si="47"/>
        <v>1.1439999999999999</v>
      </c>
      <c r="S279" s="167">
        <v>0</v>
      </c>
      <c r="T279" s="168">
        <f t="shared" si="48"/>
        <v>0</v>
      </c>
      <c r="AR279" s="169" t="s">
        <v>245</v>
      </c>
      <c r="AT279" s="169" t="s">
        <v>241</v>
      </c>
      <c r="AU279" s="169" t="s">
        <v>83</v>
      </c>
      <c r="AY279" s="13" t="s">
        <v>239</v>
      </c>
      <c r="BE279" s="97">
        <f t="shared" si="49"/>
        <v>0</v>
      </c>
      <c r="BF279" s="97">
        <f t="shared" si="50"/>
        <v>0</v>
      </c>
      <c r="BG279" s="97">
        <f t="shared" si="51"/>
        <v>0</v>
      </c>
      <c r="BH279" s="97">
        <f t="shared" si="52"/>
        <v>0</v>
      </c>
      <c r="BI279" s="97">
        <f t="shared" si="53"/>
        <v>0</v>
      </c>
      <c r="BJ279" s="13" t="s">
        <v>83</v>
      </c>
      <c r="BK279" s="97">
        <f t="shared" si="54"/>
        <v>0</v>
      </c>
      <c r="BL279" s="13" t="s">
        <v>245</v>
      </c>
      <c r="BM279" s="169" t="s">
        <v>719</v>
      </c>
    </row>
    <row r="280" spans="2:65" s="1" customFormat="1" ht="33" customHeight="1" x14ac:dyDescent="0.2">
      <c r="B280" s="131"/>
      <c r="C280" s="158" t="s">
        <v>720</v>
      </c>
      <c r="D280" s="158" t="s">
        <v>241</v>
      </c>
      <c r="E280" s="159" t="s">
        <v>721</v>
      </c>
      <c r="F280" s="160" t="s">
        <v>722</v>
      </c>
      <c r="G280" s="161" t="s">
        <v>353</v>
      </c>
      <c r="H280" s="162">
        <v>2</v>
      </c>
      <c r="I280" s="163"/>
      <c r="J280" s="164">
        <f t="shared" si="45"/>
        <v>0</v>
      </c>
      <c r="K280" s="165"/>
      <c r="L280" s="30"/>
      <c r="M280" s="166" t="s">
        <v>1</v>
      </c>
      <c r="N280" s="130" t="s">
        <v>37</v>
      </c>
      <c r="P280" s="167">
        <f t="shared" si="46"/>
        <v>0</v>
      </c>
      <c r="Q280" s="167">
        <v>0.57199999999999995</v>
      </c>
      <c r="R280" s="167">
        <f t="shared" si="47"/>
        <v>1.1439999999999999</v>
      </c>
      <c r="S280" s="167">
        <v>0</v>
      </c>
      <c r="T280" s="168">
        <f t="shared" si="48"/>
        <v>0</v>
      </c>
      <c r="AR280" s="169" t="s">
        <v>245</v>
      </c>
      <c r="AT280" s="169" t="s">
        <v>241</v>
      </c>
      <c r="AU280" s="169" t="s">
        <v>83</v>
      </c>
      <c r="AY280" s="13" t="s">
        <v>239</v>
      </c>
      <c r="BE280" s="97">
        <f t="shared" si="49"/>
        <v>0</v>
      </c>
      <c r="BF280" s="97">
        <f t="shared" si="50"/>
        <v>0</v>
      </c>
      <c r="BG280" s="97">
        <f t="shared" si="51"/>
        <v>0</v>
      </c>
      <c r="BH280" s="97">
        <f t="shared" si="52"/>
        <v>0</v>
      </c>
      <c r="BI280" s="97">
        <f t="shared" si="53"/>
        <v>0</v>
      </c>
      <c r="BJ280" s="13" t="s">
        <v>83</v>
      </c>
      <c r="BK280" s="97">
        <f t="shared" si="54"/>
        <v>0</v>
      </c>
      <c r="BL280" s="13" t="s">
        <v>245</v>
      </c>
      <c r="BM280" s="169" t="s">
        <v>723</v>
      </c>
    </row>
    <row r="281" spans="2:65" s="1" customFormat="1" ht="33" customHeight="1" x14ac:dyDescent="0.2">
      <c r="B281" s="131"/>
      <c r="C281" s="158" t="s">
        <v>724</v>
      </c>
      <c r="D281" s="158" t="s">
        <v>241</v>
      </c>
      <c r="E281" s="159" t="s">
        <v>725</v>
      </c>
      <c r="F281" s="160" t="s">
        <v>726</v>
      </c>
      <c r="G281" s="161" t="s">
        <v>353</v>
      </c>
      <c r="H281" s="162">
        <v>2</v>
      </c>
      <c r="I281" s="163"/>
      <c r="J281" s="164">
        <f t="shared" si="45"/>
        <v>0</v>
      </c>
      <c r="K281" s="165"/>
      <c r="L281" s="30"/>
      <c r="M281" s="166" t="s">
        <v>1</v>
      </c>
      <c r="N281" s="130" t="s">
        <v>37</v>
      </c>
      <c r="P281" s="167">
        <f t="shared" si="46"/>
        <v>0</v>
      </c>
      <c r="Q281" s="167">
        <v>1.456</v>
      </c>
      <c r="R281" s="167">
        <f t="shared" si="47"/>
        <v>2.9119999999999999</v>
      </c>
      <c r="S281" s="167">
        <v>0</v>
      </c>
      <c r="T281" s="168">
        <f t="shared" si="48"/>
        <v>0</v>
      </c>
      <c r="AR281" s="169" t="s">
        <v>245</v>
      </c>
      <c r="AT281" s="169" t="s">
        <v>241</v>
      </c>
      <c r="AU281" s="169" t="s">
        <v>83</v>
      </c>
      <c r="AY281" s="13" t="s">
        <v>239</v>
      </c>
      <c r="BE281" s="97">
        <f t="shared" si="49"/>
        <v>0</v>
      </c>
      <c r="BF281" s="97">
        <f t="shared" si="50"/>
        <v>0</v>
      </c>
      <c r="BG281" s="97">
        <f t="shared" si="51"/>
        <v>0</v>
      </c>
      <c r="BH281" s="97">
        <f t="shared" si="52"/>
        <v>0</v>
      </c>
      <c r="BI281" s="97">
        <f t="shared" si="53"/>
        <v>0</v>
      </c>
      <c r="BJ281" s="13" t="s">
        <v>83</v>
      </c>
      <c r="BK281" s="97">
        <f t="shared" si="54"/>
        <v>0</v>
      </c>
      <c r="BL281" s="13" t="s">
        <v>245</v>
      </c>
      <c r="BM281" s="169" t="s">
        <v>727</v>
      </c>
    </row>
    <row r="282" spans="2:65" s="1" customFormat="1" ht="33" customHeight="1" x14ac:dyDescent="0.2">
      <c r="B282" s="131"/>
      <c r="C282" s="158" t="s">
        <v>728</v>
      </c>
      <c r="D282" s="158" t="s">
        <v>241</v>
      </c>
      <c r="E282" s="159" t="s">
        <v>729</v>
      </c>
      <c r="F282" s="160" t="s">
        <v>730</v>
      </c>
      <c r="G282" s="161" t="s">
        <v>353</v>
      </c>
      <c r="H282" s="162">
        <v>2</v>
      </c>
      <c r="I282" s="163"/>
      <c r="J282" s="164">
        <f t="shared" si="45"/>
        <v>0</v>
      </c>
      <c r="K282" s="165"/>
      <c r="L282" s="30"/>
      <c r="M282" s="166" t="s">
        <v>1</v>
      </c>
      <c r="N282" s="130" t="s">
        <v>37</v>
      </c>
      <c r="P282" s="167">
        <f t="shared" si="46"/>
        <v>0</v>
      </c>
      <c r="Q282" s="167">
        <v>1.4650000000000001</v>
      </c>
      <c r="R282" s="167">
        <f t="shared" si="47"/>
        <v>2.93</v>
      </c>
      <c r="S282" s="167">
        <v>0</v>
      </c>
      <c r="T282" s="168">
        <f t="shared" si="48"/>
        <v>0</v>
      </c>
      <c r="AR282" s="169" t="s">
        <v>245</v>
      </c>
      <c r="AT282" s="169" t="s">
        <v>241</v>
      </c>
      <c r="AU282" s="169" t="s">
        <v>83</v>
      </c>
      <c r="AY282" s="13" t="s">
        <v>239</v>
      </c>
      <c r="BE282" s="97">
        <f t="shared" si="49"/>
        <v>0</v>
      </c>
      <c r="BF282" s="97">
        <f t="shared" si="50"/>
        <v>0</v>
      </c>
      <c r="BG282" s="97">
        <f t="shared" si="51"/>
        <v>0</v>
      </c>
      <c r="BH282" s="97">
        <f t="shared" si="52"/>
        <v>0</v>
      </c>
      <c r="BI282" s="97">
        <f t="shared" si="53"/>
        <v>0</v>
      </c>
      <c r="BJ282" s="13" t="s">
        <v>83</v>
      </c>
      <c r="BK282" s="97">
        <f t="shared" si="54"/>
        <v>0</v>
      </c>
      <c r="BL282" s="13" t="s">
        <v>245</v>
      </c>
      <c r="BM282" s="169" t="s">
        <v>731</v>
      </c>
    </row>
    <row r="283" spans="2:65" s="1" customFormat="1" ht="33" customHeight="1" x14ac:dyDescent="0.2">
      <c r="B283" s="131"/>
      <c r="C283" s="158" t="s">
        <v>732</v>
      </c>
      <c r="D283" s="158" t="s">
        <v>241</v>
      </c>
      <c r="E283" s="159" t="s">
        <v>733</v>
      </c>
      <c r="F283" s="160" t="s">
        <v>734</v>
      </c>
      <c r="G283" s="161" t="s">
        <v>353</v>
      </c>
      <c r="H283" s="162">
        <v>9</v>
      </c>
      <c r="I283" s="163"/>
      <c r="J283" s="164">
        <f t="shared" si="45"/>
        <v>0</v>
      </c>
      <c r="K283" s="165"/>
      <c r="L283" s="30"/>
      <c r="M283" s="166" t="s">
        <v>1</v>
      </c>
      <c r="N283" s="130" t="s">
        <v>37</v>
      </c>
      <c r="P283" s="167">
        <f t="shared" si="46"/>
        <v>0</v>
      </c>
      <c r="Q283" s="167">
        <v>1.274</v>
      </c>
      <c r="R283" s="167">
        <f t="shared" si="47"/>
        <v>11.466000000000001</v>
      </c>
      <c r="S283" s="167">
        <v>0</v>
      </c>
      <c r="T283" s="168">
        <f t="shared" si="48"/>
        <v>0</v>
      </c>
      <c r="AR283" s="169" t="s">
        <v>245</v>
      </c>
      <c r="AT283" s="169" t="s">
        <v>241</v>
      </c>
      <c r="AU283" s="169" t="s">
        <v>83</v>
      </c>
      <c r="AY283" s="13" t="s">
        <v>239</v>
      </c>
      <c r="BE283" s="97">
        <f t="shared" si="49"/>
        <v>0</v>
      </c>
      <c r="BF283" s="97">
        <f t="shared" si="50"/>
        <v>0</v>
      </c>
      <c r="BG283" s="97">
        <f t="shared" si="51"/>
        <v>0</v>
      </c>
      <c r="BH283" s="97">
        <f t="shared" si="52"/>
        <v>0</v>
      </c>
      <c r="BI283" s="97">
        <f t="shared" si="53"/>
        <v>0</v>
      </c>
      <c r="BJ283" s="13" t="s">
        <v>83</v>
      </c>
      <c r="BK283" s="97">
        <f t="shared" si="54"/>
        <v>0</v>
      </c>
      <c r="BL283" s="13" t="s">
        <v>245</v>
      </c>
      <c r="BM283" s="169" t="s">
        <v>735</v>
      </c>
    </row>
    <row r="284" spans="2:65" s="1" customFormat="1" ht="33" customHeight="1" x14ac:dyDescent="0.2">
      <c r="B284" s="131"/>
      <c r="C284" s="158" t="s">
        <v>736</v>
      </c>
      <c r="D284" s="158" t="s">
        <v>241</v>
      </c>
      <c r="E284" s="159" t="s">
        <v>737</v>
      </c>
      <c r="F284" s="160" t="s">
        <v>738</v>
      </c>
      <c r="G284" s="161" t="s">
        <v>353</v>
      </c>
      <c r="H284" s="162">
        <v>2</v>
      </c>
      <c r="I284" s="163"/>
      <c r="J284" s="164">
        <f t="shared" si="45"/>
        <v>0</v>
      </c>
      <c r="K284" s="165"/>
      <c r="L284" s="30"/>
      <c r="M284" s="166" t="s">
        <v>1</v>
      </c>
      <c r="N284" s="130" t="s">
        <v>37</v>
      </c>
      <c r="P284" s="167">
        <f t="shared" si="46"/>
        <v>0</v>
      </c>
      <c r="Q284" s="167">
        <v>9.9320000000000004</v>
      </c>
      <c r="R284" s="167">
        <f t="shared" si="47"/>
        <v>19.864000000000001</v>
      </c>
      <c r="S284" s="167">
        <v>0</v>
      </c>
      <c r="T284" s="168">
        <f t="shared" si="48"/>
        <v>0</v>
      </c>
      <c r="AR284" s="169" t="s">
        <v>245</v>
      </c>
      <c r="AT284" s="169" t="s">
        <v>241</v>
      </c>
      <c r="AU284" s="169" t="s">
        <v>83</v>
      </c>
      <c r="AY284" s="13" t="s">
        <v>239</v>
      </c>
      <c r="BE284" s="97">
        <f t="shared" si="49"/>
        <v>0</v>
      </c>
      <c r="BF284" s="97">
        <f t="shared" si="50"/>
        <v>0</v>
      </c>
      <c r="BG284" s="97">
        <f t="shared" si="51"/>
        <v>0</v>
      </c>
      <c r="BH284" s="97">
        <f t="shared" si="52"/>
        <v>0</v>
      </c>
      <c r="BI284" s="97">
        <f t="shared" si="53"/>
        <v>0</v>
      </c>
      <c r="BJ284" s="13" t="s">
        <v>83</v>
      </c>
      <c r="BK284" s="97">
        <f t="shared" si="54"/>
        <v>0</v>
      </c>
      <c r="BL284" s="13" t="s">
        <v>245</v>
      </c>
      <c r="BM284" s="169" t="s">
        <v>739</v>
      </c>
    </row>
    <row r="285" spans="2:65" s="1" customFormat="1" ht="33" customHeight="1" x14ac:dyDescent="0.2">
      <c r="B285" s="131"/>
      <c r="C285" s="158" t="s">
        <v>740</v>
      </c>
      <c r="D285" s="158" t="s">
        <v>241</v>
      </c>
      <c r="E285" s="159" t="s">
        <v>741</v>
      </c>
      <c r="F285" s="160" t="s">
        <v>742</v>
      </c>
      <c r="G285" s="161" t="s">
        <v>353</v>
      </c>
      <c r="H285" s="162">
        <v>2</v>
      </c>
      <c r="I285" s="163"/>
      <c r="J285" s="164">
        <f t="shared" si="45"/>
        <v>0</v>
      </c>
      <c r="K285" s="165"/>
      <c r="L285" s="30"/>
      <c r="M285" s="166" t="s">
        <v>1</v>
      </c>
      <c r="N285" s="130" t="s">
        <v>37</v>
      </c>
      <c r="P285" s="167">
        <f t="shared" si="46"/>
        <v>0</v>
      </c>
      <c r="Q285" s="167">
        <v>9.9320000000000004</v>
      </c>
      <c r="R285" s="167">
        <f t="shared" si="47"/>
        <v>19.864000000000001</v>
      </c>
      <c r="S285" s="167">
        <v>0</v>
      </c>
      <c r="T285" s="168">
        <f t="shared" si="48"/>
        <v>0</v>
      </c>
      <c r="AR285" s="169" t="s">
        <v>245</v>
      </c>
      <c r="AT285" s="169" t="s">
        <v>241</v>
      </c>
      <c r="AU285" s="169" t="s">
        <v>83</v>
      </c>
      <c r="AY285" s="13" t="s">
        <v>239</v>
      </c>
      <c r="BE285" s="97">
        <f t="shared" si="49"/>
        <v>0</v>
      </c>
      <c r="BF285" s="97">
        <f t="shared" si="50"/>
        <v>0</v>
      </c>
      <c r="BG285" s="97">
        <f t="shared" si="51"/>
        <v>0</v>
      </c>
      <c r="BH285" s="97">
        <f t="shared" si="52"/>
        <v>0</v>
      </c>
      <c r="BI285" s="97">
        <f t="shared" si="53"/>
        <v>0</v>
      </c>
      <c r="BJ285" s="13" t="s">
        <v>83</v>
      </c>
      <c r="BK285" s="97">
        <f t="shared" si="54"/>
        <v>0</v>
      </c>
      <c r="BL285" s="13" t="s">
        <v>245</v>
      </c>
      <c r="BM285" s="169" t="s">
        <v>743</v>
      </c>
    </row>
    <row r="286" spans="2:65" s="1" customFormat="1" ht="33" customHeight="1" x14ac:dyDescent="0.2">
      <c r="B286" s="131"/>
      <c r="C286" s="158" t="s">
        <v>744</v>
      </c>
      <c r="D286" s="158" t="s">
        <v>241</v>
      </c>
      <c r="E286" s="159" t="s">
        <v>745</v>
      </c>
      <c r="F286" s="160" t="s">
        <v>746</v>
      </c>
      <c r="G286" s="161" t="s">
        <v>353</v>
      </c>
      <c r="H286" s="162">
        <v>9</v>
      </c>
      <c r="I286" s="163"/>
      <c r="J286" s="164">
        <f t="shared" si="45"/>
        <v>0</v>
      </c>
      <c r="K286" s="165"/>
      <c r="L286" s="30"/>
      <c r="M286" s="166" t="s">
        <v>1</v>
      </c>
      <c r="N286" s="130" t="s">
        <v>37</v>
      </c>
      <c r="P286" s="167">
        <f t="shared" si="46"/>
        <v>0</v>
      </c>
      <c r="Q286" s="167">
        <v>1.274</v>
      </c>
      <c r="R286" s="167">
        <f t="shared" si="47"/>
        <v>11.466000000000001</v>
      </c>
      <c r="S286" s="167">
        <v>0</v>
      </c>
      <c r="T286" s="168">
        <f t="shared" si="48"/>
        <v>0</v>
      </c>
      <c r="AR286" s="169" t="s">
        <v>245</v>
      </c>
      <c r="AT286" s="169" t="s">
        <v>241</v>
      </c>
      <c r="AU286" s="169" t="s">
        <v>83</v>
      </c>
      <c r="AY286" s="13" t="s">
        <v>239</v>
      </c>
      <c r="BE286" s="97">
        <f t="shared" si="49"/>
        <v>0</v>
      </c>
      <c r="BF286" s="97">
        <f t="shared" si="50"/>
        <v>0</v>
      </c>
      <c r="BG286" s="97">
        <f t="shared" si="51"/>
        <v>0</v>
      </c>
      <c r="BH286" s="97">
        <f t="shared" si="52"/>
        <v>0</v>
      </c>
      <c r="BI286" s="97">
        <f t="shared" si="53"/>
        <v>0</v>
      </c>
      <c r="BJ286" s="13" t="s">
        <v>83</v>
      </c>
      <c r="BK286" s="97">
        <f t="shared" si="54"/>
        <v>0</v>
      </c>
      <c r="BL286" s="13" t="s">
        <v>245</v>
      </c>
      <c r="BM286" s="169" t="s">
        <v>747</v>
      </c>
    </row>
    <row r="287" spans="2:65" s="1" customFormat="1" ht="33" customHeight="1" x14ac:dyDescent="0.2">
      <c r="B287" s="131"/>
      <c r="C287" s="158" t="s">
        <v>748</v>
      </c>
      <c r="D287" s="158" t="s">
        <v>241</v>
      </c>
      <c r="E287" s="159" t="s">
        <v>749</v>
      </c>
      <c r="F287" s="160" t="s">
        <v>750</v>
      </c>
      <c r="G287" s="161" t="s">
        <v>353</v>
      </c>
      <c r="H287" s="162">
        <v>10</v>
      </c>
      <c r="I287" s="163"/>
      <c r="J287" s="164">
        <f t="shared" si="45"/>
        <v>0</v>
      </c>
      <c r="K287" s="165"/>
      <c r="L287" s="30"/>
      <c r="M287" s="166" t="s">
        <v>1</v>
      </c>
      <c r="N287" s="130" t="s">
        <v>37</v>
      </c>
      <c r="P287" s="167">
        <f t="shared" si="46"/>
        <v>0</v>
      </c>
      <c r="Q287" s="167">
        <v>24.7</v>
      </c>
      <c r="R287" s="167">
        <f t="shared" si="47"/>
        <v>247</v>
      </c>
      <c r="S287" s="167">
        <v>0</v>
      </c>
      <c r="T287" s="168">
        <f t="shared" si="48"/>
        <v>0</v>
      </c>
      <c r="AR287" s="169" t="s">
        <v>245</v>
      </c>
      <c r="AT287" s="169" t="s">
        <v>241</v>
      </c>
      <c r="AU287" s="169" t="s">
        <v>83</v>
      </c>
      <c r="AY287" s="13" t="s">
        <v>239</v>
      </c>
      <c r="BE287" s="97">
        <f t="shared" si="49"/>
        <v>0</v>
      </c>
      <c r="BF287" s="97">
        <f t="shared" si="50"/>
        <v>0</v>
      </c>
      <c r="BG287" s="97">
        <f t="shared" si="51"/>
        <v>0</v>
      </c>
      <c r="BH287" s="97">
        <f t="shared" si="52"/>
        <v>0</v>
      </c>
      <c r="BI287" s="97">
        <f t="shared" si="53"/>
        <v>0</v>
      </c>
      <c r="BJ287" s="13" t="s">
        <v>83</v>
      </c>
      <c r="BK287" s="97">
        <f t="shared" si="54"/>
        <v>0</v>
      </c>
      <c r="BL287" s="13" t="s">
        <v>245</v>
      </c>
      <c r="BM287" s="169" t="s">
        <v>751</v>
      </c>
    </row>
    <row r="288" spans="2:65" s="1" customFormat="1" ht="33" customHeight="1" x14ac:dyDescent="0.2">
      <c r="B288" s="131"/>
      <c r="C288" s="158" t="s">
        <v>752</v>
      </c>
      <c r="D288" s="158" t="s">
        <v>241</v>
      </c>
      <c r="E288" s="159" t="s">
        <v>753</v>
      </c>
      <c r="F288" s="160" t="s">
        <v>754</v>
      </c>
      <c r="G288" s="161" t="s">
        <v>353</v>
      </c>
      <c r="H288" s="162">
        <v>2</v>
      </c>
      <c r="I288" s="163"/>
      <c r="J288" s="164">
        <f t="shared" si="45"/>
        <v>0</v>
      </c>
      <c r="K288" s="165"/>
      <c r="L288" s="30"/>
      <c r="M288" s="166" t="s">
        <v>1</v>
      </c>
      <c r="N288" s="130" t="s">
        <v>37</v>
      </c>
      <c r="P288" s="167">
        <f t="shared" si="46"/>
        <v>0</v>
      </c>
      <c r="Q288" s="167">
        <v>26.234000000000002</v>
      </c>
      <c r="R288" s="167">
        <f t="shared" si="47"/>
        <v>52.468000000000004</v>
      </c>
      <c r="S288" s="167">
        <v>0</v>
      </c>
      <c r="T288" s="168">
        <f t="shared" si="48"/>
        <v>0</v>
      </c>
      <c r="AR288" s="169" t="s">
        <v>245</v>
      </c>
      <c r="AT288" s="169" t="s">
        <v>241</v>
      </c>
      <c r="AU288" s="169" t="s">
        <v>83</v>
      </c>
      <c r="AY288" s="13" t="s">
        <v>239</v>
      </c>
      <c r="BE288" s="97">
        <f t="shared" si="49"/>
        <v>0</v>
      </c>
      <c r="BF288" s="97">
        <f t="shared" si="50"/>
        <v>0</v>
      </c>
      <c r="BG288" s="97">
        <f t="shared" si="51"/>
        <v>0</v>
      </c>
      <c r="BH288" s="97">
        <f t="shared" si="52"/>
        <v>0</v>
      </c>
      <c r="BI288" s="97">
        <f t="shared" si="53"/>
        <v>0</v>
      </c>
      <c r="BJ288" s="13" t="s">
        <v>83</v>
      </c>
      <c r="BK288" s="97">
        <f t="shared" si="54"/>
        <v>0</v>
      </c>
      <c r="BL288" s="13" t="s">
        <v>245</v>
      </c>
      <c r="BM288" s="169" t="s">
        <v>755</v>
      </c>
    </row>
    <row r="289" spans="2:65" s="1" customFormat="1" ht="33" customHeight="1" x14ac:dyDescent="0.2">
      <c r="B289" s="131"/>
      <c r="C289" s="158" t="s">
        <v>756</v>
      </c>
      <c r="D289" s="158" t="s">
        <v>241</v>
      </c>
      <c r="E289" s="159" t="s">
        <v>757</v>
      </c>
      <c r="F289" s="160" t="s">
        <v>758</v>
      </c>
      <c r="G289" s="161" t="s">
        <v>353</v>
      </c>
      <c r="H289" s="162">
        <v>2</v>
      </c>
      <c r="I289" s="163"/>
      <c r="J289" s="164">
        <f t="shared" si="45"/>
        <v>0</v>
      </c>
      <c r="K289" s="165"/>
      <c r="L289" s="30"/>
      <c r="M289" s="166" t="s">
        <v>1</v>
      </c>
      <c r="N289" s="130" t="s">
        <v>37</v>
      </c>
      <c r="P289" s="167">
        <f t="shared" si="46"/>
        <v>0</v>
      </c>
      <c r="Q289" s="167">
        <v>26.234000000000002</v>
      </c>
      <c r="R289" s="167">
        <f t="shared" si="47"/>
        <v>52.468000000000004</v>
      </c>
      <c r="S289" s="167">
        <v>0</v>
      </c>
      <c r="T289" s="168">
        <f t="shared" si="48"/>
        <v>0</v>
      </c>
      <c r="AR289" s="169" t="s">
        <v>245</v>
      </c>
      <c r="AT289" s="169" t="s">
        <v>241</v>
      </c>
      <c r="AU289" s="169" t="s">
        <v>83</v>
      </c>
      <c r="AY289" s="13" t="s">
        <v>239</v>
      </c>
      <c r="BE289" s="97">
        <f t="shared" si="49"/>
        <v>0</v>
      </c>
      <c r="BF289" s="97">
        <f t="shared" si="50"/>
        <v>0</v>
      </c>
      <c r="BG289" s="97">
        <f t="shared" si="51"/>
        <v>0</v>
      </c>
      <c r="BH289" s="97">
        <f t="shared" si="52"/>
        <v>0</v>
      </c>
      <c r="BI289" s="97">
        <f t="shared" si="53"/>
        <v>0</v>
      </c>
      <c r="BJ289" s="13" t="s">
        <v>83</v>
      </c>
      <c r="BK289" s="97">
        <f t="shared" si="54"/>
        <v>0</v>
      </c>
      <c r="BL289" s="13" t="s">
        <v>245</v>
      </c>
      <c r="BM289" s="169" t="s">
        <v>759</v>
      </c>
    </row>
    <row r="290" spans="2:65" s="1" customFormat="1" ht="33" customHeight="1" x14ac:dyDescent="0.2">
      <c r="B290" s="131"/>
      <c r="C290" s="158" t="s">
        <v>760</v>
      </c>
      <c r="D290" s="158" t="s">
        <v>241</v>
      </c>
      <c r="E290" s="159" t="s">
        <v>761</v>
      </c>
      <c r="F290" s="160" t="s">
        <v>762</v>
      </c>
      <c r="G290" s="161" t="s">
        <v>353</v>
      </c>
      <c r="H290" s="162">
        <v>10</v>
      </c>
      <c r="I290" s="163"/>
      <c r="J290" s="164">
        <f t="shared" si="45"/>
        <v>0</v>
      </c>
      <c r="K290" s="165"/>
      <c r="L290" s="30"/>
      <c r="M290" s="166" t="s">
        <v>1</v>
      </c>
      <c r="N290" s="130" t="s">
        <v>37</v>
      </c>
      <c r="P290" s="167">
        <f t="shared" si="46"/>
        <v>0</v>
      </c>
      <c r="Q290" s="167">
        <v>24.7</v>
      </c>
      <c r="R290" s="167">
        <f t="shared" si="47"/>
        <v>247</v>
      </c>
      <c r="S290" s="167">
        <v>0</v>
      </c>
      <c r="T290" s="168">
        <f t="shared" si="48"/>
        <v>0</v>
      </c>
      <c r="AR290" s="169" t="s">
        <v>245</v>
      </c>
      <c r="AT290" s="169" t="s">
        <v>241</v>
      </c>
      <c r="AU290" s="169" t="s">
        <v>83</v>
      </c>
      <c r="AY290" s="13" t="s">
        <v>239</v>
      </c>
      <c r="BE290" s="97">
        <f t="shared" si="49"/>
        <v>0</v>
      </c>
      <c r="BF290" s="97">
        <f t="shared" si="50"/>
        <v>0</v>
      </c>
      <c r="BG290" s="97">
        <f t="shared" si="51"/>
        <v>0</v>
      </c>
      <c r="BH290" s="97">
        <f t="shared" si="52"/>
        <v>0</v>
      </c>
      <c r="BI290" s="97">
        <f t="shared" si="53"/>
        <v>0</v>
      </c>
      <c r="BJ290" s="13" t="s">
        <v>83</v>
      </c>
      <c r="BK290" s="97">
        <f t="shared" si="54"/>
        <v>0</v>
      </c>
      <c r="BL290" s="13" t="s">
        <v>245</v>
      </c>
      <c r="BM290" s="169" t="s">
        <v>763</v>
      </c>
    </row>
    <row r="291" spans="2:65" s="1" customFormat="1" ht="33" customHeight="1" x14ac:dyDescent="0.2">
      <c r="B291" s="131"/>
      <c r="C291" s="158" t="s">
        <v>764</v>
      </c>
      <c r="D291" s="158" t="s">
        <v>241</v>
      </c>
      <c r="E291" s="159" t="s">
        <v>765</v>
      </c>
      <c r="F291" s="160" t="s">
        <v>766</v>
      </c>
      <c r="G291" s="161" t="s">
        <v>353</v>
      </c>
      <c r="H291" s="162">
        <v>6</v>
      </c>
      <c r="I291" s="163"/>
      <c r="J291" s="164">
        <f t="shared" si="45"/>
        <v>0</v>
      </c>
      <c r="K291" s="165"/>
      <c r="L291" s="30"/>
      <c r="M291" s="166" t="s">
        <v>1</v>
      </c>
      <c r="N291" s="130" t="s">
        <v>37</v>
      </c>
      <c r="P291" s="167">
        <f t="shared" si="46"/>
        <v>0</v>
      </c>
      <c r="Q291" s="167">
        <v>6.63</v>
      </c>
      <c r="R291" s="167">
        <f t="shared" si="47"/>
        <v>39.78</v>
      </c>
      <c r="S291" s="167">
        <v>0</v>
      </c>
      <c r="T291" s="168">
        <f t="shared" si="48"/>
        <v>0</v>
      </c>
      <c r="AR291" s="169" t="s">
        <v>245</v>
      </c>
      <c r="AT291" s="169" t="s">
        <v>241</v>
      </c>
      <c r="AU291" s="169" t="s">
        <v>83</v>
      </c>
      <c r="AY291" s="13" t="s">
        <v>239</v>
      </c>
      <c r="BE291" s="97">
        <f t="shared" si="49"/>
        <v>0</v>
      </c>
      <c r="BF291" s="97">
        <f t="shared" si="50"/>
        <v>0</v>
      </c>
      <c r="BG291" s="97">
        <f t="shared" si="51"/>
        <v>0</v>
      </c>
      <c r="BH291" s="97">
        <f t="shared" si="52"/>
        <v>0</v>
      </c>
      <c r="BI291" s="97">
        <f t="shared" si="53"/>
        <v>0</v>
      </c>
      <c r="BJ291" s="13" t="s">
        <v>83</v>
      </c>
      <c r="BK291" s="97">
        <f t="shared" si="54"/>
        <v>0</v>
      </c>
      <c r="BL291" s="13" t="s">
        <v>245</v>
      </c>
      <c r="BM291" s="169" t="s">
        <v>767</v>
      </c>
    </row>
    <row r="292" spans="2:65" s="1" customFormat="1" ht="33" customHeight="1" x14ac:dyDescent="0.2">
      <c r="B292" s="131"/>
      <c r="C292" s="158" t="s">
        <v>768</v>
      </c>
      <c r="D292" s="158" t="s">
        <v>241</v>
      </c>
      <c r="E292" s="159" t="s">
        <v>769</v>
      </c>
      <c r="F292" s="160" t="s">
        <v>770</v>
      </c>
      <c r="G292" s="161" t="s">
        <v>353</v>
      </c>
      <c r="H292" s="162">
        <v>6</v>
      </c>
      <c r="I292" s="163"/>
      <c r="J292" s="164">
        <f t="shared" si="45"/>
        <v>0</v>
      </c>
      <c r="K292" s="165"/>
      <c r="L292" s="30"/>
      <c r="M292" s="166" t="s">
        <v>1</v>
      </c>
      <c r="N292" s="130" t="s">
        <v>37</v>
      </c>
      <c r="P292" s="167">
        <f t="shared" si="46"/>
        <v>0</v>
      </c>
      <c r="Q292" s="167">
        <v>6.63</v>
      </c>
      <c r="R292" s="167">
        <f t="shared" si="47"/>
        <v>39.78</v>
      </c>
      <c r="S292" s="167">
        <v>0</v>
      </c>
      <c r="T292" s="168">
        <f t="shared" si="48"/>
        <v>0</v>
      </c>
      <c r="AR292" s="169" t="s">
        <v>245</v>
      </c>
      <c r="AT292" s="169" t="s">
        <v>241</v>
      </c>
      <c r="AU292" s="169" t="s">
        <v>83</v>
      </c>
      <c r="AY292" s="13" t="s">
        <v>239</v>
      </c>
      <c r="BE292" s="97">
        <f t="shared" si="49"/>
        <v>0</v>
      </c>
      <c r="BF292" s="97">
        <f t="shared" si="50"/>
        <v>0</v>
      </c>
      <c r="BG292" s="97">
        <f t="shared" si="51"/>
        <v>0</v>
      </c>
      <c r="BH292" s="97">
        <f t="shared" si="52"/>
        <v>0</v>
      </c>
      <c r="BI292" s="97">
        <f t="shared" si="53"/>
        <v>0</v>
      </c>
      <c r="BJ292" s="13" t="s">
        <v>83</v>
      </c>
      <c r="BK292" s="97">
        <f t="shared" si="54"/>
        <v>0</v>
      </c>
      <c r="BL292" s="13" t="s">
        <v>245</v>
      </c>
      <c r="BM292" s="169" t="s">
        <v>771</v>
      </c>
    </row>
    <row r="293" spans="2:65" s="1" customFormat="1" ht="37.9" customHeight="1" x14ac:dyDescent="0.2">
      <c r="B293" s="131"/>
      <c r="C293" s="158" t="s">
        <v>772</v>
      </c>
      <c r="D293" s="158" t="s">
        <v>241</v>
      </c>
      <c r="E293" s="159" t="s">
        <v>773</v>
      </c>
      <c r="F293" s="160" t="s">
        <v>774</v>
      </c>
      <c r="G293" s="161" t="s">
        <v>353</v>
      </c>
      <c r="H293" s="162">
        <v>72</v>
      </c>
      <c r="I293" s="163"/>
      <c r="J293" s="164">
        <f t="shared" si="45"/>
        <v>0</v>
      </c>
      <c r="K293" s="165"/>
      <c r="L293" s="30"/>
      <c r="M293" s="166" t="s">
        <v>1</v>
      </c>
      <c r="N293" s="130" t="s">
        <v>37</v>
      </c>
      <c r="P293" s="167">
        <f t="shared" si="46"/>
        <v>0</v>
      </c>
      <c r="Q293" s="167">
        <v>0.36399999999999999</v>
      </c>
      <c r="R293" s="167">
        <f t="shared" si="47"/>
        <v>26.207999999999998</v>
      </c>
      <c r="S293" s="167">
        <v>0</v>
      </c>
      <c r="T293" s="168">
        <f t="shared" si="48"/>
        <v>0</v>
      </c>
      <c r="AR293" s="169" t="s">
        <v>245</v>
      </c>
      <c r="AT293" s="169" t="s">
        <v>241</v>
      </c>
      <c r="AU293" s="169" t="s">
        <v>83</v>
      </c>
      <c r="AY293" s="13" t="s">
        <v>239</v>
      </c>
      <c r="BE293" s="97">
        <f t="shared" si="49"/>
        <v>0</v>
      </c>
      <c r="BF293" s="97">
        <f t="shared" si="50"/>
        <v>0</v>
      </c>
      <c r="BG293" s="97">
        <f t="shared" si="51"/>
        <v>0</v>
      </c>
      <c r="BH293" s="97">
        <f t="shared" si="52"/>
        <v>0</v>
      </c>
      <c r="BI293" s="97">
        <f t="shared" si="53"/>
        <v>0</v>
      </c>
      <c r="BJ293" s="13" t="s">
        <v>83</v>
      </c>
      <c r="BK293" s="97">
        <f t="shared" si="54"/>
        <v>0</v>
      </c>
      <c r="BL293" s="13" t="s">
        <v>245</v>
      </c>
      <c r="BM293" s="169" t="s">
        <v>775</v>
      </c>
    </row>
    <row r="294" spans="2:65" s="1" customFormat="1" ht="37.9" customHeight="1" x14ac:dyDescent="0.2">
      <c r="B294" s="131"/>
      <c r="C294" s="158" t="s">
        <v>776</v>
      </c>
      <c r="D294" s="158" t="s">
        <v>241</v>
      </c>
      <c r="E294" s="159" t="s">
        <v>777</v>
      </c>
      <c r="F294" s="160" t="s">
        <v>778</v>
      </c>
      <c r="G294" s="161" t="s">
        <v>353</v>
      </c>
      <c r="H294" s="162">
        <v>66</v>
      </c>
      <c r="I294" s="163"/>
      <c r="J294" s="164">
        <f t="shared" si="45"/>
        <v>0</v>
      </c>
      <c r="K294" s="165"/>
      <c r="L294" s="30"/>
      <c r="M294" s="166" t="s">
        <v>1</v>
      </c>
      <c r="N294" s="130" t="s">
        <v>37</v>
      </c>
      <c r="P294" s="167">
        <f t="shared" si="46"/>
        <v>0</v>
      </c>
      <c r="Q294" s="167">
        <v>0.36399999999999999</v>
      </c>
      <c r="R294" s="167">
        <f t="shared" si="47"/>
        <v>24.024000000000001</v>
      </c>
      <c r="S294" s="167">
        <v>0</v>
      </c>
      <c r="T294" s="168">
        <f t="shared" si="48"/>
        <v>0</v>
      </c>
      <c r="AR294" s="169" t="s">
        <v>245</v>
      </c>
      <c r="AT294" s="169" t="s">
        <v>241</v>
      </c>
      <c r="AU294" s="169" t="s">
        <v>83</v>
      </c>
      <c r="AY294" s="13" t="s">
        <v>239</v>
      </c>
      <c r="BE294" s="97">
        <f t="shared" si="49"/>
        <v>0</v>
      </c>
      <c r="BF294" s="97">
        <f t="shared" si="50"/>
        <v>0</v>
      </c>
      <c r="BG294" s="97">
        <f t="shared" si="51"/>
        <v>0</v>
      </c>
      <c r="BH294" s="97">
        <f t="shared" si="52"/>
        <v>0</v>
      </c>
      <c r="BI294" s="97">
        <f t="shared" si="53"/>
        <v>0</v>
      </c>
      <c r="BJ294" s="13" t="s">
        <v>83</v>
      </c>
      <c r="BK294" s="97">
        <f t="shared" si="54"/>
        <v>0</v>
      </c>
      <c r="BL294" s="13" t="s">
        <v>245</v>
      </c>
      <c r="BM294" s="169" t="s">
        <v>779</v>
      </c>
    </row>
    <row r="295" spans="2:65" s="1" customFormat="1" ht="37.9" customHeight="1" x14ac:dyDescent="0.2">
      <c r="B295" s="131"/>
      <c r="C295" s="158" t="s">
        <v>780</v>
      </c>
      <c r="D295" s="158" t="s">
        <v>241</v>
      </c>
      <c r="E295" s="159" t="s">
        <v>781</v>
      </c>
      <c r="F295" s="160" t="s">
        <v>782</v>
      </c>
      <c r="G295" s="161" t="s">
        <v>353</v>
      </c>
      <c r="H295" s="162">
        <v>24</v>
      </c>
      <c r="I295" s="163"/>
      <c r="J295" s="164">
        <f t="shared" si="45"/>
        <v>0</v>
      </c>
      <c r="K295" s="165"/>
      <c r="L295" s="30"/>
      <c r="M295" s="166" t="s">
        <v>1</v>
      </c>
      <c r="N295" s="130" t="s">
        <v>37</v>
      </c>
      <c r="P295" s="167">
        <f t="shared" si="46"/>
        <v>0</v>
      </c>
      <c r="Q295" s="167">
        <v>0.33800000000000002</v>
      </c>
      <c r="R295" s="167">
        <f t="shared" si="47"/>
        <v>8.1120000000000001</v>
      </c>
      <c r="S295" s="167">
        <v>0</v>
      </c>
      <c r="T295" s="168">
        <f t="shared" si="48"/>
        <v>0</v>
      </c>
      <c r="AR295" s="169" t="s">
        <v>245</v>
      </c>
      <c r="AT295" s="169" t="s">
        <v>241</v>
      </c>
      <c r="AU295" s="169" t="s">
        <v>83</v>
      </c>
      <c r="AY295" s="13" t="s">
        <v>239</v>
      </c>
      <c r="BE295" s="97">
        <f t="shared" si="49"/>
        <v>0</v>
      </c>
      <c r="BF295" s="97">
        <f t="shared" si="50"/>
        <v>0</v>
      </c>
      <c r="BG295" s="97">
        <f t="shared" si="51"/>
        <v>0</v>
      </c>
      <c r="BH295" s="97">
        <f t="shared" si="52"/>
        <v>0</v>
      </c>
      <c r="BI295" s="97">
        <f t="shared" si="53"/>
        <v>0</v>
      </c>
      <c r="BJ295" s="13" t="s">
        <v>83</v>
      </c>
      <c r="BK295" s="97">
        <f t="shared" si="54"/>
        <v>0</v>
      </c>
      <c r="BL295" s="13" t="s">
        <v>245</v>
      </c>
      <c r="BM295" s="169" t="s">
        <v>783</v>
      </c>
    </row>
    <row r="296" spans="2:65" s="1" customFormat="1" ht="37.9" customHeight="1" x14ac:dyDescent="0.2">
      <c r="B296" s="131"/>
      <c r="C296" s="158" t="s">
        <v>784</v>
      </c>
      <c r="D296" s="158" t="s">
        <v>241</v>
      </c>
      <c r="E296" s="159" t="s">
        <v>785</v>
      </c>
      <c r="F296" s="160" t="s">
        <v>786</v>
      </c>
      <c r="G296" s="161" t="s">
        <v>353</v>
      </c>
      <c r="H296" s="162">
        <v>24</v>
      </c>
      <c r="I296" s="163"/>
      <c r="J296" s="164">
        <f t="shared" ref="J296:J310" si="55">ROUND(I296*H296,2)</f>
        <v>0</v>
      </c>
      <c r="K296" s="165"/>
      <c r="L296" s="30"/>
      <c r="M296" s="166" t="s">
        <v>1</v>
      </c>
      <c r="N296" s="130" t="s">
        <v>37</v>
      </c>
      <c r="P296" s="167">
        <f t="shared" ref="P296:P310" si="56">O296*H296</f>
        <v>0</v>
      </c>
      <c r="Q296" s="167">
        <v>0.33800000000000002</v>
      </c>
      <c r="R296" s="167">
        <f t="shared" ref="R296:R310" si="57">Q296*H296</f>
        <v>8.1120000000000001</v>
      </c>
      <c r="S296" s="167">
        <v>0</v>
      </c>
      <c r="T296" s="168">
        <f t="shared" ref="T296:T310" si="58">S296*H296</f>
        <v>0</v>
      </c>
      <c r="AR296" s="169" t="s">
        <v>245</v>
      </c>
      <c r="AT296" s="169" t="s">
        <v>241</v>
      </c>
      <c r="AU296" s="169" t="s">
        <v>83</v>
      </c>
      <c r="AY296" s="13" t="s">
        <v>239</v>
      </c>
      <c r="BE296" s="97">
        <f t="shared" ref="BE296:BE310" si="59">IF(N296="základná",J296,0)</f>
        <v>0</v>
      </c>
      <c r="BF296" s="97">
        <f t="shared" ref="BF296:BF310" si="60">IF(N296="znížená",J296,0)</f>
        <v>0</v>
      </c>
      <c r="BG296" s="97">
        <f t="shared" ref="BG296:BG310" si="61">IF(N296="zákl. prenesená",J296,0)</f>
        <v>0</v>
      </c>
      <c r="BH296" s="97">
        <f t="shared" ref="BH296:BH310" si="62">IF(N296="zníž. prenesená",J296,0)</f>
        <v>0</v>
      </c>
      <c r="BI296" s="97">
        <f t="shared" ref="BI296:BI310" si="63">IF(N296="nulová",J296,0)</f>
        <v>0</v>
      </c>
      <c r="BJ296" s="13" t="s">
        <v>83</v>
      </c>
      <c r="BK296" s="97">
        <f t="shared" ref="BK296:BK310" si="64">ROUND(I296*H296,2)</f>
        <v>0</v>
      </c>
      <c r="BL296" s="13" t="s">
        <v>245</v>
      </c>
      <c r="BM296" s="169" t="s">
        <v>787</v>
      </c>
    </row>
    <row r="297" spans="2:65" s="1" customFormat="1" ht="37.9" customHeight="1" x14ac:dyDescent="0.2">
      <c r="B297" s="131"/>
      <c r="C297" s="158" t="s">
        <v>788</v>
      </c>
      <c r="D297" s="158" t="s">
        <v>241</v>
      </c>
      <c r="E297" s="159" t="s">
        <v>789</v>
      </c>
      <c r="F297" s="160" t="s">
        <v>790</v>
      </c>
      <c r="G297" s="161" t="s">
        <v>353</v>
      </c>
      <c r="H297" s="162">
        <v>38</v>
      </c>
      <c r="I297" s="163"/>
      <c r="J297" s="164">
        <f t="shared" si="55"/>
        <v>0</v>
      </c>
      <c r="K297" s="165"/>
      <c r="L297" s="30"/>
      <c r="M297" s="166" t="s">
        <v>1</v>
      </c>
      <c r="N297" s="130" t="s">
        <v>37</v>
      </c>
      <c r="P297" s="167">
        <f t="shared" si="56"/>
        <v>0</v>
      </c>
      <c r="Q297" s="167">
        <v>0.624</v>
      </c>
      <c r="R297" s="167">
        <f t="shared" si="57"/>
        <v>23.712</v>
      </c>
      <c r="S297" s="167">
        <v>0</v>
      </c>
      <c r="T297" s="168">
        <f t="shared" si="58"/>
        <v>0</v>
      </c>
      <c r="AR297" s="169" t="s">
        <v>245</v>
      </c>
      <c r="AT297" s="169" t="s">
        <v>241</v>
      </c>
      <c r="AU297" s="169" t="s">
        <v>83</v>
      </c>
      <c r="AY297" s="13" t="s">
        <v>239</v>
      </c>
      <c r="BE297" s="97">
        <f t="shared" si="59"/>
        <v>0</v>
      </c>
      <c r="BF297" s="97">
        <f t="shared" si="60"/>
        <v>0</v>
      </c>
      <c r="BG297" s="97">
        <f t="shared" si="61"/>
        <v>0</v>
      </c>
      <c r="BH297" s="97">
        <f t="shared" si="62"/>
        <v>0</v>
      </c>
      <c r="BI297" s="97">
        <f t="shared" si="63"/>
        <v>0</v>
      </c>
      <c r="BJ297" s="13" t="s">
        <v>83</v>
      </c>
      <c r="BK297" s="97">
        <f t="shared" si="64"/>
        <v>0</v>
      </c>
      <c r="BL297" s="13" t="s">
        <v>245</v>
      </c>
      <c r="BM297" s="169" t="s">
        <v>791</v>
      </c>
    </row>
    <row r="298" spans="2:65" s="1" customFormat="1" ht="37.9" customHeight="1" x14ac:dyDescent="0.2">
      <c r="B298" s="131"/>
      <c r="C298" s="158" t="s">
        <v>792</v>
      </c>
      <c r="D298" s="158" t="s">
        <v>241</v>
      </c>
      <c r="E298" s="159" t="s">
        <v>793</v>
      </c>
      <c r="F298" s="160" t="s">
        <v>794</v>
      </c>
      <c r="G298" s="161" t="s">
        <v>353</v>
      </c>
      <c r="H298" s="162">
        <v>38</v>
      </c>
      <c r="I298" s="163"/>
      <c r="J298" s="164">
        <f t="shared" si="55"/>
        <v>0</v>
      </c>
      <c r="K298" s="165"/>
      <c r="L298" s="30"/>
      <c r="M298" s="166" t="s">
        <v>1</v>
      </c>
      <c r="N298" s="130" t="s">
        <v>37</v>
      </c>
      <c r="P298" s="167">
        <f t="shared" si="56"/>
        <v>0</v>
      </c>
      <c r="Q298" s="167">
        <v>0.624</v>
      </c>
      <c r="R298" s="167">
        <f t="shared" si="57"/>
        <v>23.712</v>
      </c>
      <c r="S298" s="167">
        <v>0</v>
      </c>
      <c r="T298" s="168">
        <f t="shared" si="58"/>
        <v>0</v>
      </c>
      <c r="AR298" s="169" t="s">
        <v>245</v>
      </c>
      <c r="AT298" s="169" t="s">
        <v>241</v>
      </c>
      <c r="AU298" s="169" t="s">
        <v>83</v>
      </c>
      <c r="AY298" s="13" t="s">
        <v>239</v>
      </c>
      <c r="BE298" s="97">
        <f t="shared" si="59"/>
        <v>0</v>
      </c>
      <c r="BF298" s="97">
        <f t="shared" si="60"/>
        <v>0</v>
      </c>
      <c r="BG298" s="97">
        <f t="shared" si="61"/>
        <v>0</v>
      </c>
      <c r="BH298" s="97">
        <f t="shared" si="62"/>
        <v>0</v>
      </c>
      <c r="BI298" s="97">
        <f t="shared" si="63"/>
        <v>0</v>
      </c>
      <c r="BJ298" s="13" t="s">
        <v>83</v>
      </c>
      <c r="BK298" s="97">
        <f t="shared" si="64"/>
        <v>0</v>
      </c>
      <c r="BL298" s="13" t="s">
        <v>245</v>
      </c>
      <c r="BM298" s="169" t="s">
        <v>795</v>
      </c>
    </row>
    <row r="299" spans="2:65" s="1" customFormat="1" ht="37.9" customHeight="1" x14ac:dyDescent="0.2">
      <c r="B299" s="131"/>
      <c r="C299" s="158" t="s">
        <v>796</v>
      </c>
      <c r="D299" s="158" t="s">
        <v>241</v>
      </c>
      <c r="E299" s="159" t="s">
        <v>797</v>
      </c>
      <c r="F299" s="160" t="s">
        <v>798</v>
      </c>
      <c r="G299" s="161" t="s">
        <v>353</v>
      </c>
      <c r="H299" s="162">
        <v>6</v>
      </c>
      <c r="I299" s="163"/>
      <c r="J299" s="164">
        <f t="shared" si="55"/>
        <v>0</v>
      </c>
      <c r="K299" s="165"/>
      <c r="L299" s="30"/>
      <c r="M299" s="166" t="s">
        <v>1</v>
      </c>
      <c r="N299" s="130" t="s">
        <v>37</v>
      </c>
      <c r="P299" s="167">
        <f t="shared" si="56"/>
        <v>0</v>
      </c>
      <c r="Q299" s="167">
        <v>0.26</v>
      </c>
      <c r="R299" s="167">
        <f t="shared" si="57"/>
        <v>1.56</v>
      </c>
      <c r="S299" s="167">
        <v>0</v>
      </c>
      <c r="T299" s="168">
        <f t="shared" si="58"/>
        <v>0</v>
      </c>
      <c r="AR299" s="169" t="s">
        <v>245</v>
      </c>
      <c r="AT299" s="169" t="s">
        <v>241</v>
      </c>
      <c r="AU299" s="169" t="s">
        <v>83</v>
      </c>
      <c r="AY299" s="13" t="s">
        <v>239</v>
      </c>
      <c r="BE299" s="97">
        <f t="shared" si="59"/>
        <v>0</v>
      </c>
      <c r="BF299" s="97">
        <f t="shared" si="60"/>
        <v>0</v>
      </c>
      <c r="BG299" s="97">
        <f t="shared" si="61"/>
        <v>0</v>
      </c>
      <c r="BH299" s="97">
        <f t="shared" si="62"/>
        <v>0</v>
      </c>
      <c r="BI299" s="97">
        <f t="shared" si="63"/>
        <v>0</v>
      </c>
      <c r="BJ299" s="13" t="s">
        <v>83</v>
      </c>
      <c r="BK299" s="97">
        <f t="shared" si="64"/>
        <v>0</v>
      </c>
      <c r="BL299" s="13" t="s">
        <v>245</v>
      </c>
      <c r="BM299" s="169" t="s">
        <v>799</v>
      </c>
    </row>
    <row r="300" spans="2:65" s="1" customFormat="1" ht="37.9" customHeight="1" x14ac:dyDescent="0.2">
      <c r="B300" s="131"/>
      <c r="C300" s="158" t="s">
        <v>800</v>
      </c>
      <c r="D300" s="158" t="s">
        <v>241</v>
      </c>
      <c r="E300" s="159" t="s">
        <v>801</v>
      </c>
      <c r="F300" s="160" t="s">
        <v>802</v>
      </c>
      <c r="G300" s="161" t="s">
        <v>353</v>
      </c>
      <c r="H300" s="162">
        <v>6</v>
      </c>
      <c r="I300" s="163"/>
      <c r="J300" s="164">
        <f t="shared" si="55"/>
        <v>0</v>
      </c>
      <c r="K300" s="165"/>
      <c r="L300" s="30"/>
      <c r="M300" s="166" t="s">
        <v>1</v>
      </c>
      <c r="N300" s="130" t="s">
        <v>37</v>
      </c>
      <c r="P300" s="167">
        <f t="shared" si="56"/>
        <v>0</v>
      </c>
      <c r="Q300" s="167">
        <v>0.26</v>
      </c>
      <c r="R300" s="167">
        <f t="shared" si="57"/>
        <v>1.56</v>
      </c>
      <c r="S300" s="167">
        <v>0</v>
      </c>
      <c r="T300" s="168">
        <f t="shared" si="58"/>
        <v>0</v>
      </c>
      <c r="AR300" s="169" t="s">
        <v>245</v>
      </c>
      <c r="AT300" s="169" t="s">
        <v>241</v>
      </c>
      <c r="AU300" s="169" t="s">
        <v>83</v>
      </c>
      <c r="AY300" s="13" t="s">
        <v>239</v>
      </c>
      <c r="BE300" s="97">
        <f t="shared" si="59"/>
        <v>0</v>
      </c>
      <c r="BF300" s="97">
        <f t="shared" si="60"/>
        <v>0</v>
      </c>
      <c r="BG300" s="97">
        <f t="shared" si="61"/>
        <v>0</v>
      </c>
      <c r="BH300" s="97">
        <f t="shared" si="62"/>
        <v>0</v>
      </c>
      <c r="BI300" s="97">
        <f t="shared" si="63"/>
        <v>0</v>
      </c>
      <c r="BJ300" s="13" t="s">
        <v>83</v>
      </c>
      <c r="BK300" s="97">
        <f t="shared" si="64"/>
        <v>0</v>
      </c>
      <c r="BL300" s="13" t="s">
        <v>245</v>
      </c>
      <c r="BM300" s="169" t="s">
        <v>803</v>
      </c>
    </row>
    <row r="301" spans="2:65" s="1" customFormat="1" ht="37.9" customHeight="1" x14ac:dyDescent="0.2">
      <c r="B301" s="131"/>
      <c r="C301" s="158" t="s">
        <v>804</v>
      </c>
      <c r="D301" s="158" t="s">
        <v>241</v>
      </c>
      <c r="E301" s="159" t="s">
        <v>805</v>
      </c>
      <c r="F301" s="160" t="s">
        <v>806</v>
      </c>
      <c r="G301" s="161" t="s">
        <v>353</v>
      </c>
      <c r="H301" s="162">
        <v>6</v>
      </c>
      <c r="I301" s="163"/>
      <c r="J301" s="164">
        <f t="shared" si="55"/>
        <v>0</v>
      </c>
      <c r="K301" s="165"/>
      <c r="L301" s="30"/>
      <c r="M301" s="166" t="s">
        <v>1</v>
      </c>
      <c r="N301" s="130" t="s">
        <v>37</v>
      </c>
      <c r="P301" s="167">
        <f t="shared" si="56"/>
        <v>0</v>
      </c>
      <c r="Q301" s="167">
        <v>0.39</v>
      </c>
      <c r="R301" s="167">
        <f t="shared" si="57"/>
        <v>2.34</v>
      </c>
      <c r="S301" s="167">
        <v>0</v>
      </c>
      <c r="T301" s="168">
        <f t="shared" si="58"/>
        <v>0</v>
      </c>
      <c r="AR301" s="169" t="s">
        <v>245</v>
      </c>
      <c r="AT301" s="169" t="s">
        <v>241</v>
      </c>
      <c r="AU301" s="169" t="s">
        <v>83</v>
      </c>
      <c r="AY301" s="13" t="s">
        <v>239</v>
      </c>
      <c r="BE301" s="97">
        <f t="shared" si="59"/>
        <v>0</v>
      </c>
      <c r="BF301" s="97">
        <f t="shared" si="60"/>
        <v>0</v>
      </c>
      <c r="BG301" s="97">
        <f t="shared" si="61"/>
        <v>0</v>
      </c>
      <c r="BH301" s="97">
        <f t="shared" si="62"/>
        <v>0</v>
      </c>
      <c r="BI301" s="97">
        <f t="shared" si="63"/>
        <v>0</v>
      </c>
      <c r="BJ301" s="13" t="s">
        <v>83</v>
      </c>
      <c r="BK301" s="97">
        <f t="shared" si="64"/>
        <v>0</v>
      </c>
      <c r="BL301" s="13" t="s">
        <v>245</v>
      </c>
      <c r="BM301" s="169" t="s">
        <v>807</v>
      </c>
    </row>
    <row r="302" spans="2:65" s="1" customFormat="1" ht="33" customHeight="1" x14ac:dyDescent="0.2">
      <c r="B302" s="131"/>
      <c r="C302" s="158" t="s">
        <v>808</v>
      </c>
      <c r="D302" s="158" t="s">
        <v>241</v>
      </c>
      <c r="E302" s="159" t="s">
        <v>809</v>
      </c>
      <c r="F302" s="160" t="s">
        <v>810</v>
      </c>
      <c r="G302" s="161" t="s">
        <v>353</v>
      </c>
      <c r="H302" s="162">
        <v>2</v>
      </c>
      <c r="I302" s="163"/>
      <c r="J302" s="164">
        <f t="shared" si="55"/>
        <v>0</v>
      </c>
      <c r="K302" s="165"/>
      <c r="L302" s="30"/>
      <c r="M302" s="166" t="s">
        <v>1</v>
      </c>
      <c r="N302" s="130" t="s">
        <v>37</v>
      </c>
      <c r="P302" s="167">
        <f t="shared" si="56"/>
        <v>0</v>
      </c>
      <c r="Q302" s="167">
        <v>0.6</v>
      </c>
      <c r="R302" s="167">
        <f t="shared" si="57"/>
        <v>1.2</v>
      </c>
      <c r="S302" s="167">
        <v>0</v>
      </c>
      <c r="T302" s="168">
        <f t="shared" si="58"/>
        <v>0</v>
      </c>
      <c r="AR302" s="169" t="s">
        <v>245</v>
      </c>
      <c r="AT302" s="169" t="s">
        <v>241</v>
      </c>
      <c r="AU302" s="169" t="s">
        <v>83</v>
      </c>
      <c r="AY302" s="13" t="s">
        <v>239</v>
      </c>
      <c r="BE302" s="97">
        <f t="shared" si="59"/>
        <v>0</v>
      </c>
      <c r="BF302" s="97">
        <f t="shared" si="60"/>
        <v>0</v>
      </c>
      <c r="BG302" s="97">
        <f t="shared" si="61"/>
        <v>0</v>
      </c>
      <c r="BH302" s="97">
        <f t="shared" si="62"/>
        <v>0</v>
      </c>
      <c r="BI302" s="97">
        <f t="shared" si="63"/>
        <v>0</v>
      </c>
      <c r="BJ302" s="13" t="s">
        <v>83</v>
      </c>
      <c r="BK302" s="97">
        <f t="shared" si="64"/>
        <v>0</v>
      </c>
      <c r="BL302" s="13" t="s">
        <v>245</v>
      </c>
      <c r="BM302" s="169" t="s">
        <v>811</v>
      </c>
    </row>
    <row r="303" spans="2:65" s="1" customFormat="1" ht="33" customHeight="1" x14ac:dyDescent="0.2">
      <c r="B303" s="131"/>
      <c r="C303" s="158" t="s">
        <v>812</v>
      </c>
      <c r="D303" s="158" t="s">
        <v>241</v>
      </c>
      <c r="E303" s="159" t="s">
        <v>813</v>
      </c>
      <c r="F303" s="160" t="s">
        <v>814</v>
      </c>
      <c r="G303" s="161" t="s">
        <v>353</v>
      </c>
      <c r="H303" s="162">
        <v>6</v>
      </c>
      <c r="I303" s="163"/>
      <c r="J303" s="164">
        <f t="shared" si="55"/>
        <v>0</v>
      </c>
      <c r="K303" s="165"/>
      <c r="L303" s="30"/>
      <c r="M303" s="166" t="s">
        <v>1</v>
      </c>
      <c r="N303" s="130" t="s">
        <v>37</v>
      </c>
      <c r="P303" s="167">
        <f t="shared" si="56"/>
        <v>0</v>
      </c>
      <c r="Q303" s="167">
        <v>0.754</v>
      </c>
      <c r="R303" s="167">
        <f t="shared" si="57"/>
        <v>4.524</v>
      </c>
      <c r="S303" s="167">
        <v>0</v>
      </c>
      <c r="T303" s="168">
        <f t="shared" si="58"/>
        <v>0</v>
      </c>
      <c r="AR303" s="169" t="s">
        <v>245</v>
      </c>
      <c r="AT303" s="169" t="s">
        <v>241</v>
      </c>
      <c r="AU303" s="169" t="s">
        <v>83</v>
      </c>
      <c r="AY303" s="13" t="s">
        <v>239</v>
      </c>
      <c r="BE303" s="97">
        <f t="shared" si="59"/>
        <v>0</v>
      </c>
      <c r="BF303" s="97">
        <f t="shared" si="60"/>
        <v>0</v>
      </c>
      <c r="BG303" s="97">
        <f t="shared" si="61"/>
        <v>0</v>
      </c>
      <c r="BH303" s="97">
        <f t="shared" si="62"/>
        <v>0</v>
      </c>
      <c r="BI303" s="97">
        <f t="shared" si="63"/>
        <v>0</v>
      </c>
      <c r="BJ303" s="13" t="s">
        <v>83</v>
      </c>
      <c r="BK303" s="97">
        <f t="shared" si="64"/>
        <v>0</v>
      </c>
      <c r="BL303" s="13" t="s">
        <v>245</v>
      </c>
      <c r="BM303" s="169" t="s">
        <v>815</v>
      </c>
    </row>
    <row r="304" spans="2:65" s="1" customFormat="1" ht="33" customHeight="1" x14ac:dyDescent="0.2">
      <c r="B304" s="131"/>
      <c r="C304" s="158" t="s">
        <v>816</v>
      </c>
      <c r="D304" s="158" t="s">
        <v>241</v>
      </c>
      <c r="E304" s="159" t="s">
        <v>817</v>
      </c>
      <c r="F304" s="160" t="s">
        <v>818</v>
      </c>
      <c r="G304" s="161" t="s">
        <v>353</v>
      </c>
      <c r="H304" s="162">
        <v>4</v>
      </c>
      <c r="I304" s="163"/>
      <c r="J304" s="164">
        <f t="shared" si="55"/>
        <v>0</v>
      </c>
      <c r="K304" s="165"/>
      <c r="L304" s="30"/>
      <c r="M304" s="166" t="s">
        <v>1</v>
      </c>
      <c r="N304" s="130" t="s">
        <v>37</v>
      </c>
      <c r="P304" s="167">
        <f t="shared" si="56"/>
        <v>0</v>
      </c>
      <c r="Q304" s="167">
        <v>0.6</v>
      </c>
      <c r="R304" s="167">
        <f t="shared" si="57"/>
        <v>2.4</v>
      </c>
      <c r="S304" s="167">
        <v>0</v>
      </c>
      <c r="T304" s="168">
        <f t="shared" si="58"/>
        <v>0</v>
      </c>
      <c r="AR304" s="169" t="s">
        <v>245</v>
      </c>
      <c r="AT304" s="169" t="s">
        <v>241</v>
      </c>
      <c r="AU304" s="169" t="s">
        <v>83</v>
      </c>
      <c r="AY304" s="13" t="s">
        <v>239</v>
      </c>
      <c r="BE304" s="97">
        <f t="shared" si="59"/>
        <v>0</v>
      </c>
      <c r="BF304" s="97">
        <f t="shared" si="60"/>
        <v>0</v>
      </c>
      <c r="BG304" s="97">
        <f t="shared" si="61"/>
        <v>0</v>
      </c>
      <c r="BH304" s="97">
        <f t="shared" si="62"/>
        <v>0</v>
      </c>
      <c r="BI304" s="97">
        <f t="shared" si="63"/>
        <v>0</v>
      </c>
      <c r="BJ304" s="13" t="s">
        <v>83</v>
      </c>
      <c r="BK304" s="97">
        <f t="shared" si="64"/>
        <v>0</v>
      </c>
      <c r="BL304" s="13" t="s">
        <v>245</v>
      </c>
      <c r="BM304" s="169" t="s">
        <v>819</v>
      </c>
    </row>
    <row r="305" spans="2:65" s="1" customFormat="1" ht="21.75" customHeight="1" x14ac:dyDescent="0.2">
      <c r="B305" s="131"/>
      <c r="C305" s="158" t="s">
        <v>820</v>
      </c>
      <c r="D305" s="158" t="s">
        <v>241</v>
      </c>
      <c r="E305" s="159" t="s">
        <v>821</v>
      </c>
      <c r="F305" s="160" t="s">
        <v>4595</v>
      </c>
      <c r="G305" s="161" t="s">
        <v>331</v>
      </c>
      <c r="H305" s="162">
        <v>1256.94</v>
      </c>
      <c r="I305" s="163"/>
      <c r="J305" s="164">
        <f t="shared" si="55"/>
        <v>0</v>
      </c>
      <c r="K305" s="165"/>
      <c r="L305" s="30"/>
      <c r="M305" s="166" t="s">
        <v>1</v>
      </c>
      <c r="N305" s="130" t="s">
        <v>37</v>
      </c>
      <c r="P305" s="167">
        <f t="shared" si="56"/>
        <v>0</v>
      </c>
      <c r="Q305" s="167">
        <v>5.0000000000000001E-3</v>
      </c>
      <c r="R305" s="167">
        <f t="shared" si="57"/>
        <v>6.2847000000000008</v>
      </c>
      <c r="S305" s="167">
        <v>0</v>
      </c>
      <c r="T305" s="168">
        <f t="shared" si="58"/>
        <v>0</v>
      </c>
      <c r="AR305" s="169" t="s">
        <v>245</v>
      </c>
      <c r="AT305" s="169" t="s">
        <v>241</v>
      </c>
      <c r="AU305" s="169" t="s">
        <v>83</v>
      </c>
      <c r="AY305" s="13" t="s">
        <v>239</v>
      </c>
      <c r="BE305" s="97">
        <f t="shared" si="59"/>
        <v>0</v>
      </c>
      <c r="BF305" s="97">
        <f t="shared" si="60"/>
        <v>0</v>
      </c>
      <c r="BG305" s="97">
        <f t="shared" si="61"/>
        <v>0</v>
      </c>
      <c r="BH305" s="97">
        <f t="shared" si="62"/>
        <v>0</v>
      </c>
      <c r="BI305" s="97">
        <f t="shared" si="63"/>
        <v>0</v>
      </c>
      <c r="BJ305" s="13" t="s">
        <v>83</v>
      </c>
      <c r="BK305" s="97">
        <f t="shared" si="64"/>
        <v>0</v>
      </c>
      <c r="BL305" s="13" t="s">
        <v>245</v>
      </c>
      <c r="BM305" s="169" t="s">
        <v>822</v>
      </c>
    </row>
    <row r="306" spans="2:65" s="1" customFormat="1" ht="21.75" customHeight="1" x14ac:dyDescent="0.2">
      <c r="B306" s="131"/>
      <c r="C306" s="158" t="s">
        <v>823</v>
      </c>
      <c r="D306" s="158" t="s">
        <v>241</v>
      </c>
      <c r="E306" s="159" t="s">
        <v>824</v>
      </c>
      <c r="F306" s="160" t="s">
        <v>4596</v>
      </c>
      <c r="G306" s="161" t="s">
        <v>331</v>
      </c>
      <c r="H306" s="162">
        <v>51</v>
      </c>
      <c r="I306" s="163"/>
      <c r="J306" s="164">
        <f t="shared" si="55"/>
        <v>0</v>
      </c>
      <c r="K306" s="165"/>
      <c r="L306" s="30"/>
      <c r="M306" s="166" t="s">
        <v>1</v>
      </c>
      <c r="N306" s="130" t="s">
        <v>37</v>
      </c>
      <c r="P306" s="167">
        <f t="shared" si="56"/>
        <v>0</v>
      </c>
      <c r="Q306" s="167">
        <v>5.0000000000000001E-3</v>
      </c>
      <c r="R306" s="167">
        <f t="shared" si="57"/>
        <v>0.255</v>
      </c>
      <c r="S306" s="167">
        <v>0</v>
      </c>
      <c r="T306" s="168">
        <f t="shared" si="58"/>
        <v>0</v>
      </c>
      <c r="AR306" s="169" t="s">
        <v>245</v>
      </c>
      <c r="AT306" s="169" t="s">
        <v>241</v>
      </c>
      <c r="AU306" s="169" t="s">
        <v>83</v>
      </c>
      <c r="AY306" s="13" t="s">
        <v>239</v>
      </c>
      <c r="BE306" s="97">
        <f t="shared" si="59"/>
        <v>0</v>
      </c>
      <c r="BF306" s="97">
        <f t="shared" si="60"/>
        <v>0</v>
      </c>
      <c r="BG306" s="97">
        <f t="shared" si="61"/>
        <v>0</v>
      </c>
      <c r="BH306" s="97">
        <f t="shared" si="62"/>
        <v>0</v>
      </c>
      <c r="BI306" s="97">
        <f t="shared" si="63"/>
        <v>0</v>
      </c>
      <c r="BJ306" s="13" t="s">
        <v>83</v>
      </c>
      <c r="BK306" s="97">
        <f t="shared" si="64"/>
        <v>0</v>
      </c>
      <c r="BL306" s="13" t="s">
        <v>245</v>
      </c>
      <c r="BM306" s="169" t="s">
        <v>825</v>
      </c>
    </row>
    <row r="307" spans="2:65" s="1" customFormat="1" ht="24.2" customHeight="1" x14ac:dyDescent="0.2">
      <c r="B307" s="131"/>
      <c r="C307" s="158" t="s">
        <v>826</v>
      </c>
      <c r="D307" s="158" t="s">
        <v>241</v>
      </c>
      <c r="E307" s="159" t="s">
        <v>827</v>
      </c>
      <c r="F307" s="160" t="s">
        <v>828</v>
      </c>
      <c r="G307" s="161" t="s">
        <v>249</v>
      </c>
      <c r="H307" s="162">
        <v>14.262</v>
      </c>
      <c r="I307" s="163"/>
      <c r="J307" s="164">
        <f t="shared" si="55"/>
        <v>0</v>
      </c>
      <c r="K307" s="165"/>
      <c r="L307" s="30"/>
      <c r="M307" s="166" t="s">
        <v>1</v>
      </c>
      <c r="N307" s="130" t="s">
        <v>37</v>
      </c>
      <c r="P307" s="167">
        <f t="shared" si="56"/>
        <v>0</v>
      </c>
      <c r="Q307" s="167">
        <v>2.4018600000000001</v>
      </c>
      <c r="R307" s="167">
        <f t="shared" si="57"/>
        <v>34.255327319999999</v>
      </c>
      <c r="S307" s="167">
        <v>0</v>
      </c>
      <c r="T307" s="168">
        <f t="shared" si="58"/>
        <v>0</v>
      </c>
      <c r="AR307" s="169" t="s">
        <v>245</v>
      </c>
      <c r="AT307" s="169" t="s">
        <v>241</v>
      </c>
      <c r="AU307" s="169" t="s">
        <v>83</v>
      </c>
      <c r="AY307" s="13" t="s">
        <v>239</v>
      </c>
      <c r="BE307" s="97">
        <f t="shared" si="59"/>
        <v>0</v>
      </c>
      <c r="BF307" s="97">
        <f t="shared" si="60"/>
        <v>0</v>
      </c>
      <c r="BG307" s="97">
        <f t="shared" si="61"/>
        <v>0</v>
      </c>
      <c r="BH307" s="97">
        <f t="shared" si="62"/>
        <v>0</v>
      </c>
      <c r="BI307" s="97">
        <f t="shared" si="63"/>
        <v>0</v>
      </c>
      <c r="BJ307" s="13" t="s">
        <v>83</v>
      </c>
      <c r="BK307" s="97">
        <f t="shared" si="64"/>
        <v>0</v>
      </c>
      <c r="BL307" s="13" t="s">
        <v>245</v>
      </c>
      <c r="BM307" s="169" t="s">
        <v>829</v>
      </c>
    </row>
    <row r="308" spans="2:65" s="1" customFormat="1" ht="24.2" customHeight="1" x14ac:dyDescent="0.2">
      <c r="B308" s="131"/>
      <c r="C308" s="158" t="s">
        <v>830</v>
      </c>
      <c r="D308" s="158" t="s">
        <v>241</v>
      </c>
      <c r="E308" s="159" t="s">
        <v>831</v>
      </c>
      <c r="F308" s="160" t="s">
        <v>832</v>
      </c>
      <c r="G308" s="161" t="s">
        <v>244</v>
      </c>
      <c r="H308" s="162">
        <v>143.42500000000001</v>
      </c>
      <c r="I308" s="163"/>
      <c r="J308" s="164">
        <f t="shared" si="55"/>
        <v>0</v>
      </c>
      <c r="K308" s="165"/>
      <c r="L308" s="30"/>
      <c r="M308" s="166" t="s">
        <v>1</v>
      </c>
      <c r="N308" s="130" t="s">
        <v>37</v>
      </c>
      <c r="P308" s="167">
        <f t="shared" si="56"/>
        <v>0</v>
      </c>
      <c r="Q308" s="167">
        <v>3.4099999999999998E-3</v>
      </c>
      <c r="R308" s="167">
        <f t="shared" si="57"/>
        <v>0.48907925000000002</v>
      </c>
      <c r="S308" s="167">
        <v>0</v>
      </c>
      <c r="T308" s="168">
        <f t="shared" si="58"/>
        <v>0</v>
      </c>
      <c r="AR308" s="169" t="s">
        <v>245</v>
      </c>
      <c r="AT308" s="169" t="s">
        <v>241</v>
      </c>
      <c r="AU308" s="169" t="s">
        <v>83</v>
      </c>
      <c r="AY308" s="13" t="s">
        <v>239</v>
      </c>
      <c r="BE308" s="97">
        <f t="shared" si="59"/>
        <v>0</v>
      </c>
      <c r="BF308" s="97">
        <f t="shared" si="60"/>
        <v>0</v>
      </c>
      <c r="BG308" s="97">
        <f t="shared" si="61"/>
        <v>0</v>
      </c>
      <c r="BH308" s="97">
        <f t="shared" si="62"/>
        <v>0</v>
      </c>
      <c r="BI308" s="97">
        <f t="shared" si="63"/>
        <v>0</v>
      </c>
      <c r="BJ308" s="13" t="s">
        <v>83</v>
      </c>
      <c r="BK308" s="97">
        <f t="shared" si="64"/>
        <v>0</v>
      </c>
      <c r="BL308" s="13" t="s">
        <v>245</v>
      </c>
      <c r="BM308" s="169" t="s">
        <v>833</v>
      </c>
    </row>
    <row r="309" spans="2:65" s="1" customFormat="1" ht="24.2" customHeight="1" x14ac:dyDescent="0.2">
      <c r="B309" s="131"/>
      <c r="C309" s="158" t="s">
        <v>834</v>
      </c>
      <c r="D309" s="158" t="s">
        <v>241</v>
      </c>
      <c r="E309" s="159" t="s">
        <v>835</v>
      </c>
      <c r="F309" s="160" t="s">
        <v>836</v>
      </c>
      <c r="G309" s="161" t="s">
        <v>244</v>
      </c>
      <c r="H309" s="162">
        <v>143.42500000000001</v>
      </c>
      <c r="I309" s="163"/>
      <c r="J309" s="164">
        <f t="shared" si="55"/>
        <v>0</v>
      </c>
      <c r="K309" s="165"/>
      <c r="L309" s="30"/>
      <c r="M309" s="166" t="s">
        <v>1</v>
      </c>
      <c r="N309" s="130" t="s">
        <v>37</v>
      </c>
      <c r="P309" s="167">
        <f t="shared" si="56"/>
        <v>0</v>
      </c>
      <c r="Q309" s="167">
        <v>0</v>
      </c>
      <c r="R309" s="167">
        <f t="shared" si="57"/>
        <v>0</v>
      </c>
      <c r="S309" s="167">
        <v>0</v>
      </c>
      <c r="T309" s="168">
        <f t="shared" si="58"/>
        <v>0</v>
      </c>
      <c r="AR309" s="169" t="s">
        <v>245</v>
      </c>
      <c r="AT309" s="169" t="s">
        <v>241</v>
      </c>
      <c r="AU309" s="169" t="s">
        <v>83</v>
      </c>
      <c r="AY309" s="13" t="s">
        <v>239</v>
      </c>
      <c r="BE309" s="97">
        <f t="shared" si="59"/>
        <v>0</v>
      </c>
      <c r="BF309" s="97">
        <f t="shared" si="60"/>
        <v>0</v>
      </c>
      <c r="BG309" s="97">
        <f t="shared" si="61"/>
        <v>0</v>
      </c>
      <c r="BH309" s="97">
        <f t="shared" si="62"/>
        <v>0</v>
      </c>
      <c r="BI309" s="97">
        <f t="shared" si="63"/>
        <v>0</v>
      </c>
      <c r="BJ309" s="13" t="s">
        <v>83</v>
      </c>
      <c r="BK309" s="97">
        <f t="shared" si="64"/>
        <v>0</v>
      </c>
      <c r="BL309" s="13" t="s">
        <v>245</v>
      </c>
      <c r="BM309" s="169" t="s">
        <v>837</v>
      </c>
    </row>
    <row r="310" spans="2:65" s="1" customFormat="1" ht="24.2" customHeight="1" x14ac:dyDescent="0.2">
      <c r="B310" s="131"/>
      <c r="C310" s="158" t="s">
        <v>838</v>
      </c>
      <c r="D310" s="158" t="s">
        <v>241</v>
      </c>
      <c r="E310" s="159" t="s">
        <v>839</v>
      </c>
      <c r="F310" s="160" t="s">
        <v>840</v>
      </c>
      <c r="G310" s="161" t="s">
        <v>278</v>
      </c>
      <c r="H310" s="162">
        <v>1.847</v>
      </c>
      <c r="I310" s="163"/>
      <c r="J310" s="164">
        <f t="shared" si="55"/>
        <v>0</v>
      </c>
      <c r="K310" s="165"/>
      <c r="L310" s="30"/>
      <c r="M310" s="166" t="s">
        <v>1</v>
      </c>
      <c r="N310" s="130" t="s">
        <v>37</v>
      </c>
      <c r="P310" s="167">
        <f t="shared" si="56"/>
        <v>0</v>
      </c>
      <c r="Q310" s="167">
        <v>1.0165999999999999</v>
      </c>
      <c r="R310" s="167">
        <f t="shared" si="57"/>
        <v>1.8776601999999998</v>
      </c>
      <c r="S310" s="167">
        <v>0</v>
      </c>
      <c r="T310" s="168">
        <f t="shared" si="58"/>
        <v>0</v>
      </c>
      <c r="AR310" s="169" t="s">
        <v>245</v>
      </c>
      <c r="AT310" s="169" t="s">
        <v>241</v>
      </c>
      <c r="AU310" s="169" t="s">
        <v>83</v>
      </c>
      <c r="AY310" s="13" t="s">
        <v>239</v>
      </c>
      <c r="BE310" s="97">
        <f t="shared" si="59"/>
        <v>0</v>
      </c>
      <c r="BF310" s="97">
        <f t="shared" si="60"/>
        <v>0</v>
      </c>
      <c r="BG310" s="97">
        <f t="shared" si="61"/>
        <v>0</v>
      </c>
      <c r="BH310" s="97">
        <f t="shared" si="62"/>
        <v>0</v>
      </c>
      <c r="BI310" s="97">
        <f t="shared" si="63"/>
        <v>0</v>
      </c>
      <c r="BJ310" s="13" t="s">
        <v>83</v>
      </c>
      <c r="BK310" s="97">
        <f t="shared" si="64"/>
        <v>0</v>
      </c>
      <c r="BL310" s="13" t="s">
        <v>245</v>
      </c>
      <c r="BM310" s="169" t="s">
        <v>841</v>
      </c>
    </row>
    <row r="311" spans="2:65" s="11" customFormat="1" ht="22.9" customHeight="1" x14ac:dyDescent="0.2">
      <c r="B311" s="146"/>
      <c r="D311" s="147" t="s">
        <v>70</v>
      </c>
      <c r="E311" s="156" t="s">
        <v>258</v>
      </c>
      <c r="F311" s="156" t="s">
        <v>842</v>
      </c>
      <c r="I311" s="149"/>
      <c r="J311" s="157">
        <f>BK311</f>
        <v>0</v>
      </c>
      <c r="L311" s="146"/>
      <c r="M311" s="151"/>
      <c r="P311" s="152">
        <f>SUM(P312:P316)</f>
        <v>0</v>
      </c>
      <c r="R311" s="152">
        <f>SUM(R312:R316)</f>
        <v>1100.9038952000001</v>
      </c>
      <c r="T311" s="153">
        <f>SUM(T312:T316)</f>
        <v>0</v>
      </c>
      <c r="AR311" s="147" t="s">
        <v>78</v>
      </c>
      <c r="AT311" s="154" t="s">
        <v>70</v>
      </c>
      <c r="AU311" s="154" t="s">
        <v>78</v>
      </c>
      <c r="AY311" s="147" t="s">
        <v>239</v>
      </c>
      <c r="BK311" s="155">
        <f>SUM(BK312:BK316)</f>
        <v>0</v>
      </c>
    </row>
    <row r="312" spans="2:65" s="1" customFormat="1" ht="37.9" customHeight="1" x14ac:dyDescent="0.2">
      <c r="B312" s="131"/>
      <c r="C312" s="158" t="s">
        <v>843</v>
      </c>
      <c r="D312" s="158" t="s">
        <v>241</v>
      </c>
      <c r="E312" s="159" t="s">
        <v>844</v>
      </c>
      <c r="F312" s="160" t="s">
        <v>845</v>
      </c>
      <c r="G312" s="161" t="s">
        <v>244</v>
      </c>
      <c r="H312" s="162">
        <v>5.4</v>
      </c>
      <c r="I312" s="163"/>
      <c r="J312" s="164">
        <f>ROUND(I312*H312,2)</f>
        <v>0</v>
      </c>
      <c r="K312" s="165"/>
      <c r="L312" s="30"/>
      <c r="M312" s="166" t="s">
        <v>1</v>
      </c>
      <c r="N312" s="130" t="s">
        <v>37</v>
      </c>
      <c r="P312" s="167">
        <f>O312*H312</f>
        <v>0</v>
      </c>
      <c r="Q312" s="167">
        <v>9.2499999999999999E-2</v>
      </c>
      <c r="R312" s="167">
        <f>Q312*H312</f>
        <v>0.4995</v>
      </c>
      <c r="S312" s="167">
        <v>0</v>
      </c>
      <c r="T312" s="168">
        <f>S312*H312</f>
        <v>0</v>
      </c>
      <c r="AR312" s="169" t="s">
        <v>245</v>
      </c>
      <c r="AT312" s="169" t="s">
        <v>241</v>
      </c>
      <c r="AU312" s="169" t="s">
        <v>83</v>
      </c>
      <c r="AY312" s="13" t="s">
        <v>239</v>
      </c>
      <c r="BE312" s="97">
        <f>IF(N312="základná",J312,0)</f>
        <v>0</v>
      </c>
      <c r="BF312" s="97">
        <f>IF(N312="znížená",J312,0)</f>
        <v>0</v>
      </c>
      <c r="BG312" s="97">
        <f>IF(N312="zákl. prenesená",J312,0)</f>
        <v>0</v>
      </c>
      <c r="BH312" s="97">
        <f>IF(N312="zníž. prenesená",J312,0)</f>
        <v>0</v>
      </c>
      <c r="BI312" s="97">
        <f>IF(N312="nulová",J312,0)</f>
        <v>0</v>
      </c>
      <c r="BJ312" s="13" t="s">
        <v>83</v>
      </c>
      <c r="BK312" s="97">
        <f>ROUND(I312*H312,2)</f>
        <v>0</v>
      </c>
      <c r="BL312" s="13" t="s">
        <v>245</v>
      </c>
      <c r="BM312" s="169" t="s">
        <v>846</v>
      </c>
    </row>
    <row r="313" spans="2:65" s="1" customFormat="1" ht="24.2" customHeight="1" x14ac:dyDescent="0.2">
      <c r="B313" s="131"/>
      <c r="C313" s="158" t="s">
        <v>847</v>
      </c>
      <c r="D313" s="158" t="s">
        <v>241</v>
      </c>
      <c r="E313" s="159" t="s">
        <v>848</v>
      </c>
      <c r="F313" s="160" t="s">
        <v>849</v>
      </c>
      <c r="G313" s="161" t="s">
        <v>244</v>
      </c>
      <c r="H313" s="162">
        <v>1091.9960000000001</v>
      </c>
      <c r="I313" s="163"/>
      <c r="J313" s="164">
        <f>ROUND(I313*H313,2)</f>
        <v>0</v>
      </c>
      <c r="K313" s="165"/>
      <c r="L313" s="30"/>
      <c r="M313" s="166" t="s">
        <v>1</v>
      </c>
      <c r="N313" s="130" t="s">
        <v>37</v>
      </c>
      <c r="P313" s="167">
        <f>O313*H313</f>
        <v>0</v>
      </c>
      <c r="Q313" s="167">
        <v>0.42531999999999998</v>
      </c>
      <c r="R313" s="167">
        <f>Q313*H313</f>
        <v>464.44773872000002</v>
      </c>
      <c r="S313" s="167">
        <v>0</v>
      </c>
      <c r="T313" s="168">
        <f>S313*H313</f>
        <v>0</v>
      </c>
      <c r="AR313" s="169" t="s">
        <v>245</v>
      </c>
      <c r="AT313" s="169" t="s">
        <v>241</v>
      </c>
      <c r="AU313" s="169" t="s">
        <v>83</v>
      </c>
      <c r="AY313" s="13" t="s">
        <v>239</v>
      </c>
      <c r="BE313" s="97">
        <f>IF(N313="základná",J313,0)</f>
        <v>0</v>
      </c>
      <c r="BF313" s="97">
        <f>IF(N313="znížená",J313,0)</f>
        <v>0</v>
      </c>
      <c r="BG313" s="97">
        <f>IF(N313="zákl. prenesená",J313,0)</f>
        <v>0</v>
      </c>
      <c r="BH313" s="97">
        <f>IF(N313="zníž. prenesená",J313,0)</f>
        <v>0</v>
      </c>
      <c r="BI313" s="97">
        <f>IF(N313="nulová",J313,0)</f>
        <v>0</v>
      </c>
      <c r="BJ313" s="13" t="s">
        <v>83</v>
      </c>
      <c r="BK313" s="97">
        <f>ROUND(I313*H313,2)</f>
        <v>0</v>
      </c>
      <c r="BL313" s="13" t="s">
        <v>245</v>
      </c>
      <c r="BM313" s="169" t="s">
        <v>850</v>
      </c>
    </row>
    <row r="314" spans="2:65" s="1" customFormat="1" ht="37.9" customHeight="1" x14ac:dyDescent="0.2">
      <c r="B314" s="131"/>
      <c r="C314" s="158" t="s">
        <v>851</v>
      </c>
      <c r="D314" s="158" t="s">
        <v>241</v>
      </c>
      <c r="E314" s="159" t="s">
        <v>852</v>
      </c>
      <c r="F314" s="160" t="s">
        <v>853</v>
      </c>
      <c r="G314" s="161" t="s">
        <v>244</v>
      </c>
      <c r="H314" s="162">
        <v>1091.9960000000001</v>
      </c>
      <c r="I314" s="163"/>
      <c r="J314" s="164">
        <f>ROUND(I314*H314,2)</f>
        <v>0</v>
      </c>
      <c r="K314" s="165"/>
      <c r="L314" s="30"/>
      <c r="M314" s="166" t="s">
        <v>1</v>
      </c>
      <c r="N314" s="130" t="s">
        <v>37</v>
      </c>
      <c r="P314" s="167">
        <f>O314*H314</f>
        <v>0</v>
      </c>
      <c r="Q314" s="167">
        <v>0.35338000000000003</v>
      </c>
      <c r="R314" s="167">
        <f>Q314*H314</f>
        <v>385.88954648000004</v>
      </c>
      <c r="S314" s="167">
        <v>0</v>
      </c>
      <c r="T314" s="168">
        <f>S314*H314</f>
        <v>0</v>
      </c>
      <c r="AR314" s="169" t="s">
        <v>245</v>
      </c>
      <c r="AT314" s="169" t="s">
        <v>241</v>
      </c>
      <c r="AU314" s="169" t="s">
        <v>83</v>
      </c>
      <c r="AY314" s="13" t="s">
        <v>239</v>
      </c>
      <c r="BE314" s="97">
        <f>IF(N314="základná",J314,0)</f>
        <v>0</v>
      </c>
      <c r="BF314" s="97">
        <f>IF(N314="znížená",J314,0)</f>
        <v>0</v>
      </c>
      <c r="BG314" s="97">
        <f>IF(N314="zákl. prenesená",J314,0)</f>
        <v>0</v>
      </c>
      <c r="BH314" s="97">
        <f>IF(N314="zníž. prenesená",J314,0)</f>
        <v>0</v>
      </c>
      <c r="BI314" s="97">
        <f>IF(N314="nulová",J314,0)</f>
        <v>0</v>
      </c>
      <c r="BJ314" s="13" t="s">
        <v>83</v>
      </c>
      <c r="BK314" s="97">
        <f>ROUND(I314*H314,2)</f>
        <v>0</v>
      </c>
      <c r="BL314" s="13" t="s">
        <v>245</v>
      </c>
      <c r="BM314" s="169" t="s">
        <v>854</v>
      </c>
    </row>
    <row r="315" spans="2:65" s="1" customFormat="1" ht="37.9" customHeight="1" x14ac:dyDescent="0.2">
      <c r="B315" s="131"/>
      <c r="C315" s="158" t="s">
        <v>855</v>
      </c>
      <c r="D315" s="158" t="s">
        <v>241</v>
      </c>
      <c r="E315" s="159" t="s">
        <v>856</v>
      </c>
      <c r="F315" s="160" t="s">
        <v>857</v>
      </c>
      <c r="G315" s="161" t="s">
        <v>244</v>
      </c>
      <c r="H315" s="162">
        <v>1091.9960000000001</v>
      </c>
      <c r="I315" s="163"/>
      <c r="J315" s="164">
        <f>ROUND(I315*H315,2)</f>
        <v>0</v>
      </c>
      <c r="K315" s="165"/>
      <c r="L315" s="30"/>
      <c r="M315" s="166" t="s">
        <v>1</v>
      </c>
      <c r="N315" s="130" t="s">
        <v>37</v>
      </c>
      <c r="P315" s="167">
        <f>O315*H315</f>
        <v>0</v>
      </c>
      <c r="Q315" s="167">
        <v>9.2499999999999999E-2</v>
      </c>
      <c r="R315" s="167">
        <f>Q315*H315</f>
        <v>101.00963</v>
      </c>
      <c r="S315" s="167">
        <v>0</v>
      </c>
      <c r="T315" s="168">
        <f>S315*H315</f>
        <v>0</v>
      </c>
      <c r="AR315" s="169" t="s">
        <v>245</v>
      </c>
      <c r="AT315" s="169" t="s">
        <v>241</v>
      </c>
      <c r="AU315" s="169" t="s">
        <v>83</v>
      </c>
      <c r="AY315" s="13" t="s">
        <v>239</v>
      </c>
      <c r="BE315" s="97">
        <f>IF(N315="základná",J315,0)</f>
        <v>0</v>
      </c>
      <c r="BF315" s="97">
        <f>IF(N315="znížená",J315,0)</f>
        <v>0</v>
      </c>
      <c r="BG315" s="97">
        <f>IF(N315="zákl. prenesená",J315,0)</f>
        <v>0</v>
      </c>
      <c r="BH315" s="97">
        <f>IF(N315="zníž. prenesená",J315,0)</f>
        <v>0</v>
      </c>
      <c r="BI315" s="97">
        <f>IF(N315="nulová",J315,0)</f>
        <v>0</v>
      </c>
      <c r="BJ315" s="13" t="s">
        <v>83</v>
      </c>
      <c r="BK315" s="97">
        <f>ROUND(I315*H315,2)</f>
        <v>0</v>
      </c>
      <c r="BL315" s="13" t="s">
        <v>245</v>
      </c>
      <c r="BM315" s="169" t="s">
        <v>858</v>
      </c>
    </row>
    <row r="316" spans="2:65" s="1" customFormat="1" ht="16.5" customHeight="1" x14ac:dyDescent="0.2">
      <c r="B316" s="131"/>
      <c r="C316" s="170" t="s">
        <v>859</v>
      </c>
      <c r="D316" s="170" t="s">
        <v>275</v>
      </c>
      <c r="E316" s="171" t="s">
        <v>860</v>
      </c>
      <c r="F316" s="172" t="s">
        <v>861</v>
      </c>
      <c r="G316" s="173" t="s">
        <v>244</v>
      </c>
      <c r="H316" s="174">
        <v>1146.596</v>
      </c>
      <c r="I316" s="175"/>
      <c r="J316" s="176">
        <f>ROUND(I316*H316,2)</f>
        <v>0</v>
      </c>
      <c r="K316" s="177"/>
      <c r="L316" s="178"/>
      <c r="M316" s="179" t="s">
        <v>1</v>
      </c>
      <c r="N316" s="180" t="s">
        <v>37</v>
      </c>
      <c r="P316" s="167">
        <f>O316*H316</f>
        <v>0</v>
      </c>
      <c r="Q316" s="167">
        <v>0.13</v>
      </c>
      <c r="R316" s="167">
        <f>Q316*H316</f>
        <v>149.05748</v>
      </c>
      <c r="S316" s="167">
        <v>0</v>
      </c>
      <c r="T316" s="168">
        <f>S316*H316</f>
        <v>0</v>
      </c>
      <c r="AR316" s="169" t="s">
        <v>270</v>
      </c>
      <c r="AT316" s="169" t="s">
        <v>275</v>
      </c>
      <c r="AU316" s="169" t="s">
        <v>83</v>
      </c>
      <c r="AY316" s="13" t="s">
        <v>239</v>
      </c>
      <c r="BE316" s="97">
        <f>IF(N316="základná",J316,0)</f>
        <v>0</v>
      </c>
      <c r="BF316" s="97">
        <f>IF(N316="znížená",J316,0)</f>
        <v>0</v>
      </c>
      <c r="BG316" s="97">
        <f>IF(N316="zákl. prenesená",J316,0)</f>
        <v>0</v>
      </c>
      <c r="BH316" s="97">
        <f>IF(N316="zníž. prenesená",J316,0)</f>
        <v>0</v>
      </c>
      <c r="BI316" s="97">
        <f>IF(N316="nulová",J316,0)</f>
        <v>0</v>
      </c>
      <c r="BJ316" s="13" t="s">
        <v>83</v>
      </c>
      <c r="BK316" s="97">
        <f>ROUND(I316*H316,2)</f>
        <v>0</v>
      </c>
      <c r="BL316" s="13" t="s">
        <v>245</v>
      </c>
      <c r="BM316" s="169" t="s">
        <v>862</v>
      </c>
    </row>
    <row r="317" spans="2:65" s="11" customFormat="1" ht="22.9" customHeight="1" x14ac:dyDescent="0.2">
      <c r="B317" s="146"/>
      <c r="D317" s="147" t="s">
        <v>70</v>
      </c>
      <c r="E317" s="156" t="s">
        <v>262</v>
      </c>
      <c r="F317" s="156" t="s">
        <v>863</v>
      </c>
      <c r="I317" s="149"/>
      <c r="J317" s="157">
        <f>BK317</f>
        <v>0</v>
      </c>
      <c r="L317" s="146"/>
      <c r="M317" s="151"/>
      <c r="P317" s="152">
        <f>SUM(P318:P334)</f>
        <v>0</v>
      </c>
      <c r="R317" s="152">
        <f>SUM(R318:R334)</f>
        <v>75.261124120000005</v>
      </c>
      <c r="T317" s="153">
        <f>SUM(T318:T334)</f>
        <v>0</v>
      </c>
      <c r="AR317" s="147" t="s">
        <v>78</v>
      </c>
      <c r="AT317" s="154" t="s">
        <v>70</v>
      </c>
      <c r="AU317" s="154" t="s">
        <v>78</v>
      </c>
      <c r="AY317" s="147" t="s">
        <v>239</v>
      </c>
      <c r="BK317" s="155">
        <f>SUM(BK318:BK334)</f>
        <v>0</v>
      </c>
    </row>
    <row r="318" spans="2:65" s="1" customFormat="1" ht="24.2" customHeight="1" x14ac:dyDescent="0.2">
      <c r="B318" s="131"/>
      <c r="C318" s="158" t="s">
        <v>864</v>
      </c>
      <c r="D318" s="158" t="s">
        <v>241</v>
      </c>
      <c r="E318" s="159" t="s">
        <v>865</v>
      </c>
      <c r="F318" s="160" t="s">
        <v>4597</v>
      </c>
      <c r="G318" s="161" t="s">
        <v>244</v>
      </c>
      <c r="H318" s="162">
        <v>213.435</v>
      </c>
      <c r="I318" s="163"/>
      <c r="J318" s="164">
        <f t="shared" ref="J318:J334" si="65">ROUND(I318*H318,2)</f>
        <v>0</v>
      </c>
      <c r="K318" s="165"/>
      <c r="L318" s="30"/>
      <c r="M318" s="166" t="s">
        <v>1</v>
      </c>
      <c r="N318" s="130" t="s">
        <v>37</v>
      </c>
      <c r="P318" s="167">
        <f t="shared" ref="P318:P334" si="66">O318*H318</f>
        <v>0</v>
      </c>
      <c r="Q318" s="167">
        <v>6.9999999999999994E-5</v>
      </c>
      <c r="R318" s="167">
        <f t="shared" ref="R318:R334" si="67">Q318*H318</f>
        <v>1.4940449999999999E-2</v>
      </c>
      <c r="S318" s="167">
        <v>0</v>
      </c>
      <c r="T318" s="168">
        <f t="shared" ref="T318:T334" si="68">S318*H318</f>
        <v>0</v>
      </c>
      <c r="AR318" s="169" t="s">
        <v>245</v>
      </c>
      <c r="AT318" s="169" t="s">
        <v>241</v>
      </c>
      <c r="AU318" s="169" t="s">
        <v>83</v>
      </c>
      <c r="AY318" s="13" t="s">
        <v>239</v>
      </c>
      <c r="BE318" s="97">
        <f t="shared" ref="BE318:BE334" si="69">IF(N318="základná",J318,0)</f>
        <v>0</v>
      </c>
      <c r="BF318" s="97">
        <f t="shared" ref="BF318:BF334" si="70">IF(N318="znížená",J318,0)</f>
        <v>0</v>
      </c>
      <c r="BG318" s="97">
        <f t="shared" ref="BG318:BG334" si="71">IF(N318="zákl. prenesená",J318,0)</f>
        <v>0</v>
      </c>
      <c r="BH318" s="97">
        <f t="shared" ref="BH318:BH334" si="72">IF(N318="zníž. prenesená",J318,0)</f>
        <v>0</v>
      </c>
      <c r="BI318" s="97">
        <f t="shared" ref="BI318:BI334" si="73">IF(N318="nulová",J318,0)</f>
        <v>0</v>
      </c>
      <c r="BJ318" s="13" t="s">
        <v>83</v>
      </c>
      <c r="BK318" s="97">
        <f t="shared" ref="BK318:BK334" si="74">ROUND(I318*H318,2)</f>
        <v>0</v>
      </c>
      <c r="BL318" s="13" t="s">
        <v>245</v>
      </c>
      <c r="BM318" s="169" t="s">
        <v>866</v>
      </c>
    </row>
    <row r="319" spans="2:65" s="1" customFormat="1" ht="33" customHeight="1" x14ac:dyDescent="0.2">
      <c r="B319" s="131"/>
      <c r="C319" s="158" t="s">
        <v>867</v>
      </c>
      <c r="D319" s="158" t="s">
        <v>241</v>
      </c>
      <c r="E319" s="159" t="s">
        <v>868</v>
      </c>
      <c r="F319" s="160" t="s">
        <v>869</v>
      </c>
      <c r="G319" s="161" t="s">
        <v>244</v>
      </c>
      <c r="H319" s="162">
        <v>109.229</v>
      </c>
      <c r="I319" s="163"/>
      <c r="J319" s="164">
        <f t="shared" si="65"/>
        <v>0</v>
      </c>
      <c r="K319" s="165"/>
      <c r="L319" s="30"/>
      <c r="M319" s="166" t="s">
        <v>1</v>
      </c>
      <c r="N319" s="130" t="s">
        <v>37</v>
      </c>
      <c r="P319" s="167">
        <f t="shared" si="66"/>
        <v>0</v>
      </c>
      <c r="Q319" s="167">
        <v>1.26E-2</v>
      </c>
      <c r="R319" s="167">
        <f t="shared" si="67"/>
        <v>1.3762854</v>
      </c>
      <c r="S319" s="167">
        <v>0</v>
      </c>
      <c r="T319" s="168">
        <f t="shared" si="68"/>
        <v>0</v>
      </c>
      <c r="AR319" s="169" t="s">
        <v>245</v>
      </c>
      <c r="AT319" s="169" t="s">
        <v>241</v>
      </c>
      <c r="AU319" s="169" t="s">
        <v>83</v>
      </c>
      <c r="AY319" s="13" t="s">
        <v>239</v>
      </c>
      <c r="BE319" s="97">
        <f t="shared" si="69"/>
        <v>0</v>
      </c>
      <c r="BF319" s="97">
        <f t="shared" si="70"/>
        <v>0</v>
      </c>
      <c r="BG319" s="97">
        <f t="shared" si="71"/>
        <v>0</v>
      </c>
      <c r="BH319" s="97">
        <f t="shared" si="72"/>
        <v>0</v>
      </c>
      <c r="BI319" s="97">
        <f t="shared" si="73"/>
        <v>0</v>
      </c>
      <c r="BJ319" s="13" t="s">
        <v>83</v>
      </c>
      <c r="BK319" s="97">
        <f t="shared" si="74"/>
        <v>0</v>
      </c>
      <c r="BL319" s="13" t="s">
        <v>245</v>
      </c>
      <c r="BM319" s="169" t="s">
        <v>870</v>
      </c>
    </row>
    <row r="320" spans="2:65" s="1" customFormat="1" ht="16.5" customHeight="1" x14ac:dyDescent="0.2">
      <c r="B320" s="131"/>
      <c r="C320" s="158" t="s">
        <v>871</v>
      </c>
      <c r="D320" s="158" t="s">
        <v>241</v>
      </c>
      <c r="E320" s="159" t="s">
        <v>872</v>
      </c>
      <c r="F320" s="160" t="s">
        <v>873</v>
      </c>
      <c r="G320" s="161" t="s">
        <v>244</v>
      </c>
      <c r="H320" s="162">
        <v>104.206</v>
      </c>
      <c r="I320" s="163"/>
      <c r="J320" s="164">
        <f t="shared" si="65"/>
        <v>0</v>
      </c>
      <c r="K320" s="165"/>
      <c r="L320" s="30"/>
      <c r="M320" s="166" t="s">
        <v>1</v>
      </c>
      <c r="N320" s="130" t="s">
        <v>37</v>
      </c>
      <c r="P320" s="167">
        <f t="shared" si="66"/>
        <v>0</v>
      </c>
      <c r="Q320" s="167">
        <v>1.26E-2</v>
      </c>
      <c r="R320" s="167">
        <f t="shared" si="67"/>
        <v>1.3129956</v>
      </c>
      <c r="S320" s="167">
        <v>0</v>
      </c>
      <c r="T320" s="168">
        <f t="shared" si="68"/>
        <v>0</v>
      </c>
      <c r="AR320" s="169" t="s">
        <v>245</v>
      </c>
      <c r="AT320" s="169" t="s">
        <v>241</v>
      </c>
      <c r="AU320" s="169" t="s">
        <v>83</v>
      </c>
      <c r="AY320" s="13" t="s">
        <v>239</v>
      </c>
      <c r="BE320" s="97">
        <f t="shared" si="69"/>
        <v>0</v>
      </c>
      <c r="BF320" s="97">
        <f t="shared" si="70"/>
        <v>0</v>
      </c>
      <c r="BG320" s="97">
        <f t="shared" si="71"/>
        <v>0</v>
      </c>
      <c r="BH320" s="97">
        <f t="shared" si="72"/>
        <v>0</v>
      </c>
      <c r="BI320" s="97">
        <f t="shared" si="73"/>
        <v>0</v>
      </c>
      <c r="BJ320" s="13" t="s">
        <v>83</v>
      </c>
      <c r="BK320" s="97">
        <f t="shared" si="74"/>
        <v>0</v>
      </c>
      <c r="BL320" s="13" t="s">
        <v>245</v>
      </c>
      <c r="BM320" s="169" t="s">
        <v>874</v>
      </c>
    </row>
    <row r="321" spans="2:65" s="1" customFormat="1" ht="37.9" customHeight="1" x14ac:dyDescent="0.2">
      <c r="B321" s="131"/>
      <c r="C321" s="158" t="s">
        <v>875</v>
      </c>
      <c r="D321" s="158" t="s">
        <v>241</v>
      </c>
      <c r="E321" s="159" t="s">
        <v>876</v>
      </c>
      <c r="F321" s="160" t="s">
        <v>877</v>
      </c>
      <c r="G321" s="161" t="s">
        <v>244</v>
      </c>
      <c r="H321" s="162">
        <v>20.114000000000001</v>
      </c>
      <c r="I321" s="163"/>
      <c r="J321" s="164">
        <f t="shared" si="65"/>
        <v>0</v>
      </c>
      <c r="K321" s="165"/>
      <c r="L321" s="30"/>
      <c r="M321" s="166" t="s">
        <v>1</v>
      </c>
      <c r="N321" s="130" t="s">
        <v>37</v>
      </c>
      <c r="P321" s="167">
        <f t="shared" si="66"/>
        <v>0</v>
      </c>
      <c r="Q321" s="167">
        <v>3.3E-3</v>
      </c>
      <c r="R321" s="167">
        <f t="shared" si="67"/>
        <v>6.6376199999999996E-2</v>
      </c>
      <c r="S321" s="167">
        <v>0</v>
      </c>
      <c r="T321" s="168">
        <f t="shared" si="68"/>
        <v>0</v>
      </c>
      <c r="AR321" s="169" t="s">
        <v>245</v>
      </c>
      <c r="AT321" s="169" t="s">
        <v>241</v>
      </c>
      <c r="AU321" s="169" t="s">
        <v>83</v>
      </c>
      <c r="AY321" s="13" t="s">
        <v>239</v>
      </c>
      <c r="BE321" s="97">
        <f t="shared" si="69"/>
        <v>0</v>
      </c>
      <c r="BF321" s="97">
        <f t="shared" si="70"/>
        <v>0</v>
      </c>
      <c r="BG321" s="97">
        <f t="shared" si="71"/>
        <v>0</v>
      </c>
      <c r="BH321" s="97">
        <f t="shared" si="72"/>
        <v>0</v>
      </c>
      <c r="BI321" s="97">
        <f t="shared" si="73"/>
        <v>0</v>
      </c>
      <c r="BJ321" s="13" t="s">
        <v>83</v>
      </c>
      <c r="BK321" s="97">
        <f t="shared" si="74"/>
        <v>0</v>
      </c>
      <c r="BL321" s="13" t="s">
        <v>245</v>
      </c>
      <c r="BM321" s="169" t="s">
        <v>878</v>
      </c>
    </row>
    <row r="322" spans="2:65" s="1" customFormat="1" ht="24.2" customHeight="1" x14ac:dyDescent="0.2">
      <c r="B322" s="131"/>
      <c r="C322" s="158" t="s">
        <v>879</v>
      </c>
      <c r="D322" s="158" t="s">
        <v>241</v>
      </c>
      <c r="E322" s="159" t="s">
        <v>880</v>
      </c>
      <c r="F322" s="160" t="s">
        <v>881</v>
      </c>
      <c r="G322" s="161" t="s">
        <v>244</v>
      </c>
      <c r="H322" s="162">
        <v>20.114000000000001</v>
      </c>
      <c r="I322" s="163"/>
      <c r="J322" s="164">
        <f t="shared" si="65"/>
        <v>0</v>
      </c>
      <c r="K322" s="165"/>
      <c r="L322" s="30"/>
      <c r="M322" s="166" t="s">
        <v>1</v>
      </c>
      <c r="N322" s="130" t="s">
        <v>37</v>
      </c>
      <c r="P322" s="167">
        <f t="shared" si="66"/>
        <v>0</v>
      </c>
      <c r="Q322" s="167">
        <v>4.15E-3</v>
      </c>
      <c r="R322" s="167">
        <f t="shared" si="67"/>
        <v>8.3473100000000008E-2</v>
      </c>
      <c r="S322" s="167">
        <v>0</v>
      </c>
      <c r="T322" s="168">
        <f t="shared" si="68"/>
        <v>0</v>
      </c>
      <c r="AR322" s="169" t="s">
        <v>245</v>
      </c>
      <c r="AT322" s="169" t="s">
        <v>241</v>
      </c>
      <c r="AU322" s="169" t="s">
        <v>83</v>
      </c>
      <c r="AY322" s="13" t="s">
        <v>239</v>
      </c>
      <c r="BE322" s="97">
        <f t="shared" si="69"/>
        <v>0</v>
      </c>
      <c r="BF322" s="97">
        <f t="shared" si="70"/>
        <v>0</v>
      </c>
      <c r="BG322" s="97">
        <f t="shared" si="71"/>
        <v>0</v>
      </c>
      <c r="BH322" s="97">
        <f t="shared" si="72"/>
        <v>0</v>
      </c>
      <c r="BI322" s="97">
        <f t="shared" si="73"/>
        <v>0</v>
      </c>
      <c r="BJ322" s="13" t="s">
        <v>83</v>
      </c>
      <c r="BK322" s="97">
        <f t="shared" si="74"/>
        <v>0</v>
      </c>
      <c r="BL322" s="13" t="s">
        <v>245</v>
      </c>
      <c r="BM322" s="169" t="s">
        <v>882</v>
      </c>
    </row>
    <row r="323" spans="2:65" s="1" customFormat="1" ht="49.15" customHeight="1" x14ac:dyDescent="0.2">
      <c r="B323" s="131"/>
      <c r="C323" s="158" t="s">
        <v>883</v>
      </c>
      <c r="D323" s="158" t="s">
        <v>241</v>
      </c>
      <c r="E323" s="159" t="s">
        <v>884</v>
      </c>
      <c r="F323" s="160" t="s">
        <v>885</v>
      </c>
      <c r="G323" s="161" t="s">
        <v>244</v>
      </c>
      <c r="H323" s="162">
        <v>289.41899999999998</v>
      </c>
      <c r="I323" s="163"/>
      <c r="J323" s="164">
        <f t="shared" si="65"/>
        <v>0</v>
      </c>
      <c r="K323" s="165"/>
      <c r="L323" s="30"/>
      <c r="M323" s="166" t="s">
        <v>1</v>
      </c>
      <c r="N323" s="130" t="s">
        <v>37</v>
      </c>
      <c r="P323" s="167">
        <f t="shared" si="66"/>
        <v>0</v>
      </c>
      <c r="Q323" s="167">
        <v>1.4970000000000001E-2</v>
      </c>
      <c r="R323" s="167">
        <f t="shared" si="67"/>
        <v>4.3326024299999997</v>
      </c>
      <c r="S323" s="167">
        <v>0</v>
      </c>
      <c r="T323" s="168">
        <f t="shared" si="68"/>
        <v>0</v>
      </c>
      <c r="AR323" s="169" t="s">
        <v>245</v>
      </c>
      <c r="AT323" s="169" t="s">
        <v>241</v>
      </c>
      <c r="AU323" s="169" t="s">
        <v>83</v>
      </c>
      <c r="AY323" s="13" t="s">
        <v>239</v>
      </c>
      <c r="BE323" s="97">
        <f t="shared" si="69"/>
        <v>0</v>
      </c>
      <c r="BF323" s="97">
        <f t="shared" si="70"/>
        <v>0</v>
      </c>
      <c r="BG323" s="97">
        <f t="shared" si="71"/>
        <v>0</v>
      </c>
      <c r="BH323" s="97">
        <f t="shared" si="72"/>
        <v>0</v>
      </c>
      <c r="BI323" s="97">
        <f t="shared" si="73"/>
        <v>0</v>
      </c>
      <c r="BJ323" s="13" t="s">
        <v>83</v>
      </c>
      <c r="BK323" s="97">
        <f t="shared" si="74"/>
        <v>0</v>
      </c>
      <c r="BL323" s="13" t="s">
        <v>245</v>
      </c>
      <c r="BM323" s="169" t="s">
        <v>886</v>
      </c>
    </row>
    <row r="324" spans="2:65" s="1" customFormat="1" ht="49.15" customHeight="1" x14ac:dyDescent="0.2">
      <c r="B324" s="131"/>
      <c r="C324" s="158" t="s">
        <v>887</v>
      </c>
      <c r="D324" s="158" t="s">
        <v>241</v>
      </c>
      <c r="E324" s="159" t="s">
        <v>888</v>
      </c>
      <c r="F324" s="160" t="s">
        <v>889</v>
      </c>
      <c r="G324" s="161" t="s">
        <v>244</v>
      </c>
      <c r="H324" s="162">
        <v>42.33</v>
      </c>
      <c r="I324" s="163"/>
      <c r="J324" s="164">
        <f t="shared" si="65"/>
        <v>0</v>
      </c>
      <c r="K324" s="165"/>
      <c r="L324" s="30"/>
      <c r="M324" s="166" t="s">
        <v>1</v>
      </c>
      <c r="N324" s="130" t="s">
        <v>37</v>
      </c>
      <c r="P324" s="167">
        <f t="shared" si="66"/>
        <v>0</v>
      </c>
      <c r="Q324" s="167">
        <v>1.4970000000000001E-2</v>
      </c>
      <c r="R324" s="167">
        <f t="shared" si="67"/>
        <v>0.63368009999999997</v>
      </c>
      <c r="S324" s="167">
        <v>0</v>
      </c>
      <c r="T324" s="168">
        <f t="shared" si="68"/>
        <v>0</v>
      </c>
      <c r="AR324" s="169" t="s">
        <v>245</v>
      </c>
      <c r="AT324" s="169" t="s">
        <v>241</v>
      </c>
      <c r="AU324" s="169" t="s">
        <v>83</v>
      </c>
      <c r="AY324" s="13" t="s">
        <v>239</v>
      </c>
      <c r="BE324" s="97">
        <f t="shared" si="69"/>
        <v>0</v>
      </c>
      <c r="BF324" s="97">
        <f t="shared" si="70"/>
        <v>0</v>
      </c>
      <c r="BG324" s="97">
        <f t="shared" si="71"/>
        <v>0</v>
      </c>
      <c r="BH324" s="97">
        <f t="shared" si="72"/>
        <v>0</v>
      </c>
      <c r="BI324" s="97">
        <f t="shared" si="73"/>
        <v>0</v>
      </c>
      <c r="BJ324" s="13" t="s">
        <v>83</v>
      </c>
      <c r="BK324" s="97">
        <f t="shared" si="74"/>
        <v>0</v>
      </c>
      <c r="BL324" s="13" t="s">
        <v>245</v>
      </c>
      <c r="BM324" s="169" t="s">
        <v>890</v>
      </c>
    </row>
    <row r="325" spans="2:65" s="1" customFormat="1" ht="24.2" customHeight="1" x14ac:dyDescent="0.2">
      <c r="B325" s="131"/>
      <c r="C325" s="158" t="s">
        <v>891</v>
      </c>
      <c r="D325" s="158" t="s">
        <v>241</v>
      </c>
      <c r="E325" s="159" t="s">
        <v>892</v>
      </c>
      <c r="F325" s="160" t="s">
        <v>893</v>
      </c>
      <c r="G325" s="161" t="s">
        <v>249</v>
      </c>
      <c r="H325" s="162">
        <v>28.596</v>
      </c>
      <c r="I325" s="163"/>
      <c r="J325" s="164">
        <f t="shared" si="65"/>
        <v>0</v>
      </c>
      <c r="K325" s="165"/>
      <c r="L325" s="30"/>
      <c r="M325" s="166" t="s">
        <v>1</v>
      </c>
      <c r="N325" s="130" t="s">
        <v>37</v>
      </c>
      <c r="P325" s="167">
        <f t="shared" si="66"/>
        <v>0</v>
      </c>
      <c r="Q325" s="167">
        <v>2.2404799999999998</v>
      </c>
      <c r="R325" s="167">
        <f t="shared" si="67"/>
        <v>64.068766079999989</v>
      </c>
      <c r="S325" s="167">
        <v>0</v>
      </c>
      <c r="T325" s="168">
        <f t="shared" si="68"/>
        <v>0</v>
      </c>
      <c r="AR325" s="169" t="s">
        <v>245</v>
      </c>
      <c r="AT325" s="169" t="s">
        <v>241</v>
      </c>
      <c r="AU325" s="169" t="s">
        <v>83</v>
      </c>
      <c r="AY325" s="13" t="s">
        <v>239</v>
      </c>
      <c r="BE325" s="97">
        <f t="shared" si="69"/>
        <v>0</v>
      </c>
      <c r="BF325" s="97">
        <f t="shared" si="70"/>
        <v>0</v>
      </c>
      <c r="BG325" s="97">
        <f t="shared" si="71"/>
        <v>0</v>
      </c>
      <c r="BH325" s="97">
        <f t="shared" si="72"/>
        <v>0</v>
      </c>
      <c r="BI325" s="97">
        <f t="shared" si="73"/>
        <v>0</v>
      </c>
      <c r="BJ325" s="13" t="s">
        <v>83</v>
      </c>
      <c r="BK325" s="97">
        <f t="shared" si="74"/>
        <v>0</v>
      </c>
      <c r="BL325" s="13" t="s">
        <v>245</v>
      </c>
      <c r="BM325" s="169" t="s">
        <v>894</v>
      </c>
    </row>
    <row r="326" spans="2:65" s="1" customFormat="1" ht="24.2" customHeight="1" x14ac:dyDescent="0.2">
      <c r="B326" s="131"/>
      <c r="C326" s="158" t="s">
        <v>895</v>
      </c>
      <c r="D326" s="158" t="s">
        <v>241</v>
      </c>
      <c r="E326" s="159" t="s">
        <v>896</v>
      </c>
      <c r="F326" s="160" t="s">
        <v>897</v>
      </c>
      <c r="G326" s="161" t="s">
        <v>249</v>
      </c>
      <c r="H326" s="162">
        <v>0.68700000000000006</v>
      </c>
      <c r="I326" s="163"/>
      <c r="J326" s="164">
        <f t="shared" si="65"/>
        <v>0</v>
      </c>
      <c r="K326" s="165"/>
      <c r="L326" s="30"/>
      <c r="M326" s="166" t="s">
        <v>1</v>
      </c>
      <c r="N326" s="130" t="s">
        <v>37</v>
      </c>
      <c r="P326" s="167">
        <f t="shared" si="66"/>
        <v>0</v>
      </c>
      <c r="Q326" s="167">
        <v>2.2404799999999998</v>
      </c>
      <c r="R326" s="167">
        <f t="shared" si="67"/>
        <v>1.5392097600000001</v>
      </c>
      <c r="S326" s="167">
        <v>0</v>
      </c>
      <c r="T326" s="168">
        <f t="shared" si="68"/>
        <v>0</v>
      </c>
      <c r="AR326" s="169" t="s">
        <v>245</v>
      </c>
      <c r="AT326" s="169" t="s">
        <v>241</v>
      </c>
      <c r="AU326" s="169" t="s">
        <v>83</v>
      </c>
      <c r="AY326" s="13" t="s">
        <v>239</v>
      </c>
      <c r="BE326" s="97">
        <f t="shared" si="69"/>
        <v>0</v>
      </c>
      <c r="BF326" s="97">
        <f t="shared" si="70"/>
        <v>0</v>
      </c>
      <c r="BG326" s="97">
        <f t="shared" si="71"/>
        <v>0</v>
      </c>
      <c r="BH326" s="97">
        <f t="shared" si="72"/>
        <v>0</v>
      </c>
      <c r="BI326" s="97">
        <f t="shared" si="73"/>
        <v>0</v>
      </c>
      <c r="BJ326" s="13" t="s">
        <v>83</v>
      </c>
      <c r="BK326" s="97">
        <f t="shared" si="74"/>
        <v>0</v>
      </c>
      <c r="BL326" s="13" t="s">
        <v>245</v>
      </c>
      <c r="BM326" s="169" t="s">
        <v>898</v>
      </c>
    </row>
    <row r="327" spans="2:65" s="1" customFormat="1" ht="24.2" customHeight="1" x14ac:dyDescent="0.2">
      <c r="B327" s="131"/>
      <c r="C327" s="158" t="s">
        <v>899</v>
      </c>
      <c r="D327" s="158" t="s">
        <v>241</v>
      </c>
      <c r="E327" s="159" t="s">
        <v>900</v>
      </c>
      <c r="F327" s="160" t="s">
        <v>901</v>
      </c>
      <c r="G327" s="161" t="s">
        <v>249</v>
      </c>
      <c r="H327" s="162">
        <v>28.596</v>
      </c>
      <c r="I327" s="163"/>
      <c r="J327" s="164">
        <f t="shared" si="65"/>
        <v>0</v>
      </c>
      <c r="K327" s="165"/>
      <c r="L327" s="30"/>
      <c r="M327" s="166" t="s">
        <v>1</v>
      </c>
      <c r="N327" s="130" t="s">
        <v>37</v>
      </c>
      <c r="P327" s="167">
        <f t="shared" si="66"/>
        <v>0</v>
      </c>
      <c r="Q327" s="167">
        <v>0</v>
      </c>
      <c r="R327" s="167">
        <f t="shared" si="67"/>
        <v>0</v>
      </c>
      <c r="S327" s="167">
        <v>0</v>
      </c>
      <c r="T327" s="168">
        <f t="shared" si="68"/>
        <v>0</v>
      </c>
      <c r="AR327" s="169" t="s">
        <v>245</v>
      </c>
      <c r="AT327" s="169" t="s">
        <v>241</v>
      </c>
      <c r="AU327" s="169" t="s">
        <v>83</v>
      </c>
      <c r="AY327" s="13" t="s">
        <v>239</v>
      </c>
      <c r="BE327" s="97">
        <f t="shared" si="69"/>
        <v>0</v>
      </c>
      <c r="BF327" s="97">
        <f t="shared" si="70"/>
        <v>0</v>
      </c>
      <c r="BG327" s="97">
        <f t="shared" si="71"/>
        <v>0</v>
      </c>
      <c r="BH327" s="97">
        <f t="shared" si="72"/>
        <v>0</v>
      </c>
      <c r="BI327" s="97">
        <f t="shared" si="73"/>
        <v>0</v>
      </c>
      <c r="BJ327" s="13" t="s">
        <v>83</v>
      </c>
      <c r="BK327" s="97">
        <f t="shared" si="74"/>
        <v>0</v>
      </c>
      <c r="BL327" s="13" t="s">
        <v>245</v>
      </c>
      <c r="BM327" s="169" t="s">
        <v>902</v>
      </c>
    </row>
    <row r="328" spans="2:65" s="1" customFormat="1" ht="24.2" customHeight="1" x14ac:dyDescent="0.2">
      <c r="B328" s="131"/>
      <c r="C328" s="158" t="s">
        <v>903</v>
      </c>
      <c r="D328" s="158" t="s">
        <v>241</v>
      </c>
      <c r="E328" s="159" t="s">
        <v>904</v>
      </c>
      <c r="F328" s="160" t="s">
        <v>905</v>
      </c>
      <c r="G328" s="161" t="s">
        <v>249</v>
      </c>
      <c r="H328" s="162">
        <v>0.68700000000000006</v>
      </c>
      <c r="I328" s="163"/>
      <c r="J328" s="164">
        <f t="shared" si="65"/>
        <v>0</v>
      </c>
      <c r="K328" s="165"/>
      <c r="L328" s="30"/>
      <c r="M328" s="166" t="s">
        <v>1</v>
      </c>
      <c r="N328" s="130" t="s">
        <v>37</v>
      </c>
      <c r="P328" s="167">
        <f t="shared" si="66"/>
        <v>0</v>
      </c>
      <c r="Q328" s="167">
        <v>0</v>
      </c>
      <c r="R328" s="167">
        <f t="shared" si="67"/>
        <v>0</v>
      </c>
      <c r="S328" s="167">
        <v>0</v>
      </c>
      <c r="T328" s="168">
        <f t="shared" si="68"/>
        <v>0</v>
      </c>
      <c r="AR328" s="169" t="s">
        <v>245</v>
      </c>
      <c r="AT328" s="169" t="s">
        <v>241</v>
      </c>
      <c r="AU328" s="169" t="s">
        <v>83</v>
      </c>
      <c r="AY328" s="13" t="s">
        <v>239</v>
      </c>
      <c r="BE328" s="97">
        <f t="shared" si="69"/>
        <v>0</v>
      </c>
      <c r="BF328" s="97">
        <f t="shared" si="70"/>
        <v>0</v>
      </c>
      <c r="BG328" s="97">
        <f t="shared" si="71"/>
        <v>0</v>
      </c>
      <c r="BH328" s="97">
        <f t="shared" si="72"/>
        <v>0</v>
      </c>
      <c r="BI328" s="97">
        <f t="shared" si="73"/>
        <v>0</v>
      </c>
      <c r="BJ328" s="13" t="s">
        <v>83</v>
      </c>
      <c r="BK328" s="97">
        <f t="shared" si="74"/>
        <v>0</v>
      </c>
      <c r="BL328" s="13" t="s">
        <v>245</v>
      </c>
      <c r="BM328" s="169" t="s">
        <v>906</v>
      </c>
    </row>
    <row r="329" spans="2:65" s="1" customFormat="1" ht="33" customHeight="1" x14ac:dyDescent="0.2">
      <c r="B329" s="131"/>
      <c r="C329" s="158" t="s">
        <v>907</v>
      </c>
      <c r="D329" s="158" t="s">
        <v>241</v>
      </c>
      <c r="E329" s="159" t="s">
        <v>908</v>
      </c>
      <c r="F329" s="160" t="s">
        <v>909</v>
      </c>
      <c r="G329" s="161" t="s">
        <v>249</v>
      </c>
      <c r="H329" s="162">
        <v>28.596</v>
      </c>
      <c r="I329" s="163"/>
      <c r="J329" s="164">
        <f t="shared" si="65"/>
        <v>0</v>
      </c>
      <c r="K329" s="165"/>
      <c r="L329" s="30"/>
      <c r="M329" s="166" t="s">
        <v>1</v>
      </c>
      <c r="N329" s="130" t="s">
        <v>37</v>
      </c>
      <c r="P329" s="167">
        <f t="shared" si="66"/>
        <v>0</v>
      </c>
      <c r="Q329" s="167">
        <v>0</v>
      </c>
      <c r="R329" s="167">
        <f t="shared" si="67"/>
        <v>0</v>
      </c>
      <c r="S329" s="167">
        <v>0</v>
      </c>
      <c r="T329" s="168">
        <f t="shared" si="68"/>
        <v>0</v>
      </c>
      <c r="AR329" s="169" t="s">
        <v>245</v>
      </c>
      <c r="AT329" s="169" t="s">
        <v>241</v>
      </c>
      <c r="AU329" s="169" t="s">
        <v>83</v>
      </c>
      <c r="AY329" s="13" t="s">
        <v>239</v>
      </c>
      <c r="BE329" s="97">
        <f t="shared" si="69"/>
        <v>0</v>
      </c>
      <c r="BF329" s="97">
        <f t="shared" si="70"/>
        <v>0</v>
      </c>
      <c r="BG329" s="97">
        <f t="shared" si="71"/>
        <v>0</v>
      </c>
      <c r="BH329" s="97">
        <f t="shared" si="72"/>
        <v>0</v>
      </c>
      <c r="BI329" s="97">
        <f t="shared" si="73"/>
        <v>0</v>
      </c>
      <c r="BJ329" s="13" t="s">
        <v>83</v>
      </c>
      <c r="BK329" s="97">
        <f t="shared" si="74"/>
        <v>0</v>
      </c>
      <c r="BL329" s="13" t="s">
        <v>245</v>
      </c>
      <c r="BM329" s="169" t="s">
        <v>910</v>
      </c>
    </row>
    <row r="330" spans="2:65" s="1" customFormat="1" ht="33" customHeight="1" x14ac:dyDescent="0.2">
      <c r="B330" s="131"/>
      <c r="C330" s="158" t="s">
        <v>911</v>
      </c>
      <c r="D330" s="158" t="s">
        <v>241</v>
      </c>
      <c r="E330" s="159" t="s">
        <v>912</v>
      </c>
      <c r="F330" s="160" t="s">
        <v>913</v>
      </c>
      <c r="G330" s="161" t="s">
        <v>249</v>
      </c>
      <c r="H330" s="162">
        <v>0.68700000000000006</v>
      </c>
      <c r="I330" s="163"/>
      <c r="J330" s="164">
        <f t="shared" si="65"/>
        <v>0</v>
      </c>
      <c r="K330" s="165"/>
      <c r="L330" s="30"/>
      <c r="M330" s="166" t="s">
        <v>1</v>
      </c>
      <c r="N330" s="130" t="s">
        <v>37</v>
      </c>
      <c r="P330" s="167">
        <f t="shared" si="66"/>
        <v>0</v>
      </c>
      <c r="Q330" s="167">
        <v>0</v>
      </c>
      <c r="R330" s="167">
        <f t="shared" si="67"/>
        <v>0</v>
      </c>
      <c r="S330" s="167">
        <v>0</v>
      </c>
      <c r="T330" s="168">
        <f t="shared" si="68"/>
        <v>0</v>
      </c>
      <c r="AR330" s="169" t="s">
        <v>245</v>
      </c>
      <c r="AT330" s="169" t="s">
        <v>241</v>
      </c>
      <c r="AU330" s="169" t="s">
        <v>83</v>
      </c>
      <c r="AY330" s="13" t="s">
        <v>239</v>
      </c>
      <c r="BE330" s="97">
        <f t="shared" si="69"/>
        <v>0</v>
      </c>
      <c r="BF330" s="97">
        <f t="shared" si="70"/>
        <v>0</v>
      </c>
      <c r="BG330" s="97">
        <f t="shared" si="71"/>
        <v>0</v>
      </c>
      <c r="BH330" s="97">
        <f t="shared" si="72"/>
        <v>0</v>
      </c>
      <c r="BI330" s="97">
        <f t="shared" si="73"/>
        <v>0</v>
      </c>
      <c r="BJ330" s="13" t="s">
        <v>83</v>
      </c>
      <c r="BK330" s="97">
        <f t="shared" si="74"/>
        <v>0</v>
      </c>
      <c r="BL330" s="13" t="s">
        <v>245</v>
      </c>
      <c r="BM330" s="169" t="s">
        <v>914</v>
      </c>
    </row>
    <row r="331" spans="2:65" s="1" customFormat="1" ht="33" customHeight="1" x14ac:dyDescent="0.2">
      <c r="B331" s="131"/>
      <c r="C331" s="158" t="s">
        <v>915</v>
      </c>
      <c r="D331" s="158" t="s">
        <v>241</v>
      </c>
      <c r="E331" s="159" t="s">
        <v>916</v>
      </c>
      <c r="F331" s="160" t="s">
        <v>917</v>
      </c>
      <c r="G331" s="161" t="s">
        <v>278</v>
      </c>
      <c r="H331" s="162">
        <v>1.45</v>
      </c>
      <c r="I331" s="163"/>
      <c r="J331" s="164">
        <f t="shared" si="65"/>
        <v>0</v>
      </c>
      <c r="K331" s="165"/>
      <c r="L331" s="30"/>
      <c r="M331" s="166" t="s">
        <v>1</v>
      </c>
      <c r="N331" s="130" t="s">
        <v>37</v>
      </c>
      <c r="P331" s="167">
        <f t="shared" si="66"/>
        <v>0</v>
      </c>
      <c r="Q331" s="167">
        <v>1.20296</v>
      </c>
      <c r="R331" s="167">
        <f t="shared" si="67"/>
        <v>1.744292</v>
      </c>
      <c r="S331" s="167">
        <v>0</v>
      </c>
      <c r="T331" s="168">
        <f t="shared" si="68"/>
        <v>0</v>
      </c>
      <c r="AR331" s="169" t="s">
        <v>245</v>
      </c>
      <c r="AT331" s="169" t="s">
        <v>241</v>
      </c>
      <c r="AU331" s="169" t="s">
        <v>83</v>
      </c>
      <c r="AY331" s="13" t="s">
        <v>239</v>
      </c>
      <c r="BE331" s="97">
        <f t="shared" si="69"/>
        <v>0</v>
      </c>
      <c r="BF331" s="97">
        <f t="shared" si="70"/>
        <v>0</v>
      </c>
      <c r="BG331" s="97">
        <f t="shared" si="71"/>
        <v>0</v>
      </c>
      <c r="BH331" s="97">
        <f t="shared" si="72"/>
        <v>0</v>
      </c>
      <c r="BI331" s="97">
        <f t="shared" si="73"/>
        <v>0</v>
      </c>
      <c r="BJ331" s="13" t="s">
        <v>83</v>
      </c>
      <c r="BK331" s="97">
        <f t="shared" si="74"/>
        <v>0</v>
      </c>
      <c r="BL331" s="13" t="s">
        <v>245</v>
      </c>
      <c r="BM331" s="169" t="s">
        <v>918</v>
      </c>
    </row>
    <row r="332" spans="2:65" s="1" customFormat="1" ht="24.2" customHeight="1" x14ac:dyDescent="0.2">
      <c r="B332" s="131"/>
      <c r="C332" s="158" t="s">
        <v>919</v>
      </c>
      <c r="D332" s="158" t="s">
        <v>241</v>
      </c>
      <c r="E332" s="159" t="s">
        <v>920</v>
      </c>
      <c r="F332" s="160" t="s">
        <v>921</v>
      </c>
      <c r="G332" s="161" t="s">
        <v>244</v>
      </c>
      <c r="H332" s="162">
        <v>416.6</v>
      </c>
      <c r="I332" s="163"/>
      <c r="J332" s="164">
        <f t="shared" si="65"/>
        <v>0</v>
      </c>
      <c r="K332" s="165"/>
      <c r="L332" s="30"/>
      <c r="M332" s="166" t="s">
        <v>1</v>
      </c>
      <c r="N332" s="130" t="s">
        <v>37</v>
      </c>
      <c r="P332" s="167">
        <f t="shared" si="66"/>
        <v>0</v>
      </c>
      <c r="Q332" s="167">
        <v>0</v>
      </c>
      <c r="R332" s="167">
        <f t="shared" si="67"/>
        <v>0</v>
      </c>
      <c r="S332" s="167">
        <v>0</v>
      </c>
      <c r="T332" s="168">
        <f t="shared" si="68"/>
        <v>0</v>
      </c>
      <c r="AR332" s="169" t="s">
        <v>245</v>
      </c>
      <c r="AT332" s="169" t="s">
        <v>241</v>
      </c>
      <c r="AU332" s="169" t="s">
        <v>83</v>
      </c>
      <c r="AY332" s="13" t="s">
        <v>239</v>
      </c>
      <c r="BE332" s="97">
        <f t="shared" si="69"/>
        <v>0</v>
      </c>
      <c r="BF332" s="97">
        <f t="shared" si="70"/>
        <v>0</v>
      </c>
      <c r="BG332" s="97">
        <f t="shared" si="71"/>
        <v>0</v>
      </c>
      <c r="BH332" s="97">
        <f t="shared" si="72"/>
        <v>0</v>
      </c>
      <c r="BI332" s="97">
        <f t="shared" si="73"/>
        <v>0</v>
      </c>
      <c r="BJ332" s="13" t="s">
        <v>83</v>
      </c>
      <c r="BK332" s="97">
        <f t="shared" si="74"/>
        <v>0</v>
      </c>
      <c r="BL332" s="13" t="s">
        <v>245</v>
      </c>
      <c r="BM332" s="169" t="s">
        <v>922</v>
      </c>
    </row>
    <row r="333" spans="2:65" s="1" customFormat="1" ht="16.5" customHeight="1" x14ac:dyDescent="0.2">
      <c r="B333" s="131"/>
      <c r="C333" s="170" t="s">
        <v>923</v>
      </c>
      <c r="D333" s="170" t="s">
        <v>275</v>
      </c>
      <c r="E333" s="171" t="s">
        <v>924</v>
      </c>
      <c r="F333" s="172" t="s">
        <v>925</v>
      </c>
      <c r="G333" s="173" t="s">
        <v>244</v>
      </c>
      <c r="H333" s="174">
        <v>479.09</v>
      </c>
      <c r="I333" s="175"/>
      <c r="J333" s="176">
        <f t="shared" si="65"/>
        <v>0</v>
      </c>
      <c r="K333" s="177"/>
      <c r="L333" s="178"/>
      <c r="M333" s="179" t="s">
        <v>1</v>
      </c>
      <c r="N333" s="180" t="s">
        <v>37</v>
      </c>
      <c r="P333" s="167">
        <f t="shared" si="66"/>
        <v>0</v>
      </c>
      <c r="Q333" s="167">
        <v>1E-4</v>
      </c>
      <c r="R333" s="167">
        <f t="shared" si="67"/>
        <v>4.7909E-2</v>
      </c>
      <c r="S333" s="167">
        <v>0</v>
      </c>
      <c r="T333" s="168">
        <f t="shared" si="68"/>
        <v>0</v>
      </c>
      <c r="AR333" s="169" t="s">
        <v>270</v>
      </c>
      <c r="AT333" s="169" t="s">
        <v>275</v>
      </c>
      <c r="AU333" s="169" t="s">
        <v>83</v>
      </c>
      <c r="AY333" s="13" t="s">
        <v>239</v>
      </c>
      <c r="BE333" s="97">
        <f t="shared" si="69"/>
        <v>0</v>
      </c>
      <c r="BF333" s="97">
        <f t="shared" si="70"/>
        <v>0</v>
      </c>
      <c r="BG333" s="97">
        <f t="shared" si="71"/>
        <v>0</v>
      </c>
      <c r="BH333" s="97">
        <f t="shared" si="72"/>
        <v>0</v>
      </c>
      <c r="BI333" s="97">
        <f t="shared" si="73"/>
        <v>0</v>
      </c>
      <c r="BJ333" s="13" t="s">
        <v>83</v>
      </c>
      <c r="BK333" s="97">
        <f t="shared" si="74"/>
        <v>0</v>
      </c>
      <c r="BL333" s="13" t="s">
        <v>245</v>
      </c>
      <c r="BM333" s="169" t="s">
        <v>926</v>
      </c>
    </row>
    <row r="334" spans="2:65" s="1" customFormat="1" ht="16.5" customHeight="1" x14ac:dyDescent="0.2">
      <c r="B334" s="131"/>
      <c r="C334" s="158" t="s">
        <v>927</v>
      </c>
      <c r="D334" s="158" t="s">
        <v>241</v>
      </c>
      <c r="E334" s="159" t="s">
        <v>928</v>
      </c>
      <c r="F334" s="160" t="s">
        <v>929</v>
      </c>
      <c r="G334" s="161" t="s">
        <v>244</v>
      </c>
      <c r="H334" s="162">
        <v>405.94</v>
      </c>
      <c r="I334" s="163"/>
      <c r="J334" s="164">
        <f t="shared" si="65"/>
        <v>0</v>
      </c>
      <c r="K334" s="165"/>
      <c r="L334" s="30"/>
      <c r="M334" s="166" t="s">
        <v>1</v>
      </c>
      <c r="N334" s="130" t="s">
        <v>37</v>
      </c>
      <c r="P334" s="167">
        <f t="shared" si="66"/>
        <v>0</v>
      </c>
      <c r="Q334" s="167">
        <v>1E-4</v>
      </c>
      <c r="R334" s="167">
        <f t="shared" si="67"/>
        <v>4.0594000000000005E-2</v>
      </c>
      <c r="S334" s="167">
        <v>0</v>
      </c>
      <c r="T334" s="168">
        <f t="shared" si="68"/>
        <v>0</v>
      </c>
      <c r="AR334" s="169" t="s">
        <v>245</v>
      </c>
      <c r="AT334" s="169" t="s">
        <v>241</v>
      </c>
      <c r="AU334" s="169" t="s">
        <v>83</v>
      </c>
      <c r="AY334" s="13" t="s">
        <v>239</v>
      </c>
      <c r="BE334" s="97">
        <f t="shared" si="69"/>
        <v>0</v>
      </c>
      <c r="BF334" s="97">
        <f t="shared" si="70"/>
        <v>0</v>
      </c>
      <c r="BG334" s="97">
        <f t="shared" si="71"/>
        <v>0</v>
      </c>
      <c r="BH334" s="97">
        <f t="shared" si="72"/>
        <v>0</v>
      </c>
      <c r="BI334" s="97">
        <f t="shared" si="73"/>
        <v>0</v>
      </c>
      <c r="BJ334" s="13" t="s">
        <v>83</v>
      </c>
      <c r="BK334" s="97">
        <f t="shared" si="74"/>
        <v>0</v>
      </c>
      <c r="BL334" s="13" t="s">
        <v>245</v>
      </c>
      <c r="BM334" s="169" t="s">
        <v>930</v>
      </c>
    </row>
    <row r="335" spans="2:65" s="11" customFormat="1" ht="22.9" customHeight="1" x14ac:dyDescent="0.2">
      <c r="B335" s="146"/>
      <c r="D335" s="147" t="s">
        <v>70</v>
      </c>
      <c r="E335" s="156" t="s">
        <v>274</v>
      </c>
      <c r="F335" s="156" t="s">
        <v>931</v>
      </c>
      <c r="I335" s="149"/>
      <c r="J335" s="157">
        <f>BK335</f>
        <v>0</v>
      </c>
      <c r="L335" s="146"/>
      <c r="M335" s="151"/>
      <c r="P335" s="152">
        <f>SUM(P336:P360)</f>
        <v>0</v>
      </c>
      <c r="R335" s="152">
        <f>SUM(R336:R360)</f>
        <v>91.459813450000013</v>
      </c>
      <c r="T335" s="153">
        <f>SUM(T336:T360)</f>
        <v>8.1791999999999998</v>
      </c>
      <c r="AR335" s="147" t="s">
        <v>78</v>
      </c>
      <c r="AT335" s="154" t="s">
        <v>70</v>
      </c>
      <c r="AU335" s="154" t="s">
        <v>78</v>
      </c>
      <c r="AY335" s="147" t="s">
        <v>239</v>
      </c>
      <c r="BK335" s="155">
        <f>SUM(BK336:BK360)</f>
        <v>0</v>
      </c>
    </row>
    <row r="336" spans="2:65" s="1" customFormat="1" ht="33" customHeight="1" x14ac:dyDescent="0.2">
      <c r="B336" s="131"/>
      <c r="C336" s="158" t="s">
        <v>932</v>
      </c>
      <c r="D336" s="158" t="s">
        <v>241</v>
      </c>
      <c r="E336" s="159" t="s">
        <v>933</v>
      </c>
      <c r="F336" s="160" t="s">
        <v>934</v>
      </c>
      <c r="G336" s="161" t="s">
        <v>331</v>
      </c>
      <c r="H336" s="162">
        <v>143.69999999999999</v>
      </c>
      <c r="I336" s="163"/>
      <c r="J336" s="164">
        <f t="shared" ref="J336:J360" si="75">ROUND(I336*H336,2)</f>
        <v>0</v>
      </c>
      <c r="K336" s="165"/>
      <c r="L336" s="30"/>
      <c r="M336" s="166" t="s">
        <v>1</v>
      </c>
      <c r="N336" s="130" t="s">
        <v>37</v>
      </c>
      <c r="P336" s="167">
        <f t="shared" ref="P336:P360" si="76">O336*H336</f>
        <v>0</v>
      </c>
      <c r="Q336" s="167">
        <v>0.15112999999999999</v>
      </c>
      <c r="R336" s="167">
        <f t="shared" ref="R336:R360" si="77">Q336*H336</f>
        <v>21.717380999999996</v>
      </c>
      <c r="S336" s="167">
        <v>0</v>
      </c>
      <c r="T336" s="168">
        <f t="shared" ref="T336:T360" si="78">S336*H336</f>
        <v>0</v>
      </c>
      <c r="AR336" s="169" t="s">
        <v>245</v>
      </c>
      <c r="AT336" s="169" t="s">
        <v>241</v>
      </c>
      <c r="AU336" s="169" t="s">
        <v>83</v>
      </c>
      <c r="AY336" s="13" t="s">
        <v>239</v>
      </c>
      <c r="BE336" s="97">
        <f t="shared" ref="BE336:BE360" si="79">IF(N336="základná",J336,0)</f>
        <v>0</v>
      </c>
      <c r="BF336" s="97">
        <f t="shared" ref="BF336:BF360" si="80">IF(N336="znížená",J336,0)</f>
        <v>0</v>
      </c>
      <c r="BG336" s="97">
        <f t="shared" ref="BG336:BG360" si="81">IF(N336="zákl. prenesená",J336,0)</f>
        <v>0</v>
      </c>
      <c r="BH336" s="97">
        <f t="shared" ref="BH336:BH360" si="82">IF(N336="zníž. prenesená",J336,0)</f>
        <v>0</v>
      </c>
      <c r="BI336" s="97">
        <f t="shared" ref="BI336:BI360" si="83">IF(N336="nulová",J336,0)</f>
        <v>0</v>
      </c>
      <c r="BJ336" s="13" t="s">
        <v>83</v>
      </c>
      <c r="BK336" s="97">
        <f t="shared" ref="BK336:BK360" si="84">ROUND(I336*H336,2)</f>
        <v>0</v>
      </c>
      <c r="BL336" s="13" t="s">
        <v>245</v>
      </c>
      <c r="BM336" s="169" t="s">
        <v>935</v>
      </c>
    </row>
    <row r="337" spans="2:65" s="1" customFormat="1" ht="21.75" customHeight="1" x14ac:dyDescent="0.2">
      <c r="B337" s="131"/>
      <c r="C337" s="170" t="s">
        <v>936</v>
      </c>
      <c r="D337" s="170" t="s">
        <v>275</v>
      </c>
      <c r="E337" s="171" t="s">
        <v>937</v>
      </c>
      <c r="F337" s="172" t="s">
        <v>938</v>
      </c>
      <c r="G337" s="173" t="s">
        <v>353</v>
      </c>
      <c r="H337" s="174">
        <v>159</v>
      </c>
      <c r="I337" s="175"/>
      <c r="J337" s="176">
        <f t="shared" si="75"/>
        <v>0</v>
      </c>
      <c r="K337" s="177"/>
      <c r="L337" s="178"/>
      <c r="M337" s="179" t="s">
        <v>1</v>
      </c>
      <c r="N337" s="180" t="s">
        <v>37</v>
      </c>
      <c r="P337" s="167">
        <f t="shared" si="76"/>
        <v>0</v>
      </c>
      <c r="Q337" s="167">
        <v>8.5000000000000006E-2</v>
      </c>
      <c r="R337" s="167">
        <f t="shared" si="77"/>
        <v>13.515000000000001</v>
      </c>
      <c r="S337" s="167">
        <v>0</v>
      </c>
      <c r="T337" s="168">
        <f t="shared" si="78"/>
        <v>0</v>
      </c>
      <c r="AR337" s="169" t="s">
        <v>270</v>
      </c>
      <c r="AT337" s="169" t="s">
        <v>275</v>
      </c>
      <c r="AU337" s="169" t="s">
        <v>83</v>
      </c>
      <c r="AY337" s="13" t="s">
        <v>239</v>
      </c>
      <c r="BE337" s="97">
        <f t="shared" si="79"/>
        <v>0</v>
      </c>
      <c r="BF337" s="97">
        <f t="shared" si="80"/>
        <v>0</v>
      </c>
      <c r="BG337" s="97">
        <f t="shared" si="81"/>
        <v>0</v>
      </c>
      <c r="BH337" s="97">
        <f t="shared" si="82"/>
        <v>0</v>
      </c>
      <c r="BI337" s="97">
        <f t="shared" si="83"/>
        <v>0</v>
      </c>
      <c r="BJ337" s="13" t="s">
        <v>83</v>
      </c>
      <c r="BK337" s="97">
        <f t="shared" si="84"/>
        <v>0</v>
      </c>
      <c r="BL337" s="13" t="s">
        <v>245</v>
      </c>
      <c r="BM337" s="169" t="s">
        <v>939</v>
      </c>
    </row>
    <row r="338" spans="2:65" s="1" customFormat="1" ht="33" customHeight="1" x14ac:dyDescent="0.2">
      <c r="B338" s="131"/>
      <c r="C338" s="158" t="s">
        <v>940</v>
      </c>
      <c r="D338" s="158" t="s">
        <v>241</v>
      </c>
      <c r="E338" s="159" t="s">
        <v>941</v>
      </c>
      <c r="F338" s="160" t="s">
        <v>942</v>
      </c>
      <c r="G338" s="161" t="s">
        <v>249</v>
      </c>
      <c r="H338" s="162">
        <v>10.856999999999999</v>
      </c>
      <c r="I338" s="163"/>
      <c r="J338" s="164">
        <f t="shared" si="75"/>
        <v>0</v>
      </c>
      <c r="K338" s="165"/>
      <c r="L338" s="30"/>
      <c r="M338" s="166" t="s">
        <v>1</v>
      </c>
      <c r="N338" s="130" t="s">
        <v>37</v>
      </c>
      <c r="P338" s="167">
        <f t="shared" si="76"/>
        <v>0</v>
      </c>
      <c r="Q338" s="167">
        <v>2.2151299999999998</v>
      </c>
      <c r="R338" s="167">
        <f t="shared" si="77"/>
        <v>24.049666409999997</v>
      </c>
      <c r="S338" s="167">
        <v>0</v>
      </c>
      <c r="T338" s="168">
        <f t="shared" si="78"/>
        <v>0</v>
      </c>
      <c r="AR338" s="169" t="s">
        <v>245</v>
      </c>
      <c r="AT338" s="169" t="s">
        <v>241</v>
      </c>
      <c r="AU338" s="169" t="s">
        <v>83</v>
      </c>
      <c r="AY338" s="13" t="s">
        <v>239</v>
      </c>
      <c r="BE338" s="97">
        <f t="shared" si="79"/>
        <v>0</v>
      </c>
      <c r="BF338" s="97">
        <f t="shared" si="80"/>
        <v>0</v>
      </c>
      <c r="BG338" s="97">
        <f t="shared" si="81"/>
        <v>0</v>
      </c>
      <c r="BH338" s="97">
        <f t="shared" si="82"/>
        <v>0</v>
      </c>
      <c r="BI338" s="97">
        <f t="shared" si="83"/>
        <v>0</v>
      </c>
      <c r="BJ338" s="13" t="s">
        <v>83</v>
      </c>
      <c r="BK338" s="97">
        <f t="shared" si="84"/>
        <v>0</v>
      </c>
      <c r="BL338" s="13" t="s">
        <v>245</v>
      </c>
      <c r="BM338" s="169" t="s">
        <v>943</v>
      </c>
    </row>
    <row r="339" spans="2:65" s="1" customFormat="1" ht="24.2" customHeight="1" x14ac:dyDescent="0.2">
      <c r="B339" s="131"/>
      <c r="C339" s="158" t="s">
        <v>944</v>
      </c>
      <c r="D339" s="158" t="s">
        <v>241</v>
      </c>
      <c r="E339" s="159" t="s">
        <v>945</v>
      </c>
      <c r="F339" s="160" t="s">
        <v>946</v>
      </c>
      <c r="G339" s="161" t="s">
        <v>244</v>
      </c>
      <c r="H339" s="162">
        <v>12.3</v>
      </c>
      <c r="I339" s="163"/>
      <c r="J339" s="164">
        <f t="shared" si="75"/>
        <v>0</v>
      </c>
      <c r="K339" s="165"/>
      <c r="L339" s="30"/>
      <c r="M339" s="166" t="s">
        <v>1</v>
      </c>
      <c r="N339" s="130" t="s">
        <v>37</v>
      </c>
      <c r="P339" s="167">
        <f t="shared" si="76"/>
        <v>0</v>
      </c>
      <c r="Q339" s="167">
        <v>4.6000000000000001E-4</v>
      </c>
      <c r="R339" s="167">
        <f t="shared" si="77"/>
        <v>5.6580000000000007E-3</v>
      </c>
      <c r="S339" s="167">
        <v>0</v>
      </c>
      <c r="T339" s="168">
        <f t="shared" si="78"/>
        <v>0</v>
      </c>
      <c r="AR339" s="169" t="s">
        <v>245</v>
      </c>
      <c r="AT339" s="169" t="s">
        <v>241</v>
      </c>
      <c r="AU339" s="169" t="s">
        <v>83</v>
      </c>
      <c r="AY339" s="13" t="s">
        <v>239</v>
      </c>
      <c r="BE339" s="97">
        <f t="shared" si="79"/>
        <v>0</v>
      </c>
      <c r="BF339" s="97">
        <f t="shared" si="80"/>
        <v>0</v>
      </c>
      <c r="BG339" s="97">
        <f t="shared" si="81"/>
        <v>0</v>
      </c>
      <c r="BH339" s="97">
        <f t="shared" si="82"/>
        <v>0</v>
      </c>
      <c r="BI339" s="97">
        <f t="shared" si="83"/>
        <v>0</v>
      </c>
      <c r="BJ339" s="13" t="s">
        <v>83</v>
      </c>
      <c r="BK339" s="97">
        <f t="shared" si="84"/>
        <v>0</v>
      </c>
      <c r="BL339" s="13" t="s">
        <v>245</v>
      </c>
      <c r="BM339" s="169" t="s">
        <v>947</v>
      </c>
    </row>
    <row r="340" spans="2:65" s="1" customFormat="1" ht="37.9" customHeight="1" x14ac:dyDescent="0.2">
      <c r="B340" s="131"/>
      <c r="C340" s="158" t="s">
        <v>948</v>
      </c>
      <c r="D340" s="158" t="s">
        <v>241</v>
      </c>
      <c r="E340" s="159" t="s">
        <v>949</v>
      </c>
      <c r="F340" s="160" t="s">
        <v>950</v>
      </c>
      <c r="G340" s="161" t="s">
        <v>244</v>
      </c>
      <c r="H340" s="162">
        <v>30.943999999999999</v>
      </c>
      <c r="I340" s="163"/>
      <c r="J340" s="164">
        <f t="shared" si="75"/>
        <v>0</v>
      </c>
      <c r="K340" s="165"/>
      <c r="L340" s="30"/>
      <c r="M340" s="166" t="s">
        <v>1</v>
      </c>
      <c r="N340" s="130" t="s">
        <v>37</v>
      </c>
      <c r="P340" s="167">
        <f t="shared" si="76"/>
        <v>0</v>
      </c>
      <c r="Q340" s="167">
        <v>4.6000000000000001E-4</v>
      </c>
      <c r="R340" s="167">
        <f t="shared" si="77"/>
        <v>1.423424E-2</v>
      </c>
      <c r="S340" s="167">
        <v>0</v>
      </c>
      <c r="T340" s="168">
        <f t="shared" si="78"/>
        <v>0</v>
      </c>
      <c r="AR340" s="169" t="s">
        <v>245</v>
      </c>
      <c r="AT340" s="169" t="s">
        <v>241</v>
      </c>
      <c r="AU340" s="169" t="s">
        <v>83</v>
      </c>
      <c r="AY340" s="13" t="s">
        <v>239</v>
      </c>
      <c r="BE340" s="97">
        <f t="shared" si="79"/>
        <v>0</v>
      </c>
      <c r="BF340" s="97">
        <f t="shared" si="80"/>
        <v>0</v>
      </c>
      <c r="BG340" s="97">
        <f t="shared" si="81"/>
        <v>0</v>
      </c>
      <c r="BH340" s="97">
        <f t="shared" si="82"/>
        <v>0</v>
      </c>
      <c r="BI340" s="97">
        <f t="shared" si="83"/>
        <v>0</v>
      </c>
      <c r="BJ340" s="13" t="s">
        <v>83</v>
      </c>
      <c r="BK340" s="97">
        <f t="shared" si="84"/>
        <v>0</v>
      </c>
      <c r="BL340" s="13" t="s">
        <v>245</v>
      </c>
      <c r="BM340" s="169" t="s">
        <v>951</v>
      </c>
    </row>
    <row r="341" spans="2:65" s="1" customFormat="1" ht="24.2" customHeight="1" x14ac:dyDescent="0.2">
      <c r="B341" s="131"/>
      <c r="C341" s="158" t="s">
        <v>952</v>
      </c>
      <c r="D341" s="158" t="s">
        <v>241</v>
      </c>
      <c r="E341" s="159" t="s">
        <v>953</v>
      </c>
      <c r="F341" s="160" t="s">
        <v>954</v>
      </c>
      <c r="G341" s="161" t="s">
        <v>331</v>
      </c>
      <c r="H341" s="162">
        <v>143.69999999999999</v>
      </c>
      <c r="I341" s="163"/>
      <c r="J341" s="164">
        <f t="shared" si="75"/>
        <v>0</v>
      </c>
      <c r="K341" s="165"/>
      <c r="L341" s="30"/>
      <c r="M341" s="166" t="s">
        <v>1</v>
      </c>
      <c r="N341" s="130" t="s">
        <v>37</v>
      </c>
      <c r="P341" s="167">
        <f t="shared" si="76"/>
        <v>0</v>
      </c>
      <c r="Q341" s="167">
        <v>0.11812</v>
      </c>
      <c r="R341" s="167">
        <f t="shared" si="77"/>
        <v>16.973844</v>
      </c>
      <c r="S341" s="167">
        <v>0</v>
      </c>
      <c r="T341" s="168">
        <f t="shared" si="78"/>
        <v>0</v>
      </c>
      <c r="AR341" s="169" t="s">
        <v>245</v>
      </c>
      <c r="AT341" s="169" t="s">
        <v>241</v>
      </c>
      <c r="AU341" s="169" t="s">
        <v>83</v>
      </c>
      <c r="AY341" s="13" t="s">
        <v>239</v>
      </c>
      <c r="BE341" s="97">
        <f t="shared" si="79"/>
        <v>0</v>
      </c>
      <c r="BF341" s="97">
        <f t="shared" si="80"/>
        <v>0</v>
      </c>
      <c r="BG341" s="97">
        <f t="shared" si="81"/>
        <v>0</v>
      </c>
      <c r="BH341" s="97">
        <f t="shared" si="82"/>
        <v>0</v>
      </c>
      <c r="BI341" s="97">
        <f t="shared" si="83"/>
        <v>0</v>
      </c>
      <c r="BJ341" s="13" t="s">
        <v>83</v>
      </c>
      <c r="BK341" s="97">
        <f t="shared" si="84"/>
        <v>0</v>
      </c>
      <c r="BL341" s="13" t="s">
        <v>245</v>
      </c>
      <c r="BM341" s="169" t="s">
        <v>955</v>
      </c>
    </row>
    <row r="342" spans="2:65" s="1" customFormat="1" ht="37.9" customHeight="1" x14ac:dyDescent="0.2">
      <c r="B342" s="131"/>
      <c r="C342" s="170" t="s">
        <v>956</v>
      </c>
      <c r="D342" s="170" t="s">
        <v>275</v>
      </c>
      <c r="E342" s="171" t="s">
        <v>957</v>
      </c>
      <c r="F342" s="172" t="s">
        <v>958</v>
      </c>
      <c r="G342" s="173" t="s">
        <v>331</v>
      </c>
      <c r="H342" s="174">
        <v>158.07</v>
      </c>
      <c r="I342" s="175"/>
      <c r="J342" s="176">
        <f t="shared" si="75"/>
        <v>0</v>
      </c>
      <c r="K342" s="177"/>
      <c r="L342" s="178"/>
      <c r="M342" s="179" t="s">
        <v>1</v>
      </c>
      <c r="N342" s="180" t="s">
        <v>37</v>
      </c>
      <c r="P342" s="167">
        <f t="shared" si="76"/>
        <v>0</v>
      </c>
      <c r="Q342" s="167">
        <v>0.08</v>
      </c>
      <c r="R342" s="167">
        <f t="shared" si="77"/>
        <v>12.6456</v>
      </c>
      <c r="S342" s="167">
        <v>0</v>
      </c>
      <c r="T342" s="168">
        <f t="shared" si="78"/>
        <v>0</v>
      </c>
      <c r="AR342" s="169" t="s">
        <v>270</v>
      </c>
      <c r="AT342" s="169" t="s">
        <v>275</v>
      </c>
      <c r="AU342" s="169" t="s">
        <v>83</v>
      </c>
      <c r="AY342" s="13" t="s">
        <v>239</v>
      </c>
      <c r="BE342" s="97">
        <f t="shared" si="79"/>
        <v>0</v>
      </c>
      <c r="BF342" s="97">
        <f t="shared" si="80"/>
        <v>0</v>
      </c>
      <c r="BG342" s="97">
        <f t="shared" si="81"/>
        <v>0</v>
      </c>
      <c r="BH342" s="97">
        <f t="shared" si="82"/>
        <v>0</v>
      </c>
      <c r="BI342" s="97">
        <f t="shared" si="83"/>
        <v>0</v>
      </c>
      <c r="BJ342" s="13" t="s">
        <v>83</v>
      </c>
      <c r="BK342" s="97">
        <f t="shared" si="84"/>
        <v>0</v>
      </c>
      <c r="BL342" s="13" t="s">
        <v>245</v>
      </c>
      <c r="BM342" s="169" t="s">
        <v>959</v>
      </c>
    </row>
    <row r="343" spans="2:65" s="1" customFormat="1" ht="24.2" customHeight="1" x14ac:dyDescent="0.2">
      <c r="B343" s="131"/>
      <c r="C343" s="158" t="s">
        <v>960</v>
      </c>
      <c r="D343" s="158" t="s">
        <v>241</v>
      </c>
      <c r="E343" s="159" t="s">
        <v>961</v>
      </c>
      <c r="F343" s="160" t="s">
        <v>962</v>
      </c>
      <c r="G343" s="161" t="s">
        <v>244</v>
      </c>
      <c r="H343" s="162">
        <v>938.7</v>
      </c>
      <c r="I343" s="163"/>
      <c r="J343" s="164">
        <f t="shared" si="75"/>
        <v>0</v>
      </c>
      <c r="K343" s="165"/>
      <c r="L343" s="30"/>
      <c r="M343" s="166" t="s">
        <v>1</v>
      </c>
      <c r="N343" s="130" t="s">
        <v>37</v>
      </c>
      <c r="P343" s="167">
        <f t="shared" si="76"/>
        <v>0</v>
      </c>
      <c r="Q343" s="167">
        <v>1.5299999999999999E-3</v>
      </c>
      <c r="R343" s="167">
        <f t="shared" si="77"/>
        <v>1.4362109999999999</v>
      </c>
      <c r="S343" s="167">
        <v>0</v>
      </c>
      <c r="T343" s="168">
        <f t="shared" si="78"/>
        <v>0</v>
      </c>
      <c r="AR343" s="169" t="s">
        <v>245</v>
      </c>
      <c r="AT343" s="169" t="s">
        <v>241</v>
      </c>
      <c r="AU343" s="169" t="s">
        <v>83</v>
      </c>
      <c r="AY343" s="13" t="s">
        <v>239</v>
      </c>
      <c r="BE343" s="97">
        <f t="shared" si="79"/>
        <v>0</v>
      </c>
      <c r="BF343" s="97">
        <f t="shared" si="80"/>
        <v>0</v>
      </c>
      <c r="BG343" s="97">
        <f t="shared" si="81"/>
        <v>0</v>
      </c>
      <c r="BH343" s="97">
        <f t="shared" si="82"/>
        <v>0</v>
      </c>
      <c r="BI343" s="97">
        <f t="shared" si="83"/>
        <v>0</v>
      </c>
      <c r="BJ343" s="13" t="s">
        <v>83</v>
      </c>
      <c r="BK343" s="97">
        <f t="shared" si="84"/>
        <v>0</v>
      </c>
      <c r="BL343" s="13" t="s">
        <v>245</v>
      </c>
      <c r="BM343" s="169" t="s">
        <v>963</v>
      </c>
    </row>
    <row r="344" spans="2:65" s="1" customFormat="1" ht="16.5" customHeight="1" x14ac:dyDescent="0.2">
      <c r="B344" s="131"/>
      <c r="C344" s="158" t="s">
        <v>964</v>
      </c>
      <c r="D344" s="158" t="s">
        <v>241</v>
      </c>
      <c r="E344" s="159" t="s">
        <v>965</v>
      </c>
      <c r="F344" s="160" t="s">
        <v>966</v>
      </c>
      <c r="G344" s="161" t="s">
        <v>244</v>
      </c>
      <c r="H344" s="162">
        <v>1839.296</v>
      </c>
      <c r="I344" s="163"/>
      <c r="J344" s="164">
        <f t="shared" si="75"/>
        <v>0</v>
      </c>
      <c r="K344" s="165"/>
      <c r="L344" s="30"/>
      <c r="M344" s="166" t="s">
        <v>1</v>
      </c>
      <c r="N344" s="130" t="s">
        <v>37</v>
      </c>
      <c r="P344" s="167">
        <f t="shared" si="76"/>
        <v>0</v>
      </c>
      <c r="Q344" s="167">
        <v>5.0000000000000002E-5</v>
      </c>
      <c r="R344" s="167">
        <f t="shared" si="77"/>
        <v>9.1964800000000013E-2</v>
      </c>
      <c r="S344" s="167">
        <v>0</v>
      </c>
      <c r="T344" s="168">
        <f t="shared" si="78"/>
        <v>0</v>
      </c>
      <c r="AR344" s="169" t="s">
        <v>245</v>
      </c>
      <c r="AT344" s="169" t="s">
        <v>241</v>
      </c>
      <c r="AU344" s="169" t="s">
        <v>83</v>
      </c>
      <c r="AY344" s="13" t="s">
        <v>239</v>
      </c>
      <c r="BE344" s="97">
        <f t="shared" si="79"/>
        <v>0</v>
      </c>
      <c r="BF344" s="97">
        <f t="shared" si="80"/>
        <v>0</v>
      </c>
      <c r="BG344" s="97">
        <f t="shared" si="81"/>
        <v>0</v>
      </c>
      <c r="BH344" s="97">
        <f t="shared" si="82"/>
        <v>0</v>
      </c>
      <c r="BI344" s="97">
        <f t="shared" si="83"/>
        <v>0</v>
      </c>
      <c r="BJ344" s="13" t="s">
        <v>83</v>
      </c>
      <c r="BK344" s="97">
        <f t="shared" si="84"/>
        <v>0</v>
      </c>
      <c r="BL344" s="13" t="s">
        <v>245</v>
      </c>
      <c r="BM344" s="169" t="s">
        <v>967</v>
      </c>
    </row>
    <row r="345" spans="2:65" s="1" customFormat="1" ht="44.25" customHeight="1" x14ac:dyDescent="0.2">
      <c r="B345" s="131"/>
      <c r="C345" s="195" t="s">
        <v>968</v>
      </c>
      <c r="D345" s="195" t="s">
        <v>241</v>
      </c>
      <c r="E345" s="196" t="s">
        <v>969</v>
      </c>
      <c r="F345" s="197" t="s">
        <v>970</v>
      </c>
      <c r="G345" s="198" t="s">
        <v>353</v>
      </c>
      <c r="H345" s="199">
        <v>30</v>
      </c>
      <c r="I345" s="200"/>
      <c r="J345" s="200">
        <f t="shared" si="75"/>
        <v>0</v>
      </c>
      <c r="K345" s="165"/>
      <c r="L345" s="30"/>
      <c r="M345" s="166" t="s">
        <v>1</v>
      </c>
      <c r="N345" s="130" t="s">
        <v>37</v>
      </c>
      <c r="P345" s="167">
        <f t="shared" si="76"/>
        <v>0</v>
      </c>
      <c r="Q345" s="167">
        <v>1.2E-4</v>
      </c>
      <c r="R345" s="167">
        <f t="shared" si="77"/>
        <v>3.5999999999999999E-3</v>
      </c>
      <c r="S345" s="167">
        <v>0</v>
      </c>
      <c r="T345" s="168">
        <f t="shared" si="78"/>
        <v>0</v>
      </c>
      <c r="AR345" s="169" t="s">
        <v>245</v>
      </c>
      <c r="AT345" s="169" t="s">
        <v>241</v>
      </c>
      <c r="AU345" s="169" t="s">
        <v>83</v>
      </c>
      <c r="AY345" s="13" t="s">
        <v>239</v>
      </c>
      <c r="BE345" s="97">
        <f t="shared" si="79"/>
        <v>0</v>
      </c>
      <c r="BF345" s="97">
        <f t="shared" si="80"/>
        <v>0</v>
      </c>
      <c r="BG345" s="97">
        <f t="shared" si="81"/>
        <v>0</v>
      </c>
      <c r="BH345" s="97">
        <f t="shared" si="82"/>
        <v>0</v>
      </c>
      <c r="BI345" s="97">
        <f t="shared" si="83"/>
        <v>0</v>
      </c>
      <c r="BJ345" s="13" t="s">
        <v>83</v>
      </c>
      <c r="BK345" s="97">
        <f t="shared" si="84"/>
        <v>0</v>
      </c>
      <c r="BL345" s="13" t="s">
        <v>245</v>
      </c>
      <c r="BM345" s="169" t="s">
        <v>971</v>
      </c>
    </row>
    <row r="346" spans="2:65" s="1" customFormat="1" ht="33" customHeight="1" x14ac:dyDescent="0.2">
      <c r="B346" s="131"/>
      <c r="C346" s="158" t="s">
        <v>972</v>
      </c>
      <c r="D346" s="158" t="s">
        <v>241</v>
      </c>
      <c r="E346" s="159" t="s">
        <v>973</v>
      </c>
      <c r="F346" s="160" t="s">
        <v>974</v>
      </c>
      <c r="G346" s="161" t="s">
        <v>249</v>
      </c>
      <c r="H346" s="162">
        <v>0.85799999999999998</v>
      </c>
      <c r="I346" s="163"/>
      <c r="J346" s="164">
        <f t="shared" si="75"/>
        <v>0</v>
      </c>
      <c r="K346" s="165"/>
      <c r="L346" s="30"/>
      <c r="M346" s="166" t="s">
        <v>1</v>
      </c>
      <c r="N346" s="130" t="s">
        <v>37</v>
      </c>
      <c r="P346" s="167">
        <f t="shared" si="76"/>
        <v>0</v>
      </c>
      <c r="Q346" s="167">
        <v>0</v>
      </c>
      <c r="R346" s="167">
        <f t="shared" si="77"/>
        <v>0</v>
      </c>
      <c r="S346" s="167">
        <v>2.4</v>
      </c>
      <c r="T346" s="168">
        <f t="shared" si="78"/>
        <v>2.0591999999999997</v>
      </c>
      <c r="AR346" s="169" t="s">
        <v>245</v>
      </c>
      <c r="AT346" s="169" t="s">
        <v>241</v>
      </c>
      <c r="AU346" s="169" t="s">
        <v>83</v>
      </c>
      <c r="AY346" s="13" t="s">
        <v>239</v>
      </c>
      <c r="BE346" s="97">
        <f t="shared" si="79"/>
        <v>0</v>
      </c>
      <c r="BF346" s="97">
        <f t="shared" si="80"/>
        <v>0</v>
      </c>
      <c r="BG346" s="97">
        <f t="shared" si="81"/>
        <v>0</v>
      </c>
      <c r="BH346" s="97">
        <f t="shared" si="82"/>
        <v>0</v>
      </c>
      <c r="BI346" s="97">
        <f t="shared" si="83"/>
        <v>0</v>
      </c>
      <c r="BJ346" s="13" t="s">
        <v>83</v>
      </c>
      <c r="BK346" s="97">
        <f t="shared" si="84"/>
        <v>0</v>
      </c>
      <c r="BL346" s="13" t="s">
        <v>245</v>
      </c>
      <c r="BM346" s="169" t="s">
        <v>975</v>
      </c>
    </row>
    <row r="347" spans="2:65" s="1" customFormat="1" ht="37.9" customHeight="1" x14ac:dyDescent="0.2">
      <c r="B347" s="131"/>
      <c r="C347" s="158" t="s">
        <v>976</v>
      </c>
      <c r="D347" s="158" t="s">
        <v>241</v>
      </c>
      <c r="E347" s="159" t="s">
        <v>977</v>
      </c>
      <c r="F347" s="160" t="s">
        <v>978</v>
      </c>
      <c r="G347" s="161" t="s">
        <v>249</v>
      </c>
      <c r="H347" s="162">
        <v>2.58</v>
      </c>
      <c r="I347" s="163"/>
      <c r="J347" s="164">
        <f t="shared" si="75"/>
        <v>0</v>
      </c>
      <c r="K347" s="165"/>
      <c r="L347" s="30"/>
      <c r="M347" s="166" t="s">
        <v>1</v>
      </c>
      <c r="N347" s="130" t="s">
        <v>37</v>
      </c>
      <c r="P347" s="167">
        <f t="shared" si="76"/>
        <v>0</v>
      </c>
      <c r="Q347" s="167">
        <v>0</v>
      </c>
      <c r="R347" s="167">
        <f t="shared" si="77"/>
        <v>0</v>
      </c>
      <c r="S347" s="167">
        <v>2.2000000000000002</v>
      </c>
      <c r="T347" s="168">
        <f t="shared" si="78"/>
        <v>5.676000000000001</v>
      </c>
      <c r="AR347" s="169" t="s">
        <v>245</v>
      </c>
      <c r="AT347" s="169" t="s">
        <v>241</v>
      </c>
      <c r="AU347" s="169" t="s">
        <v>83</v>
      </c>
      <c r="AY347" s="13" t="s">
        <v>239</v>
      </c>
      <c r="BE347" s="97">
        <f t="shared" si="79"/>
        <v>0</v>
      </c>
      <c r="BF347" s="97">
        <f t="shared" si="80"/>
        <v>0</v>
      </c>
      <c r="BG347" s="97">
        <f t="shared" si="81"/>
        <v>0</v>
      </c>
      <c r="BH347" s="97">
        <f t="shared" si="82"/>
        <v>0</v>
      </c>
      <c r="BI347" s="97">
        <f t="shared" si="83"/>
        <v>0</v>
      </c>
      <c r="BJ347" s="13" t="s">
        <v>83</v>
      </c>
      <c r="BK347" s="97">
        <f t="shared" si="84"/>
        <v>0</v>
      </c>
      <c r="BL347" s="13" t="s">
        <v>245</v>
      </c>
      <c r="BM347" s="169" t="s">
        <v>979</v>
      </c>
    </row>
    <row r="348" spans="2:65" s="1" customFormat="1" ht="33" customHeight="1" x14ac:dyDescent="0.2">
      <c r="B348" s="131"/>
      <c r="C348" s="158" t="s">
        <v>980</v>
      </c>
      <c r="D348" s="158" t="s">
        <v>241</v>
      </c>
      <c r="E348" s="159" t="s">
        <v>981</v>
      </c>
      <c r="F348" s="160" t="s">
        <v>982</v>
      </c>
      <c r="G348" s="161" t="s">
        <v>244</v>
      </c>
      <c r="H348" s="162">
        <v>2.58</v>
      </c>
      <c r="I348" s="163"/>
      <c r="J348" s="164">
        <f t="shared" si="75"/>
        <v>0</v>
      </c>
      <c r="K348" s="165"/>
      <c r="L348" s="30"/>
      <c r="M348" s="166" t="s">
        <v>1</v>
      </c>
      <c r="N348" s="130" t="s">
        <v>37</v>
      </c>
      <c r="P348" s="167">
        <f t="shared" si="76"/>
        <v>0</v>
      </c>
      <c r="Q348" s="167">
        <v>0</v>
      </c>
      <c r="R348" s="167">
        <f t="shared" si="77"/>
        <v>0</v>
      </c>
      <c r="S348" s="167">
        <v>0.02</v>
      </c>
      <c r="T348" s="168">
        <f t="shared" si="78"/>
        <v>5.16E-2</v>
      </c>
      <c r="AR348" s="169" t="s">
        <v>245</v>
      </c>
      <c r="AT348" s="169" t="s">
        <v>241</v>
      </c>
      <c r="AU348" s="169" t="s">
        <v>83</v>
      </c>
      <c r="AY348" s="13" t="s">
        <v>239</v>
      </c>
      <c r="BE348" s="97">
        <f t="shared" si="79"/>
        <v>0</v>
      </c>
      <c r="BF348" s="97">
        <f t="shared" si="80"/>
        <v>0</v>
      </c>
      <c r="BG348" s="97">
        <f t="shared" si="81"/>
        <v>0</v>
      </c>
      <c r="BH348" s="97">
        <f t="shared" si="82"/>
        <v>0</v>
      </c>
      <c r="BI348" s="97">
        <f t="shared" si="83"/>
        <v>0</v>
      </c>
      <c r="BJ348" s="13" t="s">
        <v>83</v>
      </c>
      <c r="BK348" s="97">
        <f t="shared" si="84"/>
        <v>0</v>
      </c>
      <c r="BL348" s="13" t="s">
        <v>245</v>
      </c>
      <c r="BM348" s="169" t="s">
        <v>983</v>
      </c>
    </row>
    <row r="349" spans="2:65" s="1" customFormat="1" ht="24.2" customHeight="1" x14ac:dyDescent="0.2">
      <c r="B349" s="131"/>
      <c r="C349" s="158" t="s">
        <v>984</v>
      </c>
      <c r="D349" s="158" t="s">
        <v>241</v>
      </c>
      <c r="E349" s="159" t="s">
        <v>985</v>
      </c>
      <c r="F349" s="160" t="s">
        <v>986</v>
      </c>
      <c r="G349" s="161" t="s">
        <v>331</v>
      </c>
      <c r="H349" s="162">
        <v>8.4</v>
      </c>
      <c r="I349" s="163"/>
      <c r="J349" s="164">
        <f t="shared" si="75"/>
        <v>0</v>
      </c>
      <c r="K349" s="165"/>
      <c r="L349" s="30"/>
      <c r="M349" s="166" t="s">
        <v>1</v>
      </c>
      <c r="N349" s="130" t="s">
        <v>37</v>
      </c>
      <c r="P349" s="167">
        <f t="shared" si="76"/>
        <v>0</v>
      </c>
      <c r="Q349" s="167">
        <v>5.0000000000000002E-5</v>
      </c>
      <c r="R349" s="167">
        <f t="shared" si="77"/>
        <v>4.2000000000000002E-4</v>
      </c>
      <c r="S349" s="167">
        <v>0.03</v>
      </c>
      <c r="T349" s="168">
        <f t="shared" si="78"/>
        <v>0.252</v>
      </c>
      <c r="AR349" s="169" t="s">
        <v>245</v>
      </c>
      <c r="AT349" s="169" t="s">
        <v>241</v>
      </c>
      <c r="AU349" s="169" t="s">
        <v>83</v>
      </c>
      <c r="AY349" s="13" t="s">
        <v>239</v>
      </c>
      <c r="BE349" s="97">
        <f t="shared" si="79"/>
        <v>0</v>
      </c>
      <c r="BF349" s="97">
        <f t="shared" si="80"/>
        <v>0</v>
      </c>
      <c r="BG349" s="97">
        <f t="shared" si="81"/>
        <v>0</v>
      </c>
      <c r="BH349" s="97">
        <f t="shared" si="82"/>
        <v>0</v>
      </c>
      <c r="BI349" s="97">
        <f t="shared" si="83"/>
        <v>0</v>
      </c>
      <c r="BJ349" s="13" t="s">
        <v>83</v>
      </c>
      <c r="BK349" s="97">
        <f t="shared" si="84"/>
        <v>0</v>
      </c>
      <c r="BL349" s="13" t="s">
        <v>245</v>
      </c>
      <c r="BM349" s="169" t="s">
        <v>987</v>
      </c>
    </row>
    <row r="350" spans="2:65" s="1" customFormat="1" ht="24.2" customHeight="1" x14ac:dyDescent="0.2">
      <c r="B350" s="131"/>
      <c r="C350" s="158" t="s">
        <v>988</v>
      </c>
      <c r="D350" s="158" t="s">
        <v>241</v>
      </c>
      <c r="E350" s="159" t="s">
        <v>989</v>
      </c>
      <c r="F350" s="160" t="s">
        <v>990</v>
      </c>
      <c r="G350" s="161" t="s">
        <v>331</v>
      </c>
      <c r="H350" s="162">
        <v>2.6</v>
      </c>
      <c r="I350" s="163"/>
      <c r="J350" s="164">
        <f t="shared" si="75"/>
        <v>0</v>
      </c>
      <c r="K350" s="165"/>
      <c r="L350" s="30"/>
      <c r="M350" s="166" t="s">
        <v>1</v>
      </c>
      <c r="N350" s="130" t="s">
        <v>37</v>
      </c>
      <c r="P350" s="167">
        <f t="shared" si="76"/>
        <v>0</v>
      </c>
      <c r="Q350" s="167">
        <v>9.0000000000000006E-5</v>
      </c>
      <c r="R350" s="167">
        <f t="shared" si="77"/>
        <v>2.3400000000000002E-4</v>
      </c>
      <c r="S350" s="167">
        <v>5.3999999999999999E-2</v>
      </c>
      <c r="T350" s="168">
        <f t="shared" si="78"/>
        <v>0.1404</v>
      </c>
      <c r="AR350" s="169" t="s">
        <v>245</v>
      </c>
      <c r="AT350" s="169" t="s">
        <v>241</v>
      </c>
      <c r="AU350" s="169" t="s">
        <v>83</v>
      </c>
      <c r="AY350" s="13" t="s">
        <v>239</v>
      </c>
      <c r="BE350" s="97">
        <f t="shared" si="79"/>
        <v>0</v>
      </c>
      <c r="BF350" s="97">
        <f t="shared" si="80"/>
        <v>0</v>
      </c>
      <c r="BG350" s="97">
        <f t="shared" si="81"/>
        <v>0</v>
      </c>
      <c r="BH350" s="97">
        <f t="shared" si="82"/>
        <v>0</v>
      </c>
      <c r="BI350" s="97">
        <f t="shared" si="83"/>
        <v>0</v>
      </c>
      <c r="BJ350" s="13" t="s">
        <v>83</v>
      </c>
      <c r="BK350" s="97">
        <f t="shared" si="84"/>
        <v>0</v>
      </c>
      <c r="BL350" s="13" t="s">
        <v>245</v>
      </c>
      <c r="BM350" s="169" t="s">
        <v>991</v>
      </c>
    </row>
    <row r="351" spans="2:65" s="1" customFormat="1" ht="66.75" customHeight="1" x14ac:dyDescent="0.2">
      <c r="B351" s="131"/>
      <c r="C351" s="195" t="s">
        <v>992</v>
      </c>
      <c r="D351" s="195" t="s">
        <v>241</v>
      </c>
      <c r="E351" s="196" t="s">
        <v>993</v>
      </c>
      <c r="F351" s="197" t="s">
        <v>4598</v>
      </c>
      <c r="G351" s="198" t="s">
        <v>353</v>
      </c>
      <c r="H351" s="199">
        <v>10</v>
      </c>
      <c r="I351" s="200"/>
      <c r="J351" s="200">
        <f t="shared" si="75"/>
        <v>0</v>
      </c>
      <c r="K351" s="165"/>
      <c r="L351" s="30"/>
      <c r="M351" s="166" t="s">
        <v>1</v>
      </c>
      <c r="N351" s="130" t="s">
        <v>37</v>
      </c>
      <c r="P351" s="167">
        <f t="shared" si="76"/>
        <v>0</v>
      </c>
      <c r="Q351" s="167">
        <v>0.1</v>
      </c>
      <c r="R351" s="167">
        <f t="shared" si="77"/>
        <v>1</v>
      </c>
      <c r="S351" s="167">
        <v>0</v>
      </c>
      <c r="T351" s="168">
        <f t="shared" si="78"/>
        <v>0</v>
      </c>
      <c r="AR351" s="169" t="s">
        <v>245</v>
      </c>
      <c r="AT351" s="169" t="s">
        <v>241</v>
      </c>
      <c r="AU351" s="169" t="s">
        <v>83</v>
      </c>
      <c r="AY351" s="13" t="s">
        <v>239</v>
      </c>
      <c r="BE351" s="97">
        <f t="shared" si="79"/>
        <v>0</v>
      </c>
      <c r="BF351" s="97">
        <f t="shared" si="80"/>
        <v>0</v>
      </c>
      <c r="BG351" s="97">
        <f t="shared" si="81"/>
        <v>0</v>
      </c>
      <c r="BH351" s="97">
        <f t="shared" si="82"/>
        <v>0</v>
      </c>
      <c r="BI351" s="97">
        <f t="shared" si="83"/>
        <v>0</v>
      </c>
      <c r="BJ351" s="13" t="s">
        <v>83</v>
      </c>
      <c r="BK351" s="97">
        <f t="shared" si="84"/>
        <v>0</v>
      </c>
      <c r="BL351" s="13" t="s">
        <v>245</v>
      </c>
      <c r="BM351" s="169" t="s">
        <v>994</v>
      </c>
    </row>
    <row r="352" spans="2:65" s="1" customFormat="1" ht="24.2" customHeight="1" x14ac:dyDescent="0.2">
      <c r="B352" s="131"/>
      <c r="C352" s="195" t="s">
        <v>995</v>
      </c>
      <c r="D352" s="195" t="s">
        <v>241</v>
      </c>
      <c r="E352" s="196" t="s">
        <v>996</v>
      </c>
      <c r="F352" s="197" t="s">
        <v>997</v>
      </c>
      <c r="G352" s="198" t="s">
        <v>998</v>
      </c>
      <c r="H352" s="199">
        <v>200</v>
      </c>
      <c r="I352" s="200"/>
      <c r="J352" s="200">
        <f t="shared" si="75"/>
        <v>0</v>
      </c>
      <c r="K352" s="165"/>
      <c r="L352" s="30"/>
      <c r="M352" s="166" t="s">
        <v>1</v>
      </c>
      <c r="N352" s="130" t="s">
        <v>37</v>
      </c>
      <c r="P352" s="167">
        <f t="shared" si="76"/>
        <v>0</v>
      </c>
      <c r="Q352" s="167">
        <v>3.0000000000000001E-5</v>
      </c>
      <c r="R352" s="167">
        <f t="shared" si="77"/>
        <v>6.0000000000000001E-3</v>
      </c>
      <c r="S352" s="167">
        <v>0</v>
      </c>
      <c r="T352" s="168">
        <f t="shared" si="78"/>
        <v>0</v>
      </c>
      <c r="AR352" s="169" t="s">
        <v>245</v>
      </c>
      <c r="AT352" s="169" t="s">
        <v>241</v>
      </c>
      <c r="AU352" s="169" t="s">
        <v>83</v>
      </c>
      <c r="AY352" s="13" t="s">
        <v>239</v>
      </c>
      <c r="BE352" s="97">
        <f t="shared" si="79"/>
        <v>0</v>
      </c>
      <c r="BF352" s="97">
        <f t="shared" si="80"/>
        <v>0</v>
      </c>
      <c r="BG352" s="97">
        <f t="shared" si="81"/>
        <v>0</v>
      </c>
      <c r="BH352" s="97">
        <f t="shared" si="82"/>
        <v>0</v>
      </c>
      <c r="BI352" s="97">
        <f t="shared" si="83"/>
        <v>0</v>
      </c>
      <c r="BJ352" s="13" t="s">
        <v>83</v>
      </c>
      <c r="BK352" s="97">
        <f t="shared" si="84"/>
        <v>0</v>
      </c>
      <c r="BL352" s="13" t="s">
        <v>245</v>
      </c>
      <c r="BM352" s="169" t="s">
        <v>999</v>
      </c>
    </row>
    <row r="353" spans="2:65" s="1" customFormat="1" ht="37.9" customHeight="1" x14ac:dyDescent="0.2">
      <c r="B353" s="131"/>
      <c r="C353" s="195" t="s">
        <v>1000</v>
      </c>
      <c r="D353" s="195" t="s">
        <v>241</v>
      </c>
      <c r="E353" s="196" t="s">
        <v>1001</v>
      </c>
      <c r="F353" s="197" t="s">
        <v>1002</v>
      </c>
      <c r="G353" s="198" t="s">
        <v>331</v>
      </c>
      <c r="H353" s="199">
        <v>50</v>
      </c>
      <c r="I353" s="200"/>
      <c r="J353" s="200">
        <f t="shared" si="75"/>
        <v>0</v>
      </c>
      <c r="K353" s="165"/>
      <c r="L353" s="30"/>
      <c r="M353" s="166" t="s">
        <v>1</v>
      </c>
      <c r="N353" s="130" t="s">
        <v>37</v>
      </c>
      <c r="P353" s="167">
        <f t="shared" si="76"/>
        <v>0</v>
      </c>
      <c r="Q353" s="167">
        <v>0</v>
      </c>
      <c r="R353" s="167">
        <f t="shared" si="77"/>
        <v>0</v>
      </c>
      <c r="S353" s="167">
        <v>0</v>
      </c>
      <c r="T353" s="168">
        <f t="shared" si="78"/>
        <v>0</v>
      </c>
      <c r="AR353" s="169" t="s">
        <v>245</v>
      </c>
      <c r="AT353" s="169" t="s">
        <v>241</v>
      </c>
      <c r="AU353" s="169" t="s">
        <v>83</v>
      </c>
      <c r="AY353" s="13" t="s">
        <v>239</v>
      </c>
      <c r="BE353" s="97">
        <f t="shared" si="79"/>
        <v>0</v>
      </c>
      <c r="BF353" s="97">
        <f t="shared" si="80"/>
        <v>0</v>
      </c>
      <c r="BG353" s="97">
        <f t="shared" si="81"/>
        <v>0</v>
      </c>
      <c r="BH353" s="97">
        <f t="shared" si="82"/>
        <v>0</v>
      </c>
      <c r="BI353" s="97">
        <f t="shared" si="83"/>
        <v>0</v>
      </c>
      <c r="BJ353" s="13" t="s">
        <v>83</v>
      </c>
      <c r="BK353" s="97">
        <f t="shared" si="84"/>
        <v>0</v>
      </c>
      <c r="BL353" s="13" t="s">
        <v>245</v>
      </c>
      <c r="BM353" s="169" t="s">
        <v>1003</v>
      </c>
    </row>
    <row r="354" spans="2:65" s="1" customFormat="1" ht="37.9" customHeight="1" x14ac:dyDescent="0.2">
      <c r="B354" s="131"/>
      <c r="C354" s="158" t="s">
        <v>1004</v>
      </c>
      <c r="D354" s="158" t="s">
        <v>241</v>
      </c>
      <c r="E354" s="159" t="s">
        <v>1005</v>
      </c>
      <c r="F354" s="160" t="s">
        <v>1006</v>
      </c>
      <c r="G354" s="161" t="s">
        <v>353</v>
      </c>
      <c r="H354" s="162">
        <v>2</v>
      </c>
      <c r="I354" s="163"/>
      <c r="J354" s="164">
        <f t="shared" si="75"/>
        <v>0</v>
      </c>
      <c r="K354" s="165"/>
      <c r="L354" s="30"/>
      <c r="M354" s="166" t="s">
        <v>1</v>
      </c>
      <c r="N354" s="130" t="s">
        <v>37</v>
      </c>
      <c r="P354" s="167">
        <f t="shared" si="76"/>
        <v>0</v>
      </c>
      <c r="Q354" s="167">
        <v>0</v>
      </c>
      <c r="R354" s="167">
        <f t="shared" si="77"/>
        <v>0</v>
      </c>
      <c r="S354" s="167">
        <v>0</v>
      </c>
      <c r="T354" s="168">
        <f t="shared" si="78"/>
        <v>0</v>
      </c>
      <c r="AR354" s="169" t="s">
        <v>245</v>
      </c>
      <c r="AT354" s="169" t="s">
        <v>241</v>
      </c>
      <c r="AU354" s="169" t="s">
        <v>83</v>
      </c>
      <c r="AY354" s="13" t="s">
        <v>239</v>
      </c>
      <c r="BE354" s="97">
        <f t="shared" si="79"/>
        <v>0</v>
      </c>
      <c r="BF354" s="97">
        <f t="shared" si="80"/>
        <v>0</v>
      </c>
      <c r="BG354" s="97">
        <f t="shared" si="81"/>
        <v>0</v>
      </c>
      <c r="BH354" s="97">
        <f t="shared" si="82"/>
        <v>0</v>
      </c>
      <c r="BI354" s="97">
        <f t="shared" si="83"/>
        <v>0</v>
      </c>
      <c r="BJ354" s="13" t="s">
        <v>83</v>
      </c>
      <c r="BK354" s="97">
        <f t="shared" si="84"/>
        <v>0</v>
      </c>
      <c r="BL354" s="13" t="s">
        <v>245</v>
      </c>
      <c r="BM354" s="169" t="s">
        <v>1007</v>
      </c>
    </row>
    <row r="355" spans="2:65" s="1" customFormat="1" ht="33" customHeight="1" x14ac:dyDescent="0.2">
      <c r="B355" s="131"/>
      <c r="C355" s="158" t="s">
        <v>1008</v>
      </c>
      <c r="D355" s="158" t="s">
        <v>241</v>
      </c>
      <c r="E355" s="159" t="s">
        <v>1009</v>
      </c>
      <c r="F355" s="160" t="s">
        <v>1010</v>
      </c>
      <c r="G355" s="161" t="s">
        <v>353</v>
      </c>
      <c r="H355" s="162">
        <v>2</v>
      </c>
      <c r="I355" s="163"/>
      <c r="J355" s="164">
        <f t="shared" si="75"/>
        <v>0</v>
      </c>
      <c r="K355" s="165"/>
      <c r="L355" s="30"/>
      <c r="M355" s="166" t="s">
        <v>1</v>
      </c>
      <c r="N355" s="130" t="s">
        <v>37</v>
      </c>
      <c r="P355" s="167">
        <f t="shared" si="76"/>
        <v>0</v>
      </c>
      <c r="Q355" s="167">
        <v>0</v>
      </c>
      <c r="R355" s="167">
        <f t="shared" si="77"/>
        <v>0</v>
      </c>
      <c r="S355" s="167">
        <v>0</v>
      </c>
      <c r="T355" s="168">
        <f t="shared" si="78"/>
        <v>0</v>
      </c>
      <c r="AR355" s="169" t="s">
        <v>245</v>
      </c>
      <c r="AT355" s="169" t="s">
        <v>241</v>
      </c>
      <c r="AU355" s="169" t="s">
        <v>83</v>
      </c>
      <c r="AY355" s="13" t="s">
        <v>239</v>
      </c>
      <c r="BE355" s="97">
        <f t="shared" si="79"/>
        <v>0</v>
      </c>
      <c r="BF355" s="97">
        <f t="shared" si="80"/>
        <v>0</v>
      </c>
      <c r="BG355" s="97">
        <f t="shared" si="81"/>
        <v>0</v>
      </c>
      <c r="BH355" s="97">
        <f t="shared" si="82"/>
        <v>0</v>
      </c>
      <c r="BI355" s="97">
        <f t="shared" si="83"/>
        <v>0</v>
      </c>
      <c r="BJ355" s="13" t="s">
        <v>83</v>
      </c>
      <c r="BK355" s="97">
        <f t="shared" si="84"/>
        <v>0</v>
      </c>
      <c r="BL355" s="13" t="s">
        <v>245</v>
      </c>
      <c r="BM355" s="169" t="s">
        <v>1011</v>
      </c>
    </row>
    <row r="356" spans="2:65" s="1" customFormat="1" ht="21.75" customHeight="1" x14ac:dyDescent="0.2">
      <c r="B356" s="131"/>
      <c r="C356" s="158" t="s">
        <v>1012</v>
      </c>
      <c r="D356" s="158" t="s">
        <v>241</v>
      </c>
      <c r="E356" s="159" t="s">
        <v>1013</v>
      </c>
      <c r="F356" s="160" t="s">
        <v>1014</v>
      </c>
      <c r="G356" s="161" t="s">
        <v>278</v>
      </c>
      <c r="H356" s="162">
        <v>8.9440000000000008</v>
      </c>
      <c r="I356" s="163"/>
      <c r="J356" s="164">
        <f t="shared" si="75"/>
        <v>0</v>
      </c>
      <c r="K356" s="165"/>
      <c r="L356" s="30"/>
      <c r="M356" s="166" t="s">
        <v>1</v>
      </c>
      <c r="N356" s="130" t="s">
        <v>37</v>
      </c>
      <c r="P356" s="167">
        <f t="shared" si="76"/>
        <v>0</v>
      </c>
      <c r="Q356" s="167">
        <v>0</v>
      </c>
      <c r="R356" s="167">
        <f t="shared" si="77"/>
        <v>0</v>
      </c>
      <c r="S356" s="167">
        <v>0</v>
      </c>
      <c r="T356" s="168">
        <f t="shared" si="78"/>
        <v>0</v>
      </c>
      <c r="AR356" s="169" t="s">
        <v>245</v>
      </c>
      <c r="AT356" s="169" t="s">
        <v>241</v>
      </c>
      <c r="AU356" s="169" t="s">
        <v>83</v>
      </c>
      <c r="AY356" s="13" t="s">
        <v>239</v>
      </c>
      <c r="BE356" s="97">
        <f t="shared" si="79"/>
        <v>0</v>
      </c>
      <c r="BF356" s="97">
        <f t="shared" si="80"/>
        <v>0</v>
      </c>
      <c r="BG356" s="97">
        <f t="shared" si="81"/>
        <v>0</v>
      </c>
      <c r="BH356" s="97">
        <f t="shared" si="82"/>
        <v>0</v>
      </c>
      <c r="BI356" s="97">
        <f t="shared" si="83"/>
        <v>0</v>
      </c>
      <c r="BJ356" s="13" t="s">
        <v>83</v>
      </c>
      <c r="BK356" s="97">
        <f t="shared" si="84"/>
        <v>0</v>
      </c>
      <c r="BL356" s="13" t="s">
        <v>245</v>
      </c>
      <c r="BM356" s="169" t="s">
        <v>1015</v>
      </c>
    </row>
    <row r="357" spans="2:65" s="1" customFormat="1" ht="24.2" customHeight="1" x14ac:dyDescent="0.2">
      <c r="B357" s="131"/>
      <c r="C357" s="158" t="s">
        <v>1016</v>
      </c>
      <c r="D357" s="158" t="s">
        <v>241</v>
      </c>
      <c r="E357" s="159" t="s">
        <v>1017</v>
      </c>
      <c r="F357" s="160" t="s">
        <v>1018</v>
      </c>
      <c r="G357" s="161" t="s">
        <v>278</v>
      </c>
      <c r="H357" s="162">
        <v>80.495999999999995</v>
      </c>
      <c r="I357" s="163"/>
      <c r="J357" s="164">
        <f t="shared" si="75"/>
        <v>0</v>
      </c>
      <c r="K357" s="165"/>
      <c r="L357" s="30"/>
      <c r="M357" s="166" t="s">
        <v>1</v>
      </c>
      <c r="N357" s="130" t="s">
        <v>37</v>
      </c>
      <c r="P357" s="167">
        <f t="shared" si="76"/>
        <v>0</v>
      </c>
      <c r="Q357" s="167">
        <v>0</v>
      </c>
      <c r="R357" s="167">
        <f t="shared" si="77"/>
        <v>0</v>
      </c>
      <c r="S357" s="167">
        <v>0</v>
      </c>
      <c r="T357" s="168">
        <f t="shared" si="78"/>
        <v>0</v>
      </c>
      <c r="AR357" s="169" t="s">
        <v>245</v>
      </c>
      <c r="AT357" s="169" t="s">
        <v>241</v>
      </c>
      <c r="AU357" s="169" t="s">
        <v>83</v>
      </c>
      <c r="AY357" s="13" t="s">
        <v>239</v>
      </c>
      <c r="BE357" s="97">
        <f t="shared" si="79"/>
        <v>0</v>
      </c>
      <c r="BF357" s="97">
        <f t="shared" si="80"/>
        <v>0</v>
      </c>
      <c r="BG357" s="97">
        <f t="shared" si="81"/>
        <v>0</v>
      </c>
      <c r="BH357" s="97">
        <f t="shared" si="82"/>
        <v>0</v>
      </c>
      <c r="BI357" s="97">
        <f t="shared" si="83"/>
        <v>0</v>
      </c>
      <c r="BJ357" s="13" t="s">
        <v>83</v>
      </c>
      <c r="BK357" s="97">
        <f t="shared" si="84"/>
        <v>0</v>
      </c>
      <c r="BL357" s="13" t="s">
        <v>245</v>
      </c>
      <c r="BM357" s="169" t="s">
        <v>1019</v>
      </c>
    </row>
    <row r="358" spans="2:65" s="1" customFormat="1" ht="24.2" customHeight="1" x14ac:dyDescent="0.2">
      <c r="B358" s="131"/>
      <c r="C358" s="158" t="s">
        <v>1020</v>
      </c>
      <c r="D358" s="158" t="s">
        <v>241</v>
      </c>
      <c r="E358" s="159" t="s">
        <v>1021</v>
      </c>
      <c r="F358" s="160" t="s">
        <v>1022</v>
      </c>
      <c r="G358" s="161" t="s">
        <v>278</v>
      </c>
      <c r="H358" s="162">
        <v>8.9440000000000008</v>
      </c>
      <c r="I358" s="163"/>
      <c r="J358" s="164">
        <f t="shared" si="75"/>
        <v>0</v>
      </c>
      <c r="K358" s="165"/>
      <c r="L358" s="30"/>
      <c r="M358" s="166" t="s">
        <v>1</v>
      </c>
      <c r="N358" s="130" t="s">
        <v>37</v>
      </c>
      <c r="P358" s="167">
        <f t="shared" si="76"/>
        <v>0</v>
      </c>
      <c r="Q358" s="167">
        <v>0</v>
      </c>
      <c r="R358" s="167">
        <f t="shared" si="77"/>
        <v>0</v>
      </c>
      <c r="S358" s="167">
        <v>0</v>
      </c>
      <c r="T358" s="168">
        <f t="shared" si="78"/>
        <v>0</v>
      </c>
      <c r="AR358" s="169" t="s">
        <v>245</v>
      </c>
      <c r="AT358" s="169" t="s">
        <v>241</v>
      </c>
      <c r="AU358" s="169" t="s">
        <v>83</v>
      </c>
      <c r="AY358" s="13" t="s">
        <v>239</v>
      </c>
      <c r="BE358" s="97">
        <f t="shared" si="79"/>
        <v>0</v>
      </c>
      <c r="BF358" s="97">
        <f t="shared" si="80"/>
        <v>0</v>
      </c>
      <c r="BG358" s="97">
        <f t="shared" si="81"/>
        <v>0</v>
      </c>
      <c r="BH358" s="97">
        <f t="shared" si="82"/>
        <v>0</v>
      </c>
      <c r="BI358" s="97">
        <f t="shared" si="83"/>
        <v>0</v>
      </c>
      <c r="BJ358" s="13" t="s">
        <v>83</v>
      </c>
      <c r="BK358" s="97">
        <f t="shared" si="84"/>
        <v>0</v>
      </c>
      <c r="BL358" s="13" t="s">
        <v>245</v>
      </c>
      <c r="BM358" s="169" t="s">
        <v>1023</v>
      </c>
    </row>
    <row r="359" spans="2:65" s="1" customFormat="1" ht="24.2" customHeight="1" x14ac:dyDescent="0.2">
      <c r="B359" s="131"/>
      <c r="C359" s="158" t="s">
        <v>1024</v>
      </c>
      <c r="D359" s="158" t="s">
        <v>241</v>
      </c>
      <c r="E359" s="159" t="s">
        <v>1025</v>
      </c>
      <c r="F359" s="160" t="s">
        <v>1026</v>
      </c>
      <c r="G359" s="161" t="s">
        <v>278</v>
      </c>
      <c r="H359" s="162">
        <v>35.776000000000003</v>
      </c>
      <c r="I359" s="163"/>
      <c r="J359" s="164">
        <f t="shared" si="75"/>
        <v>0</v>
      </c>
      <c r="K359" s="165"/>
      <c r="L359" s="30"/>
      <c r="M359" s="166" t="s">
        <v>1</v>
      </c>
      <c r="N359" s="130" t="s">
        <v>37</v>
      </c>
      <c r="P359" s="167">
        <f t="shared" si="76"/>
        <v>0</v>
      </c>
      <c r="Q359" s="167">
        <v>0</v>
      </c>
      <c r="R359" s="167">
        <f t="shared" si="77"/>
        <v>0</v>
      </c>
      <c r="S359" s="167">
        <v>0</v>
      </c>
      <c r="T359" s="168">
        <f t="shared" si="78"/>
        <v>0</v>
      </c>
      <c r="AR359" s="169" t="s">
        <v>245</v>
      </c>
      <c r="AT359" s="169" t="s">
        <v>241</v>
      </c>
      <c r="AU359" s="169" t="s">
        <v>83</v>
      </c>
      <c r="AY359" s="13" t="s">
        <v>239</v>
      </c>
      <c r="BE359" s="97">
        <f t="shared" si="79"/>
        <v>0</v>
      </c>
      <c r="BF359" s="97">
        <f t="shared" si="80"/>
        <v>0</v>
      </c>
      <c r="BG359" s="97">
        <f t="shared" si="81"/>
        <v>0</v>
      </c>
      <c r="BH359" s="97">
        <f t="shared" si="82"/>
        <v>0</v>
      </c>
      <c r="BI359" s="97">
        <f t="shared" si="83"/>
        <v>0</v>
      </c>
      <c r="BJ359" s="13" t="s">
        <v>83</v>
      </c>
      <c r="BK359" s="97">
        <f t="shared" si="84"/>
        <v>0</v>
      </c>
      <c r="BL359" s="13" t="s">
        <v>245</v>
      </c>
      <c r="BM359" s="169" t="s">
        <v>1027</v>
      </c>
    </row>
    <row r="360" spans="2:65" s="1" customFormat="1" ht="24.2" customHeight="1" x14ac:dyDescent="0.2">
      <c r="B360" s="131"/>
      <c r="C360" s="158" t="s">
        <v>1028</v>
      </c>
      <c r="D360" s="158" t="s">
        <v>241</v>
      </c>
      <c r="E360" s="159" t="s">
        <v>1029</v>
      </c>
      <c r="F360" s="160" t="s">
        <v>1030</v>
      </c>
      <c r="G360" s="161" t="s">
        <v>278</v>
      </c>
      <c r="H360" s="162">
        <v>8.9440000000000008</v>
      </c>
      <c r="I360" s="163"/>
      <c r="J360" s="164">
        <f t="shared" si="75"/>
        <v>0</v>
      </c>
      <c r="K360" s="165"/>
      <c r="L360" s="30"/>
      <c r="M360" s="166" t="s">
        <v>1</v>
      </c>
      <c r="N360" s="130" t="s">
        <v>37</v>
      </c>
      <c r="P360" s="167">
        <f t="shared" si="76"/>
        <v>0</v>
      </c>
      <c r="Q360" s="167">
        <v>0</v>
      </c>
      <c r="R360" s="167">
        <f t="shared" si="77"/>
        <v>0</v>
      </c>
      <c r="S360" s="167">
        <v>0</v>
      </c>
      <c r="T360" s="168">
        <f t="shared" si="78"/>
        <v>0</v>
      </c>
      <c r="AR360" s="169" t="s">
        <v>245</v>
      </c>
      <c r="AT360" s="169" t="s">
        <v>241</v>
      </c>
      <c r="AU360" s="169" t="s">
        <v>83</v>
      </c>
      <c r="AY360" s="13" t="s">
        <v>239</v>
      </c>
      <c r="BE360" s="97">
        <f t="shared" si="79"/>
        <v>0</v>
      </c>
      <c r="BF360" s="97">
        <f t="shared" si="80"/>
        <v>0</v>
      </c>
      <c r="BG360" s="97">
        <f t="shared" si="81"/>
        <v>0</v>
      </c>
      <c r="BH360" s="97">
        <f t="shared" si="82"/>
        <v>0</v>
      </c>
      <c r="BI360" s="97">
        <f t="shared" si="83"/>
        <v>0</v>
      </c>
      <c r="BJ360" s="13" t="s">
        <v>83</v>
      </c>
      <c r="BK360" s="97">
        <f t="shared" si="84"/>
        <v>0</v>
      </c>
      <c r="BL360" s="13" t="s">
        <v>245</v>
      </c>
      <c r="BM360" s="169" t="s">
        <v>1031</v>
      </c>
    </row>
    <row r="361" spans="2:65" s="11" customFormat="1" ht="22.9" customHeight="1" x14ac:dyDescent="0.2">
      <c r="B361" s="146"/>
      <c r="D361" s="147" t="s">
        <v>70</v>
      </c>
      <c r="E361" s="156" t="s">
        <v>636</v>
      </c>
      <c r="F361" s="156" t="s">
        <v>1032</v>
      </c>
      <c r="I361" s="149"/>
      <c r="J361" s="157">
        <f>BK361</f>
        <v>0</v>
      </c>
      <c r="L361" s="146"/>
      <c r="M361" s="151"/>
      <c r="P361" s="152">
        <f>P362</f>
        <v>0</v>
      </c>
      <c r="R361" s="152">
        <f>R362</f>
        <v>0</v>
      </c>
      <c r="T361" s="153">
        <f>T362</f>
        <v>0</v>
      </c>
      <c r="AR361" s="147" t="s">
        <v>78</v>
      </c>
      <c r="AT361" s="154" t="s">
        <v>70</v>
      </c>
      <c r="AU361" s="154" t="s">
        <v>78</v>
      </c>
      <c r="AY361" s="147" t="s">
        <v>239</v>
      </c>
      <c r="BK361" s="155">
        <f>BK362</f>
        <v>0</v>
      </c>
    </row>
    <row r="362" spans="2:65" s="1" customFormat="1" ht="37.9" customHeight="1" x14ac:dyDescent="0.2">
      <c r="B362" s="131"/>
      <c r="C362" s="195" t="s">
        <v>1033</v>
      </c>
      <c r="D362" s="195" t="s">
        <v>241</v>
      </c>
      <c r="E362" s="196" t="s">
        <v>1034</v>
      </c>
      <c r="F362" s="197" t="s">
        <v>1035</v>
      </c>
      <c r="G362" s="198" t="s">
        <v>278</v>
      </c>
      <c r="H362" s="199">
        <v>7473.6660000000002</v>
      </c>
      <c r="I362" s="200"/>
      <c r="J362" s="200">
        <f>ROUND(I362*H362,2)</f>
        <v>0</v>
      </c>
      <c r="K362" s="165"/>
      <c r="L362" s="30"/>
      <c r="M362" s="166" t="s">
        <v>1</v>
      </c>
      <c r="N362" s="130" t="s">
        <v>37</v>
      </c>
      <c r="P362" s="167">
        <f>O362*H362</f>
        <v>0</v>
      </c>
      <c r="Q362" s="167">
        <v>0</v>
      </c>
      <c r="R362" s="167">
        <f>Q362*H362</f>
        <v>0</v>
      </c>
      <c r="S362" s="167">
        <v>0</v>
      </c>
      <c r="T362" s="168">
        <f>S362*H362</f>
        <v>0</v>
      </c>
      <c r="AR362" s="169" t="s">
        <v>245</v>
      </c>
      <c r="AT362" s="169" t="s">
        <v>241</v>
      </c>
      <c r="AU362" s="169" t="s">
        <v>83</v>
      </c>
      <c r="AY362" s="13" t="s">
        <v>239</v>
      </c>
      <c r="BE362" s="97">
        <f>IF(N362="základná",J362,0)</f>
        <v>0</v>
      </c>
      <c r="BF362" s="97">
        <f>IF(N362="znížená",J362,0)</f>
        <v>0</v>
      </c>
      <c r="BG362" s="97">
        <f>IF(N362="zákl. prenesená",J362,0)</f>
        <v>0</v>
      </c>
      <c r="BH362" s="97">
        <f>IF(N362="zníž. prenesená",J362,0)</f>
        <v>0</v>
      </c>
      <c r="BI362" s="97">
        <f>IF(N362="nulová",J362,0)</f>
        <v>0</v>
      </c>
      <c r="BJ362" s="13" t="s">
        <v>83</v>
      </c>
      <c r="BK362" s="97">
        <f>ROUND(I362*H362,2)</f>
        <v>0</v>
      </c>
      <c r="BL362" s="13" t="s">
        <v>245</v>
      </c>
      <c r="BM362" s="169" t="s">
        <v>1036</v>
      </c>
    </row>
    <row r="363" spans="2:65" s="11" customFormat="1" ht="25.9" customHeight="1" x14ac:dyDescent="0.2">
      <c r="B363" s="146"/>
      <c r="D363" s="147" t="s">
        <v>70</v>
      </c>
      <c r="E363" s="148" t="s">
        <v>1037</v>
      </c>
      <c r="F363" s="148" t="s">
        <v>1038</v>
      </c>
      <c r="I363" s="149"/>
      <c r="J363" s="150">
        <f>BK363</f>
        <v>0</v>
      </c>
      <c r="L363" s="146"/>
      <c r="M363" s="151"/>
      <c r="P363" s="152">
        <f>P364+P376+P391+P407+P409+P413+P419+P437+P455+P498+P575+P580+P584+P588</f>
        <v>0</v>
      </c>
      <c r="R363" s="152">
        <f>R364+R376+R391+R407+R409+R413+R419+R437+R455+R498+R575+R580+R584+R588</f>
        <v>66.148340889999986</v>
      </c>
      <c r="T363" s="153">
        <f>T364+T376+T391+T407+T409+T413+T419+T437+T455+T498+T575+T580+T584+T588</f>
        <v>1.9349999999999999E-2</v>
      </c>
      <c r="AR363" s="147" t="s">
        <v>83</v>
      </c>
      <c r="AT363" s="154" t="s">
        <v>70</v>
      </c>
      <c r="AU363" s="154" t="s">
        <v>71</v>
      </c>
      <c r="AY363" s="147" t="s">
        <v>239</v>
      </c>
      <c r="BK363" s="155">
        <f>BK364+BK376+BK391+BK407+BK409+BK413+BK419+BK437+BK455+BK498+BK575+BK580+BK584+BK588</f>
        <v>0</v>
      </c>
    </row>
    <row r="364" spans="2:65" s="11" customFormat="1" ht="22.9" customHeight="1" x14ac:dyDescent="0.2">
      <c r="B364" s="146"/>
      <c r="D364" s="147" t="s">
        <v>70</v>
      </c>
      <c r="E364" s="156" t="s">
        <v>1039</v>
      </c>
      <c r="F364" s="156" t="s">
        <v>1040</v>
      </c>
      <c r="I364" s="149"/>
      <c r="J364" s="157">
        <f>BK364</f>
        <v>0</v>
      </c>
      <c r="L364" s="146"/>
      <c r="M364" s="151"/>
      <c r="P364" s="152">
        <f>SUM(P365:P375)</f>
        <v>0</v>
      </c>
      <c r="R364" s="152">
        <f>SUM(R365:R375)</f>
        <v>8.0577182300000008</v>
      </c>
      <c r="T364" s="153">
        <f>SUM(T365:T375)</f>
        <v>0</v>
      </c>
      <c r="AR364" s="147" t="s">
        <v>83</v>
      </c>
      <c r="AT364" s="154" t="s">
        <v>70</v>
      </c>
      <c r="AU364" s="154" t="s">
        <v>78</v>
      </c>
      <c r="AY364" s="147" t="s">
        <v>239</v>
      </c>
      <c r="BK364" s="155">
        <f>SUM(BK365:BK375)</f>
        <v>0</v>
      </c>
    </row>
    <row r="365" spans="2:65" s="1" customFormat="1" ht="24.2" customHeight="1" x14ac:dyDescent="0.2">
      <c r="B365" s="131"/>
      <c r="C365" s="158" t="s">
        <v>1041</v>
      </c>
      <c r="D365" s="158" t="s">
        <v>241</v>
      </c>
      <c r="E365" s="159" t="s">
        <v>1042</v>
      </c>
      <c r="F365" s="160" t="s">
        <v>1043</v>
      </c>
      <c r="G365" s="161" t="s">
        <v>244</v>
      </c>
      <c r="H365" s="162">
        <v>84.837999999999994</v>
      </c>
      <c r="I365" s="163"/>
      <c r="J365" s="164">
        <f t="shared" ref="J365:J375" si="85">ROUND(I365*H365,2)</f>
        <v>0</v>
      </c>
      <c r="K365" s="165"/>
      <c r="L365" s="30"/>
      <c r="M365" s="166" t="s">
        <v>1</v>
      </c>
      <c r="N365" s="130" t="s">
        <v>37</v>
      </c>
      <c r="P365" s="167">
        <f t="shared" ref="P365:P375" si="86">O365*H365</f>
        <v>0</v>
      </c>
      <c r="Q365" s="167">
        <v>8.0000000000000007E-5</v>
      </c>
      <c r="R365" s="167">
        <f t="shared" ref="R365:R375" si="87">Q365*H365</f>
        <v>6.7870400000000003E-3</v>
      </c>
      <c r="S365" s="167">
        <v>0</v>
      </c>
      <c r="T365" s="168">
        <f t="shared" ref="T365:T375" si="88">S365*H365</f>
        <v>0</v>
      </c>
      <c r="AR365" s="169" t="s">
        <v>305</v>
      </c>
      <c r="AT365" s="169" t="s">
        <v>241</v>
      </c>
      <c r="AU365" s="169" t="s">
        <v>83</v>
      </c>
      <c r="AY365" s="13" t="s">
        <v>239</v>
      </c>
      <c r="BE365" s="97">
        <f t="shared" ref="BE365:BE375" si="89">IF(N365="základná",J365,0)</f>
        <v>0</v>
      </c>
      <c r="BF365" s="97">
        <f t="shared" ref="BF365:BF375" si="90">IF(N365="znížená",J365,0)</f>
        <v>0</v>
      </c>
      <c r="BG365" s="97">
        <f t="shared" ref="BG365:BG375" si="91">IF(N365="zákl. prenesená",J365,0)</f>
        <v>0</v>
      </c>
      <c r="BH365" s="97">
        <f t="shared" ref="BH365:BH375" si="92">IF(N365="zníž. prenesená",J365,0)</f>
        <v>0</v>
      </c>
      <c r="BI365" s="97">
        <f t="shared" ref="BI365:BI375" si="93">IF(N365="nulová",J365,0)</f>
        <v>0</v>
      </c>
      <c r="BJ365" s="13" t="s">
        <v>83</v>
      </c>
      <c r="BK365" s="97">
        <f t="shared" ref="BK365:BK375" si="94">ROUND(I365*H365,2)</f>
        <v>0</v>
      </c>
      <c r="BL365" s="13" t="s">
        <v>305</v>
      </c>
      <c r="BM365" s="169" t="s">
        <v>1044</v>
      </c>
    </row>
    <row r="366" spans="2:65" s="1" customFormat="1" ht="16.5" customHeight="1" x14ac:dyDescent="0.2">
      <c r="B366" s="131"/>
      <c r="C366" s="170" t="s">
        <v>1045</v>
      </c>
      <c r="D366" s="170" t="s">
        <v>275</v>
      </c>
      <c r="E366" s="171" t="s">
        <v>1046</v>
      </c>
      <c r="F366" s="172" t="s">
        <v>1047</v>
      </c>
      <c r="G366" s="173" t="s">
        <v>244</v>
      </c>
      <c r="H366" s="174">
        <v>97.563999999999993</v>
      </c>
      <c r="I366" s="175"/>
      <c r="J366" s="176">
        <f t="shared" si="85"/>
        <v>0</v>
      </c>
      <c r="K366" s="177"/>
      <c r="L366" s="178"/>
      <c r="M366" s="179" t="s">
        <v>1</v>
      </c>
      <c r="N366" s="180" t="s">
        <v>37</v>
      </c>
      <c r="P366" s="167">
        <f t="shared" si="86"/>
        <v>0</v>
      </c>
      <c r="Q366" s="167">
        <v>1.5E-3</v>
      </c>
      <c r="R366" s="167">
        <f t="shared" si="87"/>
        <v>0.146346</v>
      </c>
      <c r="S366" s="167">
        <v>0</v>
      </c>
      <c r="T366" s="168">
        <f t="shared" si="88"/>
        <v>0</v>
      </c>
      <c r="AR366" s="169" t="s">
        <v>371</v>
      </c>
      <c r="AT366" s="169" t="s">
        <v>275</v>
      </c>
      <c r="AU366" s="169" t="s">
        <v>83</v>
      </c>
      <c r="AY366" s="13" t="s">
        <v>239</v>
      </c>
      <c r="BE366" s="97">
        <f t="shared" si="89"/>
        <v>0</v>
      </c>
      <c r="BF366" s="97">
        <f t="shared" si="90"/>
        <v>0</v>
      </c>
      <c r="BG366" s="97">
        <f t="shared" si="91"/>
        <v>0</v>
      </c>
      <c r="BH366" s="97">
        <f t="shared" si="92"/>
        <v>0</v>
      </c>
      <c r="BI366" s="97">
        <f t="shared" si="93"/>
        <v>0</v>
      </c>
      <c r="BJ366" s="13" t="s">
        <v>83</v>
      </c>
      <c r="BK366" s="97">
        <f t="shared" si="94"/>
        <v>0</v>
      </c>
      <c r="BL366" s="13" t="s">
        <v>305</v>
      </c>
      <c r="BM366" s="169" t="s">
        <v>1048</v>
      </c>
    </row>
    <row r="367" spans="2:65" s="1" customFormat="1" ht="24.2" customHeight="1" x14ac:dyDescent="0.2">
      <c r="B367" s="131"/>
      <c r="C367" s="158" t="s">
        <v>1049</v>
      </c>
      <c r="D367" s="158" t="s">
        <v>241</v>
      </c>
      <c r="E367" s="159" t="s">
        <v>1050</v>
      </c>
      <c r="F367" s="160" t="s">
        <v>1051</v>
      </c>
      <c r="G367" s="161" t="s">
        <v>244</v>
      </c>
      <c r="H367" s="162">
        <v>751.62</v>
      </c>
      <c r="I367" s="163"/>
      <c r="J367" s="164">
        <f t="shared" si="85"/>
        <v>0</v>
      </c>
      <c r="K367" s="165"/>
      <c r="L367" s="30"/>
      <c r="M367" s="166" t="s">
        <v>1</v>
      </c>
      <c r="N367" s="130" t="s">
        <v>37</v>
      </c>
      <c r="P367" s="167">
        <f t="shared" si="86"/>
        <v>0</v>
      </c>
      <c r="Q367" s="167">
        <v>5.4000000000000001E-4</v>
      </c>
      <c r="R367" s="167">
        <f t="shared" si="87"/>
        <v>0.40587479999999998</v>
      </c>
      <c r="S367" s="167">
        <v>0</v>
      </c>
      <c r="T367" s="168">
        <f t="shared" si="88"/>
        <v>0</v>
      </c>
      <c r="AR367" s="169" t="s">
        <v>305</v>
      </c>
      <c r="AT367" s="169" t="s">
        <v>241</v>
      </c>
      <c r="AU367" s="169" t="s">
        <v>83</v>
      </c>
      <c r="AY367" s="13" t="s">
        <v>239</v>
      </c>
      <c r="BE367" s="97">
        <f t="shared" si="89"/>
        <v>0</v>
      </c>
      <c r="BF367" s="97">
        <f t="shared" si="90"/>
        <v>0</v>
      </c>
      <c r="BG367" s="97">
        <f t="shared" si="91"/>
        <v>0</v>
      </c>
      <c r="BH367" s="97">
        <f t="shared" si="92"/>
        <v>0</v>
      </c>
      <c r="BI367" s="97">
        <f t="shared" si="93"/>
        <v>0</v>
      </c>
      <c r="BJ367" s="13" t="s">
        <v>83</v>
      </c>
      <c r="BK367" s="97">
        <f t="shared" si="94"/>
        <v>0</v>
      </c>
      <c r="BL367" s="13" t="s">
        <v>305</v>
      </c>
      <c r="BM367" s="169" t="s">
        <v>1052</v>
      </c>
    </row>
    <row r="368" spans="2:65" s="1" customFormat="1" ht="24.2" customHeight="1" x14ac:dyDescent="0.2">
      <c r="B368" s="131"/>
      <c r="C368" s="158" t="s">
        <v>1053</v>
      </c>
      <c r="D368" s="158" t="s">
        <v>241</v>
      </c>
      <c r="E368" s="159" t="s">
        <v>1054</v>
      </c>
      <c r="F368" s="160" t="s">
        <v>1055</v>
      </c>
      <c r="G368" s="161" t="s">
        <v>244</v>
      </c>
      <c r="H368" s="162">
        <v>300.19299999999998</v>
      </c>
      <c r="I368" s="163"/>
      <c r="J368" s="164">
        <f t="shared" si="85"/>
        <v>0</v>
      </c>
      <c r="K368" s="165"/>
      <c r="L368" s="30"/>
      <c r="M368" s="166" t="s">
        <v>1</v>
      </c>
      <c r="N368" s="130" t="s">
        <v>37</v>
      </c>
      <c r="P368" s="167">
        <f t="shared" si="86"/>
        <v>0</v>
      </c>
      <c r="Q368" s="167">
        <v>5.4000000000000001E-4</v>
      </c>
      <c r="R368" s="167">
        <f t="shared" si="87"/>
        <v>0.16210421999999999</v>
      </c>
      <c r="S368" s="167">
        <v>0</v>
      </c>
      <c r="T368" s="168">
        <f t="shared" si="88"/>
        <v>0</v>
      </c>
      <c r="AR368" s="169" t="s">
        <v>305</v>
      </c>
      <c r="AT368" s="169" t="s">
        <v>241</v>
      </c>
      <c r="AU368" s="169" t="s">
        <v>83</v>
      </c>
      <c r="AY368" s="13" t="s">
        <v>239</v>
      </c>
      <c r="BE368" s="97">
        <f t="shared" si="89"/>
        <v>0</v>
      </c>
      <c r="BF368" s="97">
        <f t="shared" si="90"/>
        <v>0</v>
      </c>
      <c r="BG368" s="97">
        <f t="shared" si="91"/>
        <v>0</v>
      </c>
      <c r="BH368" s="97">
        <f t="shared" si="92"/>
        <v>0</v>
      </c>
      <c r="BI368" s="97">
        <f t="shared" si="93"/>
        <v>0</v>
      </c>
      <c r="BJ368" s="13" t="s">
        <v>83</v>
      </c>
      <c r="BK368" s="97">
        <f t="shared" si="94"/>
        <v>0</v>
      </c>
      <c r="BL368" s="13" t="s">
        <v>305</v>
      </c>
      <c r="BM368" s="169" t="s">
        <v>1056</v>
      </c>
    </row>
    <row r="369" spans="2:65" s="1" customFormat="1" ht="16.5" customHeight="1" x14ac:dyDescent="0.2">
      <c r="B369" s="131"/>
      <c r="C369" s="170" t="s">
        <v>1057</v>
      </c>
      <c r="D369" s="170" t="s">
        <v>275</v>
      </c>
      <c r="E369" s="171" t="s">
        <v>1058</v>
      </c>
      <c r="F369" s="172" t="s">
        <v>1059</v>
      </c>
      <c r="G369" s="173" t="s">
        <v>244</v>
      </c>
      <c r="H369" s="174">
        <v>1209.585</v>
      </c>
      <c r="I369" s="175"/>
      <c r="J369" s="176">
        <f t="shared" si="85"/>
        <v>0</v>
      </c>
      <c r="K369" s="177"/>
      <c r="L369" s="178"/>
      <c r="M369" s="179" t="s">
        <v>1</v>
      </c>
      <c r="N369" s="180" t="s">
        <v>37</v>
      </c>
      <c r="P369" s="167">
        <f t="shared" si="86"/>
        <v>0</v>
      </c>
      <c r="Q369" s="167">
        <v>4.2500000000000003E-3</v>
      </c>
      <c r="R369" s="167">
        <f t="shared" si="87"/>
        <v>5.1407362500000007</v>
      </c>
      <c r="S369" s="167">
        <v>0</v>
      </c>
      <c r="T369" s="168">
        <f t="shared" si="88"/>
        <v>0</v>
      </c>
      <c r="AR369" s="169" t="s">
        <v>371</v>
      </c>
      <c r="AT369" s="169" t="s">
        <v>275</v>
      </c>
      <c r="AU369" s="169" t="s">
        <v>83</v>
      </c>
      <c r="AY369" s="13" t="s">
        <v>239</v>
      </c>
      <c r="BE369" s="97">
        <f t="shared" si="89"/>
        <v>0</v>
      </c>
      <c r="BF369" s="97">
        <f t="shared" si="90"/>
        <v>0</v>
      </c>
      <c r="BG369" s="97">
        <f t="shared" si="91"/>
        <v>0</v>
      </c>
      <c r="BH369" s="97">
        <f t="shared" si="92"/>
        <v>0</v>
      </c>
      <c r="BI369" s="97">
        <f t="shared" si="93"/>
        <v>0</v>
      </c>
      <c r="BJ369" s="13" t="s">
        <v>83</v>
      </c>
      <c r="BK369" s="97">
        <f t="shared" si="94"/>
        <v>0</v>
      </c>
      <c r="BL369" s="13" t="s">
        <v>305</v>
      </c>
      <c r="BM369" s="169" t="s">
        <v>1060</v>
      </c>
    </row>
    <row r="370" spans="2:65" s="1" customFormat="1" ht="24.2" customHeight="1" x14ac:dyDescent="0.2">
      <c r="B370" s="131"/>
      <c r="C370" s="158" t="s">
        <v>1061</v>
      </c>
      <c r="D370" s="158" t="s">
        <v>241</v>
      </c>
      <c r="E370" s="159" t="s">
        <v>1062</v>
      </c>
      <c r="F370" s="160" t="s">
        <v>1063</v>
      </c>
      <c r="G370" s="161" t="s">
        <v>244</v>
      </c>
      <c r="H370" s="162">
        <v>751.62</v>
      </c>
      <c r="I370" s="163"/>
      <c r="J370" s="164">
        <f t="shared" si="85"/>
        <v>0</v>
      </c>
      <c r="K370" s="165"/>
      <c r="L370" s="30"/>
      <c r="M370" s="166" t="s">
        <v>1</v>
      </c>
      <c r="N370" s="130" t="s">
        <v>37</v>
      </c>
      <c r="P370" s="167">
        <f t="shared" si="86"/>
        <v>0</v>
      </c>
      <c r="Q370" s="167">
        <v>0</v>
      </c>
      <c r="R370" s="167">
        <f t="shared" si="87"/>
        <v>0</v>
      </c>
      <c r="S370" s="167">
        <v>0</v>
      </c>
      <c r="T370" s="168">
        <f t="shared" si="88"/>
        <v>0</v>
      </c>
      <c r="AR370" s="169" t="s">
        <v>305</v>
      </c>
      <c r="AT370" s="169" t="s">
        <v>241</v>
      </c>
      <c r="AU370" s="169" t="s">
        <v>83</v>
      </c>
      <c r="AY370" s="13" t="s">
        <v>239</v>
      </c>
      <c r="BE370" s="97">
        <f t="shared" si="89"/>
        <v>0</v>
      </c>
      <c r="BF370" s="97">
        <f t="shared" si="90"/>
        <v>0</v>
      </c>
      <c r="BG370" s="97">
        <f t="shared" si="91"/>
        <v>0</v>
      </c>
      <c r="BH370" s="97">
        <f t="shared" si="92"/>
        <v>0</v>
      </c>
      <c r="BI370" s="97">
        <f t="shared" si="93"/>
        <v>0</v>
      </c>
      <c r="BJ370" s="13" t="s">
        <v>83</v>
      </c>
      <c r="BK370" s="97">
        <f t="shared" si="94"/>
        <v>0</v>
      </c>
      <c r="BL370" s="13" t="s">
        <v>305</v>
      </c>
      <c r="BM370" s="169" t="s">
        <v>1064</v>
      </c>
    </row>
    <row r="371" spans="2:65" s="1" customFormat="1" ht="24.2" customHeight="1" x14ac:dyDescent="0.2">
      <c r="B371" s="131"/>
      <c r="C371" s="158" t="s">
        <v>1065</v>
      </c>
      <c r="D371" s="158" t="s">
        <v>241</v>
      </c>
      <c r="E371" s="159" t="s">
        <v>1066</v>
      </c>
      <c r="F371" s="160" t="s">
        <v>1067</v>
      </c>
      <c r="G371" s="161" t="s">
        <v>244</v>
      </c>
      <c r="H371" s="162">
        <v>300.19299999999998</v>
      </c>
      <c r="I371" s="163"/>
      <c r="J371" s="164">
        <f t="shared" si="85"/>
        <v>0</v>
      </c>
      <c r="K371" s="165"/>
      <c r="L371" s="30"/>
      <c r="M371" s="166" t="s">
        <v>1</v>
      </c>
      <c r="N371" s="130" t="s">
        <v>37</v>
      </c>
      <c r="P371" s="167">
        <f t="shared" si="86"/>
        <v>0</v>
      </c>
      <c r="Q371" s="167">
        <v>0</v>
      </c>
      <c r="R371" s="167">
        <f t="shared" si="87"/>
        <v>0</v>
      </c>
      <c r="S371" s="167">
        <v>0</v>
      </c>
      <c r="T371" s="168">
        <f t="shared" si="88"/>
        <v>0</v>
      </c>
      <c r="AR371" s="169" t="s">
        <v>305</v>
      </c>
      <c r="AT371" s="169" t="s">
        <v>241</v>
      </c>
      <c r="AU371" s="169" t="s">
        <v>83</v>
      </c>
      <c r="AY371" s="13" t="s">
        <v>239</v>
      </c>
      <c r="BE371" s="97">
        <f t="shared" si="89"/>
        <v>0</v>
      </c>
      <c r="BF371" s="97">
        <f t="shared" si="90"/>
        <v>0</v>
      </c>
      <c r="BG371" s="97">
        <f t="shared" si="91"/>
        <v>0</v>
      </c>
      <c r="BH371" s="97">
        <f t="shared" si="92"/>
        <v>0</v>
      </c>
      <c r="BI371" s="97">
        <f t="shared" si="93"/>
        <v>0</v>
      </c>
      <c r="BJ371" s="13" t="s">
        <v>83</v>
      </c>
      <c r="BK371" s="97">
        <f t="shared" si="94"/>
        <v>0</v>
      </c>
      <c r="BL371" s="13" t="s">
        <v>305</v>
      </c>
      <c r="BM371" s="169" t="s">
        <v>1068</v>
      </c>
    </row>
    <row r="372" spans="2:65" s="1" customFormat="1" ht="16.5" customHeight="1" x14ac:dyDescent="0.2">
      <c r="B372" s="131"/>
      <c r="C372" s="170" t="s">
        <v>1069</v>
      </c>
      <c r="D372" s="170" t="s">
        <v>275</v>
      </c>
      <c r="E372" s="171" t="s">
        <v>1070</v>
      </c>
      <c r="F372" s="172" t="s">
        <v>1071</v>
      </c>
      <c r="G372" s="173" t="s">
        <v>278</v>
      </c>
      <c r="H372" s="174">
        <v>0.36799999999999999</v>
      </c>
      <c r="I372" s="175"/>
      <c r="J372" s="176">
        <f t="shared" si="85"/>
        <v>0</v>
      </c>
      <c r="K372" s="177"/>
      <c r="L372" s="178"/>
      <c r="M372" s="179" t="s">
        <v>1</v>
      </c>
      <c r="N372" s="180" t="s">
        <v>37</v>
      </c>
      <c r="P372" s="167">
        <f t="shared" si="86"/>
        <v>0</v>
      </c>
      <c r="Q372" s="167">
        <v>1</v>
      </c>
      <c r="R372" s="167">
        <f t="shared" si="87"/>
        <v>0.36799999999999999</v>
      </c>
      <c r="S372" s="167">
        <v>0</v>
      </c>
      <c r="T372" s="168">
        <f t="shared" si="88"/>
        <v>0</v>
      </c>
      <c r="AR372" s="169" t="s">
        <v>371</v>
      </c>
      <c r="AT372" s="169" t="s">
        <v>275</v>
      </c>
      <c r="AU372" s="169" t="s">
        <v>83</v>
      </c>
      <c r="AY372" s="13" t="s">
        <v>239</v>
      </c>
      <c r="BE372" s="97">
        <f t="shared" si="89"/>
        <v>0</v>
      </c>
      <c r="BF372" s="97">
        <f t="shared" si="90"/>
        <v>0</v>
      </c>
      <c r="BG372" s="97">
        <f t="shared" si="91"/>
        <v>0</v>
      </c>
      <c r="BH372" s="97">
        <f t="shared" si="92"/>
        <v>0</v>
      </c>
      <c r="BI372" s="97">
        <f t="shared" si="93"/>
        <v>0</v>
      </c>
      <c r="BJ372" s="13" t="s">
        <v>83</v>
      </c>
      <c r="BK372" s="97">
        <f t="shared" si="94"/>
        <v>0</v>
      </c>
      <c r="BL372" s="13" t="s">
        <v>305</v>
      </c>
      <c r="BM372" s="169" t="s">
        <v>1072</v>
      </c>
    </row>
    <row r="373" spans="2:65" s="1" customFormat="1" ht="33" customHeight="1" x14ac:dyDescent="0.2">
      <c r="B373" s="131"/>
      <c r="C373" s="158" t="s">
        <v>1073</v>
      </c>
      <c r="D373" s="158" t="s">
        <v>241</v>
      </c>
      <c r="E373" s="159" t="s">
        <v>1074</v>
      </c>
      <c r="F373" s="160" t="s">
        <v>4599</v>
      </c>
      <c r="G373" s="161" t="s">
        <v>244</v>
      </c>
      <c r="H373" s="162">
        <v>320.88</v>
      </c>
      <c r="I373" s="163"/>
      <c r="J373" s="164">
        <f t="shared" si="85"/>
        <v>0</v>
      </c>
      <c r="K373" s="165"/>
      <c r="L373" s="30"/>
      <c r="M373" s="166" t="s">
        <v>1</v>
      </c>
      <c r="N373" s="130" t="s">
        <v>37</v>
      </c>
      <c r="P373" s="167">
        <f t="shared" si="86"/>
        <v>0</v>
      </c>
      <c r="Q373" s="167">
        <v>4.5199999999999997E-3</v>
      </c>
      <c r="R373" s="167">
        <f t="shared" si="87"/>
        <v>1.4503775999999999</v>
      </c>
      <c r="S373" s="167">
        <v>0</v>
      </c>
      <c r="T373" s="168">
        <f t="shared" si="88"/>
        <v>0</v>
      </c>
      <c r="AR373" s="169" t="s">
        <v>305</v>
      </c>
      <c r="AT373" s="169" t="s">
        <v>241</v>
      </c>
      <c r="AU373" s="169" t="s">
        <v>83</v>
      </c>
      <c r="AY373" s="13" t="s">
        <v>239</v>
      </c>
      <c r="BE373" s="97">
        <f t="shared" si="89"/>
        <v>0</v>
      </c>
      <c r="BF373" s="97">
        <f t="shared" si="90"/>
        <v>0</v>
      </c>
      <c r="BG373" s="97">
        <f t="shared" si="91"/>
        <v>0</v>
      </c>
      <c r="BH373" s="97">
        <f t="shared" si="92"/>
        <v>0</v>
      </c>
      <c r="BI373" s="97">
        <f t="shared" si="93"/>
        <v>0</v>
      </c>
      <c r="BJ373" s="13" t="s">
        <v>83</v>
      </c>
      <c r="BK373" s="97">
        <f t="shared" si="94"/>
        <v>0</v>
      </c>
      <c r="BL373" s="13" t="s">
        <v>305</v>
      </c>
      <c r="BM373" s="169" t="s">
        <v>1075</v>
      </c>
    </row>
    <row r="374" spans="2:65" s="1" customFormat="1" ht="33" customHeight="1" x14ac:dyDescent="0.2">
      <c r="B374" s="131"/>
      <c r="C374" s="158" t="s">
        <v>1076</v>
      </c>
      <c r="D374" s="158" t="s">
        <v>241</v>
      </c>
      <c r="E374" s="159" t="s">
        <v>1077</v>
      </c>
      <c r="F374" s="160" t="s">
        <v>4600</v>
      </c>
      <c r="G374" s="161" t="s">
        <v>244</v>
      </c>
      <c r="H374" s="162">
        <v>83.516000000000005</v>
      </c>
      <c r="I374" s="163"/>
      <c r="J374" s="164">
        <f t="shared" si="85"/>
        <v>0</v>
      </c>
      <c r="K374" s="165"/>
      <c r="L374" s="30"/>
      <c r="M374" s="166" t="s">
        <v>1</v>
      </c>
      <c r="N374" s="130" t="s">
        <v>37</v>
      </c>
      <c r="P374" s="167">
        <f t="shared" si="86"/>
        <v>0</v>
      </c>
      <c r="Q374" s="167">
        <v>4.5199999999999997E-3</v>
      </c>
      <c r="R374" s="167">
        <f t="shared" si="87"/>
        <v>0.37749231999999999</v>
      </c>
      <c r="S374" s="167">
        <v>0</v>
      </c>
      <c r="T374" s="168">
        <f t="shared" si="88"/>
        <v>0</v>
      </c>
      <c r="AR374" s="169" t="s">
        <v>305</v>
      </c>
      <c r="AT374" s="169" t="s">
        <v>241</v>
      </c>
      <c r="AU374" s="169" t="s">
        <v>83</v>
      </c>
      <c r="AY374" s="13" t="s">
        <v>239</v>
      </c>
      <c r="BE374" s="97">
        <f t="shared" si="89"/>
        <v>0</v>
      </c>
      <c r="BF374" s="97">
        <f t="shared" si="90"/>
        <v>0</v>
      </c>
      <c r="BG374" s="97">
        <f t="shared" si="91"/>
        <v>0</v>
      </c>
      <c r="BH374" s="97">
        <f t="shared" si="92"/>
        <v>0</v>
      </c>
      <c r="BI374" s="97">
        <f t="shared" si="93"/>
        <v>0</v>
      </c>
      <c r="BJ374" s="13" t="s">
        <v>83</v>
      </c>
      <c r="BK374" s="97">
        <f t="shared" si="94"/>
        <v>0</v>
      </c>
      <c r="BL374" s="13" t="s">
        <v>305</v>
      </c>
      <c r="BM374" s="169" t="s">
        <v>1078</v>
      </c>
    </row>
    <row r="375" spans="2:65" s="1" customFormat="1" ht="24.2" customHeight="1" x14ac:dyDescent="0.2">
      <c r="B375" s="131"/>
      <c r="C375" s="158" t="s">
        <v>1079</v>
      </c>
      <c r="D375" s="158" t="s">
        <v>241</v>
      </c>
      <c r="E375" s="159" t="s">
        <v>1080</v>
      </c>
      <c r="F375" s="160" t="s">
        <v>1081</v>
      </c>
      <c r="G375" s="161" t="s">
        <v>1082</v>
      </c>
      <c r="H375" s="181"/>
      <c r="I375" s="163"/>
      <c r="J375" s="164">
        <f t="shared" si="85"/>
        <v>0</v>
      </c>
      <c r="K375" s="165"/>
      <c r="L375" s="30"/>
      <c r="M375" s="166" t="s">
        <v>1</v>
      </c>
      <c r="N375" s="130" t="s">
        <v>37</v>
      </c>
      <c r="P375" s="167">
        <f t="shared" si="86"/>
        <v>0</v>
      </c>
      <c r="Q375" s="167">
        <v>0</v>
      </c>
      <c r="R375" s="167">
        <f t="shared" si="87"/>
        <v>0</v>
      </c>
      <c r="S375" s="167">
        <v>0</v>
      </c>
      <c r="T375" s="168">
        <f t="shared" si="88"/>
        <v>0</v>
      </c>
      <c r="AR375" s="169" t="s">
        <v>305</v>
      </c>
      <c r="AT375" s="169" t="s">
        <v>241</v>
      </c>
      <c r="AU375" s="169" t="s">
        <v>83</v>
      </c>
      <c r="AY375" s="13" t="s">
        <v>239</v>
      </c>
      <c r="BE375" s="97">
        <f t="shared" si="89"/>
        <v>0</v>
      </c>
      <c r="BF375" s="97">
        <f t="shared" si="90"/>
        <v>0</v>
      </c>
      <c r="BG375" s="97">
        <f t="shared" si="91"/>
        <v>0</v>
      </c>
      <c r="BH375" s="97">
        <f t="shared" si="92"/>
        <v>0</v>
      </c>
      <c r="BI375" s="97">
        <f t="shared" si="93"/>
        <v>0</v>
      </c>
      <c r="BJ375" s="13" t="s">
        <v>83</v>
      </c>
      <c r="BK375" s="97">
        <f t="shared" si="94"/>
        <v>0</v>
      </c>
      <c r="BL375" s="13" t="s">
        <v>305</v>
      </c>
      <c r="BM375" s="169" t="s">
        <v>1083</v>
      </c>
    </row>
    <row r="376" spans="2:65" s="11" customFormat="1" ht="22.9" customHeight="1" x14ac:dyDescent="0.2">
      <c r="B376" s="146"/>
      <c r="D376" s="147" t="s">
        <v>70</v>
      </c>
      <c r="E376" s="156" t="s">
        <v>1084</v>
      </c>
      <c r="F376" s="156" t="s">
        <v>1085</v>
      </c>
      <c r="I376" s="149"/>
      <c r="J376" s="157">
        <f>BK376</f>
        <v>0</v>
      </c>
      <c r="L376" s="146"/>
      <c r="M376" s="151"/>
      <c r="P376" s="152">
        <f>SUM(P377:P390)</f>
        <v>0</v>
      </c>
      <c r="R376" s="152">
        <f>SUM(R377:R390)</f>
        <v>1.98658128</v>
      </c>
      <c r="T376" s="153">
        <f>SUM(T377:T390)</f>
        <v>0</v>
      </c>
      <c r="AR376" s="147" t="s">
        <v>83</v>
      </c>
      <c r="AT376" s="154" t="s">
        <v>70</v>
      </c>
      <c r="AU376" s="154" t="s">
        <v>78</v>
      </c>
      <c r="AY376" s="147" t="s">
        <v>239</v>
      </c>
      <c r="BK376" s="155">
        <f>SUM(BK377:BK390)</f>
        <v>0</v>
      </c>
    </row>
    <row r="377" spans="2:65" s="1" customFormat="1" ht="24.2" customHeight="1" x14ac:dyDescent="0.2">
      <c r="B377" s="131"/>
      <c r="C377" s="158" t="s">
        <v>1086</v>
      </c>
      <c r="D377" s="158" t="s">
        <v>241</v>
      </c>
      <c r="E377" s="159" t="s">
        <v>1087</v>
      </c>
      <c r="F377" s="160" t="s">
        <v>1088</v>
      </c>
      <c r="G377" s="161" t="s">
        <v>244</v>
      </c>
      <c r="H377" s="162">
        <v>526.76199999999994</v>
      </c>
      <c r="I377" s="163"/>
      <c r="J377" s="164">
        <f t="shared" ref="J377:J390" si="95">ROUND(I377*H377,2)</f>
        <v>0</v>
      </c>
      <c r="K377" s="165"/>
      <c r="L377" s="30"/>
      <c r="M377" s="166" t="s">
        <v>1</v>
      </c>
      <c r="N377" s="130" t="s">
        <v>37</v>
      </c>
      <c r="P377" s="167">
        <f t="shared" ref="P377:P390" si="96">O377*H377</f>
        <v>0</v>
      </c>
      <c r="Q377" s="167">
        <v>0</v>
      </c>
      <c r="R377" s="167">
        <f t="shared" ref="R377:R390" si="97">Q377*H377</f>
        <v>0</v>
      </c>
      <c r="S377" s="167">
        <v>0</v>
      </c>
      <c r="T377" s="168">
        <f t="shared" ref="T377:T390" si="98">S377*H377</f>
        <v>0</v>
      </c>
      <c r="AR377" s="169" t="s">
        <v>305</v>
      </c>
      <c r="AT377" s="169" t="s">
        <v>241</v>
      </c>
      <c r="AU377" s="169" t="s">
        <v>83</v>
      </c>
      <c r="AY377" s="13" t="s">
        <v>239</v>
      </c>
      <c r="BE377" s="97">
        <f t="shared" ref="BE377:BE390" si="99">IF(N377="základná",J377,0)</f>
        <v>0</v>
      </c>
      <c r="BF377" s="97">
        <f t="shared" ref="BF377:BF390" si="100">IF(N377="znížená",J377,0)</f>
        <v>0</v>
      </c>
      <c r="BG377" s="97">
        <f t="shared" ref="BG377:BG390" si="101">IF(N377="zákl. prenesená",J377,0)</f>
        <v>0</v>
      </c>
      <c r="BH377" s="97">
        <f t="shared" ref="BH377:BH390" si="102">IF(N377="zníž. prenesená",J377,0)</f>
        <v>0</v>
      </c>
      <c r="BI377" s="97">
        <f t="shared" ref="BI377:BI390" si="103">IF(N377="nulová",J377,0)</f>
        <v>0</v>
      </c>
      <c r="BJ377" s="13" t="s">
        <v>83</v>
      </c>
      <c r="BK377" s="97">
        <f t="shared" ref="BK377:BK390" si="104">ROUND(I377*H377,2)</f>
        <v>0</v>
      </c>
      <c r="BL377" s="13" t="s">
        <v>305</v>
      </c>
      <c r="BM377" s="169" t="s">
        <v>1089</v>
      </c>
    </row>
    <row r="378" spans="2:65" s="1" customFormat="1" ht="16.5" customHeight="1" x14ac:dyDescent="0.2">
      <c r="B378" s="131"/>
      <c r="C378" s="170" t="s">
        <v>1090</v>
      </c>
      <c r="D378" s="170" t="s">
        <v>275</v>
      </c>
      <c r="E378" s="171" t="s">
        <v>1091</v>
      </c>
      <c r="F378" s="172" t="s">
        <v>1092</v>
      </c>
      <c r="G378" s="173" t="s">
        <v>244</v>
      </c>
      <c r="H378" s="174">
        <v>605.77599999999995</v>
      </c>
      <c r="I378" s="175"/>
      <c r="J378" s="176">
        <f t="shared" si="95"/>
        <v>0</v>
      </c>
      <c r="K378" s="177"/>
      <c r="L378" s="178"/>
      <c r="M378" s="179" t="s">
        <v>1</v>
      </c>
      <c r="N378" s="180" t="s">
        <v>37</v>
      </c>
      <c r="P378" s="167">
        <f t="shared" si="96"/>
        <v>0</v>
      </c>
      <c r="Q378" s="167">
        <v>1.8000000000000001E-4</v>
      </c>
      <c r="R378" s="167">
        <f t="shared" si="97"/>
        <v>0.10903968</v>
      </c>
      <c r="S378" s="167">
        <v>0</v>
      </c>
      <c r="T378" s="168">
        <f t="shared" si="98"/>
        <v>0</v>
      </c>
      <c r="AR378" s="169" t="s">
        <v>371</v>
      </c>
      <c r="AT378" s="169" t="s">
        <v>275</v>
      </c>
      <c r="AU378" s="169" t="s">
        <v>83</v>
      </c>
      <c r="AY378" s="13" t="s">
        <v>239</v>
      </c>
      <c r="BE378" s="97">
        <f t="shared" si="99"/>
        <v>0</v>
      </c>
      <c r="BF378" s="97">
        <f t="shared" si="100"/>
        <v>0</v>
      </c>
      <c r="BG378" s="97">
        <f t="shared" si="101"/>
        <v>0</v>
      </c>
      <c r="BH378" s="97">
        <f t="shared" si="102"/>
        <v>0</v>
      </c>
      <c r="BI378" s="97">
        <f t="shared" si="103"/>
        <v>0</v>
      </c>
      <c r="BJ378" s="13" t="s">
        <v>83</v>
      </c>
      <c r="BK378" s="97">
        <f t="shared" si="104"/>
        <v>0</v>
      </c>
      <c r="BL378" s="13" t="s">
        <v>305</v>
      </c>
      <c r="BM378" s="169" t="s">
        <v>1093</v>
      </c>
    </row>
    <row r="379" spans="2:65" s="1" customFormat="1" ht="16.5" customHeight="1" x14ac:dyDescent="0.2">
      <c r="B379" s="131"/>
      <c r="C379" s="158" t="s">
        <v>1094</v>
      </c>
      <c r="D379" s="158" t="s">
        <v>241</v>
      </c>
      <c r="E379" s="159" t="s">
        <v>1095</v>
      </c>
      <c r="F379" s="160" t="s">
        <v>1096</v>
      </c>
      <c r="G379" s="161" t="s">
        <v>244</v>
      </c>
      <c r="H379" s="162">
        <v>470.57799999999997</v>
      </c>
      <c r="I379" s="163"/>
      <c r="J379" s="164">
        <f t="shared" si="95"/>
        <v>0</v>
      </c>
      <c r="K379" s="165"/>
      <c r="L379" s="30"/>
      <c r="M379" s="166" t="s">
        <v>1</v>
      </c>
      <c r="N379" s="130" t="s">
        <v>37</v>
      </c>
      <c r="P379" s="167">
        <f t="shared" si="96"/>
        <v>0</v>
      </c>
      <c r="Q379" s="167">
        <v>0</v>
      </c>
      <c r="R379" s="167">
        <f t="shared" si="97"/>
        <v>0</v>
      </c>
      <c r="S379" s="167">
        <v>0</v>
      </c>
      <c r="T379" s="168">
        <f t="shared" si="98"/>
        <v>0</v>
      </c>
      <c r="AR379" s="169" t="s">
        <v>305</v>
      </c>
      <c r="AT379" s="169" t="s">
        <v>241</v>
      </c>
      <c r="AU379" s="169" t="s">
        <v>83</v>
      </c>
      <c r="AY379" s="13" t="s">
        <v>239</v>
      </c>
      <c r="BE379" s="97">
        <f t="shared" si="99"/>
        <v>0</v>
      </c>
      <c r="BF379" s="97">
        <f t="shared" si="100"/>
        <v>0</v>
      </c>
      <c r="BG379" s="97">
        <f t="shared" si="101"/>
        <v>0</v>
      </c>
      <c r="BH379" s="97">
        <f t="shared" si="102"/>
        <v>0</v>
      </c>
      <c r="BI379" s="97">
        <f t="shared" si="103"/>
        <v>0</v>
      </c>
      <c r="BJ379" s="13" t="s">
        <v>83</v>
      </c>
      <c r="BK379" s="97">
        <f t="shared" si="104"/>
        <v>0</v>
      </c>
      <c r="BL379" s="13" t="s">
        <v>305</v>
      </c>
      <c r="BM379" s="169" t="s">
        <v>1097</v>
      </c>
    </row>
    <row r="380" spans="2:65" s="1" customFormat="1" ht="62.65" customHeight="1" x14ac:dyDescent="0.2">
      <c r="B380" s="131"/>
      <c r="C380" s="158" t="s">
        <v>1098</v>
      </c>
      <c r="D380" s="158" t="s">
        <v>241</v>
      </c>
      <c r="E380" s="159" t="s">
        <v>1099</v>
      </c>
      <c r="F380" s="160" t="s">
        <v>1100</v>
      </c>
      <c r="G380" s="161" t="s">
        <v>244</v>
      </c>
      <c r="H380" s="162">
        <v>471.54399999999998</v>
      </c>
      <c r="I380" s="163"/>
      <c r="J380" s="164">
        <f t="shared" si="95"/>
        <v>0</v>
      </c>
      <c r="K380" s="165"/>
      <c r="L380" s="30"/>
      <c r="M380" s="166" t="s">
        <v>1</v>
      </c>
      <c r="N380" s="130" t="s">
        <v>37</v>
      </c>
      <c r="P380" s="167">
        <f t="shared" si="96"/>
        <v>0</v>
      </c>
      <c r="Q380" s="167">
        <v>0</v>
      </c>
      <c r="R380" s="167">
        <f t="shared" si="97"/>
        <v>0</v>
      </c>
      <c r="S380" s="167">
        <v>0</v>
      </c>
      <c r="T380" s="168">
        <f t="shared" si="98"/>
        <v>0</v>
      </c>
      <c r="AR380" s="169" t="s">
        <v>305</v>
      </c>
      <c r="AT380" s="169" t="s">
        <v>241</v>
      </c>
      <c r="AU380" s="169" t="s">
        <v>83</v>
      </c>
      <c r="AY380" s="13" t="s">
        <v>239</v>
      </c>
      <c r="BE380" s="97">
        <f t="shared" si="99"/>
        <v>0</v>
      </c>
      <c r="BF380" s="97">
        <f t="shared" si="100"/>
        <v>0</v>
      </c>
      <c r="BG380" s="97">
        <f t="shared" si="101"/>
        <v>0</v>
      </c>
      <c r="BH380" s="97">
        <f t="shared" si="102"/>
        <v>0</v>
      </c>
      <c r="BI380" s="97">
        <f t="shared" si="103"/>
        <v>0</v>
      </c>
      <c r="BJ380" s="13" t="s">
        <v>83</v>
      </c>
      <c r="BK380" s="97">
        <f t="shared" si="104"/>
        <v>0</v>
      </c>
      <c r="BL380" s="13" t="s">
        <v>305</v>
      </c>
      <c r="BM380" s="169" t="s">
        <v>1101</v>
      </c>
    </row>
    <row r="381" spans="2:65" s="1" customFormat="1" ht="66.75" customHeight="1" x14ac:dyDescent="0.2">
      <c r="B381" s="131"/>
      <c r="C381" s="195" t="s">
        <v>1102</v>
      </c>
      <c r="D381" s="195" t="s">
        <v>241</v>
      </c>
      <c r="E381" s="196" t="s">
        <v>1103</v>
      </c>
      <c r="F381" s="197" t="s">
        <v>1104</v>
      </c>
      <c r="G381" s="198" t="s">
        <v>244</v>
      </c>
      <c r="H381" s="199">
        <v>190</v>
      </c>
      <c r="I381" s="200"/>
      <c r="J381" s="200">
        <f t="shared" si="95"/>
        <v>0</v>
      </c>
      <c r="K381" s="165"/>
      <c r="L381" s="30"/>
      <c r="M381" s="166" t="s">
        <v>1</v>
      </c>
      <c r="N381" s="130" t="s">
        <v>37</v>
      </c>
      <c r="P381" s="167">
        <f t="shared" si="96"/>
        <v>0</v>
      </c>
      <c r="Q381" s="167">
        <v>0</v>
      </c>
      <c r="R381" s="167">
        <f t="shared" si="97"/>
        <v>0</v>
      </c>
      <c r="S381" s="167">
        <v>0</v>
      </c>
      <c r="T381" s="168">
        <f t="shared" si="98"/>
        <v>0</v>
      </c>
      <c r="AR381" s="169" t="s">
        <v>305</v>
      </c>
      <c r="AT381" s="169" t="s">
        <v>241</v>
      </c>
      <c r="AU381" s="169" t="s">
        <v>83</v>
      </c>
      <c r="AY381" s="13" t="s">
        <v>239</v>
      </c>
      <c r="BE381" s="97">
        <f t="shared" si="99"/>
        <v>0</v>
      </c>
      <c r="BF381" s="97">
        <f t="shared" si="100"/>
        <v>0</v>
      </c>
      <c r="BG381" s="97">
        <f t="shared" si="101"/>
        <v>0</v>
      </c>
      <c r="BH381" s="97">
        <f t="shared" si="102"/>
        <v>0</v>
      </c>
      <c r="BI381" s="97">
        <f t="shared" si="103"/>
        <v>0</v>
      </c>
      <c r="BJ381" s="13" t="s">
        <v>83</v>
      </c>
      <c r="BK381" s="97">
        <f t="shared" si="104"/>
        <v>0</v>
      </c>
      <c r="BL381" s="13" t="s">
        <v>305</v>
      </c>
      <c r="BM381" s="169" t="s">
        <v>1105</v>
      </c>
    </row>
    <row r="382" spans="2:65" s="1" customFormat="1" ht="24.2" customHeight="1" x14ac:dyDescent="0.2">
      <c r="B382" s="131"/>
      <c r="C382" s="189" t="s">
        <v>1106</v>
      </c>
      <c r="D382" s="189" t="s">
        <v>275</v>
      </c>
      <c r="E382" s="190" t="s">
        <v>1107</v>
      </c>
      <c r="F382" s="191" t="s">
        <v>1108</v>
      </c>
      <c r="G382" s="192" t="s">
        <v>244</v>
      </c>
      <c r="H382" s="193">
        <v>218.5</v>
      </c>
      <c r="I382" s="194"/>
      <c r="J382" s="194">
        <f t="shared" si="95"/>
        <v>0</v>
      </c>
      <c r="K382" s="177"/>
      <c r="L382" s="178"/>
      <c r="M382" s="179" t="s">
        <v>1</v>
      </c>
      <c r="N382" s="180" t="s">
        <v>37</v>
      </c>
      <c r="P382" s="167">
        <f t="shared" si="96"/>
        <v>0</v>
      </c>
      <c r="Q382" s="167">
        <v>1.9E-3</v>
      </c>
      <c r="R382" s="167">
        <f t="shared" si="97"/>
        <v>0.41515000000000002</v>
      </c>
      <c r="S382" s="167">
        <v>0</v>
      </c>
      <c r="T382" s="168">
        <f t="shared" si="98"/>
        <v>0</v>
      </c>
      <c r="AR382" s="169" t="s">
        <v>371</v>
      </c>
      <c r="AT382" s="169" t="s">
        <v>275</v>
      </c>
      <c r="AU382" s="169" t="s">
        <v>83</v>
      </c>
      <c r="AY382" s="13" t="s">
        <v>239</v>
      </c>
      <c r="BE382" s="97">
        <f t="shared" si="99"/>
        <v>0</v>
      </c>
      <c r="BF382" s="97">
        <f t="shared" si="100"/>
        <v>0</v>
      </c>
      <c r="BG382" s="97">
        <f t="shared" si="101"/>
        <v>0</v>
      </c>
      <c r="BH382" s="97">
        <f t="shared" si="102"/>
        <v>0</v>
      </c>
      <c r="BI382" s="97">
        <f t="shared" si="103"/>
        <v>0</v>
      </c>
      <c r="BJ382" s="13" t="s">
        <v>83</v>
      </c>
      <c r="BK382" s="97">
        <f t="shared" si="104"/>
        <v>0</v>
      </c>
      <c r="BL382" s="13" t="s">
        <v>305</v>
      </c>
      <c r="BM382" s="169" t="s">
        <v>1109</v>
      </c>
    </row>
    <row r="383" spans="2:65" s="1" customFormat="1" ht="66.75" customHeight="1" x14ac:dyDescent="0.2">
      <c r="B383" s="131"/>
      <c r="C383" s="158" t="s">
        <v>1110</v>
      </c>
      <c r="D383" s="158" t="s">
        <v>241</v>
      </c>
      <c r="E383" s="159" t="s">
        <v>1111</v>
      </c>
      <c r="F383" s="160" t="s">
        <v>1112</v>
      </c>
      <c r="G383" s="161" t="s">
        <v>244</v>
      </c>
      <c r="H383" s="162">
        <v>16.8</v>
      </c>
      <c r="I383" s="163"/>
      <c r="J383" s="164">
        <f t="shared" si="95"/>
        <v>0</v>
      </c>
      <c r="K383" s="165"/>
      <c r="L383" s="30"/>
      <c r="M383" s="166" t="s">
        <v>1</v>
      </c>
      <c r="N383" s="130" t="s">
        <v>37</v>
      </c>
      <c r="P383" s="167">
        <f t="shared" si="96"/>
        <v>0</v>
      </c>
      <c r="Q383" s="167">
        <v>0</v>
      </c>
      <c r="R383" s="167">
        <f t="shared" si="97"/>
        <v>0</v>
      </c>
      <c r="S383" s="167">
        <v>0</v>
      </c>
      <c r="T383" s="168">
        <f t="shared" si="98"/>
        <v>0</v>
      </c>
      <c r="AR383" s="169" t="s">
        <v>305</v>
      </c>
      <c r="AT383" s="169" t="s">
        <v>241</v>
      </c>
      <c r="AU383" s="169" t="s">
        <v>83</v>
      </c>
      <c r="AY383" s="13" t="s">
        <v>239</v>
      </c>
      <c r="BE383" s="97">
        <f t="shared" si="99"/>
        <v>0</v>
      </c>
      <c r="BF383" s="97">
        <f t="shared" si="100"/>
        <v>0</v>
      </c>
      <c r="BG383" s="97">
        <f t="shared" si="101"/>
        <v>0</v>
      </c>
      <c r="BH383" s="97">
        <f t="shared" si="102"/>
        <v>0</v>
      </c>
      <c r="BI383" s="97">
        <f t="shared" si="103"/>
        <v>0</v>
      </c>
      <c r="BJ383" s="13" t="s">
        <v>83</v>
      </c>
      <c r="BK383" s="97">
        <f t="shared" si="104"/>
        <v>0</v>
      </c>
      <c r="BL383" s="13" t="s">
        <v>305</v>
      </c>
      <c r="BM383" s="169" t="s">
        <v>1113</v>
      </c>
    </row>
    <row r="384" spans="2:65" s="1" customFormat="1" ht="16.5" customHeight="1" x14ac:dyDescent="0.2">
      <c r="B384" s="131"/>
      <c r="C384" s="170" t="s">
        <v>1114</v>
      </c>
      <c r="D384" s="170" t="s">
        <v>275</v>
      </c>
      <c r="E384" s="171" t="s">
        <v>1115</v>
      </c>
      <c r="F384" s="172" t="s">
        <v>1116</v>
      </c>
      <c r="G384" s="173" t="s">
        <v>244</v>
      </c>
      <c r="H384" s="174">
        <v>561.596</v>
      </c>
      <c r="I384" s="175"/>
      <c r="J384" s="176">
        <f t="shared" si="95"/>
        <v>0</v>
      </c>
      <c r="K384" s="177"/>
      <c r="L384" s="178"/>
      <c r="M384" s="179" t="s">
        <v>1</v>
      </c>
      <c r="N384" s="180" t="s">
        <v>37</v>
      </c>
      <c r="P384" s="167">
        <f t="shared" si="96"/>
        <v>0</v>
      </c>
      <c r="Q384" s="167">
        <v>2.2000000000000001E-3</v>
      </c>
      <c r="R384" s="167">
        <f t="shared" si="97"/>
        <v>1.2355112000000001</v>
      </c>
      <c r="S384" s="167">
        <v>0</v>
      </c>
      <c r="T384" s="168">
        <f t="shared" si="98"/>
        <v>0</v>
      </c>
      <c r="AR384" s="169" t="s">
        <v>371</v>
      </c>
      <c r="AT384" s="169" t="s">
        <v>275</v>
      </c>
      <c r="AU384" s="169" t="s">
        <v>83</v>
      </c>
      <c r="AY384" s="13" t="s">
        <v>239</v>
      </c>
      <c r="BE384" s="97">
        <f t="shared" si="99"/>
        <v>0</v>
      </c>
      <c r="BF384" s="97">
        <f t="shared" si="100"/>
        <v>0</v>
      </c>
      <c r="BG384" s="97">
        <f t="shared" si="101"/>
        <v>0</v>
      </c>
      <c r="BH384" s="97">
        <f t="shared" si="102"/>
        <v>0</v>
      </c>
      <c r="BI384" s="97">
        <f t="shared" si="103"/>
        <v>0</v>
      </c>
      <c r="BJ384" s="13" t="s">
        <v>83</v>
      </c>
      <c r="BK384" s="97">
        <f t="shared" si="104"/>
        <v>0</v>
      </c>
      <c r="BL384" s="13" t="s">
        <v>305</v>
      </c>
      <c r="BM384" s="169" t="s">
        <v>1117</v>
      </c>
    </row>
    <row r="385" spans="2:65" s="1" customFormat="1" ht="24.2" customHeight="1" x14ac:dyDescent="0.2">
      <c r="B385" s="131"/>
      <c r="C385" s="158" t="s">
        <v>1118</v>
      </c>
      <c r="D385" s="158" t="s">
        <v>241</v>
      </c>
      <c r="E385" s="159" t="s">
        <v>1119</v>
      </c>
      <c r="F385" s="160" t="s">
        <v>1120</v>
      </c>
      <c r="G385" s="161" t="s">
        <v>244</v>
      </c>
      <c r="H385" s="162">
        <v>488.34399999999999</v>
      </c>
      <c r="I385" s="163"/>
      <c r="J385" s="164">
        <f t="shared" si="95"/>
        <v>0</v>
      </c>
      <c r="K385" s="165"/>
      <c r="L385" s="30"/>
      <c r="M385" s="166" t="s">
        <v>1</v>
      </c>
      <c r="N385" s="130" t="s">
        <v>37</v>
      </c>
      <c r="P385" s="167">
        <f t="shared" si="96"/>
        <v>0</v>
      </c>
      <c r="Q385" s="167">
        <v>0</v>
      </c>
      <c r="R385" s="167">
        <f t="shared" si="97"/>
        <v>0</v>
      </c>
      <c r="S385" s="167">
        <v>0</v>
      </c>
      <c r="T385" s="168">
        <f t="shared" si="98"/>
        <v>0</v>
      </c>
      <c r="AR385" s="169" t="s">
        <v>305</v>
      </c>
      <c r="AT385" s="169" t="s">
        <v>241</v>
      </c>
      <c r="AU385" s="169" t="s">
        <v>83</v>
      </c>
      <c r="AY385" s="13" t="s">
        <v>239</v>
      </c>
      <c r="BE385" s="97">
        <f t="shared" si="99"/>
        <v>0</v>
      </c>
      <c r="BF385" s="97">
        <f t="shared" si="100"/>
        <v>0</v>
      </c>
      <c r="BG385" s="97">
        <f t="shared" si="101"/>
        <v>0</v>
      </c>
      <c r="BH385" s="97">
        <f t="shared" si="102"/>
        <v>0</v>
      </c>
      <c r="BI385" s="97">
        <f t="shared" si="103"/>
        <v>0</v>
      </c>
      <c r="BJ385" s="13" t="s">
        <v>83</v>
      </c>
      <c r="BK385" s="97">
        <f t="shared" si="104"/>
        <v>0</v>
      </c>
      <c r="BL385" s="13" t="s">
        <v>305</v>
      </c>
      <c r="BM385" s="169" t="s">
        <v>1121</v>
      </c>
    </row>
    <row r="386" spans="2:65" s="1" customFormat="1" ht="16.5" customHeight="1" x14ac:dyDescent="0.2">
      <c r="B386" s="131"/>
      <c r="C386" s="170" t="s">
        <v>1122</v>
      </c>
      <c r="D386" s="170" t="s">
        <v>275</v>
      </c>
      <c r="E386" s="171" t="s">
        <v>1123</v>
      </c>
      <c r="F386" s="172" t="s">
        <v>1124</v>
      </c>
      <c r="G386" s="173" t="s">
        <v>244</v>
      </c>
      <c r="H386" s="174">
        <v>561.596</v>
      </c>
      <c r="I386" s="175"/>
      <c r="J386" s="176">
        <f t="shared" si="95"/>
        <v>0</v>
      </c>
      <c r="K386" s="177"/>
      <c r="L386" s="178"/>
      <c r="M386" s="179" t="s">
        <v>1</v>
      </c>
      <c r="N386" s="180" t="s">
        <v>37</v>
      </c>
      <c r="P386" s="167">
        <f t="shared" si="96"/>
        <v>0</v>
      </c>
      <c r="Q386" s="167">
        <v>4.0000000000000002E-4</v>
      </c>
      <c r="R386" s="167">
        <f t="shared" si="97"/>
        <v>0.22463840000000002</v>
      </c>
      <c r="S386" s="167">
        <v>0</v>
      </c>
      <c r="T386" s="168">
        <f t="shared" si="98"/>
        <v>0</v>
      </c>
      <c r="AR386" s="169" t="s">
        <v>371</v>
      </c>
      <c r="AT386" s="169" t="s">
        <v>275</v>
      </c>
      <c r="AU386" s="169" t="s">
        <v>83</v>
      </c>
      <c r="AY386" s="13" t="s">
        <v>239</v>
      </c>
      <c r="BE386" s="97">
        <f t="shared" si="99"/>
        <v>0</v>
      </c>
      <c r="BF386" s="97">
        <f t="shared" si="100"/>
        <v>0</v>
      </c>
      <c r="BG386" s="97">
        <f t="shared" si="101"/>
        <v>0</v>
      </c>
      <c r="BH386" s="97">
        <f t="shared" si="102"/>
        <v>0</v>
      </c>
      <c r="BI386" s="97">
        <f t="shared" si="103"/>
        <v>0</v>
      </c>
      <c r="BJ386" s="13" t="s">
        <v>83</v>
      </c>
      <c r="BK386" s="97">
        <f t="shared" si="104"/>
        <v>0</v>
      </c>
      <c r="BL386" s="13" t="s">
        <v>305</v>
      </c>
      <c r="BM386" s="169" t="s">
        <v>1125</v>
      </c>
    </row>
    <row r="387" spans="2:65" s="1" customFormat="1" ht="16.5" customHeight="1" x14ac:dyDescent="0.2">
      <c r="B387" s="131"/>
      <c r="C387" s="158" t="s">
        <v>1126</v>
      </c>
      <c r="D387" s="158" t="s">
        <v>241</v>
      </c>
      <c r="E387" s="159" t="s">
        <v>1127</v>
      </c>
      <c r="F387" s="160" t="s">
        <v>1128</v>
      </c>
      <c r="G387" s="161" t="s">
        <v>244</v>
      </c>
      <c r="H387" s="162">
        <v>488.34399999999999</v>
      </c>
      <c r="I387" s="163"/>
      <c r="J387" s="164">
        <f t="shared" si="95"/>
        <v>0</v>
      </c>
      <c r="K387" s="165"/>
      <c r="L387" s="30"/>
      <c r="M387" s="166" t="s">
        <v>1</v>
      </c>
      <c r="N387" s="130" t="s">
        <v>37</v>
      </c>
      <c r="P387" s="167">
        <f t="shared" si="96"/>
        <v>0</v>
      </c>
      <c r="Q387" s="167">
        <v>0</v>
      </c>
      <c r="R387" s="167">
        <f t="shared" si="97"/>
        <v>0</v>
      </c>
      <c r="S387" s="167">
        <v>0</v>
      </c>
      <c r="T387" s="168">
        <f t="shared" si="98"/>
        <v>0</v>
      </c>
      <c r="AR387" s="169" t="s">
        <v>305</v>
      </c>
      <c r="AT387" s="169" t="s">
        <v>241</v>
      </c>
      <c r="AU387" s="169" t="s">
        <v>83</v>
      </c>
      <c r="AY387" s="13" t="s">
        <v>239</v>
      </c>
      <c r="BE387" s="97">
        <f t="shared" si="99"/>
        <v>0</v>
      </c>
      <c r="BF387" s="97">
        <f t="shared" si="100"/>
        <v>0</v>
      </c>
      <c r="BG387" s="97">
        <f t="shared" si="101"/>
        <v>0</v>
      </c>
      <c r="BH387" s="97">
        <f t="shared" si="102"/>
        <v>0</v>
      </c>
      <c r="BI387" s="97">
        <f t="shared" si="103"/>
        <v>0</v>
      </c>
      <c r="BJ387" s="13" t="s">
        <v>83</v>
      </c>
      <c r="BK387" s="97">
        <f t="shared" si="104"/>
        <v>0</v>
      </c>
      <c r="BL387" s="13" t="s">
        <v>305</v>
      </c>
      <c r="BM387" s="169" t="s">
        <v>1129</v>
      </c>
    </row>
    <row r="388" spans="2:65" s="1" customFormat="1" ht="24.2" customHeight="1" x14ac:dyDescent="0.2">
      <c r="B388" s="131"/>
      <c r="C388" s="195" t="s">
        <v>1130</v>
      </c>
      <c r="D388" s="195" t="s">
        <v>241</v>
      </c>
      <c r="E388" s="196" t="s">
        <v>1131</v>
      </c>
      <c r="F388" s="197" t="s">
        <v>1132</v>
      </c>
      <c r="G388" s="198" t="s">
        <v>331</v>
      </c>
      <c r="H388" s="199">
        <v>344</v>
      </c>
      <c r="I388" s="200"/>
      <c r="J388" s="200">
        <f t="shared" si="95"/>
        <v>0</v>
      </c>
      <c r="K388" s="165"/>
      <c r="L388" s="30"/>
      <c r="M388" s="166" t="s">
        <v>1</v>
      </c>
      <c r="N388" s="130" t="s">
        <v>37</v>
      </c>
      <c r="P388" s="167">
        <f t="shared" si="96"/>
        <v>0</v>
      </c>
      <c r="Q388" s="167">
        <v>0</v>
      </c>
      <c r="R388" s="167">
        <f t="shared" si="97"/>
        <v>0</v>
      </c>
      <c r="S388" s="167">
        <v>0</v>
      </c>
      <c r="T388" s="168">
        <f t="shared" si="98"/>
        <v>0</v>
      </c>
      <c r="AR388" s="169" t="s">
        <v>305</v>
      </c>
      <c r="AT388" s="169" t="s">
        <v>241</v>
      </c>
      <c r="AU388" s="169" t="s">
        <v>83</v>
      </c>
      <c r="AY388" s="13" t="s">
        <v>239</v>
      </c>
      <c r="BE388" s="97">
        <f t="shared" si="99"/>
        <v>0</v>
      </c>
      <c r="BF388" s="97">
        <f t="shared" si="100"/>
        <v>0</v>
      </c>
      <c r="BG388" s="97">
        <f t="shared" si="101"/>
        <v>0</v>
      </c>
      <c r="BH388" s="97">
        <f t="shared" si="102"/>
        <v>0</v>
      </c>
      <c r="BI388" s="97">
        <f t="shared" si="103"/>
        <v>0</v>
      </c>
      <c r="BJ388" s="13" t="s">
        <v>83</v>
      </c>
      <c r="BK388" s="97">
        <f t="shared" si="104"/>
        <v>0</v>
      </c>
      <c r="BL388" s="13" t="s">
        <v>305</v>
      </c>
      <c r="BM388" s="169" t="s">
        <v>1133</v>
      </c>
    </row>
    <row r="389" spans="2:65" s="1" customFormat="1" ht="33" customHeight="1" x14ac:dyDescent="0.2">
      <c r="B389" s="131"/>
      <c r="C389" s="189" t="s">
        <v>1134</v>
      </c>
      <c r="D389" s="189" t="s">
        <v>275</v>
      </c>
      <c r="E389" s="190" t="s">
        <v>1135</v>
      </c>
      <c r="F389" s="191" t="s">
        <v>1136</v>
      </c>
      <c r="G389" s="192" t="s">
        <v>249</v>
      </c>
      <c r="H389" s="193">
        <v>0.11799999999999999</v>
      </c>
      <c r="I389" s="194"/>
      <c r="J389" s="194">
        <f t="shared" si="95"/>
        <v>0</v>
      </c>
      <c r="K389" s="177"/>
      <c r="L389" s="178"/>
      <c r="M389" s="179" t="s">
        <v>1</v>
      </c>
      <c r="N389" s="180" t="s">
        <v>37</v>
      </c>
      <c r="P389" s="167">
        <f t="shared" si="96"/>
        <v>0</v>
      </c>
      <c r="Q389" s="167">
        <v>1.9E-2</v>
      </c>
      <c r="R389" s="167">
        <f t="shared" si="97"/>
        <v>2.2419999999999996E-3</v>
      </c>
      <c r="S389" s="167">
        <v>0</v>
      </c>
      <c r="T389" s="168">
        <f t="shared" si="98"/>
        <v>0</v>
      </c>
      <c r="AR389" s="169" t="s">
        <v>371</v>
      </c>
      <c r="AT389" s="169" t="s">
        <v>275</v>
      </c>
      <c r="AU389" s="169" t="s">
        <v>83</v>
      </c>
      <c r="AY389" s="13" t="s">
        <v>239</v>
      </c>
      <c r="BE389" s="97">
        <f t="shared" si="99"/>
        <v>0</v>
      </c>
      <c r="BF389" s="97">
        <f t="shared" si="100"/>
        <v>0</v>
      </c>
      <c r="BG389" s="97">
        <f t="shared" si="101"/>
        <v>0</v>
      </c>
      <c r="BH389" s="97">
        <f t="shared" si="102"/>
        <v>0</v>
      </c>
      <c r="BI389" s="97">
        <f t="shared" si="103"/>
        <v>0</v>
      </c>
      <c r="BJ389" s="13" t="s">
        <v>83</v>
      </c>
      <c r="BK389" s="97">
        <f t="shared" si="104"/>
        <v>0</v>
      </c>
      <c r="BL389" s="13" t="s">
        <v>305</v>
      </c>
      <c r="BM389" s="169" t="s">
        <v>1137</v>
      </c>
    </row>
    <row r="390" spans="2:65" s="1" customFormat="1" ht="24.2" customHeight="1" x14ac:dyDescent="0.2">
      <c r="B390" s="131"/>
      <c r="C390" s="158" t="s">
        <v>1138</v>
      </c>
      <c r="D390" s="158" t="s">
        <v>241</v>
      </c>
      <c r="E390" s="159" t="s">
        <v>1139</v>
      </c>
      <c r="F390" s="160" t="s">
        <v>1140</v>
      </c>
      <c r="G390" s="161" t="s">
        <v>1082</v>
      </c>
      <c r="H390" s="181"/>
      <c r="I390" s="163"/>
      <c r="J390" s="164">
        <f t="shared" si="95"/>
        <v>0</v>
      </c>
      <c r="K390" s="165"/>
      <c r="L390" s="30"/>
      <c r="M390" s="166" t="s">
        <v>1</v>
      </c>
      <c r="N390" s="130" t="s">
        <v>37</v>
      </c>
      <c r="P390" s="167">
        <f t="shared" si="96"/>
        <v>0</v>
      </c>
      <c r="Q390" s="167">
        <v>0</v>
      </c>
      <c r="R390" s="167">
        <f t="shared" si="97"/>
        <v>0</v>
      </c>
      <c r="S390" s="167">
        <v>0</v>
      </c>
      <c r="T390" s="168">
        <f t="shared" si="98"/>
        <v>0</v>
      </c>
      <c r="AR390" s="169" t="s">
        <v>305</v>
      </c>
      <c r="AT390" s="169" t="s">
        <v>241</v>
      </c>
      <c r="AU390" s="169" t="s">
        <v>83</v>
      </c>
      <c r="AY390" s="13" t="s">
        <v>239</v>
      </c>
      <c r="BE390" s="97">
        <f t="shared" si="99"/>
        <v>0</v>
      </c>
      <c r="BF390" s="97">
        <f t="shared" si="100"/>
        <v>0</v>
      </c>
      <c r="BG390" s="97">
        <f t="shared" si="101"/>
        <v>0</v>
      </c>
      <c r="BH390" s="97">
        <f t="shared" si="102"/>
        <v>0</v>
      </c>
      <c r="BI390" s="97">
        <f t="shared" si="103"/>
        <v>0</v>
      </c>
      <c r="BJ390" s="13" t="s">
        <v>83</v>
      </c>
      <c r="BK390" s="97">
        <f t="shared" si="104"/>
        <v>0</v>
      </c>
      <c r="BL390" s="13" t="s">
        <v>305</v>
      </c>
      <c r="BM390" s="169" t="s">
        <v>1141</v>
      </c>
    </row>
    <row r="391" spans="2:65" s="11" customFormat="1" ht="22.9" customHeight="1" x14ac:dyDescent="0.2">
      <c r="B391" s="146"/>
      <c r="D391" s="147" t="s">
        <v>70</v>
      </c>
      <c r="E391" s="156" t="s">
        <v>1142</v>
      </c>
      <c r="F391" s="156" t="s">
        <v>1143</v>
      </c>
      <c r="I391" s="149"/>
      <c r="J391" s="157">
        <f>BK391</f>
        <v>0</v>
      </c>
      <c r="L391" s="146"/>
      <c r="M391" s="151"/>
      <c r="P391" s="152">
        <f>SUM(P392:P406)</f>
        <v>0</v>
      </c>
      <c r="R391" s="152">
        <f>SUM(R392:R406)</f>
        <v>12.553451280000001</v>
      </c>
      <c r="T391" s="153">
        <f>SUM(T392:T406)</f>
        <v>1.1609999999999999E-2</v>
      </c>
      <c r="AR391" s="147" t="s">
        <v>83</v>
      </c>
      <c r="AT391" s="154" t="s">
        <v>70</v>
      </c>
      <c r="AU391" s="154" t="s">
        <v>78</v>
      </c>
      <c r="AY391" s="147" t="s">
        <v>239</v>
      </c>
      <c r="BK391" s="155">
        <f>SUM(BK392:BK406)</f>
        <v>0</v>
      </c>
    </row>
    <row r="392" spans="2:65" s="1" customFormat="1" ht="24.2" customHeight="1" x14ac:dyDescent="0.2">
      <c r="B392" s="131"/>
      <c r="C392" s="158" t="s">
        <v>1144</v>
      </c>
      <c r="D392" s="158" t="s">
        <v>241</v>
      </c>
      <c r="E392" s="159" t="s">
        <v>1145</v>
      </c>
      <c r="F392" s="160" t="s">
        <v>1146</v>
      </c>
      <c r="G392" s="161" t="s">
        <v>244</v>
      </c>
      <c r="H392" s="162">
        <v>2.58</v>
      </c>
      <c r="I392" s="163"/>
      <c r="J392" s="164">
        <f t="shared" ref="J392:J406" si="105">ROUND(I392*H392,2)</f>
        <v>0</v>
      </c>
      <c r="K392" s="165"/>
      <c r="L392" s="30"/>
      <c r="M392" s="166" t="s">
        <v>1</v>
      </c>
      <c r="N392" s="130" t="s">
        <v>37</v>
      </c>
      <c r="P392" s="167">
        <f t="shared" ref="P392:P406" si="106">O392*H392</f>
        <v>0</v>
      </c>
      <c r="Q392" s="167">
        <v>0</v>
      </c>
      <c r="R392" s="167">
        <f t="shared" ref="R392:R406" si="107">Q392*H392</f>
        <v>0</v>
      </c>
      <c r="S392" s="167">
        <v>4.4999999999999997E-3</v>
      </c>
      <c r="T392" s="168">
        <f t="shared" ref="T392:T406" si="108">S392*H392</f>
        <v>1.1609999999999999E-2</v>
      </c>
      <c r="AR392" s="169" t="s">
        <v>305</v>
      </c>
      <c r="AT392" s="169" t="s">
        <v>241</v>
      </c>
      <c r="AU392" s="169" t="s">
        <v>83</v>
      </c>
      <c r="AY392" s="13" t="s">
        <v>239</v>
      </c>
      <c r="BE392" s="97">
        <f t="shared" ref="BE392:BE406" si="109">IF(N392="základná",J392,0)</f>
        <v>0</v>
      </c>
      <c r="BF392" s="97">
        <f t="shared" ref="BF392:BF406" si="110">IF(N392="znížená",J392,0)</f>
        <v>0</v>
      </c>
      <c r="BG392" s="97">
        <f t="shared" ref="BG392:BG406" si="111">IF(N392="zákl. prenesená",J392,0)</f>
        <v>0</v>
      </c>
      <c r="BH392" s="97">
        <f t="shared" ref="BH392:BH406" si="112">IF(N392="zníž. prenesená",J392,0)</f>
        <v>0</v>
      </c>
      <c r="BI392" s="97">
        <f t="shared" ref="BI392:BI406" si="113">IF(N392="nulová",J392,0)</f>
        <v>0</v>
      </c>
      <c r="BJ392" s="13" t="s">
        <v>83</v>
      </c>
      <c r="BK392" s="97">
        <f t="shared" ref="BK392:BK406" si="114">ROUND(I392*H392,2)</f>
        <v>0</v>
      </c>
      <c r="BL392" s="13" t="s">
        <v>305</v>
      </c>
      <c r="BM392" s="169" t="s">
        <v>1147</v>
      </c>
    </row>
    <row r="393" spans="2:65" s="1" customFormat="1" ht="24.2" customHeight="1" x14ac:dyDescent="0.2">
      <c r="B393" s="131"/>
      <c r="C393" s="158" t="s">
        <v>1148</v>
      </c>
      <c r="D393" s="158" t="s">
        <v>241</v>
      </c>
      <c r="E393" s="159" t="s">
        <v>1149</v>
      </c>
      <c r="F393" s="160" t="s">
        <v>1150</v>
      </c>
      <c r="G393" s="161" t="s">
        <v>249</v>
      </c>
      <c r="H393" s="162">
        <v>81.650000000000006</v>
      </c>
      <c r="I393" s="163"/>
      <c r="J393" s="164">
        <f t="shared" si="105"/>
        <v>0</v>
      </c>
      <c r="K393" s="165"/>
      <c r="L393" s="30"/>
      <c r="M393" s="166" t="s">
        <v>1</v>
      </c>
      <c r="N393" s="130" t="s">
        <v>37</v>
      </c>
      <c r="P393" s="167">
        <f t="shared" si="106"/>
        <v>0</v>
      </c>
      <c r="Q393" s="167">
        <v>0</v>
      </c>
      <c r="R393" s="167">
        <f t="shared" si="107"/>
        <v>0</v>
      </c>
      <c r="S393" s="167">
        <v>0</v>
      </c>
      <c r="T393" s="168">
        <f t="shared" si="108"/>
        <v>0</v>
      </c>
      <c r="AR393" s="169" t="s">
        <v>305</v>
      </c>
      <c r="AT393" s="169" t="s">
        <v>241</v>
      </c>
      <c r="AU393" s="169" t="s">
        <v>83</v>
      </c>
      <c r="AY393" s="13" t="s">
        <v>239</v>
      </c>
      <c r="BE393" s="97">
        <f t="shared" si="109"/>
        <v>0</v>
      </c>
      <c r="BF393" s="97">
        <f t="shared" si="110"/>
        <v>0</v>
      </c>
      <c r="BG393" s="97">
        <f t="shared" si="111"/>
        <v>0</v>
      </c>
      <c r="BH393" s="97">
        <f t="shared" si="112"/>
        <v>0</v>
      </c>
      <c r="BI393" s="97">
        <f t="shared" si="113"/>
        <v>0</v>
      </c>
      <c r="BJ393" s="13" t="s">
        <v>83</v>
      </c>
      <c r="BK393" s="97">
        <f t="shared" si="114"/>
        <v>0</v>
      </c>
      <c r="BL393" s="13" t="s">
        <v>305</v>
      </c>
      <c r="BM393" s="169" t="s">
        <v>1151</v>
      </c>
    </row>
    <row r="394" spans="2:65" s="1" customFormat="1" ht="16.5" customHeight="1" x14ac:dyDescent="0.2">
      <c r="B394" s="131"/>
      <c r="C394" s="170" t="s">
        <v>1152</v>
      </c>
      <c r="D394" s="170" t="s">
        <v>275</v>
      </c>
      <c r="E394" s="171" t="s">
        <v>1153</v>
      </c>
      <c r="F394" s="172" t="s">
        <v>1154</v>
      </c>
      <c r="G394" s="173" t="s">
        <v>249</v>
      </c>
      <c r="H394" s="174">
        <v>83.283000000000001</v>
      </c>
      <c r="I394" s="175"/>
      <c r="J394" s="176">
        <f t="shared" si="105"/>
        <v>0</v>
      </c>
      <c r="K394" s="177"/>
      <c r="L394" s="178"/>
      <c r="M394" s="179" t="s">
        <v>1</v>
      </c>
      <c r="N394" s="180" t="s">
        <v>37</v>
      </c>
      <c r="P394" s="167">
        <f t="shared" si="106"/>
        <v>0</v>
      </c>
      <c r="Q394" s="167">
        <v>1.12E-2</v>
      </c>
      <c r="R394" s="167">
        <f t="shared" si="107"/>
        <v>0.93276959999999998</v>
      </c>
      <c r="S394" s="167">
        <v>0</v>
      </c>
      <c r="T394" s="168">
        <f t="shared" si="108"/>
        <v>0</v>
      </c>
      <c r="AR394" s="169" t="s">
        <v>371</v>
      </c>
      <c r="AT394" s="169" t="s">
        <v>275</v>
      </c>
      <c r="AU394" s="169" t="s">
        <v>83</v>
      </c>
      <c r="AY394" s="13" t="s">
        <v>239</v>
      </c>
      <c r="BE394" s="97">
        <f t="shared" si="109"/>
        <v>0</v>
      </c>
      <c r="BF394" s="97">
        <f t="shared" si="110"/>
        <v>0</v>
      </c>
      <c r="BG394" s="97">
        <f t="shared" si="111"/>
        <v>0</v>
      </c>
      <c r="BH394" s="97">
        <f t="shared" si="112"/>
        <v>0</v>
      </c>
      <c r="BI394" s="97">
        <f t="shared" si="113"/>
        <v>0</v>
      </c>
      <c r="BJ394" s="13" t="s">
        <v>83</v>
      </c>
      <c r="BK394" s="97">
        <f t="shared" si="114"/>
        <v>0</v>
      </c>
      <c r="BL394" s="13" t="s">
        <v>305</v>
      </c>
      <c r="BM394" s="169" t="s">
        <v>1155</v>
      </c>
    </row>
    <row r="395" spans="2:65" s="1" customFormat="1" ht="24.2" customHeight="1" x14ac:dyDescent="0.2">
      <c r="B395" s="131"/>
      <c r="C395" s="158" t="s">
        <v>1156</v>
      </c>
      <c r="D395" s="158" t="s">
        <v>241</v>
      </c>
      <c r="E395" s="159" t="s">
        <v>1157</v>
      </c>
      <c r="F395" s="160" t="s">
        <v>1158</v>
      </c>
      <c r="G395" s="161" t="s">
        <v>244</v>
      </c>
      <c r="H395" s="162">
        <v>416.6</v>
      </c>
      <c r="I395" s="163"/>
      <c r="J395" s="164">
        <f t="shared" si="105"/>
        <v>0</v>
      </c>
      <c r="K395" s="165"/>
      <c r="L395" s="30"/>
      <c r="M395" s="166" t="s">
        <v>1</v>
      </c>
      <c r="N395" s="130" t="s">
        <v>37</v>
      </c>
      <c r="P395" s="167">
        <f t="shared" si="106"/>
        <v>0</v>
      </c>
      <c r="Q395" s="167">
        <v>0</v>
      </c>
      <c r="R395" s="167">
        <f t="shared" si="107"/>
        <v>0</v>
      </c>
      <c r="S395" s="167">
        <v>0</v>
      </c>
      <c r="T395" s="168">
        <f t="shared" si="108"/>
        <v>0</v>
      </c>
      <c r="AR395" s="169" t="s">
        <v>305</v>
      </c>
      <c r="AT395" s="169" t="s">
        <v>241</v>
      </c>
      <c r="AU395" s="169" t="s">
        <v>83</v>
      </c>
      <c r="AY395" s="13" t="s">
        <v>239</v>
      </c>
      <c r="BE395" s="97">
        <f t="shared" si="109"/>
        <v>0</v>
      </c>
      <c r="BF395" s="97">
        <f t="shared" si="110"/>
        <v>0</v>
      </c>
      <c r="BG395" s="97">
        <f t="shared" si="111"/>
        <v>0</v>
      </c>
      <c r="BH395" s="97">
        <f t="shared" si="112"/>
        <v>0</v>
      </c>
      <c r="BI395" s="97">
        <f t="shared" si="113"/>
        <v>0</v>
      </c>
      <c r="BJ395" s="13" t="s">
        <v>83</v>
      </c>
      <c r="BK395" s="97">
        <f t="shared" si="114"/>
        <v>0</v>
      </c>
      <c r="BL395" s="13" t="s">
        <v>305</v>
      </c>
      <c r="BM395" s="169" t="s">
        <v>1159</v>
      </c>
    </row>
    <row r="396" spans="2:65" s="1" customFormat="1" ht="16.5" customHeight="1" x14ac:dyDescent="0.2">
      <c r="B396" s="131"/>
      <c r="C396" s="170" t="s">
        <v>1160</v>
      </c>
      <c r="D396" s="170" t="s">
        <v>275</v>
      </c>
      <c r="E396" s="171" t="s">
        <v>1161</v>
      </c>
      <c r="F396" s="172" t="s">
        <v>1162</v>
      </c>
      <c r="G396" s="173" t="s">
        <v>244</v>
      </c>
      <c r="H396" s="174">
        <v>424.93200000000002</v>
      </c>
      <c r="I396" s="175"/>
      <c r="J396" s="176">
        <f t="shared" si="105"/>
        <v>0</v>
      </c>
      <c r="K396" s="177"/>
      <c r="L396" s="178"/>
      <c r="M396" s="179" t="s">
        <v>1</v>
      </c>
      <c r="N396" s="180" t="s">
        <v>37</v>
      </c>
      <c r="P396" s="167">
        <f t="shared" si="106"/>
        <v>0</v>
      </c>
      <c r="Q396" s="167">
        <v>2.3900000000000002E-3</v>
      </c>
      <c r="R396" s="167">
        <f t="shared" si="107"/>
        <v>1.0155874800000002</v>
      </c>
      <c r="S396" s="167">
        <v>0</v>
      </c>
      <c r="T396" s="168">
        <f t="shared" si="108"/>
        <v>0</v>
      </c>
      <c r="AR396" s="169" t="s">
        <v>371</v>
      </c>
      <c r="AT396" s="169" t="s">
        <v>275</v>
      </c>
      <c r="AU396" s="169" t="s">
        <v>83</v>
      </c>
      <c r="AY396" s="13" t="s">
        <v>239</v>
      </c>
      <c r="BE396" s="97">
        <f t="shared" si="109"/>
        <v>0</v>
      </c>
      <c r="BF396" s="97">
        <f t="shared" si="110"/>
        <v>0</v>
      </c>
      <c r="BG396" s="97">
        <f t="shared" si="111"/>
        <v>0</v>
      </c>
      <c r="BH396" s="97">
        <f t="shared" si="112"/>
        <v>0</v>
      </c>
      <c r="BI396" s="97">
        <f t="shared" si="113"/>
        <v>0</v>
      </c>
      <c r="BJ396" s="13" t="s">
        <v>83</v>
      </c>
      <c r="BK396" s="97">
        <f t="shared" si="114"/>
        <v>0</v>
      </c>
      <c r="BL396" s="13" t="s">
        <v>305</v>
      </c>
      <c r="BM396" s="169" t="s">
        <v>1163</v>
      </c>
    </row>
    <row r="397" spans="2:65" s="1" customFormat="1" ht="24.2" customHeight="1" x14ac:dyDescent="0.2">
      <c r="B397" s="131"/>
      <c r="C397" s="158" t="s">
        <v>1164</v>
      </c>
      <c r="D397" s="158" t="s">
        <v>241</v>
      </c>
      <c r="E397" s="159" t="s">
        <v>1165</v>
      </c>
      <c r="F397" s="160" t="s">
        <v>1166</v>
      </c>
      <c r="G397" s="161" t="s">
        <v>244</v>
      </c>
      <c r="H397" s="162">
        <v>13.208</v>
      </c>
      <c r="I397" s="163"/>
      <c r="J397" s="164">
        <f t="shared" si="105"/>
        <v>0</v>
      </c>
      <c r="K397" s="165"/>
      <c r="L397" s="30"/>
      <c r="M397" s="166" t="s">
        <v>1</v>
      </c>
      <c r="N397" s="130" t="s">
        <v>37</v>
      </c>
      <c r="P397" s="167">
        <f t="shared" si="106"/>
        <v>0</v>
      </c>
      <c r="Q397" s="167">
        <v>2.5000000000000001E-3</v>
      </c>
      <c r="R397" s="167">
        <f t="shared" si="107"/>
        <v>3.3020000000000001E-2</v>
      </c>
      <c r="S397" s="167">
        <v>0</v>
      </c>
      <c r="T397" s="168">
        <f t="shared" si="108"/>
        <v>0</v>
      </c>
      <c r="AR397" s="169" t="s">
        <v>305</v>
      </c>
      <c r="AT397" s="169" t="s">
        <v>241</v>
      </c>
      <c r="AU397" s="169" t="s">
        <v>83</v>
      </c>
      <c r="AY397" s="13" t="s">
        <v>239</v>
      </c>
      <c r="BE397" s="97">
        <f t="shared" si="109"/>
        <v>0</v>
      </c>
      <c r="BF397" s="97">
        <f t="shared" si="110"/>
        <v>0</v>
      </c>
      <c r="BG397" s="97">
        <f t="shared" si="111"/>
        <v>0</v>
      </c>
      <c r="BH397" s="97">
        <f t="shared" si="112"/>
        <v>0</v>
      </c>
      <c r="BI397" s="97">
        <f t="shared" si="113"/>
        <v>0</v>
      </c>
      <c r="BJ397" s="13" t="s">
        <v>83</v>
      </c>
      <c r="BK397" s="97">
        <f t="shared" si="114"/>
        <v>0</v>
      </c>
      <c r="BL397" s="13" t="s">
        <v>305</v>
      </c>
      <c r="BM397" s="169" t="s">
        <v>1167</v>
      </c>
    </row>
    <row r="398" spans="2:65" s="1" customFormat="1" ht="16.5" customHeight="1" x14ac:dyDescent="0.2">
      <c r="B398" s="131"/>
      <c r="C398" s="170" t="s">
        <v>1168</v>
      </c>
      <c r="D398" s="170" t="s">
        <v>275</v>
      </c>
      <c r="E398" s="171" t="s">
        <v>1169</v>
      </c>
      <c r="F398" s="172" t="s">
        <v>1170</v>
      </c>
      <c r="G398" s="173" t="s">
        <v>244</v>
      </c>
      <c r="H398" s="174">
        <v>11.959</v>
      </c>
      <c r="I398" s="175"/>
      <c r="J398" s="176">
        <f t="shared" si="105"/>
        <v>0</v>
      </c>
      <c r="K398" s="177"/>
      <c r="L398" s="178"/>
      <c r="M398" s="179" t="s">
        <v>1</v>
      </c>
      <c r="N398" s="180" t="s">
        <v>37</v>
      </c>
      <c r="P398" s="167">
        <f t="shared" si="106"/>
        <v>0</v>
      </c>
      <c r="Q398" s="167">
        <v>2E-3</v>
      </c>
      <c r="R398" s="167">
        <f t="shared" si="107"/>
        <v>2.3917999999999998E-2</v>
      </c>
      <c r="S398" s="167">
        <v>0</v>
      </c>
      <c r="T398" s="168">
        <f t="shared" si="108"/>
        <v>0</v>
      </c>
      <c r="AR398" s="169" t="s">
        <v>371</v>
      </c>
      <c r="AT398" s="169" t="s">
        <v>275</v>
      </c>
      <c r="AU398" s="169" t="s">
        <v>83</v>
      </c>
      <c r="AY398" s="13" t="s">
        <v>239</v>
      </c>
      <c r="BE398" s="97">
        <f t="shared" si="109"/>
        <v>0</v>
      </c>
      <c r="BF398" s="97">
        <f t="shared" si="110"/>
        <v>0</v>
      </c>
      <c r="BG398" s="97">
        <f t="shared" si="111"/>
        <v>0</v>
      </c>
      <c r="BH398" s="97">
        <f t="shared" si="112"/>
        <v>0</v>
      </c>
      <c r="BI398" s="97">
        <f t="shared" si="113"/>
        <v>0</v>
      </c>
      <c r="BJ398" s="13" t="s">
        <v>83</v>
      </c>
      <c r="BK398" s="97">
        <f t="shared" si="114"/>
        <v>0</v>
      </c>
      <c r="BL398" s="13" t="s">
        <v>305</v>
      </c>
      <c r="BM398" s="169" t="s">
        <v>1171</v>
      </c>
    </row>
    <row r="399" spans="2:65" s="1" customFormat="1" ht="16.5" customHeight="1" x14ac:dyDescent="0.2">
      <c r="B399" s="131"/>
      <c r="C399" s="170" t="s">
        <v>1172</v>
      </c>
      <c r="D399" s="170" t="s">
        <v>275</v>
      </c>
      <c r="E399" s="171" t="s">
        <v>1173</v>
      </c>
      <c r="F399" s="172" t="s">
        <v>1174</v>
      </c>
      <c r="G399" s="173" t="s">
        <v>244</v>
      </c>
      <c r="H399" s="174">
        <v>2.57</v>
      </c>
      <c r="I399" s="175"/>
      <c r="J399" s="176">
        <f t="shared" si="105"/>
        <v>0</v>
      </c>
      <c r="K399" s="177"/>
      <c r="L399" s="178"/>
      <c r="M399" s="179" t="s">
        <v>1</v>
      </c>
      <c r="N399" s="180" t="s">
        <v>37</v>
      </c>
      <c r="P399" s="167">
        <f t="shared" si="106"/>
        <v>0</v>
      </c>
      <c r="Q399" s="167">
        <v>4.0000000000000001E-3</v>
      </c>
      <c r="R399" s="167">
        <f t="shared" si="107"/>
        <v>1.0279999999999999E-2</v>
      </c>
      <c r="S399" s="167">
        <v>0</v>
      </c>
      <c r="T399" s="168">
        <f t="shared" si="108"/>
        <v>0</v>
      </c>
      <c r="AR399" s="169" t="s">
        <v>371</v>
      </c>
      <c r="AT399" s="169" t="s">
        <v>275</v>
      </c>
      <c r="AU399" s="169" t="s">
        <v>83</v>
      </c>
      <c r="AY399" s="13" t="s">
        <v>239</v>
      </c>
      <c r="BE399" s="97">
        <f t="shared" si="109"/>
        <v>0</v>
      </c>
      <c r="BF399" s="97">
        <f t="shared" si="110"/>
        <v>0</v>
      </c>
      <c r="BG399" s="97">
        <f t="shared" si="111"/>
        <v>0</v>
      </c>
      <c r="BH399" s="97">
        <f t="shared" si="112"/>
        <v>0</v>
      </c>
      <c r="BI399" s="97">
        <f t="shared" si="113"/>
        <v>0</v>
      </c>
      <c r="BJ399" s="13" t="s">
        <v>83</v>
      </c>
      <c r="BK399" s="97">
        <f t="shared" si="114"/>
        <v>0</v>
      </c>
      <c r="BL399" s="13" t="s">
        <v>305</v>
      </c>
      <c r="BM399" s="169" t="s">
        <v>1175</v>
      </c>
    </row>
    <row r="400" spans="2:65" s="1" customFormat="1" ht="24.2" customHeight="1" x14ac:dyDescent="0.2">
      <c r="B400" s="131"/>
      <c r="C400" s="158" t="s">
        <v>1176</v>
      </c>
      <c r="D400" s="158" t="s">
        <v>241</v>
      </c>
      <c r="E400" s="159" t="s">
        <v>1177</v>
      </c>
      <c r="F400" s="160" t="s">
        <v>1178</v>
      </c>
      <c r="G400" s="161" t="s">
        <v>244</v>
      </c>
      <c r="H400" s="162">
        <v>85.35</v>
      </c>
      <c r="I400" s="163"/>
      <c r="J400" s="164">
        <f t="shared" si="105"/>
        <v>0</v>
      </c>
      <c r="K400" s="165"/>
      <c r="L400" s="30"/>
      <c r="M400" s="166" t="s">
        <v>1</v>
      </c>
      <c r="N400" s="130" t="s">
        <v>37</v>
      </c>
      <c r="P400" s="167">
        <f t="shared" si="106"/>
        <v>0</v>
      </c>
      <c r="Q400" s="167">
        <v>1E-3</v>
      </c>
      <c r="R400" s="167">
        <f t="shared" si="107"/>
        <v>8.5349999999999995E-2</v>
      </c>
      <c r="S400" s="167">
        <v>0</v>
      </c>
      <c r="T400" s="168">
        <f t="shared" si="108"/>
        <v>0</v>
      </c>
      <c r="AR400" s="169" t="s">
        <v>305</v>
      </c>
      <c r="AT400" s="169" t="s">
        <v>241</v>
      </c>
      <c r="AU400" s="169" t="s">
        <v>83</v>
      </c>
      <c r="AY400" s="13" t="s">
        <v>239</v>
      </c>
      <c r="BE400" s="97">
        <f t="shared" si="109"/>
        <v>0</v>
      </c>
      <c r="BF400" s="97">
        <f t="shared" si="110"/>
        <v>0</v>
      </c>
      <c r="BG400" s="97">
        <f t="shared" si="111"/>
        <v>0</v>
      </c>
      <c r="BH400" s="97">
        <f t="shared" si="112"/>
        <v>0</v>
      </c>
      <c r="BI400" s="97">
        <f t="shared" si="113"/>
        <v>0</v>
      </c>
      <c r="BJ400" s="13" t="s">
        <v>83</v>
      </c>
      <c r="BK400" s="97">
        <f t="shared" si="114"/>
        <v>0</v>
      </c>
      <c r="BL400" s="13" t="s">
        <v>305</v>
      </c>
      <c r="BM400" s="169" t="s">
        <v>1179</v>
      </c>
    </row>
    <row r="401" spans="2:65" s="1" customFormat="1" ht="16.5" customHeight="1" x14ac:dyDescent="0.2">
      <c r="B401" s="131"/>
      <c r="C401" s="170" t="s">
        <v>1180</v>
      </c>
      <c r="D401" s="170" t="s">
        <v>275</v>
      </c>
      <c r="E401" s="171" t="s">
        <v>1181</v>
      </c>
      <c r="F401" s="172" t="s">
        <v>1182</v>
      </c>
      <c r="G401" s="173" t="s">
        <v>244</v>
      </c>
      <c r="H401" s="174">
        <v>93.885000000000005</v>
      </c>
      <c r="I401" s="175"/>
      <c r="J401" s="176">
        <f t="shared" si="105"/>
        <v>0</v>
      </c>
      <c r="K401" s="177"/>
      <c r="L401" s="178"/>
      <c r="M401" s="179" t="s">
        <v>1</v>
      </c>
      <c r="N401" s="180" t="s">
        <v>37</v>
      </c>
      <c r="P401" s="167">
        <f t="shared" si="106"/>
        <v>0</v>
      </c>
      <c r="Q401" s="167">
        <v>1.8E-3</v>
      </c>
      <c r="R401" s="167">
        <f t="shared" si="107"/>
        <v>0.168993</v>
      </c>
      <c r="S401" s="167">
        <v>0</v>
      </c>
      <c r="T401" s="168">
        <f t="shared" si="108"/>
        <v>0</v>
      </c>
      <c r="AR401" s="169" t="s">
        <v>371</v>
      </c>
      <c r="AT401" s="169" t="s">
        <v>275</v>
      </c>
      <c r="AU401" s="169" t="s">
        <v>83</v>
      </c>
      <c r="AY401" s="13" t="s">
        <v>239</v>
      </c>
      <c r="BE401" s="97">
        <f t="shared" si="109"/>
        <v>0</v>
      </c>
      <c r="BF401" s="97">
        <f t="shared" si="110"/>
        <v>0</v>
      </c>
      <c r="BG401" s="97">
        <f t="shared" si="111"/>
        <v>0</v>
      </c>
      <c r="BH401" s="97">
        <f t="shared" si="112"/>
        <v>0</v>
      </c>
      <c r="BI401" s="97">
        <f t="shared" si="113"/>
        <v>0</v>
      </c>
      <c r="BJ401" s="13" t="s">
        <v>83</v>
      </c>
      <c r="BK401" s="97">
        <f t="shared" si="114"/>
        <v>0</v>
      </c>
      <c r="BL401" s="13" t="s">
        <v>305</v>
      </c>
      <c r="BM401" s="169" t="s">
        <v>1183</v>
      </c>
    </row>
    <row r="402" spans="2:65" s="1" customFormat="1" ht="24.2" customHeight="1" x14ac:dyDescent="0.2">
      <c r="B402" s="131"/>
      <c r="C402" s="158" t="s">
        <v>1184</v>
      </c>
      <c r="D402" s="158" t="s">
        <v>241</v>
      </c>
      <c r="E402" s="159" t="s">
        <v>1185</v>
      </c>
      <c r="F402" s="160" t="s">
        <v>1186</v>
      </c>
      <c r="G402" s="161" t="s">
        <v>244</v>
      </c>
      <c r="H402" s="162">
        <v>13.654</v>
      </c>
      <c r="I402" s="163"/>
      <c r="J402" s="164">
        <f t="shared" si="105"/>
        <v>0</v>
      </c>
      <c r="K402" s="165"/>
      <c r="L402" s="30"/>
      <c r="M402" s="166" t="s">
        <v>1</v>
      </c>
      <c r="N402" s="130" t="s">
        <v>37</v>
      </c>
      <c r="P402" s="167">
        <f t="shared" si="106"/>
        <v>0</v>
      </c>
      <c r="Q402" s="167">
        <v>0</v>
      </c>
      <c r="R402" s="167">
        <f t="shared" si="107"/>
        <v>0</v>
      </c>
      <c r="S402" s="167">
        <v>0</v>
      </c>
      <c r="T402" s="168">
        <f t="shared" si="108"/>
        <v>0</v>
      </c>
      <c r="AR402" s="169" t="s">
        <v>305</v>
      </c>
      <c r="AT402" s="169" t="s">
        <v>241</v>
      </c>
      <c r="AU402" s="169" t="s">
        <v>83</v>
      </c>
      <c r="AY402" s="13" t="s">
        <v>239</v>
      </c>
      <c r="BE402" s="97">
        <f t="shared" si="109"/>
        <v>0</v>
      </c>
      <c r="BF402" s="97">
        <f t="shared" si="110"/>
        <v>0</v>
      </c>
      <c r="BG402" s="97">
        <f t="shared" si="111"/>
        <v>0</v>
      </c>
      <c r="BH402" s="97">
        <f t="shared" si="112"/>
        <v>0</v>
      </c>
      <c r="BI402" s="97">
        <f t="shared" si="113"/>
        <v>0</v>
      </c>
      <c r="BJ402" s="13" t="s">
        <v>83</v>
      </c>
      <c r="BK402" s="97">
        <f t="shared" si="114"/>
        <v>0</v>
      </c>
      <c r="BL402" s="13" t="s">
        <v>305</v>
      </c>
      <c r="BM402" s="169" t="s">
        <v>1187</v>
      </c>
    </row>
    <row r="403" spans="2:65" s="1" customFormat="1" ht="24.2" customHeight="1" x14ac:dyDescent="0.2">
      <c r="B403" s="131"/>
      <c r="C403" s="158" t="s">
        <v>1188</v>
      </c>
      <c r="D403" s="158" t="s">
        <v>241</v>
      </c>
      <c r="E403" s="159" t="s">
        <v>1189</v>
      </c>
      <c r="F403" s="160" t="s">
        <v>1190</v>
      </c>
      <c r="G403" s="161" t="s">
        <v>244</v>
      </c>
      <c r="H403" s="162">
        <v>459.92700000000002</v>
      </c>
      <c r="I403" s="163"/>
      <c r="J403" s="164">
        <f t="shared" si="105"/>
        <v>0</v>
      </c>
      <c r="K403" s="165"/>
      <c r="L403" s="30"/>
      <c r="M403" s="166" t="s">
        <v>1</v>
      </c>
      <c r="N403" s="130" t="s">
        <v>37</v>
      </c>
      <c r="P403" s="167">
        <f t="shared" si="106"/>
        <v>0</v>
      </c>
      <c r="Q403" s="167">
        <v>0</v>
      </c>
      <c r="R403" s="167">
        <f t="shared" si="107"/>
        <v>0</v>
      </c>
      <c r="S403" s="167">
        <v>0</v>
      </c>
      <c r="T403" s="168">
        <f t="shared" si="108"/>
        <v>0</v>
      </c>
      <c r="AR403" s="169" t="s">
        <v>305</v>
      </c>
      <c r="AT403" s="169" t="s">
        <v>241</v>
      </c>
      <c r="AU403" s="169" t="s">
        <v>83</v>
      </c>
      <c r="AY403" s="13" t="s">
        <v>239</v>
      </c>
      <c r="BE403" s="97">
        <f t="shared" si="109"/>
        <v>0</v>
      </c>
      <c r="BF403" s="97">
        <f t="shared" si="110"/>
        <v>0</v>
      </c>
      <c r="BG403" s="97">
        <f t="shared" si="111"/>
        <v>0</v>
      </c>
      <c r="BH403" s="97">
        <f t="shared" si="112"/>
        <v>0</v>
      </c>
      <c r="BI403" s="97">
        <f t="shared" si="113"/>
        <v>0</v>
      </c>
      <c r="BJ403" s="13" t="s">
        <v>83</v>
      </c>
      <c r="BK403" s="97">
        <f t="shared" si="114"/>
        <v>0</v>
      </c>
      <c r="BL403" s="13" t="s">
        <v>305</v>
      </c>
      <c r="BM403" s="169" t="s">
        <v>1191</v>
      </c>
    </row>
    <row r="404" spans="2:65" s="1" customFormat="1" ht="16.5" customHeight="1" x14ac:dyDescent="0.2">
      <c r="B404" s="131"/>
      <c r="C404" s="170" t="s">
        <v>1192</v>
      </c>
      <c r="D404" s="170" t="s">
        <v>275</v>
      </c>
      <c r="E404" s="171" t="s">
        <v>1193</v>
      </c>
      <c r="F404" s="172" t="s">
        <v>1194</v>
      </c>
      <c r="G404" s="173" t="s">
        <v>244</v>
      </c>
      <c r="H404" s="174">
        <v>483.053</v>
      </c>
      <c r="I404" s="175"/>
      <c r="J404" s="176">
        <f t="shared" si="105"/>
        <v>0</v>
      </c>
      <c r="K404" s="177"/>
      <c r="L404" s="178"/>
      <c r="M404" s="179" t="s">
        <v>1</v>
      </c>
      <c r="N404" s="180" t="s">
        <v>37</v>
      </c>
      <c r="P404" s="167">
        <f t="shared" si="106"/>
        <v>0</v>
      </c>
      <c r="Q404" s="167">
        <v>1.0800000000000001E-2</v>
      </c>
      <c r="R404" s="167">
        <f t="shared" si="107"/>
        <v>5.2169724000000004</v>
      </c>
      <c r="S404" s="167">
        <v>0</v>
      </c>
      <c r="T404" s="168">
        <f t="shared" si="108"/>
        <v>0</v>
      </c>
      <c r="AR404" s="169" t="s">
        <v>371</v>
      </c>
      <c r="AT404" s="169" t="s">
        <v>275</v>
      </c>
      <c r="AU404" s="169" t="s">
        <v>83</v>
      </c>
      <c r="AY404" s="13" t="s">
        <v>239</v>
      </c>
      <c r="BE404" s="97">
        <f t="shared" si="109"/>
        <v>0</v>
      </c>
      <c r="BF404" s="97">
        <f t="shared" si="110"/>
        <v>0</v>
      </c>
      <c r="BG404" s="97">
        <f t="shared" si="111"/>
        <v>0</v>
      </c>
      <c r="BH404" s="97">
        <f t="shared" si="112"/>
        <v>0</v>
      </c>
      <c r="BI404" s="97">
        <f t="shared" si="113"/>
        <v>0</v>
      </c>
      <c r="BJ404" s="13" t="s">
        <v>83</v>
      </c>
      <c r="BK404" s="97">
        <f t="shared" si="114"/>
        <v>0</v>
      </c>
      <c r="BL404" s="13" t="s">
        <v>305</v>
      </c>
      <c r="BM404" s="169" t="s">
        <v>1195</v>
      </c>
    </row>
    <row r="405" spans="2:65" s="1" customFormat="1" ht="16.5" customHeight="1" x14ac:dyDescent="0.2">
      <c r="B405" s="131"/>
      <c r="C405" s="170" t="s">
        <v>1196</v>
      </c>
      <c r="D405" s="170" t="s">
        <v>275</v>
      </c>
      <c r="E405" s="171" t="s">
        <v>1197</v>
      </c>
      <c r="F405" s="172" t="s">
        <v>1198</v>
      </c>
      <c r="G405" s="173" t="s">
        <v>244</v>
      </c>
      <c r="H405" s="174">
        <v>469.12599999999998</v>
      </c>
      <c r="I405" s="175"/>
      <c r="J405" s="176">
        <f t="shared" si="105"/>
        <v>0</v>
      </c>
      <c r="K405" s="177"/>
      <c r="L405" s="178"/>
      <c r="M405" s="179" t="s">
        <v>1</v>
      </c>
      <c r="N405" s="180" t="s">
        <v>37</v>
      </c>
      <c r="P405" s="167">
        <f t="shared" si="106"/>
        <v>0</v>
      </c>
      <c r="Q405" s="167">
        <v>1.0800000000000001E-2</v>
      </c>
      <c r="R405" s="167">
        <f t="shared" si="107"/>
        <v>5.0665608000000004</v>
      </c>
      <c r="S405" s="167">
        <v>0</v>
      </c>
      <c r="T405" s="168">
        <f t="shared" si="108"/>
        <v>0</v>
      </c>
      <c r="AR405" s="169" t="s">
        <v>371</v>
      </c>
      <c r="AT405" s="169" t="s">
        <v>275</v>
      </c>
      <c r="AU405" s="169" t="s">
        <v>83</v>
      </c>
      <c r="AY405" s="13" t="s">
        <v>239</v>
      </c>
      <c r="BE405" s="97">
        <f t="shared" si="109"/>
        <v>0</v>
      </c>
      <c r="BF405" s="97">
        <f t="shared" si="110"/>
        <v>0</v>
      </c>
      <c r="BG405" s="97">
        <f t="shared" si="111"/>
        <v>0</v>
      </c>
      <c r="BH405" s="97">
        <f t="shared" si="112"/>
        <v>0</v>
      </c>
      <c r="BI405" s="97">
        <f t="shared" si="113"/>
        <v>0</v>
      </c>
      <c r="BJ405" s="13" t="s">
        <v>83</v>
      </c>
      <c r="BK405" s="97">
        <f t="shared" si="114"/>
        <v>0</v>
      </c>
      <c r="BL405" s="13" t="s">
        <v>305</v>
      </c>
      <c r="BM405" s="169" t="s">
        <v>1199</v>
      </c>
    </row>
    <row r="406" spans="2:65" s="1" customFormat="1" ht="24.2" customHeight="1" x14ac:dyDescent="0.2">
      <c r="B406" s="131"/>
      <c r="C406" s="158" t="s">
        <v>1200</v>
      </c>
      <c r="D406" s="158" t="s">
        <v>241</v>
      </c>
      <c r="E406" s="159" t="s">
        <v>1201</v>
      </c>
      <c r="F406" s="160" t="s">
        <v>1202</v>
      </c>
      <c r="G406" s="161" t="s">
        <v>1082</v>
      </c>
      <c r="H406" s="181"/>
      <c r="I406" s="163"/>
      <c r="J406" s="164">
        <f t="shared" si="105"/>
        <v>0</v>
      </c>
      <c r="K406" s="165"/>
      <c r="L406" s="30"/>
      <c r="M406" s="166" t="s">
        <v>1</v>
      </c>
      <c r="N406" s="130" t="s">
        <v>37</v>
      </c>
      <c r="P406" s="167">
        <f t="shared" si="106"/>
        <v>0</v>
      </c>
      <c r="Q406" s="167">
        <v>0</v>
      </c>
      <c r="R406" s="167">
        <f t="shared" si="107"/>
        <v>0</v>
      </c>
      <c r="S406" s="167">
        <v>0</v>
      </c>
      <c r="T406" s="168">
        <f t="shared" si="108"/>
        <v>0</v>
      </c>
      <c r="AR406" s="169" t="s">
        <v>305</v>
      </c>
      <c r="AT406" s="169" t="s">
        <v>241</v>
      </c>
      <c r="AU406" s="169" t="s">
        <v>83</v>
      </c>
      <c r="AY406" s="13" t="s">
        <v>239</v>
      </c>
      <c r="BE406" s="97">
        <f t="shared" si="109"/>
        <v>0</v>
      </c>
      <c r="BF406" s="97">
        <f t="shared" si="110"/>
        <v>0</v>
      </c>
      <c r="BG406" s="97">
        <f t="shared" si="111"/>
        <v>0</v>
      </c>
      <c r="BH406" s="97">
        <f t="shared" si="112"/>
        <v>0</v>
      </c>
      <c r="BI406" s="97">
        <f t="shared" si="113"/>
        <v>0</v>
      </c>
      <c r="BJ406" s="13" t="s">
        <v>83</v>
      </c>
      <c r="BK406" s="97">
        <f t="shared" si="114"/>
        <v>0</v>
      </c>
      <c r="BL406" s="13" t="s">
        <v>305</v>
      </c>
      <c r="BM406" s="169" t="s">
        <v>1203</v>
      </c>
    </row>
    <row r="407" spans="2:65" s="11" customFormat="1" ht="22.9" customHeight="1" x14ac:dyDescent="0.2">
      <c r="B407" s="146"/>
      <c r="D407" s="147" t="s">
        <v>70</v>
      </c>
      <c r="E407" s="156" t="s">
        <v>1204</v>
      </c>
      <c r="F407" s="156" t="s">
        <v>1205</v>
      </c>
      <c r="I407" s="149"/>
      <c r="J407" s="157">
        <f>BK407</f>
        <v>0</v>
      </c>
      <c r="L407" s="146"/>
      <c r="M407" s="151"/>
      <c r="P407" s="152">
        <f>P408</f>
        <v>0</v>
      </c>
      <c r="R407" s="152">
        <f>R408</f>
        <v>6.45E-3</v>
      </c>
      <c r="T407" s="153">
        <f>T408</f>
        <v>7.7400000000000004E-3</v>
      </c>
      <c r="AR407" s="147" t="s">
        <v>83</v>
      </c>
      <c r="AT407" s="154" t="s">
        <v>70</v>
      </c>
      <c r="AU407" s="154" t="s">
        <v>78</v>
      </c>
      <c r="AY407" s="147" t="s">
        <v>239</v>
      </c>
      <c r="BK407" s="155">
        <f>BK408</f>
        <v>0</v>
      </c>
    </row>
    <row r="408" spans="2:65" s="1" customFormat="1" ht="24.2" customHeight="1" x14ac:dyDescent="0.2">
      <c r="B408" s="131"/>
      <c r="C408" s="158" t="s">
        <v>1206</v>
      </c>
      <c r="D408" s="158" t="s">
        <v>241</v>
      </c>
      <c r="E408" s="159" t="s">
        <v>1207</v>
      </c>
      <c r="F408" s="160" t="s">
        <v>1208</v>
      </c>
      <c r="G408" s="161" t="s">
        <v>244</v>
      </c>
      <c r="H408" s="162">
        <v>2.58</v>
      </c>
      <c r="I408" s="163"/>
      <c r="J408" s="164">
        <f>ROUND(I408*H408,2)</f>
        <v>0</v>
      </c>
      <c r="K408" s="165"/>
      <c r="L408" s="30"/>
      <c r="M408" s="166" t="s">
        <v>1</v>
      </c>
      <c r="N408" s="130" t="s">
        <v>37</v>
      </c>
      <c r="P408" s="167">
        <f>O408*H408</f>
        <v>0</v>
      </c>
      <c r="Q408" s="167">
        <v>2.5000000000000001E-3</v>
      </c>
      <c r="R408" s="167">
        <f>Q408*H408</f>
        <v>6.45E-3</v>
      </c>
      <c r="S408" s="167">
        <v>3.0000000000000001E-3</v>
      </c>
      <c r="T408" s="168">
        <f>S408*H408</f>
        <v>7.7400000000000004E-3</v>
      </c>
      <c r="AR408" s="169" t="s">
        <v>305</v>
      </c>
      <c r="AT408" s="169" t="s">
        <v>241</v>
      </c>
      <c r="AU408" s="169" t="s">
        <v>83</v>
      </c>
      <c r="AY408" s="13" t="s">
        <v>239</v>
      </c>
      <c r="BE408" s="97">
        <f>IF(N408="základná",J408,0)</f>
        <v>0</v>
      </c>
      <c r="BF408" s="97">
        <f>IF(N408="znížená",J408,0)</f>
        <v>0</v>
      </c>
      <c r="BG408" s="97">
        <f>IF(N408="zákl. prenesená",J408,0)</f>
        <v>0</v>
      </c>
      <c r="BH408" s="97">
        <f>IF(N408="zníž. prenesená",J408,0)</f>
        <v>0</v>
      </c>
      <c r="BI408" s="97">
        <f>IF(N408="nulová",J408,0)</f>
        <v>0</v>
      </c>
      <c r="BJ408" s="13" t="s">
        <v>83</v>
      </c>
      <c r="BK408" s="97">
        <f>ROUND(I408*H408,2)</f>
        <v>0</v>
      </c>
      <c r="BL408" s="13" t="s">
        <v>305</v>
      </c>
      <c r="BM408" s="169" t="s">
        <v>1209</v>
      </c>
    </row>
    <row r="409" spans="2:65" s="11" customFormat="1" ht="22.9" customHeight="1" x14ac:dyDescent="0.2">
      <c r="B409" s="146"/>
      <c r="D409" s="147" t="s">
        <v>70</v>
      </c>
      <c r="E409" s="156" t="s">
        <v>1210</v>
      </c>
      <c r="F409" s="156" t="s">
        <v>1211</v>
      </c>
      <c r="I409" s="149"/>
      <c r="J409" s="157">
        <f>BK409</f>
        <v>0</v>
      </c>
      <c r="L409" s="146"/>
      <c r="M409" s="151"/>
      <c r="P409" s="152">
        <f>SUM(P410:P412)</f>
        <v>0</v>
      </c>
      <c r="R409" s="152">
        <f>SUM(R410:R412)</f>
        <v>1.3782099999999999</v>
      </c>
      <c r="T409" s="153">
        <f>SUM(T410:T412)</f>
        <v>0</v>
      </c>
      <c r="AR409" s="147" t="s">
        <v>83</v>
      </c>
      <c r="AT409" s="154" t="s">
        <v>70</v>
      </c>
      <c r="AU409" s="154" t="s">
        <v>78</v>
      </c>
      <c r="AY409" s="147" t="s">
        <v>239</v>
      </c>
      <c r="BK409" s="155">
        <f>SUM(BK410:BK412)</f>
        <v>0</v>
      </c>
    </row>
    <row r="410" spans="2:65" s="1" customFormat="1" ht="24.2" customHeight="1" x14ac:dyDescent="0.2">
      <c r="B410" s="131"/>
      <c r="C410" s="195" t="s">
        <v>1212</v>
      </c>
      <c r="D410" s="195" t="s">
        <v>241</v>
      </c>
      <c r="E410" s="196" t="s">
        <v>1213</v>
      </c>
      <c r="F410" s="197" t="s">
        <v>1214</v>
      </c>
      <c r="G410" s="198" t="s">
        <v>353</v>
      </c>
      <c r="H410" s="199">
        <v>20</v>
      </c>
      <c r="I410" s="200"/>
      <c r="J410" s="200">
        <f>ROUND(I410*H410,2)</f>
        <v>0</v>
      </c>
      <c r="K410" s="165"/>
      <c r="L410" s="30"/>
      <c r="M410" s="166" t="s">
        <v>1</v>
      </c>
      <c r="N410" s="130" t="s">
        <v>37</v>
      </c>
      <c r="P410" s="167">
        <f>O410*H410</f>
        <v>0</v>
      </c>
      <c r="Q410" s="167">
        <v>6.6970000000000002E-2</v>
      </c>
      <c r="R410" s="167">
        <f>Q410*H410</f>
        <v>1.3393999999999999</v>
      </c>
      <c r="S410" s="167">
        <v>0</v>
      </c>
      <c r="T410" s="168">
        <f>S410*H410</f>
        <v>0</v>
      </c>
      <c r="AR410" s="169" t="s">
        <v>305</v>
      </c>
      <c r="AT410" s="169" t="s">
        <v>241</v>
      </c>
      <c r="AU410" s="169" t="s">
        <v>83</v>
      </c>
      <c r="AY410" s="13" t="s">
        <v>239</v>
      </c>
      <c r="BE410" s="97">
        <f>IF(N410="základná",J410,0)</f>
        <v>0</v>
      </c>
      <c r="BF410" s="97">
        <f>IF(N410="znížená",J410,0)</f>
        <v>0</v>
      </c>
      <c r="BG410" s="97">
        <f>IF(N410="zákl. prenesená",J410,0)</f>
        <v>0</v>
      </c>
      <c r="BH410" s="97">
        <f>IF(N410="zníž. prenesená",J410,0)</f>
        <v>0</v>
      </c>
      <c r="BI410" s="97">
        <f>IF(N410="nulová",J410,0)</f>
        <v>0</v>
      </c>
      <c r="BJ410" s="13" t="s">
        <v>83</v>
      </c>
      <c r="BK410" s="97">
        <f>ROUND(I410*H410,2)</f>
        <v>0</v>
      </c>
      <c r="BL410" s="13" t="s">
        <v>305</v>
      </c>
      <c r="BM410" s="169" t="s">
        <v>1215</v>
      </c>
    </row>
    <row r="411" spans="2:65" s="1" customFormat="1" ht="24.2" customHeight="1" x14ac:dyDescent="0.2">
      <c r="B411" s="131"/>
      <c r="C411" s="158" t="s">
        <v>1216</v>
      </c>
      <c r="D411" s="158" t="s">
        <v>241</v>
      </c>
      <c r="E411" s="159" t="s">
        <v>1217</v>
      </c>
      <c r="F411" s="160" t="s">
        <v>1218</v>
      </c>
      <c r="G411" s="161" t="s">
        <v>353</v>
      </c>
      <c r="H411" s="162">
        <v>1</v>
      </c>
      <c r="I411" s="163"/>
      <c r="J411" s="164">
        <f>ROUND(I411*H411,2)</f>
        <v>0</v>
      </c>
      <c r="K411" s="165"/>
      <c r="L411" s="30"/>
      <c r="M411" s="166" t="s">
        <v>1</v>
      </c>
      <c r="N411" s="130" t="s">
        <v>37</v>
      </c>
      <c r="P411" s="167">
        <f>O411*H411</f>
        <v>0</v>
      </c>
      <c r="Q411" s="167">
        <v>3.8809999999999997E-2</v>
      </c>
      <c r="R411" s="167">
        <f>Q411*H411</f>
        <v>3.8809999999999997E-2</v>
      </c>
      <c r="S411" s="167">
        <v>0</v>
      </c>
      <c r="T411" s="168">
        <f>S411*H411</f>
        <v>0</v>
      </c>
      <c r="AR411" s="169" t="s">
        <v>305</v>
      </c>
      <c r="AT411" s="169" t="s">
        <v>241</v>
      </c>
      <c r="AU411" s="169" t="s">
        <v>83</v>
      </c>
      <c r="AY411" s="13" t="s">
        <v>239</v>
      </c>
      <c r="BE411" s="97">
        <f>IF(N411="základná",J411,0)</f>
        <v>0</v>
      </c>
      <c r="BF411" s="97">
        <f>IF(N411="znížená",J411,0)</f>
        <v>0</v>
      </c>
      <c r="BG411" s="97">
        <f>IF(N411="zákl. prenesená",J411,0)</f>
        <v>0</v>
      </c>
      <c r="BH411" s="97">
        <f>IF(N411="zníž. prenesená",J411,0)</f>
        <v>0</v>
      </c>
      <c r="BI411" s="97">
        <f>IF(N411="nulová",J411,0)</f>
        <v>0</v>
      </c>
      <c r="BJ411" s="13" t="s">
        <v>83</v>
      </c>
      <c r="BK411" s="97">
        <f>ROUND(I411*H411,2)</f>
        <v>0</v>
      </c>
      <c r="BL411" s="13" t="s">
        <v>305</v>
      </c>
      <c r="BM411" s="169" t="s">
        <v>1219</v>
      </c>
    </row>
    <row r="412" spans="2:65" s="1" customFormat="1" ht="24.2" customHeight="1" x14ac:dyDescent="0.2">
      <c r="B412" s="131"/>
      <c r="C412" s="158" t="s">
        <v>1220</v>
      </c>
      <c r="D412" s="158" t="s">
        <v>241</v>
      </c>
      <c r="E412" s="159" t="s">
        <v>1221</v>
      </c>
      <c r="F412" s="160" t="s">
        <v>1222</v>
      </c>
      <c r="G412" s="161" t="s">
        <v>1082</v>
      </c>
      <c r="H412" s="181"/>
      <c r="I412" s="163"/>
      <c r="J412" s="164">
        <f>ROUND(I412*H412,2)</f>
        <v>0</v>
      </c>
      <c r="K412" s="165"/>
      <c r="L412" s="30"/>
      <c r="M412" s="166" t="s">
        <v>1</v>
      </c>
      <c r="N412" s="130" t="s">
        <v>37</v>
      </c>
      <c r="P412" s="167">
        <f>O412*H412</f>
        <v>0</v>
      </c>
      <c r="Q412" s="167">
        <v>0</v>
      </c>
      <c r="R412" s="167">
        <f>Q412*H412</f>
        <v>0</v>
      </c>
      <c r="S412" s="167">
        <v>0</v>
      </c>
      <c r="T412" s="168">
        <f>S412*H412</f>
        <v>0</v>
      </c>
      <c r="AR412" s="169" t="s">
        <v>305</v>
      </c>
      <c r="AT412" s="169" t="s">
        <v>241</v>
      </c>
      <c r="AU412" s="169" t="s">
        <v>83</v>
      </c>
      <c r="AY412" s="13" t="s">
        <v>239</v>
      </c>
      <c r="BE412" s="97">
        <f>IF(N412="základná",J412,0)</f>
        <v>0</v>
      </c>
      <c r="BF412" s="97">
        <f>IF(N412="znížená",J412,0)</f>
        <v>0</v>
      </c>
      <c r="BG412" s="97">
        <f>IF(N412="zákl. prenesená",J412,0)</f>
        <v>0</v>
      </c>
      <c r="BH412" s="97">
        <f>IF(N412="zníž. prenesená",J412,0)</f>
        <v>0</v>
      </c>
      <c r="BI412" s="97">
        <f>IF(N412="nulová",J412,0)</f>
        <v>0</v>
      </c>
      <c r="BJ412" s="13" t="s">
        <v>83</v>
      </c>
      <c r="BK412" s="97">
        <f>ROUND(I412*H412,2)</f>
        <v>0</v>
      </c>
      <c r="BL412" s="13" t="s">
        <v>305</v>
      </c>
      <c r="BM412" s="169" t="s">
        <v>1223</v>
      </c>
    </row>
    <row r="413" spans="2:65" s="11" customFormat="1" ht="22.9" customHeight="1" x14ac:dyDescent="0.2">
      <c r="B413" s="146"/>
      <c r="D413" s="147" t="s">
        <v>70</v>
      </c>
      <c r="E413" s="156" t="s">
        <v>1224</v>
      </c>
      <c r="F413" s="156" t="s">
        <v>1225</v>
      </c>
      <c r="I413" s="149"/>
      <c r="J413" s="157">
        <f>BK413</f>
        <v>0</v>
      </c>
      <c r="L413" s="146"/>
      <c r="M413" s="151"/>
      <c r="P413" s="152">
        <f>SUM(P414:P418)</f>
        <v>0</v>
      </c>
      <c r="R413" s="152">
        <f>SUM(R414:R418)</f>
        <v>1.4910139200000001</v>
      </c>
      <c r="T413" s="153">
        <f>SUM(T414:T418)</f>
        <v>0</v>
      </c>
      <c r="AR413" s="147" t="s">
        <v>83</v>
      </c>
      <c r="AT413" s="154" t="s">
        <v>70</v>
      </c>
      <c r="AU413" s="154" t="s">
        <v>78</v>
      </c>
      <c r="AY413" s="147" t="s">
        <v>239</v>
      </c>
      <c r="BK413" s="155">
        <f>SUM(BK414:BK418)</f>
        <v>0</v>
      </c>
    </row>
    <row r="414" spans="2:65" s="1" customFormat="1" ht="37.9" customHeight="1" x14ac:dyDescent="0.2">
      <c r="B414" s="131"/>
      <c r="C414" s="195" t="s">
        <v>1226</v>
      </c>
      <c r="D414" s="195" t="s">
        <v>241</v>
      </c>
      <c r="E414" s="196" t="s">
        <v>1227</v>
      </c>
      <c r="F414" s="197" t="s">
        <v>1228</v>
      </c>
      <c r="G414" s="198" t="s">
        <v>244</v>
      </c>
      <c r="H414" s="199">
        <v>155</v>
      </c>
      <c r="I414" s="200"/>
      <c r="J414" s="200">
        <f>ROUND(I414*H414,2)</f>
        <v>0</v>
      </c>
      <c r="K414" s="165"/>
      <c r="L414" s="30"/>
      <c r="M414" s="166" t="s">
        <v>1</v>
      </c>
      <c r="N414" s="130" t="s">
        <v>37</v>
      </c>
      <c r="P414" s="167">
        <f>O414*H414</f>
        <v>0</v>
      </c>
      <c r="Q414" s="167">
        <v>0</v>
      </c>
      <c r="R414" s="167">
        <f>Q414*H414</f>
        <v>0</v>
      </c>
      <c r="S414" s="167">
        <v>0</v>
      </c>
      <c r="T414" s="168">
        <f>S414*H414</f>
        <v>0</v>
      </c>
      <c r="AR414" s="169" t="s">
        <v>305</v>
      </c>
      <c r="AT414" s="169" t="s">
        <v>241</v>
      </c>
      <c r="AU414" s="169" t="s">
        <v>83</v>
      </c>
      <c r="AY414" s="13" t="s">
        <v>239</v>
      </c>
      <c r="BE414" s="97">
        <f>IF(N414="základná",J414,0)</f>
        <v>0</v>
      </c>
      <c r="BF414" s="97">
        <f>IF(N414="znížená",J414,0)</f>
        <v>0</v>
      </c>
      <c r="BG414" s="97">
        <f>IF(N414="zákl. prenesená",J414,0)</f>
        <v>0</v>
      </c>
      <c r="BH414" s="97">
        <f>IF(N414="zníž. prenesená",J414,0)</f>
        <v>0</v>
      </c>
      <c r="BI414" s="97">
        <f>IF(N414="nulová",J414,0)</f>
        <v>0</v>
      </c>
      <c r="BJ414" s="13" t="s">
        <v>83</v>
      </c>
      <c r="BK414" s="97">
        <f>ROUND(I414*H414,2)</f>
        <v>0</v>
      </c>
      <c r="BL414" s="13" t="s">
        <v>305</v>
      </c>
      <c r="BM414" s="169" t="s">
        <v>1229</v>
      </c>
    </row>
    <row r="415" spans="2:65" s="1" customFormat="1" ht="16.5" customHeight="1" x14ac:dyDescent="0.2">
      <c r="B415" s="131"/>
      <c r="C415" s="189" t="s">
        <v>1230</v>
      </c>
      <c r="D415" s="189" t="s">
        <v>275</v>
      </c>
      <c r="E415" s="190" t="s">
        <v>1231</v>
      </c>
      <c r="F415" s="191" t="s">
        <v>1232</v>
      </c>
      <c r="G415" s="192" t="s">
        <v>244</v>
      </c>
      <c r="H415" s="193">
        <v>167.4</v>
      </c>
      <c r="I415" s="194"/>
      <c r="J415" s="194">
        <f>ROUND(I415*H415,2)</f>
        <v>0</v>
      </c>
      <c r="K415" s="177"/>
      <c r="L415" s="178"/>
      <c r="M415" s="179" t="s">
        <v>1</v>
      </c>
      <c r="N415" s="180" t="s">
        <v>37</v>
      </c>
      <c r="P415" s="167">
        <f>O415*H415</f>
        <v>0</v>
      </c>
      <c r="Q415" s="167">
        <v>6.6E-3</v>
      </c>
      <c r="R415" s="167">
        <f>Q415*H415</f>
        <v>1.10484</v>
      </c>
      <c r="S415" s="167">
        <v>0</v>
      </c>
      <c r="T415" s="168">
        <f>S415*H415</f>
        <v>0</v>
      </c>
      <c r="AR415" s="169" t="s">
        <v>371</v>
      </c>
      <c r="AT415" s="169" t="s">
        <v>275</v>
      </c>
      <c r="AU415" s="169" t="s">
        <v>83</v>
      </c>
      <c r="AY415" s="13" t="s">
        <v>239</v>
      </c>
      <c r="BE415" s="97">
        <f>IF(N415="základná",J415,0)</f>
        <v>0</v>
      </c>
      <c r="BF415" s="97">
        <f>IF(N415="znížená",J415,0)</f>
        <v>0</v>
      </c>
      <c r="BG415" s="97">
        <f>IF(N415="zákl. prenesená",J415,0)</f>
        <v>0</v>
      </c>
      <c r="BH415" s="97">
        <f>IF(N415="zníž. prenesená",J415,0)</f>
        <v>0</v>
      </c>
      <c r="BI415" s="97">
        <f>IF(N415="nulová",J415,0)</f>
        <v>0</v>
      </c>
      <c r="BJ415" s="13" t="s">
        <v>83</v>
      </c>
      <c r="BK415" s="97">
        <f>ROUND(I415*H415,2)</f>
        <v>0</v>
      </c>
      <c r="BL415" s="13" t="s">
        <v>305</v>
      </c>
      <c r="BM415" s="169" t="s">
        <v>1233</v>
      </c>
    </row>
    <row r="416" spans="2:65" s="1" customFormat="1" ht="24.2" customHeight="1" x14ac:dyDescent="0.2">
      <c r="B416" s="131"/>
      <c r="C416" s="158" t="s">
        <v>1234</v>
      </c>
      <c r="D416" s="158" t="s">
        <v>241</v>
      </c>
      <c r="E416" s="159" t="s">
        <v>1235</v>
      </c>
      <c r="F416" s="160" t="s">
        <v>1236</v>
      </c>
      <c r="G416" s="161" t="s">
        <v>244</v>
      </c>
      <c r="H416" s="162">
        <v>44.286000000000001</v>
      </c>
      <c r="I416" s="163"/>
      <c r="J416" s="164">
        <f>ROUND(I416*H416,2)</f>
        <v>0</v>
      </c>
      <c r="K416" s="165"/>
      <c r="L416" s="30"/>
      <c r="M416" s="166" t="s">
        <v>1</v>
      </c>
      <c r="N416" s="130" t="s">
        <v>37</v>
      </c>
      <c r="P416" s="167">
        <f>O416*H416</f>
        <v>0</v>
      </c>
      <c r="Q416" s="167">
        <v>8.4799999999999997E-3</v>
      </c>
      <c r="R416" s="167">
        <f>Q416*H416</f>
        <v>0.37554527999999998</v>
      </c>
      <c r="S416" s="167">
        <v>0</v>
      </c>
      <c r="T416" s="168">
        <f>S416*H416</f>
        <v>0</v>
      </c>
      <c r="AR416" s="169" t="s">
        <v>305</v>
      </c>
      <c r="AT416" s="169" t="s">
        <v>241</v>
      </c>
      <c r="AU416" s="169" t="s">
        <v>83</v>
      </c>
      <c r="AY416" s="13" t="s">
        <v>239</v>
      </c>
      <c r="BE416" s="97">
        <f>IF(N416="základná",J416,0)</f>
        <v>0</v>
      </c>
      <c r="BF416" s="97">
        <f>IF(N416="znížená",J416,0)</f>
        <v>0</v>
      </c>
      <c r="BG416" s="97">
        <f>IF(N416="zákl. prenesená",J416,0)</f>
        <v>0</v>
      </c>
      <c r="BH416" s="97">
        <f>IF(N416="zníž. prenesená",J416,0)</f>
        <v>0</v>
      </c>
      <c r="BI416" s="97">
        <f>IF(N416="nulová",J416,0)</f>
        <v>0</v>
      </c>
      <c r="BJ416" s="13" t="s">
        <v>83</v>
      </c>
      <c r="BK416" s="97">
        <f>ROUND(I416*H416,2)</f>
        <v>0</v>
      </c>
      <c r="BL416" s="13" t="s">
        <v>305</v>
      </c>
      <c r="BM416" s="169" t="s">
        <v>1237</v>
      </c>
    </row>
    <row r="417" spans="2:65" s="1" customFormat="1" ht="33" customHeight="1" x14ac:dyDescent="0.2">
      <c r="B417" s="131"/>
      <c r="C417" s="158" t="s">
        <v>1238</v>
      </c>
      <c r="D417" s="158" t="s">
        <v>241</v>
      </c>
      <c r="E417" s="159" t="s">
        <v>1239</v>
      </c>
      <c r="F417" s="160" t="s">
        <v>1240</v>
      </c>
      <c r="G417" s="161" t="s">
        <v>244</v>
      </c>
      <c r="H417" s="162">
        <v>44.286000000000001</v>
      </c>
      <c r="I417" s="163"/>
      <c r="J417" s="164">
        <f>ROUND(I417*H417,2)</f>
        <v>0</v>
      </c>
      <c r="K417" s="165"/>
      <c r="L417" s="30"/>
      <c r="M417" s="166" t="s">
        <v>1</v>
      </c>
      <c r="N417" s="130" t="s">
        <v>37</v>
      </c>
      <c r="P417" s="167">
        <f>O417*H417</f>
        <v>0</v>
      </c>
      <c r="Q417" s="167">
        <v>2.4000000000000001E-4</v>
      </c>
      <c r="R417" s="167">
        <f>Q417*H417</f>
        <v>1.062864E-2</v>
      </c>
      <c r="S417" s="167">
        <v>0</v>
      </c>
      <c r="T417" s="168">
        <f>S417*H417</f>
        <v>0</v>
      </c>
      <c r="AR417" s="169" t="s">
        <v>305</v>
      </c>
      <c r="AT417" s="169" t="s">
        <v>241</v>
      </c>
      <c r="AU417" s="169" t="s">
        <v>83</v>
      </c>
      <c r="AY417" s="13" t="s">
        <v>239</v>
      </c>
      <c r="BE417" s="97">
        <f>IF(N417="základná",J417,0)</f>
        <v>0</v>
      </c>
      <c r="BF417" s="97">
        <f>IF(N417="znížená",J417,0)</f>
        <v>0</v>
      </c>
      <c r="BG417" s="97">
        <f>IF(N417="zákl. prenesená",J417,0)</f>
        <v>0</v>
      </c>
      <c r="BH417" s="97">
        <f>IF(N417="zníž. prenesená",J417,0)</f>
        <v>0</v>
      </c>
      <c r="BI417" s="97">
        <f>IF(N417="nulová",J417,0)</f>
        <v>0</v>
      </c>
      <c r="BJ417" s="13" t="s">
        <v>83</v>
      </c>
      <c r="BK417" s="97">
        <f>ROUND(I417*H417,2)</f>
        <v>0</v>
      </c>
      <c r="BL417" s="13" t="s">
        <v>305</v>
      </c>
      <c r="BM417" s="169" t="s">
        <v>1241</v>
      </c>
    </row>
    <row r="418" spans="2:65" s="1" customFormat="1" ht="24.2" customHeight="1" x14ac:dyDescent="0.2">
      <c r="B418" s="131"/>
      <c r="C418" s="158" t="s">
        <v>1242</v>
      </c>
      <c r="D418" s="158" t="s">
        <v>241</v>
      </c>
      <c r="E418" s="159" t="s">
        <v>1243</v>
      </c>
      <c r="F418" s="160" t="s">
        <v>1244</v>
      </c>
      <c r="G418" s="161" t="s">
        <v>1082</v>
      </c>
      <c r="H418" s="181"/>
      <c r="I418" s="163"/>
      <c r="J418" s="164">
        <f>ROUND(I418*H418,2)</f>
        <v>0</v>
      </c>
      <c r="K418" s="165"/>
      <c r="L418" s="30"/>
      <c r="M418" s="166" t="s">
        <v>1</v>
      </c>
      <c r="N418" s="130" t="s">
        <v>37</v>
      </c>
      <c r="P418" s="167">
        <f>O418*H418</f>
        <v>0</v>
      </c>
      <c r="Q418" s="167">
        <v>0</v>
      </c>
      <c r="R418" s="167">
        <f>Q418*H418</f>
        <v>0</v>
      </c>
      <c r="S418" s="167">
        <v>0</v>
      </c>
      <c r="T418" s="168">
        <f>S418*H418</f>
        <v>0</v>
      </c>
      <c r="AR418" s="169" t="s">
        <v>305</v>
      </c>
      <c r="AT418" s="169" t="s">
        <v>241</v>
      </c>
      <c r="AU418" s="169" t="s">
        <v>83</v>
      </c>
      <c r="AY418" s="13" t="s">
        <v>239</v>
      </c>
      <c r="BE418" s="97">
        <f>IF(N418="základná",J418,0)</f>
        <v>0</v>
      </c>
      <c r="BF418" s="97">
        <f>IF(N418="znížená",J418,0)</f>
        <v>0</v>
      </c>
      <c r="BG418" s="97">
        <f>IF(N418="zákl. prenesená",J418,0)</f>
        <v>0</v>
      </c>
      <c r="BH418" s="97">
        <f>IF(N418="zníž. prenesená",J418,0)</f>
        <v>0</v>
      </c>
      <c r="BI418" s="97">
        <f>IF(N418="nulová",J418,0)</f>
        <v>0</v>
      </c>
      <c r="BJ418" s="13" t="s">
        <v>83</v>
      </c>
      <c r="BK418" s="97">
        <f>ROUND(I418*H418,2)</f>
        <v>0</v>
      </c>
      <c r="BL418" s="13" t="s">
        <v>305</v>
      </c>
      <c r="BM418" s="169" t="s">
        <v>1245</v>
      </c>
    </row>
    <row r="419" spans="2:65" s="11" customFormat="1" ht="22.9" customHeight="1" x14ac:dyDescent="0.2">
      <c r="B419" s="146"/>
      <c r="D419" s="147" t="s">
        <v>70</v>
      </c>
      <c r="E419" s="156" t="s">
        <v>1246</v>
      </c>
      <c r="F419" s="156" t="s">
        <v>1247</v>
      </c>
      <c r="I419" s="149"/>
      <c r="J419" s="157">
        <f>BK419</f>
        <v>0</v>
      </c>
      <c r="L419" s="146"/>
      <c r="M419" s="151"/>
      <c r="P419" s="152">
        <f>SUM(P420:P436)</f>
        <v>0</v>
      </c>
      <c r="R419" s="152">
        <f>SUM(R420:R436)</f>
        <v>26.26081649</v>
      </c>
      <c r="T419" s="153">
        <f>SUM(T420:T436)</f>
        <v>0</v>
      </c>
      <c r="AR419" s="147" t="s">
        <v>83</v>
      </c>
      <c r="AT419" s="154" t="s">
        <v>70</v>
      </c>
      <c r="AU419" s="154" t="s">
        <v>78</v>
      </c>
      <c r="AY419" s="147" t="s">
        <v>239</v>
      </c>
      <c r="BK419" s="155">
        <f>SUM(BK420:BK436)</f>
        <v>0</v>
      </c>
    </row>
    <row r="420" spans="2:65" s="1" customFormat="1" ht="37.9" customHeight="1" x14ac:dyDescent="0.2">
      <c r="B420" s="131"/>
      <c r="C420" s="158" t="s">
        <v>1248</v>
      </c>
      <c r="D420" s="158" t="s">
        <v>241</v>
      </c>
      <c r="E420" s="159" t="s">
        <v>1249</v>
      </c>
      <c r="F420" s="160" t="s">
        <v>1250</v>
      </c>
      <c r="G420" s="161" t="s">
        <v>244</v>
      </c>
      <c r="H420" s="162">
        <v>7.6760000000000002</v>
      </c>
      <c r="I420" s="163"/>
      <c r="J420" s="164">
        <f t="shared" ref="J420:J436" si="115">ROUND(I420*H420,2)</f>
        <v>0</v>
      </c>
      <c r="K420" s="165"/>
      <c r="L420" s="30"/>
      <c r="M420" s="166" t="s">
        <v>1</v>
      </c>
      <c r="N420" s="130" t="s">
        <v>37</v>
      </c>
      <c r="P420" s="167">
        <f t="shared" ref="P420:P436" si="116">O420*H420</f>
        <v>0</v>
      </c>
      <c r="Q420" s="167">
        <v>4.156E-2</v>
      </c>
      <c r="R420" s="167">
        <f t="shared" ref="R420:R436" si="117">Q420*H420</f>
        <v>0.31901456</v>
      </c>
      <c r="S420" s="167">
        <v>0</v>
      </c>
      <c r="T420" s="168">
        <f t="shared" ref="T420:T436" si="118">S420*H420</f>
        <v>0</v>
      </c>
      <c r="AR420" s="169" t="s">
        <v>305</v>
      </c>
      <c r="AT420" s="169" t="s">
        <v>241</v>
      </c>
      <c r="AU420" s="169" t="s">
        <v>83</v>
      </c>
      <c r="AY420" s="13" t="s">
        <v>239</v>
      </c>
      <c r="BE420" s="97">
        <f t="shared" ref="BE420:BE436" si="119">IF(N420="základná",J420,0)</f>
        <v>0</v>
      </c>
      <c r="BF420" s="97">
        <f t="shared" ref="BF420:BF436" si="120">IF(N420="znížená",J420,0)</f>
        <v>0</v>
      </c>
      <c r="BG420" s="97">
        <f t="shared" ref="BG420:BG436" si="121">IF(N420="zákl. prenesená",J420,0)</f>
        <v>0</v>
      </c>
      <c r="BH420" s="97">
        <f t="shared" ref="BH420:BH436" si="122">IF(N420="zníž. prenesená",J420,0)</f>
        <v>0</v>
      </c>
      <c r="BI420" s="97">
        <f t="shared" ref="BI420:BI436" si="123">IF(N420="nulová",J420,0)</f>
        <v>0</v>
      </c>
      <c r="BJ420" s="13" t="s">
        <v>83</v>
      </c>
      <c r="BK420" s="97">
        <f t="shared" ref="BK420:BK436" si="124">ROUND(I420*H420,2)</f>
        <v>0</v>
      </c>
      <c r="BL420" s="13" t="s">
        <v>305</v>
      </c>
      <c r="BM420" s="169" t="s">
        <v>1251</v>
      </c>
    </row>
    <row r="421" spans="2:65" s="1" customFormat="1" ht="37.9" customHeight="1" x14ac:dyDescent="0.2">
      <c r="B421" s="131"/>
      <c r="C421" s="158" t="s">
        <v>1252</v>
      </c>
      <c r="D421" s="158" t="s">
        <v>241</v>
      </c>
      <c r="E421" s="159" t="s">
        <v>1253</v>
      </c>
      <c r="F421" s="160" t="s">
        <v>1254</v>
      </c>
      <c r="G421" s="161" t="s">
        <v>244</v>
      </c>
      <c r="H421" s="162">
        <v>16.977</v>
      </c>
      <c r="I421" s="163"/>
      <c r="J421" s="164">
        <f t="shared" si="115"/>
        <v>0</v>
      </c>
      <c r="K421" s="165"/>
      <c r="L421" s="30"/>
      <c r="M421" s="166" t="s">
        <v>1</v>
      </c>
      <c r="N421" s="130" t="s">
        <v>37</v>
      </c>
      <c r="P421" s="167">
        <f t="shared" si="116"/>
        <v>0</v>
      </c>
      <c r="Q421" s="167">
        <v>4.2279999999999998E-2</v>
      </c>
      <c r="R421" s="167">
        <f t="shared" si="117"/>
        <v>0.71778755999999999</v>
      </c>
      <c r="S421" s="167">
        <v>0</v>
      </c>
      <c r="T421" s="168">
        <f t="shared" si="118"/>
        <v>0</v>
      </c>
      <c r="AR421" s="169" t="s">
        <v>305</v>
      </c>
      <c r="AT421" s="169" t="s">
        <v>241</v>
      </c>
      <c r="AU421" s="169" t="s">
        <v>83</v>
      </c>
      <c r="AY421" s="13" t="s">
        <v>239</v>
      </c>
      <c r="BE421" s="97">
        <f t="shared" si="119"/>
        <v>0</v>
      </c>
      <c r="BF421" s="97">
        <f t="shared" si="120"/>
        <v>0</v>
      </c>
      <c r="BG421" s="97">
        <f t="shared" si="121"/>
        <v>0</v>
      </c>
      <c r="BH421" s="97">
        <f t="shared" si="122"/>
        <v>0</v>
      </c>
      <c r="BI421" s="97">
        <f t="shared" si="123"/>
        <v>0</v>
      </c>
      <c r="BJ421" s="13" t="s">
        <v>83</v>
      </c>
      <c r="BK421" s="97">
        <f t="shared" si="124"/>
        <v>0</v>
      </c>
      <c r="BL421" s="13" t="s">
        <v>305</v>
      </c>
      <c r="BM421" s="169" t="s">
        <v>1255</v>
      </c>
    </row>
    <row r="422" spans="2:65" s="1" customFormat="1" ht="37.9" customHeight="1" x14ac:dyDescent="0.2">
      <c r="B422" s="131"/>
      <c r="C422" s="158" t="s">
        <v>1256</v>
      </c>
      <c r="D422" s="158" t="s">
        <v>241</v>
      </c>
      <c r="E422" s="159" t="s">
        <v>1257</v>
      </c>
      <c r="F422" s="160" t="s">
        <v>1258</v>
      </c>
      <c r="G422" s="161" t="s">
        <v>244</v>
      </c>
      <c r="H422" s="162">
        <v>25.079000000000001</v>
      </c>
      <c r="I422" s="163"/>
      <c r="J422" s="164">
        <f t="shared" si="115"/>
        <v>0</v>
      </c>
      <c r="K422" s="165"/>
      <c r="L422" s="30"/>
      <c r="M422" s="166" t="s">
        <v>1</v>
      </c>
      <c r="N422" s="130" t="s">
        <v>37</v>
      </c>
      <c r="P422" s="167">
        <f t="shared" si="116"/>
        <v>0</v>
      </c>
      <c r="Q422" s="167">
        <v>4.2279999999999998E-2</v>
      </c>
      <c r="R422" s="167">
        <f t="shared" si="117"/>
        <v>1.06034012</v>
      </c>
      <c r="S422" s="167">
        <v>0</v>
      </c>
      <c r="T422" s="168">
        <f t="shared" si="118"/>
        <v>0</v>
      </c>
      <c r="AR422" s="169" t="s">
        <v>305</v>
      </c>
      <c r="AT422" s="169" t="s">
        <v>241</v>
      </c>
      <c r="AU422" s="169" t="s">
        <v>83</v>
      </c>
      <c r="AY422" s="13" t="s">
        <v>239</v>
      </c>
      <c r="BE422" s="97">
        <f t="shared" si="119"/>
        <v>0</v>
      </c>
      <c r="BF422" s="97">
        <f t="shared" si="120"/>
        <v>0</v>
      </c>
      <c r="BG422" s="97">
        <f t="shared" si="121"/>
        <v>0</v>
      </c>
      <c r="BH422" s="97">
        <f t="shared" si="122"/>
        <v>0</v>
      </c>
      <c r="BI422" s="97">
        <f t="shared" si="123"/>
        <v>0</v>
      </c>
      <c r="BJ422" s="13" t="s">
        <v>83</v>
      </c>
      <c r="BK422" s="97">
        <f t="shared" si="124"/>
        <v>0</v>
      </c>
      <c r="BL422" s="13" t="s">
        <v>305</v>
      </c>
      <c r="BM422" s="169" t="s">
        <v>1259</v>
      </c>
    </row>
    <row r="423" spans="2:65" s="1" customFormat="1" ht="37.9" customHeight="1" x14ac:dyDescent="0.2">
      <c r="B423" s="131"/>
      <c r="C423" s="158" t="s">
        <v>1260</v>
      </c>
      <c r="D423" s="158" t="s">
        <v>241</v>
      </c>
      <c r="E423" s="159" t="s">
        <v>1261</v>
      </c>
      <c r="F423" s="160" t="s">
        <v>1262</v>
      </c>
      <c r="G423" s="161" t="s">
        <v>244</v>
      </c>
      <c r="H423" s="162">
        <v>22.129000000000001</v>
      </c>
      <c r="I423" s="163"/>
      <c r="J423" s="164">
        <f t="shared" si="115"/>
        <v>0</v>
      </c>
      <c r="K423" s="165"/>
      <c r="L423" s="30"/>
      <c r="M423" s="166" t="s">
        <v>1</v>
      </c>
      <c r="N423" s="130" t="s">
        <v>37</v>
      </c>
      <c r="P423" s="167">
        <f t="shared" si="116"/>
        <v>0</v>
      </c>
      <c r="Q423" s="167">
        <v>4.0849999999999997E-2</v>
      </c>
      <c r="R423" s="167">
        <f t="shared" si="117"/>
        <v>0.90396964999999996</v>
      </c>
      <c r="S423" s="167">
        <v>0</v>
      </c>
      <c r="T423" s="168">
        <f t="shared" si="118"/>
        <v>0</v>
      </c>
      <c r="AR423" s="169" t="s">
        <v>305</v>
      </c>
      <c r="AT423" s="169" t="s">
        <v>241</v>
      </c>
      <c r="AU423" s="169" t="s">
        <v>83</v>
      </c>
      <c r="AY423" s="13" t="s">
        <v>239</v>
      </c>
      <c r="BE423" s="97">
        <f t="shared" si="119"/>
        <v>0</v>
      </c>
      <c r="BF423" s="97">
        <f t="shared" si="120"/>
        <v>0</v>
      </c>
      <c r="BG423" s="97">
        <f t="shared" si="121"/>
        <v>0</v>
      </c>
      <c r="BH423" s="97">
        <f t="shared" si="122"/>
        <v>0</v>
      </c>
      <c r="BI423" s="97">
        <f t="shared" si="123"/>
        <v>0</v>
      </c>
      <c r="BJ423" s="13" t="s">
        <v>83</v>
      </c>
      <c r="BK423" s="97">
        <f t="shared" si="124"/>
        <v>0</v>
      </c>
      <c r="BL423" s="13" t="s">
        <v>305</v>
      </c>
      <c r="BM423" s="169" t="s">
        <v>1263</v>
      </c>
    </row>
    <row r="424" spans="2:65" s="1" customFormat="1" ht="37.9" customHeight="1" x14ac:dyDescent="0.2">
      <c r="B424" s="131"/>
      <c r="C424" s="158" t="s">
        <v>1264</v>
      </c>
      <c r="D424" s="158" t="s">
        <v>241</v>
      </c>
      <c r="E424" s="159" t="s">
        <v>1265</v>
      </c>
      <c r="F424" s="160" t="s">
        <v>1266</v>
      </c>
      <c r="G424" s="161" t="s">
        <v>244</v>
      </c>
      <c r="H424" s="162">
        <v>187.61199999999999</v>
      </c>
      <c r="I424" s="163"/>
      <c r="J424" s="164">
        <f t="shared" si="115"/>
        <v>0</v>
      </c>
      <c r="K424" s="165"/>
      <c r="L424" s="30"/>
      <c r="M424" s="166" t="s">
        <v>1</v>
      </c>
      <c r="N424" s="130" t="s">
        <v>37</v>
      </c>
      <c r="P424" s="167">
        <f t="shared" si="116"/>
        <v>0</v>
      </c>
      <c r="Q424" s="167">
        <v>4.2279999999999998E-2</v>
      </c>
      <c r="R424" s="167">
        <f t="shared" si="117"/>
        <v>7.9322353599999991</v>
      </c>
      <c r="S424" s="167">
        <v>0</v>
      </c>
      <c r="T424" s="168">
        <f t="shared" si="118"/>
        <v>0</v>
      </c>
      <c r="AR424" s="169" t="s">
        <v>305</v>
      </c>
      <c r="AT424" s="169" t="s">
        <v>241</v>
      </c>
      <c r="AU424" s="169" t="s">
        <v>83</v>
      </c>
      <c r="AY424" s="13" t="s">
        <v>239</v>
      </c>
      <c r="BE424" s="97">
        <f t="shared" si="119"/>
        <v>0</v>
      </c>
      <c r="BF424" s="97">
        <f t="shared" si="120"/>
        <v>0</v>
      </c>
      <c r="BG424" s="97">
        <f t="shared" si="121"/>
        <v>0</v>
      </c>
      <c r="BH424" s="97">
        <f t="shared" si="122"/>
        <v>0</v>
      </c>
      <c r="BI424" s="97">
        <f t="shared" si="123"/>
        <v>0</v>
      </c>
      <c r="BJ424" s="13" t="s">
        <v>83</v>
      </c>
      <c r="BK424" s="97">
        <f t="shared" si="124"/>
        <v>0</v>
      </c>
      <c r="BL424" s="13" t="s">
        <v>305</v>
      </c>
      <c r="BM424" s="169" t="s">
        <v>1267</v>
      </c>
    </row>
    <row r="425" spans="2:65" s="1" customFormat="1" ht="37.9" customHeight="1" x14ac:dyDescent="0.2">
      <c r="B425" s="131"/>
      <c r="C425" s="158" t="s">
        <v>1268</v>
      </c>
      <c r="D425" s="158" t="s">
        <v>241</v>
      </c>
      <c r="E425" s="159" t="s">
        <v>1269</v>
      </c>
      <c r="F425" s="160" t="s">
        <v>1270</v>
      </c>
      <c r="G425" s="161" t="s">
        <v>244</v>
      </c>
      <c r="H425" s="162">
        <v>25.416</v>
      </c>
      <c r="I425" s="163"/>
      <c r="J425" s="164">
        <f t="shared" si="115"/>
        <v>0</v>
      </c>
      <c r="K425" s="165"/>
      <c r="L425" s="30"/>
      <c r="M425" s="166" t="s">
        <v>1</v>
      </c>
      <c r="N425" s="130" t="s">
        <v>37</v>
      </c>
      <c r="P425" s="167">
        <f t="shared" si="116"/>
        <v>0</v>
      </c>
      <c r="Q425" s="167">
        <v>2.1520000000000001E-2</v>
      </c>
      <c r="R425" s="167">
        <f t="shared" si="117"/>
        <v>0.54695232000000005</v>
      </c>
      <c r="S425" s="167">
        <v>0</v>
      </c>
      <c r="T425" s="168">
        <f t="shared" si="118"/>
        <v>0</v>
      </c>
      <c r="AR425" s="169" t="s">
        <v>305</v>
      </c>
      <c r="AT425" s="169" t="s">
        <v>241</v>
      </c>
      <c r="AU425" s="169" t="s">
        <v>83</v>
      </c>
      <c r="AY425" s="13" t="s">
        <v>239</v>
      </c>
      <c r="BE425" s="97">
        <f t="shared" si="119"/>
        <v>0</v>
      </c>
      <c r="BF425" s="97">
        <f t="shared" si="120"/>
        <v>0</v>
      </c>
      <c r="BG425" s="97">
        <f t="shared" si="121"/>
        <v>0</v>
      </c>
      <c r="BH425" s="97">
        <f t="shared" si="122"/>
        <v>0</v>
      </c>
      <c r="BI425" s="97">
        <f t="shared" si="123"/>
        <v>0</v>
      </c>
      <c r="BJ425" s="13" t="s">
        <v>83</v>
      </c>
      <c r="BK425" s="97">
        <f t="shared" si="124"/>
        <v>0</v>
      </c>
      <c r="BL425" s="13" t="s">
        <v>305</v>
      </c>
      <c r="BM425" s="169" t="s">
        <v>1271</v>
      </c>
    </row>
    <row r="426" spans="2:65" s="1" customFormat="1" ht="44.25" customHeight="1" x14ac:dyDescent="0.2">
      <c r="B426" s="131"/>
      <c r="C426" s="158" t="s">
        <v>1272</v>
      </c>
      <c r="D426" s="158" t="s">
        <v>241</v>
      </c>
      <c r="E426" s="159" t="s">
        <v>1273</v>
      </c>
      <c r="F426" s="160" t="s">
        <v>1274</v>
      </c>
      <c r="G426" s="161" t="s">
        <v>244</v>
      </c>
      <c r="H426" s="162">
        <v>40.33</v>
      </c>
      <c r="I426" s="163"/>
      <c r="J426" s="164">
        <f t="shared" si="115"/>
        <v>0</v>
      </c>
      <c r="K426" s="165"/>
      <c r="L426" s="30"/>
      <c r="M426" s="166" t="s">
        <v>1</v>
      </c>
      <c r="N426" s="130" t="s">
        <v>37</v>
      </c>
      <c r="P426" s="167">
        <f t="shared" si="116"/>
        <v>0</v>
      </c>
      <c r="Q426" s="167">
        <v>2.1520000000000001E-2</v>
      </c>
      <c r="R426" s="167">
        <f t="shared" si="117"/>
        <v>0.86790160000000005</v>
      </c>
      <c r="S426" s="167">
        <v>0</v>
      </c>
      <c r="T426" s="168">
        <f t="shared" si="118"/>
        <v>0</v>
      </c>
      <c r="AR426" s="169" t="s">
        <v>305</v>
      </c>
      <c r="AT426" s="169" t="s">
        <v>241</v>
      </c>
      <c r="AU426" s="169" t="s">
        <v>83</v>
      </c>
      <c r="AY426" s="13" t="s">
        <v>239</v>
      </c>
      <c r="BE426" s="97">
        <f t="shared" si="119"/>
        <v>0</v>
      </c>
      <c r="BF426" s="97">
        <f t="shared" si="120"/>
        <v>0</v>
      </c>
      <c r="BG426" s="97">
        <f t="shared" si="121"/>
        <v>0</v>
      </c>
      <c r="BH426" s="97">
        <f t="shared" si="122"/>
        <v>0</v>
      </c>
      <c r="BI426" s="97">
        <f t="shared" si="123"/>
        <v>0</v>
      </c>
      <c r="BJ426" s="13" t="s">
        <v>83</v>
      </c>
      <c r="BK426" s="97">
        <f t="shared" si="124"/>
        <v>0</v>
      </c>
      <c r="BL426" s="13" t="s">
        <v>305</v>
      </c>
      <c r="BM426" s="169" t="s">
        <v>1275</v>
      </c>
    </row>
    <row r="427" spans="2:65" s="1" customFormat="1" ht="37.9" customHeight="1" x14ac:dyDescent="0.2">
      <c r="B427" s="131"/>
      <c r="C427" s="158" t="s">
        <v>1276</v>
      </c>
      <c r="D427" s="158" t="s">
        <v>241</v>
      </c>
      <c r="E427" s="159" t="s">
        <v>1277</v>
      </c>
      <c r="F427" s="160" t="s">
        <v>1278</v>
      </c>
      <c r="G427" s="161" t="s">
        <v>244</v>
      </c>
      <c r="H427" s="162">
        <v>19.5</v>
      </c>
      <c r="I427" s="163"/>
      <c r="J427" s="164">
        <f t="shared" si="115"/>
        <v>0</v>
      </c>
      <c r="K427" s="165"/>
      <c r="L427" s="30"/>
      <c r="M427" s="166" t="s">
        <v>1</v>
      </c>
      <c r="N427" s="130" t="s">
        <v>37</v>
      </c>
      <c r="P427" s="167">
        <f t="shared" si="116"/>
        <v>0</v>
      </c>
      <c r="Q427" s="167">
        <v>2.1520000000000001E-2</v>
      </c>
      <c r="R427" s="167">
        <f t="shared" si="117"/>
        <v>0.41964000000000001</v>
      </c>
      <c r="S427" s="167">
        <v>0</v>
      </c>
      <c r="T427" s="168">
        <f t="shared" si="118"/>
        <v>0</v>
      </c>
      <c r="AR427" s="169" t="s">
        <v>305</v>
      </c>
      <c r="AT427" s="169" t="s">
        <v>241</v>
      </c>
      <c r="AU427" s="169" t="s">
        <v>83</v>
      </c>
      <c r="AY427" s="13" t="s">
        <v>239</v>
      </c>
      <c r="BE427" s="97">
        <f t="shared" si="119"/>
        <v>0</v>
      </c>
      <c r="BF427" s="97">
        <f t="shared" si="120"/>
        <v>0</v>
      </c>
      <c r="BG427" s="97">
        <f t="shared" si="121"/>
        <v>0</v>
      </c>
      <c r="BH427" s="97">
        <f t="shared" si="122"/>
        <v>0</v>
      </c>
      <c r="BI427" s="97">
        <f t="shared" si="123"/>
        <v>0</v>
      </c>
      <c r="BJ427" s="13" t="s">
        <v>83</v>
      </c>
      <c r="BK427" s="97">
        <f t="shared" si="124"/>
        <v>0</v>
      </c>
      <c r="BL427" s="13" t="s">
        <v>305</v>
      </c>
      <c r="BM427" s="169" t="s">
        <v>1279</v>
      </c>
    </row>
    <row r="428" spans="2:65" s="1" customFormat="1" ht="44.25" customHeight="1" x14ac:dyDescent="0.2">
      <c r="B428" s="131"/>
      <c r="C428" s="158" t="s">
        <v>1280</v>
      </c>
      <c r="D428" s="158" t="s">
        <v>241</v>
      </c>
      <c r="E428" s="159" t="s">
        <v>1281</v>
      </c>
      <c r="F428" s="160" t="s">
        <v>1282</v>
      </c>
      <c r="G428" s="161" t="s">
        <v>244</v>
      </c>
      <c r="H428" s="162">
        <v>53.512</v>
      </c>
      <c r="I428" s="163"/>
      <c r="J428" s="164">
        <f t="shared" si="115"/>
        <v>0</v>
      </c>
      <c r="K428" s="165"/>
      <c r="L428" s="30"/>
      <c r="M428" s="166" t="s">
        <v>1</v>
      </c>
      <c r="N428" s="130" t="s">
        <v>37</v>
      </c>
      <c r="P428" s="167">
        <f t="shared" si="116"/>
        <v>0</v>
      </c>
      <c r="Q428" s="167">
        <v>2.4459999999999999E-2</v>
      </c>
      <c r="R428" s="167">
        <f t="shared" si="117"/>
        <v>1.3089035199999999</v>
      </c>
      <c r="S428" s="167">
        <v>0</v>
      </c>
      <c r="T428" s="168">
        <f t="shared" si="118"/>
        <v>0</v>
      </c>
      <c r="AR428" s="169" t="s">
        <v>305</v>
      </c>
      <c r="AT428" s="169" t="s">
        <v>241</v>
      </c>
      <c r="AU428" s="169" t="s">
        <v>83</v>
      </c>
      <c r="AY428" s="13" t="s">
        <v>239</v>
      </c>
      <c r="BE428" s="97">
        <f t="shared" si="119"/>
        <v>0</v>
      </c>
      <c r="BF428" s="97">
        <f t="shared" si="120"/>
        <v>0</v>
      </c>
      <c r="BG428" s="97">
        <f t="shared" si="121"/>
        <v>0</v>
      </c>
      <c r="BH428" s="97">
        <f t="shared" si="122"/>
        <v>0</v>
      </c>
      <c r="BI428" s="97">
        <f t="shared" si="123"/>
        <v>0</v>
      </c>
      <c r="BJ428" s="13" t="s">
        <v>83</v>
      </c>
      <c r="BK428" s="97">
        <f t="shared" si="124"/>
        <v>0</v>
      </c>
      <c r="BL428" s="13" t="s">
        <v>305</v>
      </c>
      <c r="BM428" s="169" t="s">
        <v>1283</v>
      </c>
    </row>
    <row r="429" spans="2:65" s="1" customFormat="1" ht="37.9" customHeight="1" x14ac:dyDescent="0.2">
      <c r="B429" s="131"/>
      <c r="C429" s="158" t="s">
        <v>1284</v>
      </c>
      <c r="D429" s="158" t="s">
        <v>241</v>
      </c>
      <c r="E429" s="159" t="s">
        <v>1285</v>
      </c>
      <c r="F429" s="160" t="s">
        <v>1286</v>
      </c>
      <c r="G429" s="161" t="s">
        <v>244</v>
      </c>
      <c r="H429" s="162">
        <v>94.396000000000001</v>
      </c>
      <c r="I429" s="163"/>
      <c r="J429" s="164">
        <f t="shared" si="115"/>
        <v>0</v>
      </c>
      <c r="K429" s="165"/>
      <c r="L429" s="30"/>
      <c r="M429" s="166" t="s">
        <v>1</v>
      </c>
      <c r="N429" s="130" t="s">
        <v>37</v>
      </c>
      <c r="P429" s="167">
        <f t="shared" si="116"/>
        <v>0</v>
      </c>
      <c r="Q429" s="167">
        <v>2.1520000000000001E-2</v>
      </c>
      <c r="R429" s="167">
        <f t="shared" si="117"/>
        <v>2.03140192</v>
      </c>
      <c r="S429" s="167">
        <v>0</v>
      </c>
      <c r="T429" s="168">
        <f t="shared" si="118"/>
        <v>0</v>
      </c>
      <c r="AR429" s="169" t="s">
        <v>305</v>
      </c>
      <c r="AT429" s="169" t="s">
        <v>241</v>
      </c>
      <c r="AU429" s="169" t="s">
        <v>83</v>
      </c>
      <c r="AY429" s="13" t="s">
        <v>239</v>
      </c>
      <c r="BE429" s="97">
        <f t="shared" si="119"/>
        <v>0</v>
      </c>
      <c r="BF429" s="97">
        <f t="shared" si="120"/>
        <v>0</v>
      </c>
      <c r="BG429" s="97">
        <f t="shared" si="121"/>
        <v>0</v>
      </c>
      <c r="BH429" s="97">
        <f t="shared" si="122"/>
        <v>0</v>
      </c>
      <c r="BI429" s="97">
        <f t="shared" si="123"/>
        <v>0</v>
      </c>
      <c r="BJ429" s="13" t="s">
        <v>83</v>
      </c>
      <c r="BK429" s="97">
        <f t="shared" si="124"/>
        <v>0</v>
      </c>
      <c r="BL429" s="13" t="s">
        <v>305</v>
      </c>
      <c r="BM429" s="169" t="s">
        <v>1287</v>
      </c>
    </row>
    <row r="430" spans="2:65" s="1" customFormat="1" ht="44.25" customHeight="1" x14ac:dyDescent="0.2">
      <c r="B430" s="131"/>
      <c r="C430" s="158" t="s">
        <v>1288</v>
      </c>
      <c r="D430" s="158" t="s">
        <v>241</v>
      </c>
      <c r="E430" s="159" t="s">
        <v>1289</v>
      </c>
      <c r="F430" s="160" t="s">
        <v>1290</v>
      </c>
      <c r="G430" s="161" t="s">
        <v>244</v>
      </c>
      <c r="H430" s="162">
        <v>246.083</v>
      </c>
      <c r="I430" s="163"/>
      <c r="J430" s="164">
        <f t="shared" si="115"/>
        <v>0</v>
      </c>
      <c r="K430" s="165"/>
      <c r="L430" s="30"/>
      <c r="M430" s="166" t="s">
        <v>1</v>
      </c>
      <c r="N430" s="130" t="s">
        <v>37</v>
      </c>
      <c r="P430" s="167">
        <f t="shared" si="116"/>
        <v>0</v>
      </c>
      <c r="Q430" s="167">
        <v>2.1520000000000001E-2</v>
      </c>
      <c r="R430" s="167">
        <f t="shared" si="117"/>
        <v>5.2957061599999999</v>
      </c>
      <c r="S430" s="167">
        <v>0</v>
      </c>
      <c r="T430" s="168">
        <f t="shared" si="118"/>
        <v>0</v>
      </c>
      <c r="AR430" s="169" t="s">
        <v>305</v>
      </c>
      <c r="AT430" s="169" t="s">
        <v>241</v>
      </c>
      <c r="AU430" s="169" t="s">
        <v>83</v>
      </c>
      <c r="AY430" s="13" t="s">
        <v>239</v>
      </c>
      <c r="BE430" s="97">
        <f t="shared" si="119"/>
        <v>0</v>
      </c>
      <c r="BF430" s="97">
        <f t="shared" si="120"/>
        <v>0</v>
      </c>
      <c r="BG430" s="97">
        <f t="shared" si="121"/>
        <v>0</v>
      </c>
      <c r="BH430" s="97">
        <f t="shared" si="122"/>
        <v>0</v>
      </c>
      <c r="BI430" s="97">
        <f t="shared" si="123"/>
        <v>0</v>
      </c>
      <c r="BJ430" s="13" t="s">
        <v>83</v>
      </c>
      <c r="BK430" s="97">
        <f t="shared" si="124"/>
        <v>0</v>
      </c>
      <c r="BL430" s="13" t="s">
        <v>305</v>
      </c>
      <c r="BM430" s="169" t="s">
        <v>1291</v>
      </c>
    </row>
    <row r="431" spans="2:65" s="1" customFormat="1" ht="37.9" customHeight="1" x14ac:dyDescent="0.2">
      <c r="B431" s="131"/>
      <c r="C431" s="158" t="s">
        <v>1292</v>
      </c>
      <c r="D431" s="158" t="s">
        <v>241</v>
      </c>
      <c r="E431" s="159" t="s">
        <v>1293</v>
      </c>
      <c r="F431" s="160" t="s">
        <v>1294</v>
      </c>
      <c r="G431" s="161" t="s">
        <v>244</v>
      </c>
      <c r="H431" s="162">
        <v>7.8179999999999996</v>
      </c>
      <c r="I431" s="163"/>
      <c r="J431" s="164">
        <f t="shared" si="115"/>
        <v>0</v>
      </c>
      <c r="K431" s="165"/>
      <c r="L431" s="30"/>
      <c r="M431" s="166" t="s">
        <v>1</v>
      </c>
      <c r="N431" s="130" t="s">
        <v>37</v>
      </c>
      <c r="P431" s="167">
        <f t="shared" si="116"/>
        <v>0</v>
      </c>
      <c r="Q431" s="167">
        <v>2.1520000000000001E-2</v>
      </c>
      <c r="R431" s="167">
        <f t="shared" si="117"/>
        <v>0.16824336000000001</v>
      </c>
      <c r="S431" s="167">
        <v>0</v>
      </c>
      <c r="T431" s="168">
        <f t="shared" si="118"/>
        <v>0</v>
      </c>
      <c r="AR431" s="169" t="s">
        <v>305</v>
      </c>
      <c r="AT431" s="169" t="s">
        <v>241</v>
      </c>
      <c r="AU431" s="169" t="s">
        <v>83</v>
      </c>
      <c r="AY431" s="13" t="s">
        <v>239</v>
      </c>
      <c r="BE431" s="97">
        <f t="shared" si="119"/>
        <v>0</v>
      </c>
      <c r="BF431" s="97">
        <f t="shared" si="120"/>
        <v>0</v>
      </c>
      <c r="BG431" s="97">
        <f t="shared" si="121"/>
        <v>0</v>
      </c>
      <c r="BH431" s="97">
        <f t="shared" si="122"/>
        <v>0</v>
      </c>
      <c r="BI431" s="97">
        <f t="shared" si="123"/>
        <v>0</v>
      </c>
      <c r="BJ431" s="13" t="s">
        <v>83</v>
      </c>
      <c r="BK431" s="97">
        <f t="shared" si="124"/>
        <v>0</v>
      </c>
      <c r="BL431" s="13" t="s">
        <v>305</v>
      </c>
      <c r="BM431" s="169" t="s">
        <v>1295</v>
      </c>
    </row>
    <row r="432" spans="2:65" s="1" customFormat="1" ht="37.9" customHeight="1" x14ac:dyDescent="0.2">
      <c r="B432" s="131"/>
      <c r="C432" s="158" t="s">
        <v>1296</v>
      </c>
      <c r="D432" s="158" t="s">
        <v>241</v>
      </c>
      <c r="E432" s="159" t="s">
        <v>1297</v>
      </c>
      <c r="F432" s="160" t="s">
        <v>1298</v>
      </c>
      <c r="G432" s="161" t="s">
        <v>244</v>
      </c>
      <c r="H432" s="162">
        <v>45.755000000000003</v>
      </c>
      <c r="I432" s="163"/>
      <c r="J432" s="164">
        <f t="shared" si="115"/>
        <v>0</v>
      </c>
      <c r="K432" s="165"/>
      <c r="L432" s="30"/>
      <c r="M432" s="166" t="s">
        <v>1</v>
      </c>
      <c r="N432" s="130" t="s">
        <v>37</v>
      </c>
      <c r="P432" s="167">
        <f t="shared" si="116"/>
        <v>0</v>
      </c>
      <c r="Q432" s="167">
        <v>1.259E-2</v>
      </c>
      <c r="R432" s="167">
        <f t="shared" si="117"/>
        <v>0.57605545000000002</v>
      </c>
      <c r="S432" s="167">
        <v>0</v>
      </c>
      <c r="T432" s="168">
        <f t="shared" si="118"/>
        <v>0</v>
      </c>
      <c r="AR432" s="169" t="s">
        <v>305</v>
      </c>
      <c r="AT432" s="169" t="s">
        <v>241</v>
      </c>
      <c r="AU432" s="169" t="s">
        <v>83</v>
      </c>
      <c r="AY432" s="13" t="s">
        <v>239</v>
      </c>
      <c r="BE432" s="97">
        <f t="shared" si="119"/>
        <v>0</v>
      </c>
      <c r="BF432" s="97">
        <f t="shared" si="120"/>
        <v>0</v>
      </c>
      <c r="BG432" s="97">
        <f t="shared" si="121"/>
        <v>0</v>
      </c>
      <c r="BH432" s="97">
        <f t="shared" si="122"/>
        <v>0</v>
      </c>
      <c r="BI432" s="97">
        <f t="shared" si="123"/>
        <v>0</v>
      </c>
      <c r="BJ432" s="13" t="s">
        <v>83</v>
      </c>
      <c r="BK432" s="97">
        <f t="shared" si="124"/>
        <v>0</v>
      </c>
      <c r="BL432" s="13" t="s">
        <v>305</v>
      </c>
      <c r="BM432" s="169" t="s">
        <v>1299</v>
      </c>
    </row>
    <row r="433" spans="2:65" s="1" customFormat="1" ht="37.9" customHeight="1" x14ac:dyDescent="0.2">
      <c r="B433" s="131"/>
      <c r="C433" s="158" t="s">
        <v>1300</v>
      </c>
      <c r="D433" s="158" t="s">
        <v>241</v>
      </c>
      <c r="E433" s="159" t="s">
        <v>1301</v>
      </c>
      <c r="F433" s="160" t="s">
        <v>1302</v>
      </c>
      <c r="G433" s="161" t="s">
        <v>244</v>
      </c>
      <c r="H433" s="162">
        <v>148.345</v>
      </c>
      <c r="I433" s="163"/>
      <c r="J433" s="164">
        <f t="shared" si="115"/>
        <v>0</v>
      </c>
      <c r="K433" s="165"/>
      <c r="L433" s="30"/>
      <c r="M433" s="166" t="s">
        <v>1</v>
      </c>
      <c r="N433" s="130" t="s">
        <v>37</v>
      </c>
      <c r="P433" s="167">
        <f t="shared" si="116"/>
        <v>0</v>
      </c>
      <c r="Q433" s="167">
        <v>1.259E-2</v>
      </c>
      <c r="R433" s="167">
        <f t="shared" si="117"/>
        <v>1.8676635500000001</v>
      </c>
      <c r="S433" s="167">
        <v>0</v>
      </c>
      <c r="T433" s="168">
        <f t="shared" si="118"/>
        <v>0</v>
      </c>
      <c r="AR433" s="169" t="s">
        <v>305</v>
      </c>
      <c r="AT433" s="169" t="s">
        <v>241</v>
      </c>
      <c r="AU433" s="169" t="s">
        <v>83</v>
      </c>
      <c r="AY433" s="13" t="s">
        <v>239</v>
      </c>
      <c r="BE433" s="97">
        <f t="shared" si="119"/>
        <v>0</v>
      </c>
      <c r="BF433" s="97">
        <f t="shared" si="120"/>
        <v>0</v>
      </c>
      <c r="BG433" s="97">
        <f t="shared" si="121"/>
        <v>0</v>
      </c>
      <c r="BH433" s="97">
        <f t="shared" si="122"/>
        <v>0</v>
      </c>
      <c r="BI433" s="97">
        <f t="shared" si="123"/>
        <v>0</v>
      </c>
      <c r="BJ433" s="13" t="s">
        <v>83</v>
      </c>
      <c r="BK433" s="97">
        <f t="shared" si="124"/>
        <v>0</v>
      </c>
      <c r="BL433" s="13" t="s">
        <v>305</v>
      </c>
      <c r="BM433" s="169" t="s">
        <v>1303</v>
      </c>
    </row>
    <row r="434" spans="2:65" s="1" customFormat="1" ht="24.2" customHeight="1" x14ac:dyDescent="0.2">
      <c r="B434" s="131"/>
      <c r="C434" s="158" t="s">
        <v>1304</v>
      </c>
      <c r="D434" s="158" t="s">
        <v>241</v>
      </c>
      <c r="E434" s="159" t="s">
        <v>1305</v>
      </c>
      <c r="F434" s="160" t="s">
        <v>1306</v>
      </c>
      <c r="G434" s="161" t="s">
        <v>244</v>
      </c>
      <c r="H434" s="162">
        <v>71.293000000000006</v>
      </c>
      <c r="I434" s="163"/>
      <c r="J434" s="164">
        <f t="shared" si="115"/>
        <v>0</v>
      </c>
      <c r="K434" s="165"/>
      <c r="L434" s="30"/>
      <c r="M434" s="166" t="s">
        <v>1</v>
      </c>
      <c r="N434" s="130" t="s">
        <v>37</v>
      </c>
      <c r="P434" s="167">
        <f t="shared" si="116"/>
        <v>0</v>
      </c>
      <c r="Q434" s="167">
        <v>8.1200000000000005E-3</v>
      </c>
      <c r="R434" s="167">
        <f t="shared" si="117"/>
        <v>0.57889916000000008</v>
      </c>
      <c r="S434" s="167">
        <v>0</v>
      </c>
      <c r="T434" s="168">
        <f t="shared" si="118"/>
        <v>0</v>
      </c>
      <c r="AR434" s="169" t="s">
        <v>305</v>
      </c>
      <c r="AT434" s="169" t="s">
        <v>241</v>
      </c>
      <c r="AU434" s="169" t="s">
        <v>83</v>
      </c>
      <c r="AY434" s="13" t="s">
        <v>239</v>
      </c>
      <c r="BE434" s="97">
        <f t="shared" si="119"/>
        <v>0</v>
      </c>
      <c r="BF434" s="97">
        <f t="shared" si="120"/>
        <v>0</v>
      </c>
      <c r="BG434" s="97">
        <f t="shared" si="121"/>
        <v>0</v>
      </c>
      <c r="BH434" s="97">
        <f t="shared" si="122"/>
        <v>0</v>
      </c>
      <c r="BI434" s="97">
        <f t="shared" si="123"/>
        <v>0</v>
      </c>
      <c r="BJ434" s="13" t="s">
        <v>83</v>
      </c>
      <c r="BK434" s="97">
        <f t="shared" si="124"/>
        <v>0</v>
      </c>
      <c r="BL434" s="13" t="s">
        <v>305</v>
      </c>
      <c r="BM434" s="169" t="s">
        <v>1307</v>
      </c>
    </row>
    <row r="435" spans="2:65" s="1" customFormat="1" ht="37.9" customHeight="1" x14ac:dyDescent="0.2">
      <c r="B435" s="131"/>
      <c r="C435" s="158" t="s">
        <v>1308</v>
      </c>
      <c r="D435" s="158" t="s">
        <v>241</v>
      </c>
      <c r="E435" s="159" t="s">
        <v>1309</v>
      </c>
      <c r="F435" s="160" t="s">
        <v>1310</v>
      </c>
      <c r="G435" s="161" t="s">
        <v>244</v>
      </c>
      <c r="H435" s="162">
        <v>205.185</v>
      </c>
      <c r="I435" s="163"/>
      <c r="J435" s="164">
        <f t="shared" si="115"/>
        <v>0</v>
      </c>
      <c r="K435" s="165"/>
      <c r="L435" s="30"/>
      <c r="M435" s="166" t="s">
        <v>1</v>
      </c>
      <c r="N435" s="130" t="s">
        <v>37</v>
      </c>
      <c r="P435" s="167">
        <f t="shared" si="116"/>
        <v>0</v>
      </c>
      <c r="Q435" s="167">
        <v>8.1200000000000005E-3</v>
      </c>
      <c r="R435" s="167">
        <f t="shared" si="117"/>
        <v>1.6661022000000001</v>
      </c>
      <c r="S435" s="167">
        <v>0</v>
      </c>
      <c r="T435" s="168">
        <f t="shared" si="118"/>
        <v>0</v>
      </c>
      <c r="AR435" s="169" t="s">
        <v>305</v>
      </c>
      <c r="AT435" s="169" t="s">
        <v>241</v>
      </c>
      <c r="AU435" s="169" t="s">
        <v>83</v>
      </c>
      <c r="AY435" s="13" t="s">
        <v>239</v>
      </c>
      <c r="BE435" s="97">
        <f t="shared" si="119"/>
        <v>0</v>
      </c>
      <c r="BF435" s="97">
        <f t="shared" si="120"/>
        <v>0</v>
      </c>
      <c r="BG435" s="97">
        <f t="shared" si="121"/>
        <v>0</v>
      </c>
      <c r="BH435" s="97">
        <f t="shared" si="122"/>
        <v>0</v>
      </c>
      <c r="BI435" s="97">
        <f t="shared" si="123"/>
        <v>0</v>
      </c>
      <c r="BJ435" s="13" t="s">
        <v>83</v>
      </c>
      <c r="BK435" s="97">
        <f t="shared" si="124"/>
        <v>0</v>
      </c>
      <c r="BL435" s="13" t="s">
        <v>305</v>
      </c>
      <c r="BM435" s="169" t="s">
        <v>1311</v>
      </c>
    </row>
    <row r="436" spans="2:65" s="1" customFormat="1" ht="24.2" customHeight="1" x14ac:dyDescent="0.2">
      <c r="B436" s="131"/>
      <c r="C436" s="158" t="s">
        <v>1312</v>
      </c>
      <c r="D436" s="158" t="s">
        <v>241</v>
      </c>
      <c r="E436" s="159" t="s">
        <v>1313</v>
      </c>
      <c r="F436" s="160" t="s">
        <v>1314</v>
      </c>
      <c r="G436" s="161" t="s">
        <v>1082</v>
      </c>
      <c r="H436" s="181"/>
      <c r="I436" s="163"/>
      <c r="J436" s="164">
        <f t="shared" si="115"/>
        <v>0</v>
      </c>
      <c r="K436" s="165"/>
      <c r="L436" s="30"/>
      <c r="M436" s="166" t="s">
        <v>1</v>
      </c>
      <c r="N436" s="130" t="s">
        <v>37</v>
      </c>
      <c r="P436" s="167">
        <f t="shared" si="116"/>
        <v>0</v>
      </c>
      <c r="Q436" s="167">
        <v>0</v>
      </c>
      <c r="R436" s="167">
        <f t="shared" si="117"/>
        <v>0</v>
      </c>
      <c r="S436" s="167">
        <v>0</v>
      </c>
      <c r="T436" s="168">
        <f t="shared" si="118"/>
        <v>0</v>
      </c>
      <c r="AR436" s="169" t="s">
        <v>305</v>
      </c>
      <c r="AT436" s="169" t="s">
        <v>241</v>
      </c>
      <c r="AU436" s="169" t="s">
        <v>83</v>
      </c>
      <c r="AY436" s="13" t="s">
        <v>239</v>
      </c>
      <c r="BE436" s="97">
        <f t="shared" si="119"/>
        <v>0</v>
      </c>
      <c r="BF436" s="97">
        <f t="shared" si="120"/>
        <v>0</v>
      </c>
      <c r="BG436" s="97">
        <f t="shared" si="121"/>
        <v>0</v>
      </c>
      <c r="BH436" s="97">
        <f t="shared" si="122"/>
        <v>0</v>
      </c>
      <c r="BI436" s="97">
        <f t="shared" si="123"/>
        <v>0</v>
      </c>
      <c r="BJ436" s="13" t="s">
        <v>83</v>
      </c>
      <c r="BK436" s="97">
        <f t="shared" si="124"/>
        <v>0</v>
      </c>
      <c r="BL436" s="13" t="s">
        <v>305</v>
      </c>
      <c r="BM436" s="169" t="s">
        <v>1315</v>
      </c>
    </row>
    <row r="437" spans="2:65" s="11" customFormat="1" ht="22.9" customHeight="1" x14ac:dyDescent="0.2">
      <c r="B437" s="146"/>
      <c r="D437" s="147" t="s">
        <v>70</v>
      </c>
      <c r="E437" s="156" t="s">
        <v>1316</v>
      </c>
      <c r="F437" s="156" t="s">
        <v>1317</v>
      </c>
      <c r="I437" s="149"/>
      <c r="J437" s="157">
        <f>BK437</f>
        <v>0</v>
      </c>
      <c r="L437" s="146"/>
      <c r="M437" s="151"/>
      <c r="P437" s="152">
        <f>SUM(P438:P454)</f>
        <v>0</v>
      </c>
      <c r="R437" s="152">
        <f>SUM(R438:R454)</f>
        <v>0</v>
      </c>
      <c r="T437" s="153">
        <f>SUM(T438:T454)</f>
        <v>0</v>
      </c>
      <c r="AR437" s="147" t="s">
        <v>83</v>
      </c>
      <c r="AT437" s="154" t="s">
        <v>70</v>
      </c>
      <c r="AU437" s="154" t="s">
        <v>78</v>
      </c>
      <c r="AY437" s="147" t="s">
        <v>239</v>
      </c>
      <c r="BK437" s="155">
        <f>SUM(BK438:BK454)</f>
        <v>0</v>
      </c>
    </row>
    <row r="438" spans="2:65" s="1" customFormat="1" ht="55.5" customHeight="1" x14ac:dyDescent="0.2">
      <c r="B438" s="131"/>
      <c r="C438" s="158" t="s">
        <v>1318</v>
      </c>
      <c r="D438" s="158" t="s">
        <v>241</v>
      </c>
      <c r="E438" s="159" t="s">
        <v>1319</v>
      </c>
      <c r="F438" s="160" t="s">
        <v>1320</v>
      </c>
      <c r="G438" s="161" t="s">
        <v>331</v>
      </c>
      <c r="H438" s="162">
        <v>141</v>
      </c>
      <c r="I438" s="163"/>
      <c r="J438" s="164">
        <f t="shared" ref="J438:J454" si="125">ROUND(I438*H438,2)</f>
        <v>0</v>
      </c>
      <c r="K438" s="165"/>
      <c r="L438" s="30"/>
      <c r="M438" s="166" t="s">
        <v>1</v>
      </c>
      <c r="N438" s="130" t="s">
        <v>37</v>
      </c>
      <c r="P438" s="167">
        <f t="shared" ref="P438:P454" si="126">O438*H438</f>
        <v>0</v>
      </c>
      <c r="Q438" s="167">
        <v>0</v>
      </c>
      <c r="R438" s="167">
        <f t="shared" ref="R438:R454" si="127">Q438*H438</f>
        <v>0</v>
      </c>
      <c r="S438" s="167">
        <v>0</v>
      </c>
      <c r="T438" s="168">
        <f t="shared" ref="T438:T454" si="128">S438*H438</f>
        <v>0</v>
      </c>
      <c r="AR438" s="169" t="s">
        <v>305</v>
      </c>
      <c r="AT438" s="169" t="s">
        <v>241</v>
      </c>
      <c r="AU438" s="169" t="s">
        <v>83</v>
      </c>
      <c r="AY438" s="13" t="s">
        <v>239</v>
      </c>
      <c r="BE438" s="97">
        <f t="shared" ref="BE438:BE454" si="129">IF(N438="základná",J438,0)</f>
        <v>0</v>
      </c>
      <c r="BF438" s="97">
        <f t="shared" ref="BF438:BF454" si="130">IF(N438="znížená",J438,0)</f>
        <v>0</v>
      </c>
      <c r="BG438" s="97">
        <f t="shared" ref="BG438:BG454" si="131">IF(N438="zákl. prenesená",J438,0)</f>
        <v>0</v>
      </c>
      <c r="BH438" s="97">
        <f t="shared" ref="BH438:BH454" si="132">IF(N438="zníž. prenesená",J438,0)</f>
        <v>0</v>
      </c>
      <c r="BI438" s="97">
        <f t="shared" ref="BI438:BI454" si="133">IF(N438="nulová",J438,0)</f>
        <v>0</v>
      </c>
      <c r="BJ438" s="13" t="s">
        <v>83</v>
      </c>
      <c r="BK438" s="97">
        <f t="shared" ref="BK438:BK454" si="134">ROUND(I438*H438,2)</f>
        <v>0</v>
      </c>
      <c r="BL438" s="13" t="s">
        <v>305</v>
      </c>
      <c r="BM438" s="169" t="s">
        <v>1321</v>
      </c>
    </row>
    <row r="439" spans="2:65" s="1" customFormat="1" ht="49.15" customHeight="1" x14ac:dyDescent="0.2">
      <c r="B439" s="131"/>
      <c r="C439" s="158" t="s">
        <v>1322</v>
      </c>
      <c r="D439" s="158" t="s">
        <v>241</v>
      </c>
      <c r="E439" s="159" t="s">
        <v>1323</v>
      </c>
      <c r="F439" s="160" t="s">
        <v>1324</v>
      </c>
      <c r="G439" s="161" t="s">
        <v>331</v>
      </c>
      <c r="H439" s="162">
        <v>7.2</v>
      </c>
      <c r="I439" s="163"/>
      <c r="J439" s="164">
        <f t="shared" si="125"/>
        <v>0</v>
      </c>
      <c r="K439" s="165"/>
      <c r="L439" s="30"/>
      <c r="M439" s="166" t="s">
        <v>1</v>
      </c>
      <c r="N439" s="130" t="s">
        <v>37</v>
      </c>
      <c r="P439" s="167">
        <f t="shared" si="126"/>
        <v>0</v>
      </c>
      <c r="Q439" s="167">
        <v>0</v>
      </c>
      <c r="R439" s="167">
        <f t="shared" si="127"/>
        <v>0</v>
      </c>
      <c r="S439" s="167">
        <v>0</v>
      </c>
      <c r="T439" s="168">
        <f t="shared" si="128"/>
        <v>0</v>
      </c>
      <c r="AR439" s="169" t="s">
        <v>305</v>
      </c>
      <c r="AT439" s="169" t="s">
        <v>241</v>
      </c>
      <c r="AU439" s="169" t="s">
        <v>83</v>
      </c>
      <c r="AY439" s="13" t="s">
        <v>239</v>
      </c>
      <c r="BE439" s="97">
        <f t="shared" si="129"/>
        <v>0</v>
      </c>
      <c r="BF439" s="97">
        <f t="shared" si="130"/>
        <v>0</v>
      </c>
      <c r="BG439" s="97">
        <f t="shared" si="131"/>
        <v>0</v>
      </c>
      <c r="BH439" s="97">
        <f t="shared" si="132"/>
        <v>0</v>
      </c>
      <c r="BI439" s="97">
        <f t="shared" si="133"/>
        <v>0</v>
      </c>
      <c r="BJ439" s="13" t="s">
        <v>83</v>
      </c>
      <c r="BK439" s="97">
        <f t="shared" si="134"/>
        <v>0</v>
      </c>
      <c r="BL439" s="13" t="s">
        <v>305</v>
      </c>
      <c r="BM439" s="169" t="s">
        <v>1325</v>
      </c>
    </row>
    <row r="440" spans="2:65" s="1" customFormat="1" ht="49.15" customHeight="1" x14ac:dyDescent="0.2">
      <c r="B440" s="131"/>
      <c r="C440" s="158" t="s">
        <v>1326</v>
      </c>
      <c r="D440" s="158" t="s">
        <v>241</v>
      </c>
      <c r="E440" s="159" t="s">
        <v>1327</v>
      </c>
      <c r="F440" s="160" t="s">
        <v>1328</v>
      </c>
      <c r="G440" s="161" t="s">
        <v>331</v>
      </c>
      <c r="H440" s="162">
        <v>48</v>
      </c>
      <c r="I440" s="163"/>
      <c r="J440" s="164">
        <f t="shared" si="125"/>
        <v>0</v>
      </c>
      <c r="K440" s="165"/>
      <c r="L440" s="30"/>
      <c r="M440" s="166" t="s">
        <v>1</v>
      </c>
      <c r="N440" s="130" t="s">
        <v>37</v>
      </c>
      <c r="P440" s="167">
        <f t="shared" si="126"/>
        <v>0</v>
      </c>
      <c r="Q440" s="167">
        <v>0</v>
      </c>
      <c r="R440" s="167">
        <f t="shared" si="127"/>
        <v>0</v>
      </c>
      <c r="S440" s="167">
        <v>0</v>
      </c>
      <c r="T440" s="168">
        <f t="shared" si="128"/>
        <v>0</v>
      </c>
      <c r="AR440" s="169" t="s">
        <v>305</v>
      </c>
      <c r="AT440" s="169" t="s">
        <v>241</v>
      </c>
      <c r="AU440" s="169" t="s">
        <v>83</v>
      </c>
      <c r="AY440" s="13" t="s">
        <v>239</v>
      </c>
      <c r="BE440" s="97">
        <f t="shared" si="129"/>
        <v>0</v>
      </c>
      <c r="BF440" s="97">
        <f t="shared" si="130"/>
        <v>0</v>
      </c>
      <c r="BG440" s="97">
        <f t="shared" si="131"/>
        <v>0</v>
      </c>
      <c r="BH440" s="97">
        <f t="shared" si="132"/>
        <v>0</v>
      </c>
      <c r="BI440" s="97">
        <f t="shared" si="133"/>
        <v>0</v>
      </c>
      <c r="BJ440" s="13" t="s">
        <v>83</v>
      </c>
      <c r="BK440" s="97">
        <f t="shared" si="134"/>
        <v>0</v>
      </c>
      <c r="BL440" s="13" t="s">
        <v>305</v>
      </c>
      <c r="BM440" s="169" t="s">
        <v>1329</v>
      </c>
    </row>
    <row r="441" spans="2:65" s="1" customFormat="1" ht="24.2" customHeight="1" x14ac:dyDescent="0.2">
      <c r="B441" s="131"/>
      <c r="C441" s="158" t="s">
        <v>1330</v>
      </c>
      <c r="D441" s="158" t="s">
        <v>241</v>
      </c>
      <c r="E441" s="159" t="s">
        <v>1331</v>
      </c>
      <c r="F441" s="160" t="s">
        <v>1332</v>
      </c>
      <c r="G441" s="161" t="s">
        <v>331</v>
      </c>
      <c r="H441" s="162">
        <v>172</v>
      </c>
      <c r="I441" s="163"/>
      <c r="J441" s="164">
        <f t="shared" si="125"/>
        <v>0</v>
      </c>
      <c r="K441" s="165"/>
      <c r="L441" s="30"/>
      <c r="M441" s="166" t="s">
        <v>1</v>
      </c>
      <c r="N441" s="130" t="s">
        <v>37</v>
      </c>
      <c r="P441" s="167">
        <f t="shared" si="126"/>
        <v>0</v>
      </c>
      <c r="Q441" s="167">
        <v>0</v>
      </c>
      <c r="R441" s="167">
        <f t="shared" si="127"/>
        <v>0</v>
      </c>
      <c r="S441" s="167">
        <v>0</v>
      </c>
      <c r="T441" s="168">
        <f t="shared" si="128"/>
        <v>0</v>
      </c>
      <c r="AR441" s="169" t="s">
        <v>305</v>
      </c>
      <c r="AT441" s="169" t="s">
        <v>241</v>
      </c>
      <c r="AU441" s="169" t="s">
        <v>83</v>
      </c>
      <c r="AY441" s="13" t="s">
        <v>239</v>
      </c>
      <c r="BE441" s="97">
        <f t="shared" si="129"/>
        <v>0</v>
      </c>
      <c r="BF441" s="97">
        <f t="shared" si="130"/>
        <v>0</v>
      </c>
      <c r="BG441" s="97">
        <f t="shared" si="131"/>
        <v>0</v>
      </c>
      <c r="BH441" s="97">
        <f t="shared" si="132"/>
        <v>0</v>
      </c>
      <c r="BI441" s="97">
        <f t="shared" si="133"/>
        <v>0</v>
      </c>
      <c r="BJ441" s="13" t="s">
        <v>83</v>
      </c>
      <c r="BK441" s="97">
        <f t="shared" si="134"/>
        <v>0</v>
      </c>
      <c r="BL441" s="13" t="s">
        <v>305</v>
      </c>
      <c r="BM441" s="169" t="s">
        <v>1333</v>
      </c>
    </row>
    <row r="442" spans="2:65" s="1" customFormat="1" ht="33" customHeight="1" x14ac:dyDescent="0.2">
      <c r="B442" s="131"/>
      <c r="C442" s="158" t="s">
        <v>1334</v>
      </c>
      <c r="D442" s="158" t="s">
        <v>241</v>
      </c>
      <c r="E442" s="159" t="s">
        <v>1335</v>
      </c>
      <c r="F442" s="160" t="s">
        <v>1336</v>
      </c>
      <c r="G442" s="161" t="s">
        <v>353</v>
      </c>
      <c r="H442" s="162">
        <v>12</v>
      </c>
      <c r="I442" s="163"/>
      <c r="J442" s="164">
        <f t="shared" si="125"/>
        <v>0</v>
      </c>
      <c r="K442" s="165"/>
      <c r="L442" s="30"/>
      <c r="M442" s="166" t="s">
        <v>1</v>
      </c>
      <c r="N442" s="130" t="s">
        <v>37</v>
      </c>
      <c r="P442" s="167">
        <f t="shared" si="126"/>
        <v>0</v>
      </c>
      <c r="Q442" s="167">
        <v>0</v>
      </c>
      <c r="R442" s="167">
        <f t="shared" si="127"/>
        <v>0</v>
      </c>
      <c r="S442" s="167">
        <v>0</v>
      </c>
      <c r="T442" s="168">
        <f t="shared" si="128"/>
        <v>0</v>
      </c>
      <c r="AR442" s="169" t="s">
        <v>305</v>
      </c>
      <c r="AT442" s="169" t="s">
        <v>241</v>
      </c>
      <c r="AU442" s="169" t="s">
        <v>83</v>
      </c>
      <c r="AY442" s="13" t="s">
        <v>239</v>
      </c>
      <c r="BE442" s="97">
        <f t="shared" si="129"/>
        <v>0</v>
      </c>
      <c r="BF442" s="97">
        <f t="shared" si="130"/>
        <v>0</v>
      </c>
      <c r="BG442" s="97">
        <f t="shared" si="131"/>
        <v>0</v>
      </c>
      <c r="BH442" s="97">
        <f t="shared" si="132"/>
        <v>0</v>
      </c>
      <c r="BI442" s="97">
        <f t="shared" si="133"/>
        <v>0</v>
      </c>
      <c r="BJ442" s="13" t="s">
        <v>83</v>
      </c>
      <c r="BK442" s="97">
        <f t="shared" si="134"/>
        <v>0</v>
      </c>
      <c r="BL442" s="13" t="s">
        <v>305</v>
      </c>
      <c r="BM442" s="169" t="s">
        <v>1337</v>
      </c>
    </row>
    <row r="443" spans="2:65" s="1" customFormat="1" ht="33" customHeight="1" x14ac:dyDescent="0.2">
      <c r="B443" s="131"/>
      <c r="C443" s="158" t="s">
        <v>1338</v>
      </c>
      <c r="D443" s="158" t="s">
        <v>241</v>
      </c>
      <c r="E443" s="159" t="s">
        <v>1339</v>
      </c>
      <c r="F443" s="160" t="s">
        <v>1340</v>
      </c>
      <c r="G443" s="161" t="s">
        <v>353</v>
      </c>
      <c r="H443" s="162">
        <v>12</v>
      </c>
      <c r="I443" s="163"/>
      <c r="J443" s="164">
        <f t="shared" si="125"/>
        <v>0</v>
      </c>
      <c r="K443" s="165"/>
      <c r="L443" s="30"/>
      <c r="M443" s="166" t="s">
        <v>1</v>
      </c>
      <c r="N443" s="130" t="s">
        <v>37</v>
      </c>
      <c r="P443" s="167">
        <f t="shared" si="126"/>
        <v>0</v>
      </c>
      <c r="Q443" s="167">
        <v>0</v>
      </c>
      <c r="R443" s="167">
        <f t="shared" si="127"/>
        <v>0</v>
      </c>
      <c r="S443" s="167">
        <v>0</v>
      </c>
      <c r="T443" s="168">
        <f t="shared" si="128"/>
        <v>0</v>
      </c>
      <c r="AR443" s="169" t="s">
        <v>305</v>
      </c>
      <c r="AT443" s="169" t="s">
        <v>241</v>
      </c>
      <c r="AU443" s="169" t="s">
        <v>83</v>
      </c>
      <c r="AY443" s="13" t="s">
        <v>239</v>
      </c>
      <c r="BE443" s="97">
        <f t="shared" si="129"/>
        <v>0</v>
      </c>
      <c r="BF443" s="97">
        <f t="shared" si="130"/>
        <v>0</v>
      </c>
      <c r="BG443" s="97">
        <f t="shared" si="131"/>
        <v>0</v>
      </c>
      <c r="BH443" s="97">
        <f t="shared" si="132"/>
        <v>0</v>
      </c>
      <c r="BI443" s="97">
        <f t="shared" si="133"/>
        <v>0</v>
      </c>
      <c r="BJ443" s="13" t="s">
        <v>83</v>
      </c>
      <c r="BK443" s="97">
        <f t="shared" si="134"/>
        <v>0</v>
      </c>
      <c r="BL443" s="13" t="s">
        <v>305</v>
      </c>
      <c r="BM443" s="169" t="s">
        <v>1341</v>
      </c>
    </row>
    <row r="444" spans="2:65" s="1" customFormat="1" ht="33" customHeight="1" x14ac:dyDescent="0.2">
      <c r="B444" s="131"/>
      <c r="C444" s="158" t="s">
        <v>1342</v>
      </c>
      <c r="D444" s="158" t="s">
        <v>241</v>
      </c>
      <c r="E444" s="159" t="s">
        <v>1343</v>
      </c>
      <c r="F444" s="160" t="s">
        <v>1344</v>
      </c>
      <c r="G444" s="161" t="s">
        <v>353</v>
      </c>
      <c r="H444" s="162">
        <v>48</v>
      </c>
      <c r="I444" s="163"/>
      <c r="J444" s="164">
        <f t="shared" si="125"/>
        <v>0</v>
      </c>
      <c r="K444" s="165"/>
      <c r="L444" s="30"/>
      <c r="M444" s="166" t="s">
        <v>1</v>
      </c>
      <c r="N444" s="130" t="s">
        <v>37</v>
      </c>
      <c r="P444" s="167">
        <f t="shared" si="126"/>
        <v>0</v>
      </c>
      <c r="Q444" s="167">
        <v>0</v>
      </c>
      <c r="R444" s="167">
        <f t="shared" si="127"/>
        <v>0</v>
      </c>
      <c r="S444" s="167">
        <v>0</v>
      </c>
      <c r="T444" s="168">
        <f t="shared" si="128"/>
        <v>0</v>
      </c>
      <c r="AR444" s="169" t="s">
        <v>305</v>
      </c>
      <c r="AT444" s="169" t="s">
        <v>241</v>
      </c>
      <c r="AU444" s="169" t="s">
        <v>83</v>
      </c>
      <c r="AY444" s="13" t="s">
        <v>239</v>
      </c>
      <c r="BE444" s="97">
        <f t="shared" si="129"/>
        <v>0</v>
      </c>
      <c r="BF444" s="97">
        <f t="shared" si="130"/>
        <v>0</v>
      </c>
      <c r="BG444" s="97">
        <f t="shared" si="131"/>
        <v>0</v>
      </c>
      <c r="BH444" s="97">
        <f t="shared" si="132"/>
        <v>0</v>
      </c>
      <c r="BI444" s="97">
        <f t="shared" si="133"/>
        <v>0</v>
      </c>
      <c r="BJ444" s="13" t="s">
        <v>83</v>
      </c>
      <c r="BK444" s="97">
        <f t="shared" si="134"/>
        <v>0</v>
      </c>
      <c r="BL444" s="13" t="s">
        <v>305</v>
      </c>
      <c r="BM444" s="169" t="s">
        <v>1345</v>
      </c>
    </row>
    <row r="445" spans="2:65" s="1" customFormat="1" ht="33" customHeight="1" x14ac:dyDescent="0.2">
      <c r="B445" s="131"/>
      <c r="C445" s="158" t="s">
        <v>1346</v>
      </c>
      <c r="D445" s="158" t="s">
        <v>241</v>
      </c>
      <c r="E445" s="159" t="s">
        <v>1347</v>
      </c>
      <c r="F445" s="160" t="s">
        <v>1348</v>
      </c>
      <c r="G445" s="161" t="s">
        <v>353</v>
      </c>
      <c r="H445" s="162">
        <v>12</v>
      </c>
      <c r="I445" s="163"/>
      <c r="J445" s="164">
        <f t="shared" si="125"/>
        <v>0</v>
      </c>
      <c r="K445" s="165"/>
      <c r="L445" s="30"/>
      <c r="M445" s="166" t="s">
        <v>1</v>
      </c>
      <c r="N445" s="130" t="s">
        <v>37</v>
      </c>
      <c r="P445" s="167">
        <f t="shared" si="126"/>
        <v>0</v>
      </c>
      <c r="Q445" s="167">
        <v>0</v>
      </c>
      <c r="R445" s="167">
        <f t="shared" si="127"/>
        <v>0</v>
      </c>
      <c r="S445" s="167">
        <v>0</v>
      </c>
      <c r="T445" s="168">
        <f t="shared" si="128"/>
        <v>0</v>
      </c>
      <c r="AR445" s="169" t="s">
        <v>305</v>
      </c>
      <c r="AT445" s="169" t="s">
        <v>241</v>
      </c>
      <c r="AU445" s="169" t="s">
        <v>83</v>
      </c>
      <c r="AY445" s="13" t="s">
        <v>239</v>
      </c>
      <c r="BE445" s="97">
        <f t="shared" si="129"/>
        <v>0</v>
      </c>
      <c r="BF445" s="97">
        <f t="shared" si="130"/>
        <v>0</v>
      </c>
      <c r="BG445" s="97">
        <f t="shared" si="131"/>
        <v>0</v>
      </c>
      <c r="BH445" s="97">
        <f t="shared" si="132"/>
        <v>0</v>
      </c>
      <c r="BI445" s="97">
        <f t="shared" si="133"/>
        <v>0</v>
      </c>
      <c r="BJ445" s="13" t="s">
        <v>83</v>
      </c>
      <c r="BK445" s="97">
        <f t="shared" si="134"/>
        <v>0</v>
      </c>
      <c r="BL445" s="13" t="s">
        <v>305</v>
      </c>
      <c r="BM445" s="169" t="s">
        <v>1349</v>
      </c>
    </row>
    <row r="446" spans="2:65" s="1" customFormat="1" ht="33" customHeight="1" x14ac:dyDescent="0.2">
      <c r="B446" s="131"/>
      <c r="C446" s="158" t="s">
        <v>1350</v>
      </c>
      <c r="D446" s="158" t="s">
        <v>241</v>
      </c>
      <c r="E446" s="159" t="s">
        <v>1351</v>
      </c>
      <c r="F446" s="160" t="s">
        <v>1352</v>
      </c>
      <c r="G446" s="161" t="s">
        <v>353</v>
      </c>
      <c r="H446" s="162">
        <v>12</v>
      </c>
      <c r="I446" s="163"/>
      <c r="J446" s="164">
        <f t="shared" si="125"/>
        <v>0</v>
      </c>
      <c r="K446" s="165"/>
      <c r="L446" s="30"/>
      <c r="M446" s="166" t="s">
        <v>1</v>
      </c>
      <c r="N446" s="130" t="s">
        <v>37</v>
      </c>
      <c r="P446" s="167">
        <f t="shared" si="126"/>
        <v>0</v>
      </c>
      <c r="Q446" s="167">
        <v>0</v>
      </c>
      <c r="R446" s="167">
        <f t="shared" si="127"/>
        <v>0</v>
      </c>
      <c r="S446" s="167">
        <v>0</v>
      </c>
      <c r="T446" s="168">
        <f t="shared" si="128"/>
        <v>0</v>
      </c>
      <c r="AR446" s="169" t="s">
        <v>305</v>
      </c>
      <c r="AT446" s="169" t="s">
        <v>241</v>
      </c>
      <c r="AU446" s="169" t="s">
        <v>83</v>
      </c>
      <c r="AY446" s="13" t="s">
        <v>239</v>
      </c>
      <c r="BE446" s="97">
        <f t="shared" si="129"/>
        <v>0</v>
      </c>
      <c r="BF446" s="97">
        <f t="shared" si="130"/>
        <v>0</v>
      </c>
      <c r="BG446" s="97">
        <f t="shared" si="131"/>
        <v>0</v>
      </c>
      <c r="BH446" s="97">
        <f t="shared" si="132"/>
        <v>0</v>
      </c>
      <c r="BI446" s="97">
        <f t="shared" si="133"/>
        <v>0</v>
      </c>
      <c r="BJ446" s="13" t="s">
        <v>83</v>
      </c>
      <c r="BK446" s="97">
        <f t="shared" si="134"/>
        <v>0</v>
      </c>
      <c r="BL446" s="13" t="s">
        <v>305</v>
      </c>
      <c r="BM446" s="169" t="s">
        <v>1353</v>
      </c>
    </row>
    <row r="447" spans="2:65" s="1" customFormat="1" ht="33" customHeight="1" x14ac:dyDescent="0.2">
      <c r="B447" s="131"/>
      <c r="C447" s="158" t="s">
        <v>1354</v>
      </c>
      <c r="D447" s="158" t="s">
        <v>241</v>
      </c>
      <c r="E447" s="159" t="s">
        <v>1355</v>
      </c>
      <c r="F447" s="160" t="s">
        <v>1356</v>
      </c>
      <c r="G447" s="161" t="s">
        <v>353</v>
      </c>
      <c r="H447" s="162">
        <v>12</v>
      </c>
      <c r="I447" s="163"/>
      <c r="J447" s="164">
        <f t="shared" si="125"/>
        <v>0</v>
      </c>
      <c r="K447" s="165"/>
      <c r="L447" s="30"/>
      <c r="M447" s="166" t="s">
        <v>1</v>
      </c>
      <c r="N447" s="130" t="s">
        <v>37</v>
      </c>
      <c r="P447" s="167">
        <f t="shared" si="126"/>
        <v>0</v>
      </c>
      <c r="Q447" s="167">
        <v>0</v>
      </c>
      <c r="R447" s="167">
        <f t="shared" si="127"/>
        <v>0</v>
      </c>
      <c r="S447" s="167">
        <v>0</v>
      </c>
      <c r="T447" s="168">
        <f t="shared" si="128"/>
        <v>0</v>
      </c>
      <c r="AR447" s="169" t="s">
        <v>305</v>
      </c>
      <c r="AT447" s="169" t="s">
        <v>241</v>
      </c>
      <c r="AU447" s="169" t="s">
        <v>83</v>
      </c>
      <c r="AY447" s="13" t="s">
        <v>239</v>
      </c>
      <c r="BE447" s="97">
        <f t="shared" si="129"/>
        <v>0</v>
      </c>
      <c r="BF447" s="97">
        <f t="shared" si="130"/>
        <v>0</v>
      </c>
      <c r="BG447" s="97">
        <f t="shared" si="131"/>
        <v>0</v>
      </c>
      <c r="BH447" s="97">
        <f t="shared" si="132"/>
        <v>0</v>
      </c>
      <c r="BI447" s="97">
        <f t="shared" si="133"/>
        <v>0</v>
      </c>
      <c r="BJ447" s="13" t="s">
        <v>83</v>
      </c>
      <c r="BK447" s="97">
        <f t="shared" si="134"/>
        <v>0</v>
      </c>
      <c r="BL447" s="13" t="s">
        <v>305</v>
      </c>
      <c r="BM447" s="169" t="s">
        <v>1357</v>
      </c>
    </row>
    <row r="448" spans="2:65" s="1" customFormat="1" ht="33" customHeight="1" x14ac:dyDescent="0.2">
      <c r="B448" s="131"/>
      <c r="C448" s="158" t="s">
        <v>1358</v>
      </c>
      <c r="D448" s="158" t="s">
        <v>241</v>
      </c>
      <c r="E448" s="159" t="s">
        <v>1359</v>
      </c>
      <c r="F448" s="160" t="s">
        <v>1360</v>
      </c>
      <c r="G448" s="161" t="s">
        <v>353</v>
      </c>
      <c r="H448" s="162">
        <v>12</v>
      </c>
      <c r="I448" s="163"/>
      <c r="J448" s="164">
        <f t="shared" si="125"/>
        <v>0</v>
      </c>
      <c r="K448" s="165"/>
      <c r="L448" s="30"/>
      <c r="M448" s="166" t="s">
        <v>1</v>
      </c>
      <c r="N448" s="130" t="s">
        <v>37</v>
      </c>
      <c r="P448" s="167">
        <f t="shared" si="126"/>
        <v>0</v>
      </c>
      <c r="Q448" s="167">
        <v>0</v>
      </c>
      <c r="R448" s="167">
        <f t="shared" si="127"/>
        <v>0</v>
      </c>
      <c r="S448" s="167">
        <v>0</v>
      </c>
      <c r="T448" s="168">
        <f t="shared" si="128"/>
        <v>0</v>
      </c>
      <c r="AR448" s="169" t="s">
        <v>305</v>
      </c>
      <c r="AT448" s="169" t="s">
        <v>241</v>
      </c>
      <c r="AU448" s="169" t="s">
        <v>83</v>
      </c>
      <c r="AY448" s="13" t="s">
        <v>239</v>
      </c>
      <c r="BE448" s="97">
        <f t="shared" si="129"/>
        <v>0</v>
      </c>
      <c r="BF448" s="97">
        <f t="shared" si="130"/>
        <v>0</v>
      </c>
      <c r="BG448" s="97">
        <f t="shared" si="131"/>
        <v>0</v>
      </c>
      <c r="BH448" s="97">
        <f t="shared" si="132"/>
        <v>0</v>
      </c>
      <c r="BI448" s="97">
        <f t="shared" si="133"/>
        <v>0</v>
      </c>
      <c r="BJ448" s="13" t="s">
        <v>83</v>
      </c>
      <c r="BK448" s="97">
        <f t="shared" si="134"/>
        <v>0</v>
      </c>
      <c r="BL448" s="13" t="s">
        <v>305</v>
      </c>
      <c r="BM448" s="169" t="s">
        <v>1361</v>
      </c>
    </row>
    <row r="449" spans="2:65" s="1" customFormat="1" ht="37.9" customHeight="1" x14ac:dyDescent="0.2">
      <c r="B449" s="131"/>
      <c r="C449" s="158" t="s">
        <v>1362</v>
      </c>
      <c r="D449" s="158" t="s">
        <v>241</v>
      </c>
      <c r="E449" s="159" t="s">
        <v>1363</v>
      </c>
      <c r="F449" s="160" t="s">
        <v>1364</v>
      </c>
      <c r="G449" s="161" t="s">
        <v>353</v>
      </c>
      <c r="H449" s="162">
        <v>12</v>
      </c>
      <c r="I449" s="163"/>
      <c r="J449" s="164">
        <f t="shared" si="125"/>
        <v>0</v>
      </c>
      <c r="K449" s="165"/>
      <c r="L449" s="30"/>
      <c r="M449" s="166" t="s">
        <v>1</v>
      </c>
      <c r="N449" s="130" t="s">
        <v>37</v>
      </c>
      <c r="P449" s="167">
        <f t="shared" si="126"/>
        <v>0</v>
      </c>
      <c r="Q449" s="167">
        <v>0</v>
      </c>
      <c r="R449" s="167">
        <f t="shared" si="127"/>
        <v>0</v>
      </c>
      <c r="S449" s="167">
        <v>0</v>
      </c>
      <c r="T449" s="168">
        <f t="shared" si="128"/>
        <v>0</v>
      </c>
      <c r="AR449" s="169" t="s">
        <v>305</v>
      </c>
      <c r="AT449" s="169" t="s">
        <v>241</v>
      </c>
      <c r="AU449" s="169" t="s">
        <v>83</v>
      </c>
      <c r="AY449" s="13" t="s">
        <v>239</v>
      </c>
      <c r="BE449" s="97">
        <f t="shared" si="129"/>
        <v>0</v>
      </c>
      <c r="BF449" s="97">
        <f t="shared" si="130"/>
        <v>0</v>
      </c>
      <c r="BG449" s="97">
        <f t="shared" si="131"/>
        <v>0</v>
      </c>
      <c r="BH449" s="97">
        <f t="shared" si="132"/>
        <v>0</v>
      </c>
      <c r="BI449" s="97">
        <f t="shared" si="133"/>
        <v>0</v>
      </c>
      <c r="BJ449" s="13" t="s">
        <v>83</v>
      </c>
      <c r="BK449" s="97">
        <f t="shared" si="134"/>
        <v>0</v>
      </c>
      <c r="BL449" s="13" t="s">
        <v>305</v>
      </c>
      <c r="BM449" s="169" t="s">
        <v>1365</v>
      </c>
    </row>
    <row r="450" spans="2:65" s="1" customFormat="1" ht="49.15" customHeight="1" x14ac:dyDescent="0.2">
      <c r="B450" s="131"/>
      <c r="C450" s="158" t="s">
        <v>1366</v>
      </c>
      <c r="D450" s="158" t="s">
        <v>241</v>
      </c>
      <c r="E450" s="159" t="s">
        <v>1367</v>
      </c>
      <c r="F450" s="160" t="s">
        <v>1368</v>
      </c>
      <c r="G450" s="161" t="s">
        <v>331</v>
      </c>
      <c r="H450" s="162">
        <v>172</v>
      </c>
      <c r="I450" s="163"/>
      <c r="J450" s="164">
        <f t="shared" si="125"/>
        <v>0</v>
      </c>
      <c r="K450" s="165"/>
      <c r="L450" s="30"/>
      <c r="M450" s="166" t="s">
        <v>1</v>
      </c>
      <c r="N450" s="130" t="s">
        <v>37</v>
      </c>
      <c r="P450" s="167">
        <f t="shared" si="126"/>
        <v>0</v>
      </c>
      <c r="Q450" s="167">
        <v>0</v>
      </c>
      <c r="R450" s="167">
        <f t="shared" si="127"/>
        <v>0</v>
      </c>
      <c r="S450" s="167">
        <v>0</v>
      </c>
      <c r="T450" s="168">
        <f t="shared" si="128"/>
        <v>0</v>
      </c>
      <c r="AR450" s="169" t="s">
        <v>305</v>
      </c>
      <c r="AT450" s="169" t="s">
        <v>241</v>
      </c>
      <c r="AU450" s="169" t="s">
        <v>83</v>
      </c>
      <c r="AY450" s="13" t="s">
        <v>239</v>
      </c>
      <c r="BE450" s="97">
        <f t="shared" si="129"/>
        <v>0</v>
      </c>
      <c r="BF450" s="97">
        <f t="shared" si="130"/>
        <v>0</v>
      </c>
      <c r="BG450" s="97">
        <f t="shared" si="131"/>
        <v>0</v>
      </c>
      <c r="BH450" s="97">
        <f t="shared" si="132"/>
        <v>0</v>
      </c>
      <c r="BI450" s="97">
        <f t="shared" si="133"/>
        <v>0</v>
      </c>
      <c r="BJ450" s="13" t="s">
        <v>83</v>
      </c>
      <c r="BK450" s="97">
        <f t="shared" si="134"/>
        <v>0</v>
      </c>
      <c r="BL450" s="13" t="s">
        <v>305</v>
      </c>
      <c r="BM450" s="169" t="s">
        <v>1369</v>
      </c>
    </row>
    <row r="451" spans="2:65" s="1" customFormat="1" ht="44.25" customHeight="1" x14ac:dyDescent="0.2">
      <c r="B451" s="131"/>
      <c r="C451" s="158" t="s">
        <v>1370</v>
      </c>
      <c r="D451" s="158" t="s">
        <v>241</v>
      </c>
      <c r="E451" s="159" t="s">
        <v>1371</v>
      </c>
      <c r="F451" s="160" t="s">
        <v>1372</v>
      </c>
      <c r="G451" s="161" t="s">
        <v>331</v>
      </c>
      <c r="H451" s="162">
        <v>344</v>
      </c>
      <c r="I451" s="163"/>
      <c r="J451" s="164">
        <f t="shared" si="125"/>
        <v>0</v>
      </c>
      <c r="K451" s="165"/>
      <c r="L451" s="30"/>
      <c r="M451" s="166" t="s">
        <v>1</v>
      </c>
      <c r="N451" s="130" t="s">
        <v>37</v>
      </c>
      <c r="P451" s="167">
        <f t="shared" si="126"/>
        <v>0</v>
      </c>
      <c r="Q451" s="167">
        <v>0</v>
      </c>
      <c r="R451" s="167">
        <f t="shared" si="127"/>
        <v>0</v>
      </c>
      <c r="S451" s="167">
        <v>0</v>
      </c>
      <c r="T451" s="168">
        <f t="shared" si="128"/>
        <v>0</v>
      </c>
      <c r="AR451" s="169" t="s">
        <v>305</v>
      </c>
      <c r="AT451" s="169" t="s">
        <v>241</v>
      </c>
      <c r="AU451" s="169" t="s">
        <v>83</v>
      </c>
      <c r="AY451" s="13" t="s">
        <v>239</v>
      </c>
      <c r="BE451" s="97">
        <f t="shared" si="129"/>
        <v>0</v>
      </c>
      <c r="BF451" s="97">
        <f t="shared" si="130"/>
        <v>0</v>
      </c>
      <c r="BG451" s="97">
        <f t="shared" si="131"/>
        <v>0</v>
      </c>
      <c r="BH451" s="97">
        <f t="shared" si="132"/>
        <v>0</v>
      </c>
      <c r="BI451" s="97">
        <f t="shared" si="133"/>
        <v>0</v>
      </c>
      <c r="BJ451" s="13" t="s">
        <v>83</v>
      </c>
      <c r="BK451" s="97">
        <f t="shared" si="134"/>
        <v>0</v>
      </c>
      <c r="BL451" s="13" t="s">
        <v>305</v>
      </c>
      <c r="BM451" s="169" t="s">
        <v>1373</v>
      </c>
    </row>
    <row r="452" spans="2:65" s="1" customFormat="1" ht="55.5" customHeight="1" x14ac:dyDescent="0.2">
      <c r="B452" s="131"/>
      <c r="C452" s="158" t="s">
        <v>1374</v>
      </c>
      <c r="D452" s="158" t="s">
        <v>241</v>
      </c>
      <c r="E452" s="159" t="s">
        <v>1375</v>
      </c>
      <c r="F452" s="160" t="s">
        <v>1376</v>
      </c>
      <c r="G452" s="161" t="s">
        <v>331</v>
      </c>
      <c r="H452" s="162">
        <v>73</v>
      </c>
      <c r="I452" s="163"/>
      <c r="J452" s="164">
        <f t="shared" si="125"/>
        <v>0</v>
      </c>
      <c r="K452" s="165"/>
      <c r="L452" s="30"/>
      <c r="M452" s="166" t="s">
        <v>1</v>
      </c>
      <c r="N452" s="130" t="s">
        <v>37</v>
      </c>
      <c r="P452" s="167">
        <f t="shared" si="126"/>
        <v>0</v>
      </c>
      <c r="Q452" s="167">
        <v>0</v>
      </c>
      <c r="R452" s="167">
        <f t="shared" si="127"/>
        <v>0</v>
      </c>
      <c r="S452" s="167">
        <v>0</v>
      </c>
      <c r="T452" s="168">
        <f t="shared" si="128"/>
        <v>0</v>
      </c>
      <c r="AR452" s="169" t="s">
        <v>305</v>
      </c>
      <c r="AT452" s="169" t="s">
        <v>241</v>
      </c>
      <c r="AU452" s="169" t="s">
        <v>83</v>
      </c>
      <c r="AY452" s="13" t="s">
        <v>239</v>
      </c>
      <c r="BE452" s="97">
        <f t="shared" si="129"/>
        <v>0</v>
      </c>
      <c r="BF452" s="97">
        <f t="shared" si="130"/>
        <v>0</v>
      </c>
      <c r="BG452" s="97">
        <f t="shared" si="131"/>
        <v>0</v>
      </c>
      <c r="BH452" s="97">
        <f t="shared" si="132"/>
        <v>0</v>
      </c>
      <c r="BI452" s="97">
        <f t="shared" si="133"/>
        <v>0</v>
      </c>
      <c r="BJ452" s="13" t="s">
        <v>83</v>
      </c>
      <c r="BK452" s="97">
        <f t="shared" si="134"/>
        <v>0</v>
      </c>
      <c r="BL452" s="13" t="s">
        <v>305</v>
      </c>
      <c r="BM452" s="169" t="s">
        <v>1377</v>
      </c>
    </row>
    <row r="453" spans="2:65" s="1" customFormat="1" ht="55.5" customHeight="1" x14ac:dyDescent="0.2">
      <c r="B453" s="131"/>
      <c r="C453" s="158" t="s">
        <v>1378</v>
      </c>
      <c r="D453" s="158" t="s">
        <v>241</v>
      </c>
      <c r="E453" s="159" t="s">
        <v>1379</v>
      </c>
      <c r="F453" s="160" t="s">
        <v>1380</v>
      </c>
      <c r="G453" s="161" t="s">
        <v>331</v>
      </c>
      <c r="H453" s="162">
        <v>73</v>
      </c>
      <c r="I453" s="163"/>
      <c r="J453" s="164">
        <f t="shared" si="125"/>
        <v>0</v>
      </c>
      <c r="K453" s="165"/>
      <c r="L453" s="30"/>
      <c r="M453" s="166" t="s">
        <v>1</v>
      </c>
      <c r="N453" s="130" t="s">
        <v>37</v>
      </c>
      <c r="P453" s="167">
        <f t="shared" si="126"/>
        <v>0</v>
      </c>
      <c r="Q453" s="167">
        <v>0</v>
      </c>
      <c r="R453" s="167">
        <f t="shared" si="127"/>
        <v>0</v>
      </c>
      <c r="S453" s="167">
        <v>0</v>
      </c>
      <c r="T453" s="168">
        <f t="shared" si="128"/>
        <v>0</v>
      </c>
      <c r="AR453" s="169" t="s">
        <v>305</v>
      </c>
      <c r="AT453" s="169" t="s">
        <v>241</v>
      </c>
      <c r="AU453" s="169" t="s">
        <v>83</v>
      </c>
      <c r="AY453" s="13" t="s">
        <v>239</v>
      </c>
      <c r="BE453" s="97">
        <f t="shared" si="129"/>
        <v>0</v>
      </c>
      <c r="BF453" s="97">
        <f t="shared" si="130"/>
        <v>0</v>
      </c>
      <c r="BG453" s="97">
        <f t="shared" si="131"/>
        <v>0</v>
      </c>
      <c r="BH453" s="97">
        <f t="shared" si="132"/>
        <v>0</v>
      </c>
      <c r="BI453" s="97">
        <f t="shared" si="133"/>
        <v>0</v>
      </c>
      <c r="BJ453" s="13" t="s">
        <v>83</v>
      </c>
      <c r="BK453" s="97">
        <f t="shared" si="134"/>
        <v>0</v>
      </c>
      <c r="BL453" s="13" t="s">
        <v>305</v>
      </c>
      <c r="BM453" s="169" t="s">
        <v>1381</v>
      </c>
    </row>
    <row r="454" spans="2:65" s="1" customFormat="1" ht="24.2" customHeight="1" x14ac:dyDescent="0.2">
      <c r="B454" s="131"/>
      <c r="C454" s="158" t="s">
        <v>1382</v>
      </c>
      <c r="D454" s="158" t="s">
        <v>241</v>
      </c>
      <c r="E454" s="159" t="s">
        <v>1383</v>
      </c>
      <c r="F454" s="160" t="s">
        <v>1384</v>
      </c>
      <c r="G454" s="161" t="s">
        <v>1082</v>
      </c>
      <c r="H454" s="181"/>
      <c r="I454" s="163"/>
      <c r="J454" s="164">
        <f t="shared" si="125"/>
        <v>0</v>
      </c>
      <c r="K454" s="165"/>
      <c r="L454" s="30"/>
      <c r="M454" s="166" t="s">
        <v>1</v>
      </c>
      <c r="N454" s="130" t="s">
        <v>37</v>
      </c>
      <c r="P454" s="167">
        <f t="shared" si="126"/>
        <v>0</v>
      </c>
      <c r="Q454" s="167">
        <v>0</v>
      </c>
      <c r="R454" s="167">
        <f t="shared" si="127"/>
        <v>0</v>
      </c>
      <c r="S454" s="167">
        <v>0</v>
      </c>
      <c r="T454" s="168">
        <f t="shared" si="128"/>
        <v>0</v>
      </c>
      <c r="AR454" s="169" t="s">
        <v>305</v>
      </c>
      <c r="AT454" s="169" t="s">
        <v>241</v>
      </c>
      <c r="AU454" s="169" t="s">
        <v>83</v>
      </c>
      <c r="AY454" s="13" t="s">
        <v>239</v>
      </c>
      <c r="BE454" s="97">
        <f t="shared" si="129"/>
        <v>0</v>
      </c>
      <c r="BF454" s="97">
        <f t="shared" si="130"/>
        <v>0</v>
      </c>
      <c r="BG454" s="97">
        <f t="shared" si="131"/>
        <v>0</v>
      </c>
      <c r="BH454" s="97">
        <f t="shared" si="132"/>
        <v>0</v>
      </c>
      <c r="BI454" s="97">
        <f t="shared" si="133"/>
        <v>0</v>
      </c>
      <c r="BJ454" s="13" t="s">
        <v>83</v>
      </c>
      <c r="BK454" s="97">
        <f t="shared" si="134"/>
        <v>0</v>
      </c>
      <c r="BL454" s="13" t="s">
        <v>305</v>
      </c>
      <c r="BM454" s="169" t="s">
        <v>1385</v>
      </c>
    </row>
    <row r="455" spans="2:65" s="11" customFormat="1" ht="22.9" customHeight="1" x14ac:dyDescent="0.2">
      <c r="B455" s="146"/>
      <c r="D455" s="147" t="s">
        <v>70</v>
      </c>
      <c r="E455" s="156" t="s">
        <v>1386</v>
      </c>
      <c r="F455" s="156" t="s">
        <v>1387</v>
      </c>
      <c r="I455" s="149"/>
      <c r="J455" s="157">
        <f>BK455</f>
        <v>0</v>
      </c>
      <c r="L455" s="146"/>
      <c r="M455" s="151"/>
      <c r="P455" s="152">
        <f>SUM(P456:P497)</f>
        <v>0</v>
      </c>
      <c r="R455" s="152">
        <f>SUM(R456:R497)</f>
        <v>0</v>
      </c>
      <c r="T455" s="153">
        <f>SUM(T456:T497)</f>
        <v>0</v>
      </c>
      <c r="AR455" s="147" t="s">
        <v>83</v>
      </c>
      <c r="AT455" s="154" t="s">
        <v>70</v>
      </c>
      <c r="AU455" s="154" t="s">
        <v>78</v>
      </c>
      <c r="AY455" s="147" t="s">
        <v>239</v>
      </c>
      <c r="BK455" s="155">
        <f>SUM(BK456:BK497)</f>
        <v>0</v>
      </c>
    </row>
    <row r="456" spans="2:65" s="1" customFormat="1" ht="44.25" customHeight="1" x14ac:dyDescent="0.2">
      <c r="B456" s="131"/>
      <c r="C456" s="158" t="s">
        <v>1388</v>
      </c>
      <c r="D456" s="158" t="s">
        <v>241</v>
      </c>
      <c r="E456" s="159" t="s">
        <v>1389</v>
      </c>
      <c r="F456" s="160" t="s">
        <v>4601</v>
      </c>
      <c r="G456" s="161" t="s">
        <v>353</v>
      </c>
      <c r="H456" s="162">
        <v>1</v>
      </c>
      <c r="I456" s="163"/>
      <c r="J456" s="164">
        <f t="shared" ref="J456:J497" si="135">ROUND(I456*H456,2)</f>
        <v>0</v>
      </c>
      <c r="K456" s="165"/>
      <c r="L456" s="30"/>
      <c r="M456" s="166" t="s">
        <v>1</v>
      </c>
      <c r="N456" s="130" t="s">
        <v>37</v>
      </c>
      <c r="P456" s="167">
        <f t="shared" ref="P456:P497" si="136">O456*H456</f>
        <v>0</v>
      </c>
      <c r="Q456" s="167">
        <v>0</v>
      </c>
      <c r="R456" s="167">
        <f t="shared" ref="R456:R497" si="137">Q456*H456</f>
        <v>0</v>
      </c>
      <c r="S456" s="167">
        <v>0</v>
      </c>
      <c r="T456" s="168">
        <f t="shared" ref="T456:T497" si="138">S456*H456</f>
        <v>0</v>
      </c>
      <c r="AR456" s="169" t="s">
        <v>305</v>
      </c>
      <c r="AT456" s="169" t="s">
        <v>241</v>
      </c>
      <c r="AU456" s="169" t="s">
        <v>83</v>
      </c>
      <c r="AY456" s="13" t="s">
        <v>239</v>
      </c>
      <c r="BE456" s="97">
        <f t="shared" ref="BE456:BE497" si="139">IF(N456="základná",J456,0)</f>
        <v>0</v>
      </c>
      <c r="BF456" s="97">
        <f t="shared" ref="BF456:BF497" si="140">IF(N456="znížená",J456,0)</f>
        <v>0</v>
      </c>
      <c r="BG456" s="97">
        <f t="shared" ref="BG456:BG497" si="141">IF(N456="zákl. prenesená",J456,0)</f>
        <v>0</v>
      </c>
      <c r="BH456" s="97">
        <f t="shared" ref="BH456:BH497" si="142">IF(N456="zníž. prenesená",J456,0)</f>
        <v>0</v>
      </c>
      <c r="BI456" s="97">
        <f t="shared" ref="BI456:BI497" si="143">IF(N456="nulová",J456,0)</f>
        <v>0</v>
      </c>
      <c r="BJ456" s="13" t="s">
        <v>83</v>
      </c>
      <c r="BK456" s="97">
        <f t="shared" ref="BK456:BK497" si="144">ROUND(I456*H456,2)</f>
        <v>0</v>
      </c>
      <c r="BL456" s="13" t="s">
        <v>305</v>
      </c>
      <c r="BM456" s="169" t="s">
        <v>1390</v>
      </c>
    </row>
    <row r="457" spans="2:65" s="1" customFormat="1" ht="37.9" customHeight="1" x14ac:dyDescent="0.2">
      <c r="B457" s="131"/>
      <c r="C457" s="158" t="s">
        <v>1391</v>
      </c>
      <c r="D457" s="158" t="s">
        <v>241</v>
      </c>
      <c r="E457" s="159" t="s">
        <v>1392</v>
      </c>
      <c r="F457" s="160" t="s">
        <v>4602</v>
      </c>
      <c r="G457" s="161" t="s">
        <v>353</v>
      </c>
      <c r="H457" s="162">
        <v>1</v>
      </c>
      <c r="I457" s="163"/>
      <c r="J457" s="164">
        <f t="shared" si="135"/>
        <v>0</v>
      </c>
      <c r="K457" s="165"/>
      <c r="L457" s="30"/>
      <c r="M457" s="166" t="s">
        <v>1</v>
      </c>
      <c r="N457" s="130" t="s">
        <v>37</v>
      </c>
      <c r="P457" s="167">
        <f t="shared" si="136"/>
        <v>0</v>
      </c>
      <c r="Q457" s="167">
        <v>0</v>
      </c>
      <c r="R457" s="167">
        <f t="shared" si="137"/>
        <v>0</v>
      </c>
      <c r="S457" s="167">
        <v>0</v>
      </c>
      <c r="T457" s="168">
        <f t="shared" si="138"/>
        <v>0</v>
      </c>
      <c r="AR457" s="169" t="s">
        <v>305</v>
      </c>
      <c r="AT457" s="169" t="s">
        <v>241</v>
      </c>
      <c r="AU457" s="169" t="s">
        <v>83</v>
      </c>
      <c r="AY457" s="13" t="s">
        <v>239</v>
      </c>
      <c r="BE457" s="97">
        <f t="shared" si="139"/>
        <v>0</v>
      </c>
      <c r="BF457" s="97">
        <f t="shared" si="140"/>
        <v>0</v>
      </c>
      <c r="BG457" s="97">
        <f t="shared" si="141"/>
        <v>0</v>
      </c>
      <c r="BH457" s="97">
        <f t="shared" si="142"/>
        <v>0</v>
      </c>
      <c r="BI457" s="97">
        <f t="shared" si="143"/>
        <v>0</v>
      </c>
      <c r="BJ457" s="13" t="s">
        <v>83</v>
      </c>
      <c r="BK457" s="97">
        <f t="shared" si="144"/>
        <v>0</v>
      </c>
      <c r="BL457" s="13" t="s">
        <v>305</v>
      </c>
      <c r="BM457" s="169" t="s">
        <v>1393</v>
      </c>
    </row>
    <row r="458" spans="2:65" s="1" customFormat="1" ht="37.9" customHeight="1" x14ac:dyDescent="0.2">
      <c r="B458" s="131"/>
      <c r="C458" s="158" t="s">
        <v>1394</v>
      </c>
      <c r="D458" s="158" t="s">
        <v>241</v>
      </c>
      <c r="E458" s="159" t="s">
        <v>1395</v>
      </c>
      <c r="F458" s="160" t="s">
        <v>4603</v>
      </c>
      <c r="G458" s="161" t="s">
        <v>353</v>
      </c>
      <c r="H458" s="162">
        <v>1</v>
      </c>
      <c r="I458" s="163"/>
      <c r="J458" s="164">
        <f t="shared" si="135"/>
        <v>0</v>
      </c>
      <c r="K458" s="165"/>
      <c r="L458" s="30"/>
      <c r="M458" s="166" t="s">
        <v>1</v>
      </c>
      <c r="N458" s="130" t="s">
        <v>37</v>
      </c>
      <c r="P458" s="167">
        <f t="shared" si="136"/>
        <v>0</v>
      </c>
      <c r="Q458" s="167">
        <v>0</v>
      </c>
      <c r="R458" s="167">
        <f t="shared" si="137"/>
        <v>0</v>
      </c>
      <c r="S458" s="167">
        <v>0</v>
      </c>
      <c r="T458" s="168">
        <f t="shared" si="138"/>
        <v>0</v>
      </c>
      <c r="AR458" s="169" t="s">
        <v>305</v>
      </c>
      <c r="AT458" s="169" t="s">
        <v>241</v>
      </c>
      <c r="AU458" s="169" t="s">
        <v>83</v>
      </c>
      <c r="AY458" s="13" t="s">
        <v>239</v>
      </c>
      <c r="BE458" s="97">
        <f t="shared" si="139"/>
        <v>0</v>
      </c>
      <c r="BF458" s="97">
        <f t="shared" si="140"/>
        <v>0</v>
      </c>
      <c r="BG458" s="97">
        <f t="shared" si="141"/>
        <v>0</v>
      </c>
      <c r="BH458" s="97">
        <f t="shared" si="142"/>
        <v>0</v>
      </c>
      <c r="BI458" s="97">
        <f t="shared" si="143"/>
        <v>0</v>
      </c>
      <c r="BJ458" s="13" t="s">
        <v>83</v>
      </c>
      <c r="BK458" s="97">
        <f t="shared" si="144"/>
        <v>0</v>
      </c>
      <c r="BL458" s="13" t="s">
        <v>305</v>
      </c>
      <c r="BM458" s="169" t="s">
        <v>1396</v>
      </c>
    </row>
    <row r="459" spans="2:65" s="1" customFormat="1" ht="55.5" customHeight="1" x14ac:dyDescent="0.2">
      <c r="B459" s="131"/>
      <c r="C459" s="158" t="s">
        <v>1397</v>
      </c>
      <c r="D459" s="158" t="s">
        <v>241</v>
      </c>
      <c r="E459" s="159" t="s">
        <v>1398</v>
      </c>
      <c r="F459" s="160" t="s">
        <v>4604</v>
      </c>
      <c r="G459" s="161" t="s">
        <v>353</v>
      </c>
      <c r="H459" s="162">
        <v>1</v>
      </c>
      <c r="I459" s="163"/>
      <c r="J459" s="164">
        <f t="shared" si="135"/>
        <v>0</v>
      </c>
      <c r="K459" s="165"/>
      <c r="L459" s="30"/>
      <c r="M459" s="166" t="s">
        <v>1</v>
      </c>
      <c r="N459" s="130" t="s">
        <v>37</v>
      </c>
      <c r="P459" s="167">
        <f t="shared" si="136"/>
        <v>0</v>
      </c>
      <c r="Q459" s="167">
        <v>0</v>
      </c>
      <c r="R459" s="167">
        <f t="shared" si="137"/>
        <v>0</v>
      </c>
      <c r="S459" s="167">
        <v>0</v>
      </c>
      <c r="T459" s="168">
        <f t="shared" si="138"/>
        <v>0</v>
      </c>
      <c r="AR459" s="169" t="s">
        <v>305</v>
      </c>
      <c r="AT459" s="169" t="s">
        <v>241</v>
      </c>
      <c r="AU459" s="169" t="s">
        <v>83</v>
      </c>
      <c r="AY459" s="13" t="s">
        <v>239</v>
      </c>
      <c r="BE459" s="97">
        <f t="shared" si="139"/>
        <v>0</v>
      </c>
      <c r="BF459" s="97">
        <f t="shared" si="140"/>
        <v>0</v>
      </c>
      <c r="BG459" s="97">
        <f t="shared" si="141"/>
        <v>0</v>
      </c>
      <c r="BH459" s="97">
        <f t="shared" si="142"/>
        <v>0</v>
      </c>
      <c r="BI459" s="97">
        <f t="shared" si="143"/>
        <v>0</v>
      </c>
      <c r="BJ459" s="13" t="s">
        <v>83</v>
      </c>
      <c r="BK459" s="97">
        <f t="shared" si="144"/>
        <v>0</v>
      </c>
      <c r="BL459" s="13" t="s">
        <v>305</v>
      </c>
      <c r="BM459" s="169" t="s">
        <v>1399</v>
      </c>
    </row>
    <row r="460" spans="2:65" s="1" customFormat="1" ht="44.25" customHeight="1" x14ac:dyDescent="0.2">
      <c r="B460" s="131"/>
      <c r="C460" s="158" t="s">
        <v>1400</v>
      </c>
      <c r="D460" s="158" t="s">
        <v>241</v>
      </c>
      <c r="E460" s="159" t="s">
        <v>1401</v>
      </c>
      <c r="F460" s="160" t="s">
        <v>4605</v>
      </c>
      <c r="G460" s="161" t="s">
        <v>353</v>
      </c>
      <c r="H460" s="162">
        <v>1</v>
      </c>
      <c r="I460" s="163"/>
      <c r="J460" s="164">
        <f t="shared" si="135"/>
        <v>0</v>
      </c>
      <c r="K460" s="165"/>
      <c r="L460" s="30"/>
      <c r="M460" s="166" t="s">
        <v>1</v>
      </c>
      <c r="N460" s="130" t="s">
        <v>37</v>
      </c>
      <c r="P460" s="167">
        <f t="shared" si="136"/>
        <v>0</v>
      </c>
      <c r="Q460" s="167">
        <v>0</v>
      </c>
      <c r="R460" s="167">
        <f t="shared" si="137"/>
        <v>0</v>
      </c>
      <c r="S460" s="167">
        <v>0</v>
      </c>
      <c r="T460" s="168">
        <f t="shared" si="138"/>
        <v>0</v>
      </c>
      <c r="AR460" s="169" t="s">
        <v>305</v>
      </c>
      <c r="AT460" s="169" t="s">
        <v>241</v>
      </c>
      <c r="AU460" s="169" t="s">
        <v>83</v>
      </c>
      <c r="AY460" s="13" t="s">
        <v>239</v>
      </c>
      <c r="BE460" s="97">
        <f t="shared" si="139"/>
        <v>0</v>
      </c>
      <c r="BF460" s="97">
        <f t="shared" si="140"/>
        <v>0</v>
      </c>
      <c r="BG460" s="97">
        <f t="shared" si="141"/>
        <v>0</v>
      </c>
      <c r="BH460" s="97">
        <f t="shared" si="142"/>
        <v>0</v>
      </c>
      <c r="BI460" s="97">
        <f t="shared" si="143"/>
        <v>0</v>
      </c>
      <c r="BJ460" s="13" t="s">
        <v>83</v>
      </c>
      <c r="BK460" s="97">
        <f t="shared" si="144"/>
        <v>0</v>
      </c>
      <c r="BL460" s="13" t="s">
        <v>305</v>
      </c>
      <c r="BM460" s="169" t="s">
        <v>1402</v>
      </c>
    </row>
    <row r="461" spans="2:65" s="1" customFormat="1" ht="44.25" customHeight="1" x14ac:dyDescent="0.2">
      <c r="B461" s="131"/>
      <c r="C461" s="158" t="s">
        <v>1403</v>
      </c>
      <c r="D461" s="158" t="s">
        <v>241</v>
      </c>
      <c r="E461" s="159" t="s">
        <v>1404</v>
      </c>
      <c r="F461" s="160" t="s">
        <v>4606</v>
      </c>
      <c r="G461" s="161" t="s">
        <v>353</v>
      </c>
      <c r="H461" s="162">
        <v>1</v>
      </c>
      <c r="I461" s="163"/>
      <c r="J461" s="164">
        <f t="shared" si="135"/>
        <v>0</v>
      </c>
      <c r="K461" s="165"/>
      <c r="L461" s="30"/>
      <c r="M461" s="166" t="s">
        <v>1</v>
      </c>
      <c r="N461" s="130" t="s">
        <v>37</v>
      </c>
      <c r="P461" s="167">
        <f t="shared" si="136"/>
        <v>0</v>
      </c>
      <c r="Q461" s="167">
        <v>0</v>
      </c>
      <c r="R461" s="167">
        <f t="shared" si="137"/>
        <v>0</v>
      </c>
      <c r="S461" s="167">
        <v>0</v>
      </c>
      <c r="T461" s="168">
        <f t="shared" si="138"/>
        <v>0</v>
      </c>
      <c r="AR461" s="169" t="s">
        <v>305</v>
      </c>
      <c r="AT461" s="169" t="s">
        <v>241</v>
      </c>
      <c r="AU461" s="169" t="s">
        <v>83</v>
      </c>
      <c r="AY461" s="13" t="s">
        <v>239</v>
      </c>
      <c r="BE461" s="97">
        <f t="shared" si="139"/>
        <v>0</v>
      </c>
      <c r="BF461" s="97">
        <f t="shared" si="140"/>
        <v>0</v>
      </c>
      <c r="BG461" s="97">
        <f t="shared" si="141"/>
        <v>0</v>
      </c>
      <c r="BH461" s="97">
        <f t="shared" si="142"/>
        <v>0</v>
      </c>
      <c r="BI461" s="97">
        <f t="shared" si="143"/>
        <v>0</v>
      </c>
      <c r="BJ461" s="13" t="s">
        <v>83</v>
      </c>
      <c r="BK461" s="97">
        <f t="shared" si="144"/>
        <v>0</v>
      </c>
      <c r="BL461" s="13" t="s">
        <v>305</v>
      </c>
      <c r="BM461" s="169" t="s">
        <v>1405</v>
      </c>
    </row>
    <row r="462" spans="2:65" s="1" customFormat="1" ht="55.5" customHeight="1" x14ac:dyDescent="0.2">
      <c r="B462" s="131"/>
      <c r="C462" s="158" t="s">
        <v>1406</v>
      </c>
      <c r="D462" s="158" t="s">
        <v>241</v>
      </c>
      <c r="E462" s="159" t="s">
        <v>1407</v>
      </c>
      <c r="F462" s="160" t="s">
        <v>4607</v>
      </c>
      <c r="G462" s="161" t="s">
        <v>353</v>
      </c>
      <c r="H462" s="162">
        <v>1</v>
      </c>
      <c r="I462" s="163"/>
      <c r="J462" s="164">
        <f t="shared" si="135"/>
        <v>0</v>
      </c>
      <c r="K462" s="165"/>
      <c r="L462" s="30"/>
      <c r="M462" s="166" t="s">
        <v>1</v>
      </c>
      <c r="N462" s="130" t="s">
        <v>37</v>
      </c>
      <c r="P462" s="167">
        <f t="shared" si="136"/>
        <v>0</v>
      </c>
      <c r="Q462" s="167">
        <v>0</v>
      </c>
      <c r="R462" s="167">
        <f t="shared" si="137"/>
        <v>0</v>
      </c>
      <c r="S462" s="167">
        <v>0</v>
      </c>
      <c r="T462" s="168">
        <f t="shared" si="138"/>
        <v>0</v>
      </c>
      <c r="AR462" s="169" t="s">
        <v>305</v>
      </c>
      <c r="AT462" s="169" t="s">
        <v>241</v>
      </c>
      <c r="AU462" s="169" t="s">
        <v>83</v>
      </c>
      <c r="AY462" s="13" t="s">
        <v>239</v>
      </c>
      <c r="BE462" s="97">
        <f t="shared" si="139"/>
        <v>0</v>
      </c>
      <c r="BF462" s="97">
        <f t="shared" si="140"/>
        <v>0</v>
      </c>
      <c r="BG462" s="97">
        <f t="shared" si="141"/>
        <v>0</v>
      </c>
      <c r="BH462" s="97">
        <f t="shared" si="142"/>
        <v>0</v>
      </c>
      <c r="BI462" s="97">
        <f t="shared" si="143"/>
        <v>0</v>
      </c>
      <c r="BJ462" s="13" t="s">
        <v>83</v>
      </c>
      <c r="BK462" s="97">
        <f t="shared" si="144"/>
        <v>0</v>
      </c>
      <c r="BL462" s="13" t="s">
        <v>305</v>
      </c>
      <c r="BM462" s="169" t="s">
        <v>1408</v>
      </c>
    </row>
    <row r="463" spans="2:65" s="1" customFormat="1" ht="37.9" customHeight="1" x14ac:dyDescent="0.2">
      <c r="B463" s="131"/>
      <c r="C463" s="158" t="s">
        <v>1409</v>
      </c>
      <c r="D463" s="158" t="s">
        <v>241</v>
      </c>
      <c r="E463" s="159" t="s">
        <v>1410</v>
      </c>
      <c r="F463" s="160" t="s">
        <v>4608</v>
      </c>
      <c r="G463" s="161" t="s">
        <v>353</v>
      </c>
      <c r="H463" s="162">
        <v>1</v>
      </c>
      <c r="I463" s="163"/>
      <c r="J463" s="164">
        <f t="shared" si="135"/>
        <v>0</v>
      </c>
      <c r="K463" s="165"/>
      <c r="L463" s="30"/>
      <c r="M463" s="166" t="s">
        <v>1</v>
      </c>
      <c r="N463" s="130" t="s">
        <v>37</v>
      </c>
      <c r="P463" s="167">
        <f t="shared" si="136"/>
        <v>0</v>
      </c>
      <c r="Q463" s="167">
        <v>0</v>
      </c>
      <c r="R463" s="167">
        <f t="shared" si="137"/>
        <v>0</v>
      </c>
      <c r="S463" s="167">
        <v>0</v>
      </c>
      <c r="T463" s="168">
        <f t="shared" si="138"/>
        <v>0</v>
      </c>
      <c r="AR463" s="169" t="s">
        <v>305</v>
      </c>
      <c r="AT463" s="169" t="s">
        <v>241</v>
      </c>
      <c r="AU463" s="169" t="s">
        <v>83</v>
      </c>
      <c r="AY463" s="13" t="s">
        <v>239</v>
      </c>
      <c r="BE463" s="97">
        <f t="shared" si="139"/>
        <v>0</v>
      </c>
      <c r="BF463" s="97">
        <f t="shared" si="140"/>
        <v>0</v>
      </c>
      <c r="BG463" s="97">
        <f t="shared" si="141"/>
        <v>0</v>
      </c>
      <c r="BH463" s="97">
        <f t="shared" si="142"/>
        <v>0</v>
      </c>
      <c r="BI463" s="97">
        <f t="shared" si="143"/>
        <v>0</v>
      </c>
      <c r="BJ463" s="13" t="s">
        <v>83</v>
      </c>
      <c r="BK463" s="97">
        <f t="shared" si="144"/>
        <v>0</v>
      </c>
      <c r="BL463" s="13" t="s">
        <v>305</v>
      </c>
      <c r="BM463" s="169" t="s">
        <v>1411</v>
      </c>
    </row>
    <row r="464" spans="2:65" s="1" customFormat="1" ht="44.25" customHeight="1" x14ac:dyDescent="0.2">
      <c r="B464" s="131"/>
      <c r="C464" s="158" t="s">
        <v>1412</v>
      </c>
      <c r="D464" s="158" t="s">
        <v>241</v>
      </c>
      <c r="E464" s="159" t="s">
        <v>1413</v>
      </c>
      <c r="F464" s="160" t="s">
        <v>4609</v>
      </c>
      <c r="G464" s="161" t="s">
        <v>353</v>
      </c>
      <c r="H464" s="162">
        <v>1</v>
      </c>
      <c r="I464" s="163"/>
      <c r="J464" s="164">
        <f t="shared" si="135"/>
        <v>0</v>
      </c>
      <c r="K464" s="165"/>
      <c r="L464" s="30"/>
      <c r="M464" s="166" t="s">
        <v>1</v>
      </c>
      <c r="N464" s="130" t="s">
        <v>37</v>
      </c>
      <c r="P464" s="167">
        <f t="shared" si="136"/>
        <v>0</v>
      </c>
      <c r="Q464" s="167">
        <v>0</v>
      </c>
      <c r="R464" s="167">
        <f t="shared" si="137"/>
        <v>0</v>
      </c>
      <c r="S464" s="167">
        <v>0</v>
      </c>
      <c r="T464" s="168">
        <f t="shared" si="138"/>
        <v>0</v>
      </c>
      <c r="AR464" s="169" t="s">
        <v>305</v>
      </c>
      <c r="AT464" s="169" t="s">
        <v>241</v>
      </c>
      <c r="AU464" s="169" t="s">
        <v>83</v>
      </c>
      <c r="AY464" s="13" t="s">
        <v>239</v>
      </c>
      <c r="BE464" s="97">
        <f t="shared" si="139"/>
        <v>0</v>
      </c>
      <c r="BF464" s="97">
        <f t="shared" si="140"/>
        <v>0</v>
      </c>
      <c r="BG464" s="97">
        <f t="shared" si="141"/>
        <v>0</v>
      </c>
      <c r="BH464" s="97">
        <f t="shared" si="142"/>
        <v>0</v>
      </c>
      <c r="BI464" s="97">
        <f t="shared" si="143"/>
        <v>0</v>
      </c>
      <c r="BJ464" s="13" t="s">
        <v>83</v>
      </c>
      <c r="BK464" s="97">
        <f t="shared" si="144"/>
        <v>0</v>
      </c>
      <c r="BL464" s="13" t="s">
        <v>305</v>
      </c>
      <c r="BM464" s="169" t="s">
        <v>1414</v>
      </c>
    </row>
    <row r="465" spans="2:65" s="1" customFormat="1" ht="44.25" customHeight="1" x14ac:dyDescent="0.2">
      <c r="B465" s="131"/>
      <c r="C465" s="158" t="s">
        <v>1415</v>
      </c>
      <c r="D465" s="158" t="s">
        <v>241</v>
      </c>
      <c r="E465" s="159" t="s">
        <v>1416</v>
      </c>
      <c r="F465" s="160" t="s">
        <v>4610</v>
      </c>
      <c r="G465" s="161" t="s">
        <v>353</v>
      </c>
      <c r="H465" s="162">
        <v>1</v>
      </c>
      <c r="I465" s="163"/>
      <c r="J465" s="164">
        <f t="shared" si="135"/>
        <v>0</v>
      </c>
      <c r="K465" s="165"/>
      <c r="L465" s="30"/>
      <c r="M465" s="166" t="s">
        <v>1</v>
      </c>
      <c r="N465" s="130" t="s">
        <v>37</v>
      </c>
      <c r="P465" s="167">
        <f t="shared" si="136"/>
        <v>0</v>
      </c>
      <c r="Q465" s="167">
        <v>0</v>
      </c>
      <c r="R465" s="167">
        <f t="shared" si="137"/>
        <v>0</v>
      </c>
      <c r="S465" s="167">
        <v>0</v>
      </c>
      <c r="T465" s="168">
        <f t="shared" si="138"/>
        <v>0</v>
      </c>
      <c r="AR465" s="169" t="s">
        <v>305</v>
      </c>
      <c r="AT465" s="169" t="s">
        <v>241</v>
      </c>
      <c r="AU465" s="169" t="s">
        <v>83</v>
      </c>
      <c r="AY465" s="13" t="s">
        <v>239</v>
      </c>
      <c r="BE465" s="97">
        <f t="shared" si="139"/>
        <v>0</v>
      </c>
      <c r="BF465" s="97">
        <f t="shared" si="140"/>
        <v>0</v>
      </c>
      <c r="BG465" s="97">
        <f t="shared" si="141"/>
        <v>0</v>
      </c>
      <c r="BH465" s="97">
        <f t="shared" si="142"/>
        <v>0</v>
      </c>
      <c r="BI465" s="97">
        <f t="shared" si="143"/>
        <v>0</v>
      </c>
      <c r="BJ465" s="13" t="s">
        <v>83</v>
      </c>
      <c r="BK465" s="97">
        <f t="shared" si="144"/>
        <v>0</v>
      </c>
      <c r="BL465" s="13" t="s">
        <v>305</v>
      </c>
      <c r="BM465" s="169" t="s">
        <v>1417</v>
      </c>
    </row>
    <row r="466" spans="2:65" s="1" customFormat="1" ht="49.15" customHeight="1" x14ac:dyDescent="0.2">
      <c r="B466" s="131"/>
      <c r="C466" s="158" t="s">
        <v>1418</v>
      </c>
      <c r="D466" s="158" t="s">
        <v>241</v>
      </c>
      <c r="E466" s="159" t="s">
        <v>1419</v>
      </c>
      <c r="F466" s="160" t="s">
        <v>4611</v>
      </c>
      <c r="G466" s="161" t="s">
        <v>353</v>
      </c>
      <c r="H466" s="162">
        <v>1</v>
      </c>
      <c r="I466" s="163"/>
      <c r="J466" s="164">
        <f t="shared" si="135"/>
        <v>0</v>
      </c>
      <c r="K466" s="165"/>
      <c r="L466" s="30"/>
      <c r="M466" s="166" t="s">
        <v>1</v>
      </c>
      <c r="N466" s="130" t="s">
        <v>37</v>
      </c>
      <c r="P466" s="167">
        <f t="shared" si="136"/>
        <v>0</v>
      </c>
      <c r="Q466" s="167">
        <v>0</v>
      </c>
      <c r="R466" s="167">
        <f t="shared" si="137"/>
        <v>0</v>
      </c>
      <c r="S466" s="167">
        <v>0</v>
      </c>
      <c r="T466" s="168">
        <f t="shared" si="138"/>
        <v>0</v>
      </c>
      <c r="AR466" s="169" t="s">
        <v>305</v>
      </c>
      <c r="AT466" s="169" t="s">
        <v>241</v>
      </c>
      <c r="AU466" s="169" t="s">
        <v>83</v>
      </c>
      <c r="AY466" s="13" t="s">
        <v>239</v>
      </c>
      <c r="BE466" s="97">
        <f t="shared" si="139"/>
        <v>0</v>
      </c>
      <c r="BF466" s="97">
        <f t="shared" si="140"/>
        <v>0</v>
      </c>
      <c r="BG466" s="97">
        <f t="shared" si="141"/>
        <v>0</v>
      </c>
      <c r="BH466" s="97">
        <f t="shared" si="142"/>
        <v>0</v>
      </c>
      <c r="BI466" s="97">
        <f t="shared" si="143"/>
        <v>0</v>
      </c>
      <c r="BJ466" s="13" t="s">
        <v>83</v>
      </c>
      <c r="BK466" s="97">
        <f t="shared" si="144"/>
        <v>0</v>
      </c>
      <c r="BL466" s="13" t="s">
        <v>305</v>
      </c>
      <c r="BM466" s="169" t="s">
        <v>1420</v>
      </c>
    </row>
    <row r="467" spans="2:65" s="1" customFormat="1" ht="49.15" customHeight="1" x14ac:dyDescent="0.2">
      <c r="B467" s="131"/>
      <c r="C467" s="158" t="s">
        <v>1421</v>
      </c>
      <c r="D467" s="158" t="s">
        <v>241</v>
      </c>
      <c r="E467" s="159" t="s">
        <v>1422</v>
      </c>
      <c r="F467" s="160" t="s">
        <v>4612</v>
      </c>
      <c r="G467" s="161" t="s">
        <v>353</v>
      </c>
      <c r="H467" s="162">
        <v>1</v>
      </c>
      <c r="I467" s="163"/>
      <c r="J467" s="164">
        <f t="shared" si="135"/>
        <v>0</v>
      </c>
      <c r="K467" s="165"/>
      <c r="L467" s="30"/>
      <c r="M467" s="166" t="s">
        <v>1</v>
      </c>
      <c r="N467" s="130" t="s">
        <v>37</v>
      </c>
      <c r="P467" s="167">
        <f t="shared" si="136"/>
        <v>0</v>
      </c>
      <c r="Q467" s="167">
        <v>0</v>
      </c>
      <c r="R467" s="167">
        <f t="shared" si="137"/>
        <v>0</v>
      </c>
      <c r="S467" s="167">
        <v>0</v>
      </c>
      <c r="T467" s="168">
        <f t="shared" si="138"/>
        <v>0</v>
      </c>
      <c r="AR467" s="169" t="s">
        <v>305</v>
      </c>
      <c r="AT467" s="169" t="s">
        <v>241</v>
      </c>
      <c r="AU467" s="169" t="s">
        <v>83</v>
      </c>
      <c r="AY467" s="13" t="s">
        <v>239</v>
      </c>
      <c r="BE467" s="97">
        <f t="shared" si="139"/>
        <v>0</v>
      </c>
      <c r="BF467" s="97">
        <f t="shared" si="140"/>
        <v>0</v>
      </c>
      <c r="BG467" s="97">
        <f t="shared" si="141"/>
        <v>0</v>
      </c>
      <c r="BH467" s="97">
        <f t="shared" si="142"/>
        <v>0</v>
      </c>
      <c r="BI467" s="97">
        <f t="shared" si="143"/>
        <v>0</v>
      </c>
      <c r="BJ467" s="13" t="s">
        <v>83</v>
      </c>
      <c r="BK467" s="97">
        <f t="shared" si="144"/>
        <v>0</v>
      </c>
      <c r="BL467" s="13" t="s">
        <v>305</v>
      </c>
      <c r="BM467" s="169" t="s">
        <v>1423</v>
      </c>
    </row>
    <row r="468" spans="2:65" s="1" customFormat="1" ht="37.9" customHeight="1" x14ac:dyDescent="0.2">
      <c r="B468" s="131"/>
      <c r="C468" s="158" t="s">
        <v>1424</v>
      </c>
      <c r="D468" s="158" t="s">
        <v>241</v>
      </c>
      <c r="E468" s="159" t="s">
        <v>1425</v>
      </c>
      <c r="F468" s="160" t="s">
        <v>4613</v>
      </c>
      <c r="G468" s="161" t="s">
        <v>353</v>
      </c>
      <c r="H468" s="162">
        <v>1</v>
      </c>
      <c r="I468" s="163"/>
      <c r="J468" s="164">
        <f t="shared" si="135"/>
        <v>0</v>
      </c>
      <c r="K468" s="165"/>
      <c r="L468" s="30"/>
      <c r="M468" s="166" t="s">
        <v>1</v>
      </c>
      <c r="N468" s="130" t="s">
        <v>37</v>
      </c>
      <c r="P468" s="167">
        <f t="shared" si="136"/>
        <v>0</v>
      </c>
      <c r="Q468" s="167">
        <v>0</v>
      </c>
      <c r="R468" s="167">
        <f t="shared" si="137"/>
        <v>0</v>
      </c>
      <c r="S468" s="167">
        <v>0</v>
      </c>
      <c r="T468" s="168">
        <f t="shared" si="138"/>
        <v>0</v>
      </c>
      <c r="AR468" s="169" t="s">
        <v>305</v>
      </c>
      <c r="AT468" s="169" t="s">
        <v>241</v>
      </c>
      <c r="AU468" s="169" t="s">
        <v>83</v>
      </c>
      <c r="AY468" s="13" t="s">
        <v>239</v>
      </c>
      <c r="BE468" s="97">
        <f t="shared" si="139"/>
        <v>0</v>
      </c>
      <c r="BF468" s="97">
        <f t="shared" si="140"/>
        <v>0</v>
      </c>
      <c r="BG468" s="97">
        <f t="shared" si="141"/>
        <v>0</v>
      </c>
      <c r="BH468" s="97">
        <f t="shared" si="142"/>
        <v>0</v>
      </c>
      <c r="BI468" s="97">
        <f t="shared" si="143"/>
        <v>0</v>
      </c>
      <c r="BJ468" s="13" t="s">
        <v>83</v>
      </c>
      <c r="BK468" s="97">
        <f t="shared" si="144"/>
        <v>0</v>
      </c>
      <c r="BL468" s="13" t="s">
        <v>305</v>
      </c>
      <c r="BM468" s="169" t="s">
        <v>1426</v>
      </c>
    </row>
    <row r="469" spans="2:65" s="1" customFormat="1" ht="44.25" customHeight="1" x14ac:dyDescent="0.2">
      <c r="B469" s="131"/>
      <c r="C469" s="158" t="s">
        <v>1427</v>
      </c>
      <c r="D469" s="158" t="s">
        <v>241</v>
      </c>
      <c r="E469" s="159" t="s">
        <v>1428</v>
      </c>
      <c r="F469" s="160" t="s">
        <v>1429</v>
      </c>
      <c r="G469" s="161" t="s">
        <v>353</v>
      </c>
      <c r="H469" s="162">
        <v>1</v>
      </c>
      <c r="I469" s="163"/>
      <c r="J469" s="164">
        <f t="shared" si="135"/>
        <v>0</v>
      </c>
      <c r="K469" s="165"/>
      <c r="L469" s="30"/>
      <c r="M469" s="166" t="s">
        <v>1</v>
      </c>
      <c r="N469" s="130" t="s">
        <v>37</v>
      </c>
      <c r="P469" s="167">
        <f t="shared" si="136"/>
        <v>0</v>
      </c>
      <c r="Q469" s="167">
        <v>0</v>
      </c>
      <c r="R469" s="167">
        <f t="shared" si="137"/>
        <v>0</v>
      </c>
      <c r="S469" s="167">
        <v>0</v>
      </c>
      <c r="T469" s="168">
        <f t="shared" si="138"/>
        <v>0</v>
      </c>
      <c r="AR469" s="169" t="s">
        <v>305</v>
      </c>
      <c r="AT469" s="169" t="s">
        <v>241</v>
      </c>
      <c r="AU469" s="169" t="s">
        <v>83</v>
      </c>
      <c r="AY469" s="13" t="s">
        <v>239</v>
      </c>
      <c r="BE469" s="97">
        <f t="shared" si="139"/>
        <v>0</v>
      </c>
      <c r="BF469" s="97">
        <f t="shared" si="140"/>
        <v>0</v>
      </c>
      <c r="BG469" s="97">
        <f t="shared" si="141"/>
        <v>0</v>
      </c>
      <c r="BH469" s="97">
        <f t="shared" si="142"/>
        <v>0</v>
      </c>
      <c r="BI469" s="97">
        <f t="shared" si="143"/>
        <v>0</v>
      </c>
      <c r="BJ469" s="13" t="s">
        <v>83</v>
      </c>
      <c r="BK469" s="97">
        <f t="shared" si="144"/>
        <v>0</v>
      </c>
      <c r="BL469" s="13" t="s">
        <v>305</v>
      </c>
      <c r="BM469" s="169" t="s">
        <v>1430</v>
      </c>
    </row>
    <row r="470" spans="2:65" s="1" customFormat="1" ht="55.5" customHeight="1" x14ac:dyDescent="0.2">
      <c r="B470" s="131"/>
      <c r="C470" s="158" t="s">
        <v>1431</v>
      </c>
      <c r="D470" s="158" t="s">
        <v>241</v>
      </c>
      <c r="E470" s="159" t="s">
        <v>1432</v>
      </c>
      <c r="F470" s="160" t="s">
        <v>1433</v>
      </c>
      <c r="G470" s="161" t="s">
        <v>353</v>
      </c>
      <c r="H470" s="162">
        <v>1</v>
      </c>
      <c r="I470" s="163"/>
      <c r="J470" s="164">
        <f t="shared" si="135"/>
        <v>0</v>
      </c>
      <c r="K470" s="165"/>
      <c r="L470" s="30"/>
      <c r="M470" s="166" t="s">
        <v>1</v>
      </c>
      <c r="N470" s="130" t="s">
        <v>37</v>
      </c>
      <c r="P470" s="167">
        <f t="shared" si="136"/>
        <v>0</v>
      </c>
      <c r="Q470" s="167">
        <v>0</v>
      </c>
      <c r="R470" s="167">
        <f t="shared" si="137"/>
        <v>0</v>
      </c>
      <c r="S470" s="167">
        <v>0</v>
      </c>
      <c r="T470" s="168">
        <f t="shared" si="138"/>
        <v>0</v>
      </c>
      <c r="AR470" s="169" t="s">
        <v>305</v>
      </c>
      <c r="AT470" s="169" t="s">
        <v>241</v>
      </c>
      <c r="AU470" s="169" t="s">
        <v>83</v>
      </c>
      <c r="AY470" s="13" t="s">
        <v>239</v>
      </c>
      <c r="BE470" s="97">
        <f t="shared" si="139"/>
        <v>0</v>
      </c>
      <c r="BF470" s="97">
        <f t="shared" si="140"/>
        <v>0</v>
      </c>
      <c r="BG470" s="97">
        <f t="shared" si="141"/>
        <v>0</v>
      </c>
      <c r="BH470" s="97">
        <f t="shared" si="142"/>
        <v>0</v>
      </c>
      <c r="BI470" s="97">
        <f t="shared" si="143"/>
        <v>0</v>
      </c>
      <c r="BJ470" s="13" t="s">
        <v>83</v>
      </c>
      <c r="BK470" s="97">
        <f t="shared" si="144"/>
        <v>0</v>
      </c>
      <c r="BL470" s="13" t="s">
        <v>305</v>
      </c>
      <c r="BM470" s="169" t="s">
        <v>1434</v>
      </c>
    </row>
    <row r="471" spans="2:65" s="1" customFormat="1" ht="37.9" customHeight="1" x14ac:dyDescent="0.2">
      <c r="B471" s="131"/>
      <c r="C471" s="158" t="s">
        <v>1435</v>
      </c>
      <c r="D471" s="158" t="s">
        <v>241</v>
      </c>
      <c r="E471" s="159" t="s">
        <v>1436</v>
      </c>
      <c r="F471" s="160" t="s">
        <v>1437</v>
      </c>
      <c r="G471" s="161" t="s">
        <v>353</v>
      </c>
      <c r="H471" s="162">
        <v>1</v>
      </c>
      <c r="I471" s="163"/>
      <c r="J471" s="164">
        <f t="shared" si="135"/>
        <v>0</v>
      </c>
      <c r="K471" s="165"/>
      <c r="L471" s="30"/>
      <c r="M471" s="166" t="s">
        <v>1</v>
      </c>
      <c r="N471" s="130" t="s">
        <v>37</v>
      </c>
      <c r="P471" s="167">
        <f t="shared" si="136"/>
        <v>0</v>
      </c>
      <c r="Q471" s="167">
        <v>0</v>
      </c>
      <c r="R471" s="167">
        <f t="shared" si="137"/>
        <v>0</v>
      </c>
      <c r="S471" s="167">
        <v>0</v>
      </c>
      <c r="T471" s="168">
        <f t="shared" si="138"/>
        <v>0</v>
      </c>
      <c r="AR471" s="169" t="s">
        <v>305</v>
      </c>
      <c r="AT471" s="169" t="s">
        <v>241</v>
      </c>
      <c r="AU471" s="169" t="s">
        <v>83</v>
      </c>
      <c r="AY471" s="13" t="s">
        <v>239</v>
      </c>
      <c r="BE471" s="97">
        <f t="shared" si="139"/>
        <v>0</v>
      </c>
      <c r="BF471" s="97">
        <f t="shared" si="140"/>
        <v>0</v>
      </c>
      <c r="BG471" s="97">
        <f t="shared" si="141"/>
        <v>0</v>
      </c>
      <c r="BH471" s="97">
        <f t="shared" si="142"/>
        <v>0</v>
      </c>
      <c r="BI471" s="97">
        <f t="shared" si="143"/>
        <v>0</v>
      </c>
      <c r="BJ471" s="13" t="s">
        <v>83</v>
      </c>
      <c r="BK471" s="97">
        <f t="shared" si="144"/>
        <v>0</v>
      </c>
      <c r="BL471" s="13" t="s">
        <v>305</v>
      </c>
      <c r="BM471" s="169" t="s">
        <v>1438</v>
      </c>
    </row>
    <row r="472" spans="2:65" s="1" customFormat="1" ht="49.15" customHeight="1" x14ac:dyDescent="0.2">
      <c r="B472" s="131"/>
      <c r="C472" s="158" t="s">
        <v>1439</v>
      </c>
      <c r="D472" s="158" t="s">
        <v>241</v>
      </c>
      <c r="E472" s="159" t="s">
        <v>1440</v>
      </c>
      <c r="F472" s="160" t="s">
        <v>1441</v>
      </c>
      <c r="G472" s="161" t="s">
        <v>353</v>
      </c>
      <c r="H472" s="162">
        <v>1</v>
      </c>
      <c r="I472" s="163"/>
      <c r="J472" s="164">
        <f t="shared" si="135"/>
        <v>0</v>
      </c>
      <c r="K472" s="165"/>
      <c r="L472" s="30"/>
      <c r="M472" s="166" t="s">
        <v>1</v>
      </c>
      <c r="N472" s="130" t="s">
        <v>37</v>
      </c>
      <c r="P472" s="167">
        <f t="shared" si="136"/>
        <v>0</v>
      </c>
      <c r="Q472" s="167">
        <v>0</v>
      </c>
      <c r="R472" s="167">
        <f t="shared" si="137"/>
        <v>0</v>
      </c>
      <c r="S472" s="167">
        <v>0</v>
      </c>
      <c r="T472" s="168">
        <f t="shared" si="138"/>
        <v>0</v>
      </c>
      <c r="AR472" s="169" t="s">
        <v>305</v>
      </c>
      <c r="AT472" s="169" t="s">
        <v>241</v>
      </c>
      <c r="AU472" s="169" t="s">
        <v>83</v>
      </c>
      <c r="AY472" s="13" t="s">
        <v>239</v>
      </c>
      <c r="BE472" s="97">
        <f t="shared" si="139"/>
        <v>0</v>
      </c>
      <c r="BF472" s="97">
        <f t="shared" si="140"/>
        <v>0</v>
      </c>
      <c r="BG472" s="97">
        <f t="shared" si="141"/>
        <v>0</v>
      </c>
      <c r="BH472" s="97">
        <f t="shared" si="142"/>
        <v>0</v>
      </c>
      <c r="BI472" s="97">
        <f t="shared" si="143"/>
        <v>0</v>
      </c>
      <c r="BJ472" s="13" t="s">
        <v>83</v>
      </c>
      <c r="BK472" s="97">
        <f t="shared" si="144"/>
        <v>0</v>
      </c>
      <c r="BL472" s="13" t="s">
        <v>305</v>
      </c>
      <c r="BM472" s="169" t="s">
        <v>1442</v>
      </c>
    </row>
    <row r="473" spans="2:65" s="1" customFormat="1" ht="49.15" customHeight="1" x14ac:dyDescent="0.2">
      <c r="B473" s="131"/>
      <c r="C473" s="158" t="s">
        <v>1443</v>
      </c>
      <c r="D473" s="158" t="s">
        <v>241</v>
      </c>
      <c r="E473" s="159" t="s">
        <v>1444</v>
      </c>
      <c r="F473" s="160" t="s">
        <v>1445</v>
      </c>
      <c r="G473" s="161" t="s">
        <v>353</v>
      </c>
      <c r="H473" s="162">
        <v>1</v>
      </c>
      <c r="I473" s="163"/>
      <c r="J473" s="164">
        <f t="shared" si="135"/>
        <v>0</v>
      </c>
      <c r="K473" s="165"/>
      <c r="L473" s="30"/>
      <c r="M473" s="166" t="s">
        <v>1</v>
      </c>
      <c r="N473" s="130" t="s">
        <v>37</v>
      </c>
      <c r="P473" s="167">
        <f t="shared" si="136"/>
        <v>0</v>
      </c>
      <c r="Q473" s="167">
        <v>0</v>
      </c>
      <c r="R473" s="167">
        <f t="shared" si="137"/>
        <v>0</v>
      </c>
      <c r="S473" s="167">
        <v>0</v>
      </c>
      <c r="T473" s="168">
        <f t="shared" si="138"/>
        <v>0</v>
      </c>
      <c r="AR473" s="169" t="s">
        <v>305</v>
      </c>
      <c r="AT473" s="169" t="s">
        <v>241</v>
      </c>
      <c r="AU473" s="169" t="s">
        <v>83</v>
      </c>
      <c r="AY473" s="13" t="s">
        <v>239</v>
      </c>
      <c r="BE473" s="97">
        <f t="shared" si="139"/>
        <v>0</v>
      </c>
      <c r="BF473" s="97">
        <f t="shared" si="140"/>
        <v>0</v>
      </c>
      <c r="BG473" s="97">
        <f t="shared" si="141"/>
        <v>0</v>
      </c>
      <c r="BH473" s="97">
        <f t="shared" si="142"/>
        <v>0</v>
      </c>
      <c r="BI473" s="97">
        <f t="shared" si="143"/>
        <v>0</v>
      </c>
      <c r="BJ473" s="13" t="s">
        <v>83</v>
      </c>
      <c r="BK473" s="97">
        <f t="shared" si="144"/>
        <v>0</v>
      </c>
      <c r="BL473" s="13" t="s">
        <v>305</v>
      </c>
      <c r="BM473" s="169" t="s">
        <v>1446</v>
      </c>
    </row>
    <row r="474" spans="2:65" s="1" customFormat="1" ht="49.15" customHeight="1" x14ac:dyDescent="0.2">
      <c r="B474" s="131"/>
      <c r="C474" s="158" t="s">
        <v>1447</v>
      </c>
      <c r="D474" s="158" t="s">
        <v>241</v>
      </c>
      <c r="E474" s="159" t="s">
        <v>1448</v>
      </c>
      <c r="F474" s="160" t="s">
        <v>1449</v>
      </c>
      <c r="G474" s="161" t="s">
        <v>353</v>
      </c>
      <c r="H474" s="162">
        <v>1</v>
      </c>
      <c r="I474" s="163"/>
      <c r="J474" s="164">
        <f t="shared" si="135"/>
        <v>0</v>
      </c>
      <c r="K474" s="165"/>
      <c r="L474" s="30"/>
      <c r="M474" s="166" t="s">
        <v>1</v>
      </c>
      <c r="N474" s="130" t="s">
        <v>37</v>
      </c>
      <c r="P474" s="167">
        <f t="shared" si="136"/>
        <v>0</v>
      </c>
      <c r="Q474" s="167">
        <v>0</v>
      </c>
      <c r="R474" s="167">
        <f t="shared" si="137"/>
        <v>0</v>
      </c>
      <c r="S474" s="167">
        <v>0</v>
      </c>
      <c r="T474" s="168">
        <f t="shared" si="138"/>
        <v>0</v>
      </c>
      <c r="AR474" s="169" t="s">
        <v>305</v>
      </c>
      <c r="AT474" s="169" t="s">
        <v>241</v>
      </c>
      <c r="AU474" s="169" t="s">
        <v>83</v>
      </c>
      <c r="AY474" s="13" t="s">
        <v>239</v>
      </c>
      <c r="BE474" s="97">
        <f t="shared" si="139"/>
        <v>0</v>
      </c>
      <c r="BF474" s="97">
        <f t="shared" si="140"/>
        <v>0</v>
      </c>
      <c r="BG474" s="97">
        <f t="shared" si="141"/>
        <v>0</v>
      </c>
      <c r="BH474" s="97">
        <f t="shared" si="142"/>
        <v>0</v>
      </c>
      <c r="BI474" s="97">
        <f t="shared" si="143"/>
        <v>0</v>
      </c>
      <c r="BJ474" s="13" t="s">
        <v>83</v>
      </c>
      <c r="BK474" s="97">
        <f t="shared" si="144"/>
        <v>0</v>
      </c>
      <c r="BL474" s="13" t="s">
        <v>305</v>
      </c>
      <c r="BM474" s="169" t="s">
        <v>1450</v>
      </c>
    </row>
    <row r="475" spans="2:65" s="1" customFormat="1" ht="44.25" customHeight="1" x14ac:dyDescent="0.2">
      <c r="B475" s="131"/>
      <c r="C475" s="158" t="s">
        <v>1451</v>
      </c>
      <c r="D475" s="158" t="s">
        <v>241</v>
      </c>
      <c r="E475" s="159" t="s">
        <v>1452</v>
      </c>
      <c r="F475" s="160" t="s">
        <v>1453</v>
      </c>
      <c r="G475" s="161" t="s">
        <v>353</v>
      </c>
      <c r="H475" s="162">
        <v>1</v>
      </c>
      <c r="I475" s="163"/>
      <c r="J475" s="164">
        <f t="shared" si="135"/>
        <v>0</v>
      </c>
      <c r="K475" s="165"/>
      <c r="L475" s="30"/>
      <c r="M475" s="166" t="s">
        <v>1</v>
      </c>
      <c r="N475" s="130" t="s">
        <v>37</v>
      </c>
      <c r="P475" s="167">
        <f t="shared" si="136"/>
        <v>0</v>
      </c>
      <c r="Q475" s="167">
        <v>0</v>
      </c>
      <c r="R475" s="167">
        <f t="shared" si="137"/>
        <v>0</v>
      </c>
      <c r="S475" s="167">
        <v>0</v>
      </c>
      <c r="T475" s="168">
        <f t="shared" si="138"/>
        <v>0</v>
      </c>
      <c r="AR475" s="169" t="s">
        <v>305</v>
      </c>
      <c r="AT475" s="169" t="s">
        <v>241</v>
      </c>
      <c r="AU475" s="169" t="s">
        <v>83</v>
      </c>
      <c r="AY475" s="13" t="s">
        <v>239</v>
      </c>
      <c r="BE475" s="97">
        <f t="shared" si="139"/>
        <v>0</v>
      </c>
      <c r="BF475" s="97">
        <f t="shared" si="140"/>
        <v>0</v>
      </c>
      <c r="BG475" s="97">
        <f t="shared" si="141"/>
        <v>0</v>
      </c>
      <c r="BH475" s="97">
        <f t="shared" si="142"/>
        <v>0</v>
      </c>
      <c r="BI475" s="97">
        <f t="shared" si="143"/>
        <v>0</v>
      </c>
      <c r="BJ475" s="13" t="s">
        <v>83</v>
      </c>
      <c r="BK475" s="97">
        <f t="shared" si="144"/>
        <v>0</v>
      </c>
      <c r="BL475" s="13" t="s">
        <v>305</v>
      </c>
      <c r="BM475" s="169" t="s">
        <v>1454</v>
      </c>
    </row>
    <row r="476" spans="2:65" s="1" customFormat="1" ht="44.25" customHeight="1" x14ac:dyDescent="0.2">
      <c r="B476" s="131"/>
      <c r="C476" s="158" t="s">
        <v>1455</v>
      </c>
      <c r="D476" s="158" t="s">
        <v>241</v>
      </c>
      <c r="E476" s="159" t="s">
        <v>1456</v>
      </c>
      <c r="F476" s="160" t="s">
        <v>1457</v>
      </c>
      <c r="G476" s="161" t="s">
        <v>353</v>
      </c>
      <c r="H476" s="162">
        <v>1</v>
      </c>
      <c r="I476" s="163"/>
      <c r="J476" s="164">
        <f t="shared" si="135"/>
        <v>0</v>
      </c>
      <c r="K476" s="165"/>
      <c r="L476" s="30"/>
      <c r="M476" s="166" t="s">
        <v>1</v>
      </c>
      <c r="N476" s="130" t="s">
        <v>37</v>
      </c>
      <c r="P476" s="167">
        <f t="shared" si="136"/>
        <v>0</v>
      </c>
      <c r="Q476" s="167">
        <v>0</v>
      </c>
      <c r="R476" s="167">
        <f t="shared" si="137"/>
        <v>0</v>
      </c>
      <c r="S476" s="167">
        <v>0</v>
      </c>
      <c r="T476" s="168">
        <f t="shared" si="138"/>
        <v>0</v>
      </c>
      <c r="AR476" s="169" t="s">
        <v>305</v>
      </c>
      <c r="AT476" s="169" t="s">
        <v>241</v>
      </c>
      <c r="AU476" s="169" t="s">
        <v>83</v>
      </c>
      <c r="AY476" s="13" t="s">
        <v>239</v>
      </c>
      <c r="BE476" s="97">
        <f t="shared" si="139"/>
        <v>0</v>
      </c>
      <c r="BF476" s="97">
        <f t="shared" si="140"/>
        <v>0</v>
      </c>
      <c r="BG476" s="97">
        <f t="shared" si="141"/>
        <v>0</v>
      </c>
      <c r="BH476" s="97">
        <f t="shared" si="142"/>
        <v>0</v>
      </c>
      <c r="BI476" s="97">
        <f t="shared" si="143"/>
        <v>0</v>
      </c>
      <c r="BJ476" s="13" t="s">
        <v>83</v>
      </c>
      <c r="BK476" s="97">
        <f t="shared" si="144"/>
        <v>0</v>
      </c>
      <c r="BL476" s="13" t="s">
        <v>305</v>
      </c>
      <c r="BM476" s="169" t="s">
        <v>1458</v>
      </c>
    </row>
    <row r="477" spans="2:65" s="1" customFormat="1" ht="44.25" customHeight="1" x14ac:dyDescent="0.2">
      <c r="B477" s="131"/>
      <c r="C477" s="158" t="s">
        <v>1459</v>
      </c>
      <c r="D477" s="158" t="s">
        <v>241</v>
      </c>
      <c r="E477" s="159" t="s">
        <v>1460</v>
      </c>
      <c r="F477" s="160" t="s">
        <v>1461</v>
      </c>
      <c r="G477" s="161" t="s">
        <v>353</v>
      </c>
      <c r="H477" s="162">
        <v>1</v>
      </c>
      <c r="I477" s="163"/>
      <c r="J477" s="164">
        <f t="shared" si="135"/>
        <v>0</v>
      </c>
      <c r="K477" s="165"/>
      <c r="L477" s="30"/>
      <c r="M477" s="166" t="s">
        <v>1</v>
      </c>
      <c r="N477" s="130" t="s">
        <v>37</v>
      </c>
      <c r="P477" s="167">
        <f t="shared" si="136"/>
        <v>0</v>
      </c>
      <c r="Q477" s="167">
        <v>0</v>
      </c>
      <c r="R477" s="167">
        <f t="shared" si="137"/>
        <v>0</v>
      </c>
      <c r="S477" s="167">
        <v>0</v>
      </c>
      <c r="T477" s="168">
        <f t="shared" si="138"/>
        <v>0</v>
      </c>
      <c r="AR477" s="169" t="s">
        <v>305</v>
      </c>
      <c r="AT477" s="169" t="s">
        <v>241</v>
      </c>
      <c r="AU477" s="169" t="s">
        <v>83</v>
      </c>
      <c r="AY477" s="13" t="s">
        <v>239</v>
      </c>
      <c r="BE477" s="97">
        <f t="shared" si="139"/>
        <v>0</v>
      </c>
      <c r="BF477" s="97">
        <f t="shared" si="140"/>
        <v>0</v>
      </c>
      <c r="BG477" s="97">
        <f t="shared" si="141"/>
        <v>0</v>
      </c>
      <c r="BH477" s="97">
        <f t="shared" si="142"/>
        <v>0</v>
      </c>
      <c r="BI477" s="97">
        <f t="shared" si="143"/>
        <v>0</v>
      </c>
      <c r="BJ477" s="13" t="s">
        <v>83</v>
      </c>
      <c r="BK477" s="97">
        <f t="shared" si="144"/>
        <v>0</v>
      </c>
      <c r="BL477" s="13" t="s">
        <v>305</v>
      </c>
      <c r="BM477" s="169" t="s">
        <v>1462</v>
      </c>
    </row>
    <row r="478" spans="2:65" s="1" customFormat="1" ht="49.15" customHeight="1" x14ac:dyDescent="0.2">
      <c r="B478" s="131"/>
      <c r="C478" s="158" t="s">
        <v>1463</v>
      </c>
      <c r="D478" s="158" t="s">
        <v>241</v>
      </c>
      <c r="E478" s="159" t="s">
        <v>1464</v>
      </c>
      <c r="F478" s="160" t="s">
        <v>1465</v>
      </c>
      <c r="G478" s="161" t="s">
        <v>353</v>
      </c>
      <c r="H478" s="162">
        <v>1</v>
      </c>
      <c r="I478" s="163"/>
      <c r="J478" s="164">
        <f t="shared" si="135"/>
        <v>0</v>
      </c>
      <c r="K478" s="165"/>
      <c r="L478" s="30"/>
      <c r="M478" s="166" t="s">
        <v>1</v>
      </c>
      <c r="N478" s="130" t="s">
        <v>37</v>
      </c>
      <c r="P478" s="167">
        <f t="shared" si="136"/>
        <v>0</v>
      </c>
      <c r="Q478" s="167">
        <v>0</v>
      </c>
      <c r="R478" s="167">
        <f t="shared" si="137"/>
        <v>0</v>
      </c>
      <c r="S478" s="167">
        <v>0</v>
      </c>
      <c r="T478" s="168">
        <f t="shared" si="138"/>
        <v>0</v>
      </c>
      <c r="AR478" s="169" t="s">
        <v>305</v>
      </c>
      <c r="AT478" s="169" t="s">
        <v>241</v>
      </c>
      <c r="AU478" s="169" t="s">
        <v>83</v>
      </c>
      <c r="AY478" s="13" t="s">
        <v>239</v>
      </c>
      <c r="BE478" s="97">
        <f t="shared" si="139"/>
        <v>0</v>
      </c>
      <c r="BF478" s="97">
        <f t="shared" si="140"/>
        <v>0</v>
      </c>
      <c r="BG478" s="97">
        <f t="shared" si="141"/>
        <v>0</v>
      </c>
      <c r="BH478" s="97">
        <f t="shared" si="142"/>
        <v>0</v>
      </c>
      <c r="BI478" s="97">
        <f t="shared" si="143"/>
        <v>0</v>
      </c>
      <c r="BJ478" s="13" t="s">
        <v>83</v>
      </c>
      <c r="BK478" s="97">
        <f t="shared" si="144"/>
        <v>0</v>
      </c>
      <c r="BL478" s="13" t="s">
        <v>305</v>
      </c>
      <c r="BM478" s="169" t="s">
        <v>1466</v>
      </c>
    </row>
    <row r="479" spans="2:65" s="1" customFormat="1" ht="49.15" customHeight="1" x14ac:dyDescent="0.2">
      <c r="B479" s="131"/>
      <c r="C479" s="158" t="s">
        <v>1467</v>
      </c>
      <c r="D479" s="158" t="s">
        <v>241</v>
      </c>
      <c r="E479" s="159" t="s">
        <v>1468</v>
      </c>
      <c r="F479" s="160" t="s">
        <v>1469</v>
      </c>
      <c r="G479" s="161" t="s">
        <v>353</v>
      </c>
      <c r="H479" s="162">
        <v>1</v>
      </c>
      <c r="I479" s="163"/>
      <c r="J479" s="164">
        <f t="shared" si="135"/>
        <v>0</v>
      </c>
      <c r="K479" s="165"/>
      <c r="L479" s="30"/>
      <c r="M479" s="166" t="s">
        <v>1</v>
      </c>
      <c r="N479" s="130" t="s">
        <v>37</v>
      </c>
      <c r="P479" s="167">
        <f t="shared" si="136"/>
        <v>0</v>
      </c>
      <c r="Q479" s="167">
        <v>0</v>
      </c>
      <c r="R479" s="167">
        <f t="shared" si="137"/>
        <v>0</v>
      </c>
      <c r="S479" s="167">
        <v>0</v>
      </c>
      <c r="T479" s="168">
        <f t="shared" si="138"/>
        <v>0</v>
      </c>
      <c r="AR479" s="169" t="s">
        <v>305</v>
      </c>
      <c r="AT479" s="169" t="s">
        <v>241</v>
      </c>
      <c r="AU479" s="169" t="s">
        <v>83</v>
      </c>
      <c r="AY479" s="13" t="s">
        <v>239</v>
      </c>
      <c r="BE479" s="97">
        <f t="shared" si="139"/>
        <v>0</v>
      </c>
      <c r="BF479" s="97">
        <f t="shared" si="140"/>
        <v>0</v>
      </c>
      <c r="BG479" s="97">
        <f t="shared" si="141"/>
        <v>0</v>
      </c>
      <c r="BH479" s="97">
        <f t="shared" si="142"/>
        <v>0</v>
      </c>
      <c r="BI479" s="97">
        <f t="shared" si="143"/>
        <v>0</v>
      </c>
      <c r="BJ479" s="13" t="s">
        <v>83</v>
      </c>
      <c r="BK479" s="97">
        <f t="shared" si="144"/>
        <v>0</v>
      </c>
      <c r="BL479" s="13" t="s">
        <v>305</v>
      </c>
      <c r="BM479" s="169" t="s">
        <v>1470</v>
      </c>
    </row>
    <row r="480" spans="2:65" s="1" customFormat="1" ht="49.15" customHeight="1" x14ac:dyDescent="0.2">
      <c r="B480" s="131"/>
      <c r="C480" s="158" t="s">
        <v>1471</v>
      </c>
      <c r="D480" s="158" t="s">
        <v>241</v>
      </c>
      <c r="E480" s="159" t="s">
        <v>1472</v>
      </c>
      <c r="F480" s="160" t="s">
        <v>1473</v>
      </c>
      <c r="G480" s="161" t="s">
        <v>353</v>
      </c>
      <c r="H480" s="162">
        <v>1</v>
      </c>
      <c r="I480" s="163"/>
      <c r="J480" s="164">
        <f t="shared" si="135"/>
        <v>0</v>
      </c>
      <c r="K480" s="165"/>
      <c r="L480" s="30"/>
      <c r="M480" s="166" t="s">
        <v>1</v>
      </c>
      <c r="N480" s="130" t="s">
        <v>37</v>
      </c>
      <c r="P480" s="167">
        <f t="shared" si="136"/>
        <v>0</v>
      </c>
      <c r="Q480" s="167">
        <v>0</v>
      </c>
      <c r="R480" s="167">
        <f t="shared" si="137"/>
        <v>0</v>
      </c>
      <c r="S480" s="167">
        <v>0</v>
      </c>
      <c r="T480" s="168">
        <f t="shared" si="138"/>
        <v>0</v>
      </c>
      <c r="AR480" s="169" t="s">
        <v>305</v>
      </c>
      <c r="AT480" s="169" t="s">
        <v>241</v>
      </c>
      <c r="AU480" s="169" t="s">
        <v>83</v>
      </c>
      <c r="AY480" s="13" t="s">
        <v>239</v>
      </c>
      <c r="BE480" s="97">
        <f t="shared" si="139"/>
        <v>0</v>
      </c>
      <c r="BF480" s="97">
        <f t="shared" si="140"/>
        <v>0</v>
      </c>
      <c r="BG480" s="97">
        <f t="shared" si="141"/>
        <v>0</v>
      </c>
      <c r="BH480" s="97">
        <f t="shared" si="142"/>
        <v>0</v>
      </c>
      <c r="BI480" s="97">
        <f t="shared" si="143"/>
        <v>0</v>
      </c>
      <c r="BJ480" s="13" t="s">
        <v>83</v>
      </c>
      <c r="BK480" s="97">
        <f t="shared" si="144"/>
        <v>0</v>
      </c>
      <c r="BL480" s="13" t="s">
        <v>305</v>
      </c>
      <c r="BM480" s="169" t="s">
        <v>1474</v>
      </c>
    </row>
    <row r="481" spans="2:65" s="1" customFormat="1" ht="49.15" customHeight="1" x14ac:dyDescent="0.2">
      <c r="B481" s="131"/>
      <c r="C481" s="158" t="s">
        <v>1475</v>
      </c>
      <c r="D481" s="158" t="s">
        <v>241</v>
      </c>
      <c r="E481" s="159" t="s">
        <v>1476</v>
      </c>
      <c r="F481" s="160" t="s">
        <v>1477</v>
      </c>
      <c r="G481" s="161" t="s">
        <v>353</v>
      </c>
      <c r="H481" s="162">
        <v>1</v>
      </c>
      <c r="I481" s="163"/>
      <c r="J481" s="164">
        <f t="shared" si="135"/>
        <v>0</v>
      </c>
      <c r="K481" s="165"/>
      <c r="L481" s="30"/>
      <c r="M481" s="166" t="s">
        <v>1</v>
      </c>
      <c r="N481" s="130" t="s">
        <v>37</v>
      </c>
      <c r="P481" s="167">
        <f t="shared" si="136"/>
        <v>0</v>
      </c>
      <c r="Q481" s="167">
        <v>0</v>
      </c>
      <c r="R481" s="167">
        <f t="shared" si="137"/>
        <v>0</v>
      </c>
      <c r="S481" s="167">
        <v>0</v>
      </c>
      <c r="T481" s="168">
        <f t="shared" si="138"/>
        <v>0</v>
      </c>
      <c r="AR481" s="169" t="s">
        <v>305</v>
      </c>
      <c r="AT481" s="169" t="s">
        <v>241</v>
      </c>
      <c r="AU481" s="169" t="s">
        <v>83</v>
      </c>
      <c r="AY481" s="13" t="s">
        <v>239</v>
      </c>
      <c r="BE481" s="97">
        <f t="shared" si="139"/>
        <v>0</v>
      </c>
      <c r="BF481" s="97">
        <f t="shared" si="140"/>
        <v>0</v>
      </c>
      <c r="BG481" s="97">
        <f t="shared" si="141"/>
        <v>0</v>
      </c>
      <c r="BH481" s="97">
        <f t="shared" si="142"/>
        <v>0</v>
      </c>
      <c r="BI481" s="97">
        <f t="shared" si="143"/>
        <v>0</v>
      </c>
      <c r="BJ481" s="13" t="s">
        <v>83</v>
      </c>
      <c r="BK481" s="97">
        <f t="shared" si="144"/>
        <v>0</v>
      </c>
      <c r="BL481" s="13" t="s">
        <v>305</v>
      </c>
      <c r="BM481" s="169" t="s">
        <v>1478</v>
      </c>
    </row>
    <row r="482" spans="2:65" s="1" customFormat="1" ht="49.15" customHeight="1" x14ac:dyDescent="0.2">
      <c r="B482" s="131"/>
      <c r="C482" s="158" t="s">
        <v>1479</v>
      </c>
      <c r="D482" s="158" t="s">
        <v>241</v>
      </c>
      <c r="E482" s="159" t="s">
        <v>1480</v>
      </c>
      <c r="F482" s="160" t="s">
        <v>1481</v>
      </c>
      <c r="G482" s="161" t="s">
        <v>353</v>
      </c>
      <c r="H482" s="162">
        <v>1</v>
      </c>
      <c r="I482" s="163"/>
      <c r="J482" s="164">
        <f t="shared" si="135"/>
        <v>0</v>
      </c>
      <c r="K482" s="165"/>
      <c r="L482" s="30"/>
      <c r="M482" s="166" t="s">
        <v>1</v>
      </c>
      <c r="N482" s="130" t="s">
        <v>37</v>
      </c>
      <c r="P482" s="167">
        <f t="shared" si="136"/>
        <v>0</v>
      </c>
      <c r="Q482" s="167">
        <v>0</v>
      </c>
      <c r="R482" s="167">
        <f t="shared" si="137"/>
        <v>0</v>
      </c>
      <c r="S482" s="167">
        <v>0</v>
      </c>
      <c r="T482" s="168">
        <f t="shared" si="138"/>
        <v>0</v>
      </c>
      <c r="AR482" s="169" t="s">
        <v>305</v>
      </c>
      <c r="AT482" s="169" t="s">
        <v>241</v>
      </c>
      <c r="AU482" s="169" t="s">
        <v>83</v>
      </c>
      <c r="AY482" s="13" t="s">
        <v>239</v>
      </c>
      <c r="BE482" s="97">
        <f t="shared" si="139"/>
        <v>0</v>
      </c>
      <c r="BF482" s="97">
        <f t="shared" si="140"/>
        <v>0</v>
      </c>
      <c r="BG482" s="97">
        <f t="shared" si="141"/>
        <v>0</v>
      </c>
      <c r="BH482" s="97">
        <f t="shared" si="142"/>
        <v>0</v>
      </c>
      <c r="BI482" s="97">
        <f t="shared" si="143"/>
        <v>0</v>
      </c>
      <c r="BJ482" s="13" t="s">
        <v>83</v>
      </c>
      <c r="BK482" s="97">
        <f t="shared" si="144"/>
        <v>0</v>
      </c>
      <c r="BL482" s="13" t="s">
        <v>305</v>
      </c>
      <c r="BM482" s="169" t="s">
        <v>1482</v>
      </c>
    </row>
    <row r="483" spans="2:65" s="1" customFormat="1" ht="44.25" customHeight="1" x14ac:dyDescent="0.2">
      <c r="B483" s="131"/>
      <c r="C483" s="158" t="s">
        <v>1483</v>
      </c>
      <c r="D483" s="158" t="s">
        <v>241</v>
      </c>
      <c r="E483" s="159" t="s">
        <v>1484</v>
      </c>
      <c r="F483" s="160" t="s">
        <v>1485</v>
      </c>
      <c r="G483" s="161" t="s">
        <v>353</v>
      </c>
      <c r="H483" s="162">
        <v>1</v>
      </c>
      <c r="I483" s="163"/>
      <c r="J483" s="164">
        <f t="shared" si="135"/>
        <v>0</v>
      </c>
      <c r="K483" s="165"/>
      <c r="L483" s="30"/>
      <c r="M483" s="166" t="s">
        <v>1</v>
      </c>
      <c r="N483" s="130" t="s">
        <v>37</v>
      </c>
      <c r="P483" s="167">
        <f t="shared" si="136"/>
        <v>0</v>
      </c>
      <c r="Q483" s="167">
        <v>0</v>
      </c>
      <c r="R483" s="167">
        <f t="shared" si="137"/>
        <v>0</v>
      </c>
      <c r="S483" s="167">
        <v>0</v>
      </c>
      <c r="T483" s="168">
        <f t="shared" si="138"/>
        <v>0</v>
      </c>
      <c r="AR483" s="169" t="s">
        <v>305</v>
      </c>
      <c r="AT483" s="169" t="s">
        <v>241</v>
      </c>
      <c r="AU483" s="169" t="s">
        <v>83</v>
      </c>
      <c r="AY483" s="13" t="s">
        <v>239</v>
      </c>
      <c r="BE483" s="97">
        <f t="shared" si="139"/>
        <v>0</v>
      </c>
      <c r="BF483" s="97">
        <f t="shared" si="140"/>
        <v>0</v>
      </c>
      <c r="BG483" s="97">
        <f t="shared" si="141"/>
        <v>0</v>
      </c>
      <c r="BH483" s="97">
        <f t="shared" si="142"/>
        <v>0</v>
      </c>
      <c r="BI483" s="97">
        <f t="shared" si="143"/>
        <v>0</v>
      </c>
      <c r="BJ483" s="13" t="s">
        <v>83</v>
      </c>
      <c r="BK483" s="97">
        <f t="shared" si="144"/>
        <v>0</v>
      </c>
      <c r="BL483" s="13" t="s">
        <v>305</v>
      </c>
      <c r="BM483" s="169" t="s">
        <v>1486</v>
      </c>
    </row>
    <row r="484" spans="2:65" s="1" customFormat="1" ht="44.25" customHeight="1" x14ac:dyDescent="0.2">
      <c r="B484" s="131"/>
      <c r="C484" s="158" t="s">
        <v>1487</v>
      </c>
      <c r="D484" s="158" t="s">
        <v>241</v>
      </c>
      <c r="E484" s="159" t="s">
        <v>1488</v>
      </c>
      <c r="F484" s="160" t="s">
        <v>1489</v>
      </c>
      <c r="G484" s="161" t="s">
        <v>353</v>
      </c>
      <c r="H484" s="162">
        <v>1</v>
      </c>
      <c r="I484" s="163"/>
      <c r="J484" s="164">
        <f t="shared" si="135"/>
        <v>0</v>
      </c>
      <c r="K484" s="165"/>
      <c r="L484" s="30"/>
      <c r="M484" s="166" t="s">
        <v>1</v>
      </c>
      <c r="N484" s="130" t="s">
        <v>37</v>
      </c>
      <c r="P484" s="167">
        <f t="shared" si="136"/>
        <v>0</v>
      </c>
      <c r="Q484" s="167">
        <v>0</v>
      </c>
      <c r="R484" s="167">
        <f t="shared" si="137"/>
        <v>0</v>
      </c>
      <c r="S484" s="167">
        <v>0</v>
      </c>
      <c r="T484" s="168">
        <f t="shared" si="138"/>
        <v>0</v>
      </c>
      <c r="AR484" s="169" t="s">
        <v>305</v>
      </c>
      <c r="AT484" s="169" t="s">
        <v>241</v>
      </c>
      <c r="AU484" s="169" t="s">
        <v>83</v>
      </c>
      <c r="AY484" s="13" t="s">
        <v>239</v>
      </c>
      <c r="BE484" s="97">
        <f t="shared" si="139"/>
        <v>0</v>
      </c>
      <c r="BF484" s="97">
        <f t="shared" si="140"/>
        <v>0</v>
      </c>
      <c r="BG484" s="97">
        <f t="shared" si="141"/>
        <v>0</v>
      </c>
      <c r="BH484" s="97">
        <f t="shared" si="142"/>
        <v>0</v>
      </c>
      <c r="BI484" s="97">
        <f t="shared" si="143"/>
        <v>0</v>
      </c>
      <c r="BJ484" s="13" t="s">
        <v>83</v>
      </c>
      <c r="BK484" s="97">
        <f t="shared" si="144"/>
        <v>0</v>
      </c>
      <c r="BL484" s="13" t="s">
        <v>305</v>
      </c>
      <c r="BM484" s="169" t="s">
        <v>1490</v>
      </c>
    </row>
    <row r="485" spans="2:65" s="1" customFormat="1" ht="44.25" customHeight="1" x14ac:dyDescent="0.2">
      <c r="B485" s="131"/>
      <c r="C485" s="158" t="s">
        <v>1491</v>
      </c>
      <c r="D485" s="158" t="s">
        <v>241</v>
      </c>
      <c r="E485" s="159" t="s">
        <v>1492</v>
      </c>
      <c r="F485" s="160" t="s">
        <v>1493</v>
      </c>
      <c r="G485" s="161" t="s">
        <v>353</v>
      </c>
      <c r="H485" s="162">
        <v>1</v>
      </c>
      <c r="I485" s="163"/>
      <c r="J485" s="164">
        <f t="shared" si="135"/>
        <v>0</v>
      </c>
      <c r="K485" s="165"/>
      <c r="L485" s="30"/>
      <c r="M485" s="166" t="s">
        <v>1</v>
      </c>
      <c r="N485" s="130" t="s">
        <v>37</v>
      </c>
      <c r="P485" s="167">
        <f t="shared" si="136"/>
        <v>0</v>
      </c>
      <c r="Q485" s="167">
        <v>0</v>
      </c>
      <c r="R485" s="167">
        <f t="shared" si="137"/>
        <v>0</v>
      </c>
      <c r="S485" s="167">
        <v>0</v>
      </c>
      <c r="T485" s="168">
        <f t="shared" si="138"/>
        <v>0</v>
      </c>
      <c r="AR485" s="169" t="s">
        <v>305</v>
      </c>
      <c r="AT485" s="169" t="s">
        <v>241</v>
      </c>
      <c r="AU485" s="169" t="s">
        <v>83</v>
      </c>
      <c r="AY485" s="13" t="s">
        <v>239</v>
      </c>
      <c r="BE485" s="97">
        <f t="shared" si="139"/>
        <v>0</v>
      </c>
      <c r="BF485" s="97">
        <f t="shared" si="140"/>
        <v>0</v>
      </c>
      <c r="BG485" s="97">
        <f t="shared" si="141"/>
        <v>0</v>
      </c>
      <c r="BH485" s="97">
        <f t="shared" si="142"/>
        <v>0</v>
      </c>
      <c r="BI485" s="97">
        <f t="shared" si="143"/>
        <v>0</v>
      </c>
      <c r="BJ485" s="13" t="s">
        <v>83</v>
      </c>
      <c r="BK485" s="97">
        <f t="shared" si="144"/>
        <v>0</v>
      </c>
      <c r="BL485" s="13" t="s">
        <v>305</v>
      </c>
      <c r="BM485" s="169" t="s">
        <v>1494</v>
      </c>
    </row>
    <row r="486" spans="2:65" s="1" customFormat="1" ht="49.15" customHeight="1" x14ac:dyDescent="0.2">
      <c r="B486" s="131"/>
      <c r="C486" s="158" t="s">
        <v>1495</v>
      </c>
      <c r="D486" s="158" t="s">
        <v>241</v>
      </c>
      <c r="E486" s="159" t="s">
        <v>1496</v>
      </c>
      <c r="F486" s="160" t="s">
        <v>1497</v>
      </c>
      <c r="G486" s="161" t="s">
        <v>353</v>
      </c>
      <c r="H486" s="162">
        <v>1</v>
      </c>
      <c r="I486" s="163"/>
      <c r="J486" s="164">
        <f t="shared" si="135"/>
        <v>0</v>
      </c>
      <c r="K486" s="165"/>
      <c r="L486" s="30"/>
      <c r="M486" s="166" t="s">
        <v>1</v>
      </c>
      <c r="N486" s="130" t="s">
        <v>37</v>
      </c>
      <c r="P486" s="167">
        <f t="shared" si="136"/>
        <v>0</v>
      </c>
      <c r="Q486" s="167">
        <v>0</v>
      </c>
      <c r="R486" s="167">
        <f t="shared" si="137"/>
        <v>0</v>
      </c>
      <c r="S486" s="167">
        <v>0</v>
      </c>
      <c r="T486" s="168">
        <f t="shared" si="138"/>
        <v>0</v>
      </c>
      <c r="AR486" s="169" t="s">
        <v>305</v>
      </c>
      <c r="AT486" s="169" t="s">
        <v>241</v>
      </c>
      <c r="AU486" s="169" t="s">
        <v>83</v>
      </c>
      <c r="AY486" s="13" t="s">
        <v>239</v>
      </c>
      <c r="BE486" s="97">
        <f t="shared" si="139"/>
        <v>0</v>
      </c>
      <c r="BF486" s="97">
        <f t="shared" si="140"/>
        <v>0</v>
      </c>
      <c r="BG486" s="97">
        <f t="shared" si="141"/>
        <v>0</v>
      </c>
      <c r="BH486" s="97">
        <f t="shared" si="142"/>
        <v>0</v>
      </c>
      <c r="BI486" s="97">
        <f t="shared" si="143"/>
        <v>0</v>
      </c>
      <c r="BJ486" s="13" t="s">
        <v>83</v>
      </c>
      <c r="BK486" s="97">
        <f t="shared" si="144"/>
        <v>0</v>
      </c>
      <c r="BL486" s="13" t="s">
        <v>305</v>
      </c>
      <c r="BM486" s="169" t="s">
        <v>1498</v>
      </c>
    </row>
    <row r="487" spans="2:65" s="1" customFormat="1" ht="49.15" customHeight="1" x14ac:dyDescent="0.2">
      <c r="B487" s="131"/>
      <c r="C487" s="158" t="s">
        <v>1499</v>
      </c>
      <c r="D487" s="158" t="s">
        <v>241</v>
      </c>
      <c r="E487" s="159" t="s">
        <v>1500</v>
      </c>
      <c r="F487" s="160" t="s">
        <v>1501</v>
      </c>
      <c r="G487" s="161" t="s">
        <v>353</v>
      </c>
      <c r="H487" s="162">
        <v>1</v>
      </c>
      <c r="I487" s="163"/>
      <c r="J487" s="164">
        <f t="shared" si="135"/>
        <v>0</v>
      </c>
      <c r="K487" s="165"/>
      <c r="L487" s="30"/>
      <c r="M487" s="166" t="s">
        <v>1</v>
      </c>
      <c r="N487" s="130" t="s">
        <v>37</v>
      </c>
      <c r="P487" s="167">
        <f t="shared" si="136"/>
        <v>0</v>
      </c>
      <c r="Q487" s="167">
        <v>0</v>
      </c>
      <c r="R487" s="167">
        <f t="shared" si="137"/>
        <v>0</v>
      </c>
      <c r="S487" s="167">
        <v>0</v>
      </c>
      <c r="T487" s="168">
        <f t="shared" si="138"/>
        <v>0</v>
      </c>
      <c r="AR487" s="169" t="s">
        <v>305</v>
      </c>
      <c r="AT487" s="169" t="s">
        <v>241</v>
      </c>
      <c r="AU487" s="169" t="s">
        <v>83</v>
      </c>
      <c r="AY487" s="13" t="s">
        <v>239</v>
      </c>
      <c r="BE487" s="97">
        <f t="shared" si="139"/>
        <v>0</v>
      </c>
      <c r="BF487" s="97">
        <f t="shared" si="140"/>
        <v>0</v>
      </c>
      <c r="BG487" s="97">
        <f t="shared" si="141"/>
        <v>0</v>
      </c>
      <c r="BH487" s="97">
        <f t="shared" si="142"/>
        <v>0</v>
      </c>
      <c r="BI487" s="97">
        <f t="shared" si="143"/>
        <v>0</v>
      </c>
      <c r="BJ487" s="13" t="s">
        <v>83</v>
      </c>
      <c r="BK487" s="97">
        <f t="shared" si="144"/>
        <v>0</v>
      </c>
      <c r="BL487" s="13" t="s">
        <v>305</v>
      </c>
      <c r="BM487" s="169" t="s">
        <v>1502</v>
      </c>
    </row>
    <row r="488" spans="2:65" s="1" customFormat="1" ht="49.15" customHeight="1" x14ac:dyDescent="0.2">
      <c r="B488" s="131"/>
      <c r="C488" s="158" t="s">
        <v>1503</v>
      </c>
      <c r="D488" s="158" t="s">
        <v>241</v>
      </c>
      <c r="E488" s="159" t="s">
        <v>1504</v>
      </c>
      <c r="F488" s="160" t="s">
        <v>1505</v>
      </c>
      <c r="G488" s="161" t="s">
        <v>353</v>
      </c>
      <c r="H488" s="162">
        <v>1</v>
      </c>
      <c r="I488" s="163"/>
      <c r="J488" s="164">
        <f t="shared" si="135"/>
        <v>0</v>
      </c>
      <c r="K488" s="165"/>
      <c r="L488" s="30"/>
      <c r="M488" s="166" t="s">
        <v>1</v>
      </c>
      <c r="N488" s="130" t="s">
        <v>37</v>
      </c>
      <c r="P488" s="167">
        <f t="shared" si="136"/>
        <v>0</v>
      </c>
      <c r="Q488" s="167">
        <v>0</v>
      </c>
      <c r="R488" s="167">
        <f t="shared" si="137"/>
        <v>0</v>
      </c>
      <c r="S488" s="167">
        <v>0</v>
      </c>
      <c r="T488" s="168">
        <f t="shared" si="138"/>
        <v>0</v>
      </c>
      <c r="AR488" s="169" t="s">
        <v>305</v>
      </c>
      <c r="AT488" s="169" t="s">
        <v>241</v>
      </c>
      <c r="AU488" s="169" t="s">
        <v>83</v>
      </c>
      <c r="AY488" s="13" t="s">
        <v>239</v>
      </c>
      <c r="BE488" s="97">
        <f t="shared" si="139"/>
        <v>0</v>
      </c>
      <c r="BF488" s="97">
        <f t="shared" si="140"/>
        <v>0</v>
      </c>
      <c r="BG488" s="97">
        <f t="shared" si="141"/>
        <v>0</v>
      </c>
      <c r="BH488" s="97">
        <f t="shared" si="142"/>
        <v>0</v>
      </c>
      <c r="BI488" s="97">
        <f t="shared" si="143"/>
        <v>0</v>
      </c>
      <c r="BJ488" s="13" t="s">
        <v>83</v>
      </c>
      <c r="BK488" s="97">
        <f t="shared" si="144"/>
        <v>0</v>
      </c>
      <c r="BL488" s="13" t="s">
        <v>305</v>
      </c>
      <c r="BM488" s="169" t="s">
        <v>1506</v>
      </c>
    </row>
    <row r="489" spans="2:65" s="1" customFormat="1" ht="49.15" customHeight="1" x14ac:dyDescent="0.2">
      <c r="B489" s="131"/>
      <c r="C489" s="158" t="s">
        <v>1507</v>
      </c>
      <c r="D489" s="158" t="s">
        <v>241</v>
      </c>
      <c r="E489" s="159" t="s">
        <v>1508</v>
      </c>
      <c r="F489" s="160" t="s">
        <v>1509</v>
      </c>
      <c r="G489" s="161" t="s">
        <v>353</v>
      </c>
      <c r="H489" s="162">
        <v>1</v>
      </c>
      <c r="I489" s="163"/>
      <c r="J489" s="164">
        <f t="shared" si="135"/>
        <v>0</v>
      </c>
      <c r="K489" s="165"/>
      <c r="L489" s="30"/>
      <c r="M489" s="166" t="s">
        <v>1</v>
      </c>
      <c r="N489" s="130" t="s">
        <v>37</v>
      </c>
      <c r="P489" s="167">
        <f t="shared" si="136"/>
        <v>0</v>
      </c>
      <c r="Q489" s="167">
        <v>0</v>
      </c>
      <c r="R489" s="167">
        <f t="shared" si="137"/>
        <v>0</v>
      </c>
      <c r="S489" s="167">
        <v>0</v>
      </c>
      <c r="T489" s="168">
        <f t="shared" si="138"/>
        <v>0</v>
      </c>
      <c r="AR489" s="169" t="s">
        <v>305</v>
      </c>
      <c r="AT489" s="169" t="s">
        <v>241</v>
      </c>
      <c r="AU489" s="169" t="s">
        <v>83</v>
      </c>
      <c r="AY489" s="13" t="s">
        <v>239</v>
      </c>
      <c r="BE489" s="97">
        <f t="shared" si="139"/>
        <v>0</v>
      </c>
      <c r="BF489" s="97">
        <f t="shared" si="140"/>
        <v>0</v>
      </c>
      <c r="BG489" s="97">
        <f t="shared" si="141"/>
        <v>0</v>
      </c>
      <c r="BH489" s="97">
        <f t="shared" si="142"/>
        <v>0</v>
      </c>
      <c r="BI489" s="97">
        <f t="shared" si="143"/>
        <v>0</v>
      </c>
      <c r="BJ489" s="13" t="s">
        <v>83</v>
      </c>
      <c r="BK489" s="97">
        <f t="shared" si="144"/>
        <v>0</v>
      </c>
      <c r="BL489" s="13" t="s">
        <v>305</v>
      </c>
      <c r="BM489" s="169" t="s">
        <v>1510</v>
      </c>
    </row>
    <row r="490" spans="2:65" s="1" customFormat="1" ht="44.25" customHeight="1" x14ac:dyDescent="0.2">
      <c r="B490" s="131"/>
      <c r="C490" s="158" t="s">
        <v>1511</v>
      </c>
      <c r="D490" s="158" t="s">
        <v>241</v>
      </c>
      <c r="E490" s="159" t="s">
        <v>1512</v>
      </c>
      <c r="F490" s="160" t="s">
        <v>1513</v>
      </c>
      <c r="G490" s="161" t="s">
        <v>353</v>
      </c>
      <c r="H490" s="162">
        <v>1</v>
      </c>
      <c r="I490" s="163"/>
      <c r="J490" s="164">
        <f t="shared" si="135"/>
        <v>0</v>
      </c>
      <c r="K490" s="165"/>
      <c r="L490" s="30"/>
      <c r="M490" s="166" t="s">
        <v>1</v>
      </c>
      <c r="N490" s="130" t="s">
        <v>37</v>
      </c>
      <c r="P490" s="167">
        <f t="shared" si="136"/>
        <v>0</v>
      </c>
      <c r="Q490" s="167">
        <v>0</v>
      </c>
      <c r="R490" s="167">
        <f t="shared" si="137"/>
        <v>0</v>
      </c>
      <c r="S490" s="167">
        <v>0</v>
      </c>
      <c r="T490" s="168">
        <f t="shared" si="138"/>
        <v>0</v>
      </c>
      <c r="AR490" s="169" t="s">
        <v>305</v>
      </c>
      <c r="AT490" s="169" t="s">
        <v>241</v>
      </c>
      <c r="AU490" s="169" t="s">
        <v>83</v>
      </c>
      <c r="AY490" s="13" t="s">
        <v>239</v>
      </c>
      <c r="BE490" s="97">
        <f t="shared" si="139"/>
        <v>0</v>
      </c>
      <c r="BF490" s="97">
        <f t="shared" si="140"/>
        <v>0</v>
      </c>
      <c r="BG490" s="97">
        <f t="shared" si="141"/>
        <v>0</v>
      </c>
      <c r="BH490" s="97">
        <f t="shared" si="142"/>
        <v>0</v>
      </c>
      <c r="BI490" s="97">
        <f t="shared" si="143"/>
        <v>0</v>
      </c>
      <c r="BJ490" s="13" t="s">
        <v>83</v>
      </c>
      <c r="BK490" s="97">
        <f t="shared" si="144"/>
        <v>0</v>
      </c>
      <c r="BL490" s="13" t="s">
        <v>305</v>
      </c>
      <c r="BM490" s="169" t="s">
        <v>1514</v>
      </c>
    </row>
    <row r="491" spans="2:65" s="1" customFormat="1" ht="49.15" customHeight="1" x14ac:dyDescent="0.2">
      <c r="B491" s="131"/>
      <c r="C491" s="158" t="s">
        <v>1515</v>
      </c>
      <c r="D491" s="158" t="s">
        <v>241</v>
      </c>
      <c r="E491" s="159" t="s">
        <v>1516</v>
      </c>
      <c r="F491" s="160" t="s">
        <v>1517</v>
      </c>
      <c r="G491" s="161" t="s">
        <v>353</v>
      </c>
      <c r="H491" s="162">
        <v>1</v>
      </c>
      <c r="I491" s="163"/>
      <c r="J491" s="164">
        <f t="shared" si="135"/>
        <v>0</v>
      </c>
      <c r="K491" s="165"/>
      <c r="L491" s="30"/>
      <c r="M491" s="166" t="s">
        <v>1</v>
      </c>
      <c r="N491" s="130" t="s">
        <v>37</v>
      </c>
      <c r="P491" s="167">
        <f t="shared" si="136"/>
        <v>0</v>
      </c>
      <c r="Q491" s="167">
        <v>0</v>
      </c>
      <c r="R491" s="167">
        <f t="shared" si="137"/>
        <v>0</v>
      </c>
      <c r="S491" s="167">
        <v>0</v>
      </c>
      <c r="T491" s="168">
        <f t="shared" si="138"/>
        <v>0</v>
      </c>
      <c r="AR491" s="169" t="s">
        <v>305</v>
      </c>
      <c r="AT491" s="169" t="s">
        <v>241</v>
      </c>
      <c r="AU491" s="169" t="s">
        <v>83</v>
      </c>
      <c r="AY491" s="13" t="s">
        <v>239</v>
      </c>
      <c r="BE491" s="97">
        <f t="shared" si="139"/>
        <v>0</v>
      </c>
      <c r="BF491" s="97">
        <f t="shared" si="140"/>
        <v>0</v>
      </c>
      <c r="BG491" s="97">
        <f t="shared" si="141"/>
        <v>0</v>
      </c>
      <c r="BH491" s="97">
        <f t="shared" si="142"/>
        <v>0</v>
      </c>
      <c r="BI491" s="97">
        <f t="shared" si="143"/>
        <v>0</v>
      </c>
      <c r="BJ491" s="13" t="s">
        <v>83</v>
      </c>
      <c r="BK491" s="97">
        <f t="shared" si="144"/>
        <v>0</v>
      </c>
      <c r="BL491" s="13" t="s">
        <v>305</v>
      </c>
      <c r="BM491" s="169" t="s">
        <v>1518</v>
      </c>
    </row>
    <row r="492" spans="2:65" s="1" customFormat="1" ht="49.15" customHeight="1" x14ac:dyDescent="0.2">
      <c r="B492" s="131"/>
      <c r="C492" s="158" t="s">
        <v>1519</v>
      </c>
      <c r="D492" s="158" t="s">
        <v>241</v>
      </c>
      <c r="E492" s="159" t="s">
        <v>1520</v>
      </c>
      <c r="F492" s="160" t="s">
        <v>1521</v>
      </c>
      <c r="G492" s="161" t="s">
        <v>353</v>
      </c>
      <c r="H492" s="162">
        <v>1</v>
      </c>
      <c r="I492" s="163"/>
      <c r="J492" s="164">
        <f t="shared" si="135"/>
        <v>0</v>
      </c>
      <c r="K492" s="165"/>
      <c r="L492" s="30"/>
      <c r="M492" s="166" t="s">
        <v>1</v>
      </c>
      <c r="N492" s="130" t="s">
        <v>37</v>
      </c>
      <c r="P492" s="167">
        <f t="shared" si="136"/>
        <v>0</v>
      </c>
      <c r="Q492" s="167">
        <v>0</v>
      </c>
      <c r="R492" s="167">
        <f t="shared" si="137"/>
        <v>0</v>
      </c>
      <c r="S492" s="167">
        <v>0</v>
      </c>
      <c r="T492" s="168">
        <f t="shared" si="138"/>
        <v>0</v>
      </c>
      <c r="AR492" s="169" t="s">
        <v>305</v>
      </c>
      <c r="AT492" s="169" t="s">
        <v>241</v>
      </c>
      <c r="AU492" s="169" t="s">
        <v>83</v>
      </c>
      <c r="AY492" s="13" t="s">
        <v>239</v>
      </c>
      <c r="BE492" s="97">
        <f t="shared" si="139"/>
        <v>0</v>
      </c>
      <c r="BF492" s="97">
        <f t="shared" si="140"/>
        <v>0</v>
      </c>
      <c r="BG492" s="97">
        <f t="shared" si="141"/>
        <v>0</v>
      </c>
      <c r="BH492" s="97">
        <f t="shared" si="142"/>
        <v>0</v>
      </c>
      <c r="BI492" s="97">
        <f t="shared" si="143"/>
        <v>0</v>
      </c>
      <c r="BJ492" s="13" t="s">
        <v>83</v>
      </c>
      <c r="BK492" s="97">
        <f t="shared" si="144"/>
        <v>0</v>
      </c>
      <c r="BL492" s="13" t="s">
        <v>305</v>
      </c>
      <c r="BM492" s="169" t="s">
        <v>1522</v>
      </c>
    </row>
    <row r="493" spans="2:65" s="1" customFormat="1" ht="49.15" customHeight="1" x14ac:dyDescent="0.2">
      <c r="B493" s="131"/>
      <c r="C493" s="158" t="s">
        <v>1523</v>
      </c>
      <c r="D493" s="158" t="s">
        <v>241</v>
      </c>
      <c r="E493" s="159" t="s">
        <v>1524</v>
      </c>
      <c r="F493" s="160" t="s">
        <v>1525</v>
      </c>
      <c r="G493" s="161" t="s">
        <v>353</v>
      </c>
      <c r="H493" s="162">
        <v>1</v>
      </c>
      <c r="I493" s="163"/>
      <c r="J493" s="164">
        <f t="shared" si="135"/>
        <v>0</v>
      </c>
      <c r="K493" s="165"/>
      <c r="L493" s="30"/>
      <c r="M493" s="166" t="s">
        <v>1</v>
      </c>
      <c r="N493" s="130" t="s">
        <v>37</v>
      </c>
      <c r="P493" s="167">
        <f t="shared" si="136"/>
        <v>0</v>
      </c>
      <c r="Q493" s="167">
        <v>0</v>
      </c>
      <c r="R493" s="167">
        <f t="shared" si="137"/>
        <v>0</v>
      </c>
      <c r="S493" s="167">
        <v>0</v>
      </c>
      <c r="T493" s="168">
        <f t="shared" si="138"/>
        <v>0</v>
      </c>
      <c r="AR493" s="169" t="s">
        <v>305</v>
      </c>
      <c r="AT493" s="169" t="s">
        <v>241</v>
      </c>
      <c r="AU493" s="169" t="s">
        <v>83</v>
      </c>
      <c r="AY493" s="13" t="s">
        <v>239</v>
      </c>
      <c r="BE493" s="97">
        <f t="shared" si="139"/>
        <v>0</v>
      </c>
      <c r="BF493" s="97">
        <f t="shared" si="140"/>
        <v>0</v>
      </c>
      <c r="BG493" s="97">
        <f t="shared" si="141"/>
        <v>0</v>
      </c>
      <c r="BH493" s="97">
        <f t="shared" si="142"/>
        <v>0</v>
      </c>
      <c r="BI493" s="97">
        <f t="shared" si="143"/>
        <v>0</v>
      </c>
      <c r="BJ493" s="13" t="s">
        <v>83</v>
      </c>
      <c r="BK493" s="97">
        <f t="shared" si="144"/>
        <v>0</v>
      </c>
      <c r="BL493" s="13" t="s">
        <v>305</v>
      </c>
      <c r="BM493" s="169" t="s">
        <v>1526</v>
      </c>
    </row>
    <row r="494" spans="2:65" s="1" customFormat="1" ht="44.25" customHeight="1" x14ac:dyDescent="0.2">
      <c r="B494" s="131"/>
      <c r="C494" s="158" t="s">
        <v>1527</v>
      </c>
      <c r="D494" s="158" t="s">
        <v>241</v>
      </c>
      <c r="E494" s="159" t="s">
        <v>1528</v>
      </c>
      <c r="F494" s="160" t="s">
        <v>1529</v>
      </c>
      <c r="G494" s="161" t="s">
        <v>353</v>
      </c>
      <c r="H494" s="162">
        <v>1</v>
      </c>
      <c r="I494" s="163"/>
      <c r="J494" s="164">
        <f t="shared" si="135"/>
        <v>0</v>
      </c>
      <c r="K494" s="165"/>
      <c r="L494" s="30"/>
      <c r="M494" s="166" t="s">
        <v>1</v>
      </c>
      <c r="N494" s="130" t="s">
        <v>37</v>
      </c>
      <c r="P494" s="167">
        <f t="shared" si="136"/>
        <v>0</v>
      </c>
      <c r="Q494" s="167">
        <v>0</v>
      </c>
      <c r="R494" s="167">
        <f t="shared" si="137"/>
        <v>0</v>
      </c>
      <c r="S494" s="167">
        <v>0</v>
      </c>
      <c r="T494" s="168">
        <f t="shared" si="138"/>
        <v>0</v>
      </c>
      <c r="AR494" s="169" t="s">
        <v>305</v>
      </c>
      <c r="AT494" s="169" t="s">
        <v>241</v>
      </c>
      <c r="AU494" s="169" t="s">
        <v>83</v>
      </c>
      <c r="AY494" s="13" t="s">
        <v>239</v>
      </c>
      <c r="BE494" s="97">
        <f t="shared" si="139"/>
        <v>0</v>
      </c>
      <c r="BF494" s="97">
        <f t="shared" si="140"/>
        <v>0</v>
      </c>
      <c r="BG494" s="97">
        <f t="shared" si="141"/>
        <v>0</v>
      </c>
      <c r="BH494" s="97">
        <f t="shared" si="142"/>
        <v>0</v>
      </c>
      <c r="BI494" s="97">
        <f t="shared" si="143"/>
        <v>0</v>
      </c>
      <c r="BJ494" s="13" t="s">
        <v>83</v>
      </c>
      <c r="BK494" s="97">
        <f t="shared" si="144"/>
        <v>0</v>
      </c>
      <c r="BL494" s="13" t="s">
        <v>305</v>
      </c>
      <c r="BM494" s="169" t="s">
        <v>1530</v>
      </c>
    </row>
    <row r="495" spans="2:65" s="1" customFormat="1" ht="44.25" customHeight="1" x14ac:dyDescent="0.2">
      <c r="B495" s="131"/>
      <c r="C495" s="158" t="s">
        <v>1531</v>
      </c>
      <c r="D495" s="158" t="s">
        <v>241</v>
      </c>
      <c r="E495" s="159" t="s">
        <v>1532</v>
      </c>
      <c r="F495" s="160" t="s">
        <v>1533</v>
      </c>
      <c r="G495" s="161" t="s">
        <v>353</v>
      </c>
      <c r="H495" s="162">
        <v>1</v>
      </c>
      <c r="I495" s="163"/>
      <c r="J495" s="164">
        <f t="shared" si="135"/>
        <v>0</v>
      </c>
      <c r="K495" s="165"/>
      <c r="L495" s="30"/>
      <c r="M495" s="166" t="s">
        <v>1</v>
      </c>
      <c r="N495" s="130" t="s">
        <v>37</v>
      </c>
      <c r="P495" s="167">
        <f t="shared" si="136"/>
        <v>0</v>
      </c>
      <c r="Q495" s="167">
        <v>0</v>
      </c>
      <c r="R495" s="167">
        <f t="shared" si="137"/>
        <v>0</v>
      </c>
      <c r="S495" s="167">
        <v>0</v>
      </c>
      <c r="T495" s="168">
        <f t="shared" si="138"/>
        <v>0</v>
      </c>
      <c r="AR495" s="169" t="s">
        <v>305</v>
      </c>
      <c r="AT495" s="169" t="s">
        <v>241</v>
      </c>
      <c r="AU495" s="169" t="s">
        <v>83</v>
      </c>
      <c r="AY495" s="13" t="s">
        <v>239</v>
      </c>
      <c r="BE495" s="97">
        <f t="shared" si="139"/>
        <v>0</v>
      </c>
      <c r="BF495" s="97">
        <f t="shared" si="140"/>
        <v>0</v>
      </c>
      <c r="BG495" s="97">
        <f t="shared" si="141"/>
        <v>0</v>
      </c>
      <c r="BH495" s="97">
        <f t="shared" si="142"/>
        <v>0</v>
      </c>
      <c r="BI495" s="97">
        <f t="shared" si="143"/>
        <v>0</v>
      </c>
      <c r="BJ495" s="13" t="s">
        <v>83</v>
      </c>
      <c r="BK495" s="97">
        <f t="shared" si="144"/>
        <v>0</v>
      </c>
      <c r="BL495" s="13" t="s">
        <v>305</v>
      </c>
      <c r="BM495" s="169" t="s">
        <v>1534</v>
      </c>
    </row>
    <row r="496" spans="2:65" s="1" customFormat="1" ht="37.9" customHeight="1" x14ac:dyDescent="0.2">
      <c r="B496" s="131"/>
      <c r="C496" s="158" t="s">
        <v>1535</v>
      </c>
      <c r="D496" s="158" t="s">
        <v>241</v>
      </c>
      <c r="E496" s="159" t="s">
        <v>1536</v>
      </c>
      <c r="F496" s="160" t="s">
        <v>1537</v>
      </c>
      <c r="G496" s="161" t="s">
        <v>353</v>
      </c>
      <c r="H496" s="162">
        <v>1</v>
      </c>
      <c r="I496" s="163"/>
      <c r="J496" s="164">
        <f t="shared" si="135"/>
        <v>0</v>
      </c>
      <c r="K496" s="165"/>
      <c r="L496" s="30"/>
      <c r="M496" s="166" t="s">
        <v>1</v>
      </c>
      <c r="N496" s="130" t="s">
        <v>37</v>
      </c>
      <c r="P496" s="167">
        <f t="shared" si="136"/>
        <v>0</v>
      </c>
      <c r="Q496" s="167">
        <v>0</v>
      </c>
      <c r="R496" s="167">
        <f t="shared" si="137"/>
        <v>0</v>
      </c>
      <c r="S496" s="167">
        <v>0</v>
      </c>
      <c r="T496" s="168">
        <f t="shared" si="138"/>
        <v>0</v>
      </c>
      <c r="AR496" s="169" t="s">
        <v>305</v>
      </c>
      <c r="AT496" s="169" t="s">
        <v>241</v>
      </c>
      <c r="AU496" s="169" t="s">
        <v>83</v>
      </c>
      <c r="AY496" s="13" t="s">
        <v>239</v>
      </c>
      <c r="BE496" s="97">
        <f t="shared" si="139"/>
        <v>0</v>
      </c>
      <c r="BF496" s="97">
        <f t="shared" si="140"/>
        <v>0</v>
      </c>
      <c r="BG496" s="97">
        <f t="shared" si="141"/>
        <v>0</v>
      </c>
      <c r="BH496" s="97">
        <f t="shared" si="142"/>
        <v>0</v>
      </c>
      <c r="BI496" s="97">
        <f t="shared" si="143"/>
        <v>0</v>
      </c>
      <c r="BJ496" s="13" t="s">
        <v>83</v>
      </c>
      <c r="BK496" s="97">
        <f t="shared" si="144"/>
        <v>0</v>
      </c>
      <c r="BL496" s="13" t="s">
        <v>305</v>
      </c>
      <c r="BM496" s="169" t="s">
        <v>1538</v>
      </c>
    </row>
    <row r="497" spans="2:65" s="1" customFormat="1" ht="24.2" customHeight="1" x14ac:dyDescent="0.2">
      <c r="B497" s="131"/>
      <c r="C497" s="158" t="s">
        <v>1539</v>
      </c>
      <c r="D497" s="158" t="s">
        <v>241</v>
      </c>
      <c r="E497" s="159" t="s">
        <v>1540</v>
      </c>
      <c r="F497" s="160" t="s">
        <v>1541</v>
      </c>
      <c r="G497" s="161" t="s">
        <v>1082</v>
      </c>
      <c r="H497" s="181"/>
      <c r="I497" s="163"/>
      <c r="J497" s="164">
        <f t="shared" si="135"/>
        <v>0</v>
      </c>
      <c r="K497" s="165"/>
      <c r="L497" s="30"/>
      <c r="M497" s="166" t="s">
        <v>1</v>
      </c>
      <c r="N497" s="130" t="s">
        <v>37</v>
      </c>
      <c r="P497" s="167">
        <f t="shared" si="136"/>
        <v>0</v>
      </c>
      <c r="Q497" s="167">
        <v>0</v>
      </c>
      <c r="R497" s="167">
        <f t="shared" si="137"/>
        <v>0</v>
      </c>
      <c r="S497" s="167">
        <v>0</v>
      </c>
      <c r="T497" s="168">
        <f t="shared" si="138"/>
        <v>0</v>
      </c>
      <c r="AR497" s="169" t="s">
        <v>305</v>
      </c>
      <c r="AT497" s="169" t="s">
        <v>241</v>
      </c>
      <c r="AU497" s="169" t="s">
        <v>83</v>
      </c>
      <c r="AY497" s="13" t="s">
        <v>239</v>
      </c>
      <c r="BE497" s="97">
        <f t="shared" si="139"/>
        <v>0</v>
      </c>
      <c r="BF497" s="97">
        <f t="shared" si="140"/>
        <v>0</v>
      </c>
      <c r="BG497" s="97">
        <f t="shared" si="141"/>
        <v>0</v>
      </c>
      <c r="BH497" s="97">
        <f t="shared" si="142"/>
        <v>0</v>
      </c>
      <c r="BI497" s="97">
        <f t="shared" si="143"/>
        <v>0</v>
      </c>
      <c r="BJ497" s="13" t="s">
        <v>83</v>
      </c>
      <c r="BK497" s="97">
        <f t="shared" si="144"/>
        <v>0</v>
      </c>
      <c r="BL497" s="13" t="s">
        <v>305</v>
      </c>
      <c r="BM497" s="169" t="s">
        <v>1542</v>
      </c>
    </row>
    <row r="498" spans="2:65" s="11" customFormat="1" ht="22.9" customHeight="1" x14ac:dyDescent="0.2">
      <c r="B498" s="146"/>
      <c r="D498" s="147" t="s">
        <v>70</v>
      </c>
      <c r="E498" s="156" t="s">
        <v>1543</v>
      </c>
      <c r="F498" s="156" t="s">
        <v>1544</v>
      </c>
      <c r="I498" s="149"/>
      <c r="J498" s="157">
        <f>BK498</f>
        <v>0</v>
      </c>
      <c r="L498" s="146"/>
      <c r="M498" s="151"/>
      <c r="P498" s="152">
        <f>SUM(P499:P574)</f>
        <v>0</v>
      </c>
      <c r="R498" s="152">
        <f>SUM(R499:R574)</f>
        <v>4.7001176999999998</v>
      </c>
      <c r="T498" s="153">
        <f>SUM(T499:T574)</f>
        <v>0</v>
      </c>
      <c r="AR498" s="147" t="s">
        <v>83</v>
      </c>
      <c r="AT498" s="154" t="s">
        <v>70</v>
      </c>
      <c r="AU498" s="154" t="s">
        <v>78</v>
      </c>
      <c r="AY498" s="147" t="s">
        <v>239</v>
      </c>
      <c r="BK498" s="205">
        <f>SUM(BK499:BK574)</f>
        <v>0</v>
      </c>
    </row>
    <row r="499" spans="2:65" s="1" customFormat="1" ht="37.9" customHeight="1" x14ac:dyDescent="0.2">
      <c r="B499" s="131"/>
      <c r="C499" s="158" t="s">
        <v>1545</v>
      </c>
      <c r="D499" s="158" t="s">
        <v>241</v>
      </c>
      <c r="E499" s="159" t="s">
        <v>1546</v>
      </c>
      <c r="F499" s="160" t="s">
        <v>1547</v>
      </c>
      <c r="G499" s="161" t="s">
        <v>353</v>
      </c>
      <c r="H499" s="162">
        <v>1</v>
      </c>
      <c r="I499" s="163"/>
      <c r="J499" s="164">
        <f t="shared" ref="J499:J532" si="145">ROUND(I499*H499,2)</f>
        <v>0</v>
      </c>
      <c r="K499" s="165"/>
      <c r="L499" s="30"/>
      <c r="M499" s="166" t="s">
        <v>1</v>
      </c>
      <c r="N499" s="130" t="s">
        <v>37</v>
      </c>
      <c r="P499" s="167">
        <f t="shared" ref="P499:P532" si="146">O499*H499</f>
        <v>0</v>
      </c>
      <c r="Q499" s="167">
        <v>0</v>
      </c>
      <c r="R499" s="167">
        <f t="shared" ref="R499:R532" si="147">Q499*H499</f>
        <v>0</v>
      </c>
      <c r="S499" s="167">
        <v>0</v>
      </c>
      <c r="T499" s="168">
        <f t="shared" ref="T499:T532" si="148">S499*H499</f>
        <v>0</v>
      </c>
      <c r="AR499" s="169" t="s">
        <v>305</v>
      </c>
      <c r="AT499" s="169" t="s">
        <v>241</v>
      </c>
      <c r="AU499" s="169" t="s">
        <v>83</v>
      </c>
      <c r="AY499" s="13" t="s">
        <v>239</v>
      </c>
      <c r="BE499" s="97">
        <f t="shared" ref="BE499:BE532" si="149">IF(N499="základná",J499,0)</f>
        <v>0</v>
      </c>
      <c r="BF499" s="97">
        <f t="shared" ref="BF499:BF532" si="150">IF(N499="znížená",J499,0)</f>
        <v>0</v>
      </c>
      <c r="BG499" s="97">
        <f t="shared" ref="BG499:BG532" si="151">IF(N499="zákl. prenesená",J499,0)</f>
        <v>0</v>
      </c>
      <c r="BH499" s="97">
        <f t="shared" ref="BH499:BH532" si="152">IF(N499="zníž. prenesená",J499,0)</f>
        <v>0</v>
      </c>
      <c r="BI499" s="97">
        <f t="shared" ref="BI499:BI532" si="153">IF(N499="nulová",J499,0)</f>
        <v>0</v>
      </c>
      <c r="BJ499" s="13" t="s">
        <v>83</v>
      </c>
      <c r="BK499" s="97">
        <f>ROUND(I499*H499,2)</f>
        <v>0</v>
      </c>
      <c r="BL499" s="13" t="s">
        <v>305</v>
      </c>
      <c r="BM499" s="169" t="s">
        <v>1548</v>
      </c>
    </row>
    <row r="500" spans="2:65" s="1" customFormat="1" ht="55.5" customHeight="1" x14ac:dyDescent="0.2">
      <c r="B500" s="131"/>
      <c r="C500" s="158" t="s">
        <v>1549</v>
      </c>
      <c r="D500" s="158" t="s">
        <v>241</v>
      </c>
      <c r="E500" s="159" t="s">
        <v>1550</v>
      </c>
      <c r="F500" s="160" t="s">
        <v>1551</v>
      </c>
      <c r="G500" s="161" t="s">
        <v>353</v>
      </c>
      <c r="H500" s="162">
        <v>12</v>
      </c>
      <c r="I500" s="163"/>
      <c r="J500" s="164">
        <f t="shared" si="145"/>
        <v>0</v>
      </c>
      <c r="K500" s="165"/>
      <c r="L500" s="30"/>
      <c r="M500" s="166" t="s">
        <v>1</v>
      </c>
      <c r="N500" s="130" t="s">
        <v>37</v>
      </c>
      <c r="P500" s="167">
        <f t="shared" si="146"/>
        <v>0</v>
      </c>
      <c r="Q500" s="167">
        <v>0</v>
      </c>
      <c r="R500" s="167">
        <f t="shared" si="147"/>
        <v>0</v>
      </c>
      <c r="S500" s="167">
        <v>0</v>
      </c>
      <c r="T500" s="168">
        <f t="shared" si="148"/>
        <v>0</v>
      </c>
      <c r="AR500" s="169" t="s">
        <v>305</v>
      </c>
      <c r="AT500" s="169" t="s">
        <v>241</v>
      </c>
      <c r="AU500" s="169" t="s">
        <v>83</v>
      </c>
      <c r="AY500" s="13" t="s">
        <v>239</v>
      </c>
      <c r="BE500" s="97">
        <f t="shared" si="149"/>
        <v>0</v>
      </c>
      <c r="BF500" s="97">
        <f t="shared" si="150"/>
        <v>0</v>
      </c>
      <c r="BG500" s="97">
        <f t="shared" si="151"/>
        <v>0</v>
      </c>
      <c r="BH500" s="97">
        <f t="shared" si="152"/>
        <v>0</v>
      </c>
      <c r="BI500" s="97">
        <f t="shared" si="153"/>
        <v>0</v>
      </c>
      <c r="BJ500" s="13" t="s">
        <v>83</v>
      </c>
      <c r="BK500" s="97">
        <f t="shared" ref="BK500:BK532" si="154">ROUND(I500*H500,2)</f>
        <v>0</v>
      </c>
      <c r="BL500" s="13" t="s">
        <v>305</v>
      </c>
      <c r="BM500" s="169" t="s">
        <v>1552</v>
      </c>
    </row>
    <row r="501" spans="2:65" s="1" customFormat="1" ht="55.5" customHeight="1" x14ac:dyDescent="0.2">
      <c r="B501" s="131"/>
      <c r="C501" s="158" t="s">
        <v>1553</v>
      </c>
      <c r="D501" s="158" t="s">
        <v>241</v>
      </c>
      <c r="E501" s="159" t="s">
        <v>1554</v>
      </c>
      <c r="F501" s="160" t="s">
        <v>1555</v>
      </c>
      <c r="G501" s="161" t="s">
        <v>353</v>
      </c>
      <c r="H501" s="162">
        <v>5</v>
      </c>
      <c r="I501" s="163"/>
      <c r="J501" s="164">
        <f t="shared" si="145"/>
        <v>0</v>
      </c>
      <c r="K501" s="165"/>
      <c r="L501" s="30"/>
      <c r="M501" s="166" t="s">
        <v>1</v>
      </c>
      <c r="N501" s="130" t="s">
        <v>37</v>
      </c>
      <c r="P501" s="167">
        <f t="shared" si="146"/>
        <v>0</v>
      </c>
      <c r="Q501" s="167">
        <v>0</v>
      </c>
      <c r="R501" s="167">
        <f t="shared" si="147"/>
        <v>0</v>
      </c>
      <c r="S501" s="167">
        <v>0</v>
      </c>
      <c r="T501" s="168">
        <f t="shared" si="148"/>
        <v>0</v>
      </c>
      <c r="AR501" s="169" t="s">
        <v>305</v>
      </c>
      <c r="AT501" s="169" t="s">
        <v>241</v>
      </c>
      <c r="AU501" s="169" t="s">
        <v>83</v>
      </c>
      <c r="AY501" s="13" t="s">
        <v>239</v>
      </c>
      <c r="BE501" s="97">
        <f t="shared" si="149"/>
        <v>0</v>
      </c>
      <c r="BF501" s="97">
        <f t="shared" si="150"/>
        <v>0</v>
      </c>
      <c r="BG501" s="97">
        <f t="shared" si="151"/>
        <v>0</v>
      </c>
      <c r="BH501" s="97">
        <f t="shared" si="152"/>
        <v>0</v>
      </c>
      <c r="BI501" s="97">
        <f t="shared" si="153"/>
        <v>0</v>
      </c>
      <c r="BJ501" s="13" t="s">
        <v>83</v>
      </c>
      <c r="BK501" s="97">
        <f t="shared" si="154"/>
        <v>0</v>
      </c>
      <c r="BL501" s="13" t="s">
        <v>305</v>
      </c>
      <c r="BM501" s="169" t="s">
        <v>1556</v>
      </c>
    </row>
    <row r="502" spans="2:65" s="1" customFormat="1" ht="55.5" customHeight="1" x14ac:dyDescent="0.2">
      <c r="B502" s="131"/>
      <c r="C502" s="158" t="s">
        <v>1557</v>
      </c>
      <c r="D502" s="158" t="s">
        <v>241</v>
      </c>
      <c r="E502" s="159" t="s">
        <v>1558</v>
      </c>
      <c r="F502" s="160" t="s">
        <v>1559</v>
      </c>
      <c r="G502" s="161" t="s">
        <v>353</v>
      </c>
      <c r="H502" s="162">
        <v>4</v>
      </c>
      <c r="I502" s="163"/>
      <c r="J502" s="164">
        <f t="shared" si="145"/>
        <v>0</v>
      </c>
      <c r="K502" s="165"/>
      <c r="L502" s="30"/>
      <c r="M502" s="166" t="s">
        <v>1</v>
      </c>
      <c r="N502" s="130" t="s">
        <v>37</v>
      </c>
      <c r="P502" s="167">
        <f t="shared" si="146"/>
        <v>0</v>
      </c>
      <c r="Q502" s="167">
        <v>0</v>
      </c>
      <c r="R502" s="167">
        <f t="shared" si="147"/>
        <v>0</v>
      </c>
      <c r="S502" s="167">
        <v>0</v>
      </c>
      <c r="T502" s="168">
        <f t="shared" si="148"/>
        <v>0</v>
      </c>
      <c r="AR502" s="169" t="s">
        <v>305</v>
      </c>
      <c r="AT502" s="169" t="s">
        <v>241</v>
      </c>
      <c r="AU502" s="169" t="s">
        <v>83</v>
      </c>
      <c r="AY502" s="13" t="s">
        <v>239</v>
      </c>
      <c r="BE502" s="97">
        <f t="shared" si="149"/>
        <v>0</v>
      </c>
      <c r="BF502" s="97">
        <f t="shared" si="150"/>
        <v>0</v>
      </c>
      <c r="BG502" s="97">
        <f t="shared" si="151"/>
        <v>0</v>
      </c>
      <c r="BH502" s="97">
        <f t="shared" si="152"/>
        <v>0</v>
      </c>
      <c r="BI502" s="97">
        <f t="shared" si="153"/>
        <v>0</v>
      </c>
      <c r="BJ502" s="13" t="s">
        <v>83</v>
      </c>
      <c r="BK502" s="97">
        <f t="shared" si="154"/>
        <v>0</v>
      </c>
      <c r="BL502" s="13" t="s">
        <v>305</v>
      </c>
      <c r="BM502" s="169" t="s">
        <v>1560</v>
      </c>
    </row>
    <row r="503" spans="2:65" s="1" customFormat="1" ht="55.5" customHeight="1" x14ac:dyDescent="0.2">
      <c r="B503" s="131"/>
      <c r="C503" s="158" t="s">
        <v>1561</v>
      </c>
      <c r="D503" s="158" t="s">
        <v>241</v>
      </c>
      <c r="E503" s="159" t="s">
        <v>1562</v>
      </c>
      <c r="F503" s="160" t="s">
        <v>1563</v>
      </c>
      <c r="G503" s="161" t="s">
        <v>353</v>
      </c>
      <c r="H503" s="162">
        <v>3</v>
      </c>
      <c r="I503" s="163"/>
      <c r="J503" s="164">
        <f t="shared" si="145"/>
        <v>0</v>
      </c>
      <c r="K503" s="165"/>
      <c r="L503" s="30"/>
      <c r="M503" s="166" t="s">
        <v>1</v>
      </c>
      <c r="N503" s="130" t="s">
        <v>37</v>
      </c>
      <c r="P503" s="167">
        <f t="shared" si="146"/>
        <v>0</v>
      </c>
      <c r="Q503" s="167">
        <v>0</v>
      </c>
      <c r="R503" s="167">
        <f t="shared" si="147"/>
        <v>0</v>
      </c>
      <c r="S503" s="167">
        <v>0</v>
      </c>
      <c r="T503" s="168">
        <f t="shared" si="148"/>
        <v>0</v>
      </c>
      <c r="AR503" s="169" t="s">
        <v>305</v>
      </c>
      <c r="AT503" s="169" t="s">
        <v>241</v>
      </c>
      <c r="AU503" s="169" t="s">
        <v>83</v>
      </c>
      <c r="AY503" s="13" t="s">
        <v>239</v>
      </c>
      <c r="BE503" s="97">
        <f t="shared" si="149"/>
        <v>0</v>
      </c>
      <c r="BF503" s="97">
        <f t="shared" si="150"/>
        <v>0</v>
      </c>
      <c r="BG503" s="97">
        <f t="shared" si="151"/>
        <v>0</v>
      </c>
      <c r="BH503" s="97">
        <f t="shared" si="152"/>
        <v>0</v>
      </c>
      <c r="BI503" s="97">
        <f t="shared" si="153"/>
        <v>0</v>
      </c>
      <c r="BJ503" s="13" t="s">
        <v>83</v>
      </c>
      <c r="BK503" s="97">
        <f t="shared" si="154"/>
        <v>0</v>
      </c>
      <c r="BL503" s="13" t="s">
        <v>305</v>
      </c>
      <c r="BM503" s="169" t="s">
        <v>1564</v>
      </c>
    </row>
    <row r="504" spans="2:65" s="1" customFormat="1" ht="62.65" customHeight="1" x14ac:dyDescent="0.2">
      <c r="B504" s="131"/>
      <c r="C504" s="158" t="s">
        <v>1565</v>
      </c>
      <c r="D504" s="158" t="s">
        <v>241</v>
      </c>
      <c r="E504" s="159" t="s">
        <v>1566</v>
      </c>
      <c r="F504" s="160" t="s">
        <v>1567</v>
      </c>
      <c r="G504" s="161" t="s">
        <v>353</v>
      </c>
      <c r="H504" s="162">
        <v>1</v>
      </c>
      <c r="I504" s="163"/>
      <c r="J504" s="164">
        <f t="shared" si="145"/>
        <v>0</v>
      </c>
      <c r="K504" s="165"/>
      <c r="L504" s="30"/>
      <c r="M504" s="166" t="s">
        <v>1</v>
      </c>
      <c r="N504" s="130" t="s">
        <v>37</v>
      </c>
      <c r="P504" s="167">
        <f t="shared" si="146"/>
        <v>0</v>
      </c>
      <c r="Q504" s="167">
        <v>0</v>
      </c>
      <c r="R504" s="167">
        <f t="shared" si="147"/>
        <v>0</v>
      </c>
      <c r="S504" s="167">
        <v>0</v>
      </c>
      <c r="T504" s="168">
        <f t="shared" si="148"/>
        <v>0</v>
      </c>
      <c r="AR504" s="169" t="s">
        <v>305</v>
      </c>
      <c r="AT504" s="169" t="s">
        <v>241</v>
      </c>
      <c r="AU504" s="169" t="s">
        <v>83</v>
      </c>
      <c r="AY504" s="13" t="s">
        <v>239</v>
      </c>
      <c r="BE504" s="97">
        <f t="shared" si="149"/>
        <v>0</v>
      </c>
      <c r="BF504" s="97">
        <f t="shared" si="150"/>
        <v>0</v>
      </c>
      <c r="BG504" s="97">
        <f t="shared" si="151"/>
        <v>0</v>
      </c>
      <c r="BH504" s="97">
        <f t="shared" si="152"/>
        <v>0</v>
      </c>
      <c r="BI504" s="97">
        <f t="shared" si="153"/>
        <v>0</v>
      </c>
      <c r="BJ504" s="13" t="s">
        <v>83</v>
      </c>
      <c r="BK504" s="97">
        <f t="shared" si="154"/>
        <v>0</v>
      </c>
      <c r="BL504" s="13" t="s">
        <v>305</v>
      </c>
      <c r="BM504" s="169" t="s">
        <v>1568</v>
      </c>
    </row>
    <row r="505" spans="2:65" s="1" customFormat="1" ht="55.5" customHeight="1" x14ac:dyDescent="0.2">
      <c r="B505" s="131"/>
      <c r="C505" s="158" t="s">
        <v>1569</v>
      </c>
      <c r="D505" s="158" t="s">
        <v>241</v>
      </c>
      <c r="E505" s="159" t="s">
        <v>1570</v>
      </c>
      <c r="F505" s="160" t="s">
        <v>1571</v>
      </c>
      <c r="G505" s="161" t="s">
        <v>353</v>
      </c>
      <c r="H505" s="162">
        <v>1</v>
      </c>
      <c r="I505" s="163"/>
      <c r="J505" s="164">
        <f t="shared" si="145"/>
        <v>0</v>
      </c>
      <c r="K505" s="165"/>
      <c r="L505" s="30"/>
      <c r="M505" s="166" t="s">
        <v>1</v>
      </c>
      <c r="N505" s="130" t="s">
        <v>37</v>
      </c>
      <c r="P505" s="167">
        <f t="shared" si="146"/>
        <v>0</v>
      </c>
      <c r="Q505" s="167">
        <v>0</v>
      </c>
      <c r="R505" s="167">
        <f t="shared" si="147"/>
        <v>0</v>
      </c>
      <c r="S505" s="167">
        <v>0</v>
      </c>
      <c r="T505" s="168">
        <f t="shared" si="148"/>
        <v>0</v>
      </c>
      <c r="AR505" s="169" t="s">
        <v>305</v>
      </c>
      <c r="AT505" s="169" t="s">
        <v>241</v>
      </c>
      <c r="AU505" s="169" t="s">
        <v>83</v>
      </c>
      <c r="AY505" s="13" t="s">
        <v>239</v>
      </c>
      <c r="BE505" s="97">
        <f t="shared" si="149"/>
        <v>0</v>
      </c>
      <c r="BF505" s="97">
        <f t="shared" si="150"/>
        <v>0</v>
      </c>
      <c r="BG505" s="97">
        <f t="shared" si="151"/>
        <v>0</v>
      </c>
      <c r="BH505" s="97">
        <f t="shared" si="152"/>
        <v>0</v>
      </c>
      <c r="BI505" s="97">
        <f t="shared" si="153"/>
        <v>0</v>
      </c>
      <c r="BJ505" s="13" t="s">
        <v>83</v>
      </c>
      <c r="BK505" s="97">
        <f t="shared" si="154"/>
        <v>0</v>
      </c>
      <c r="BL505" s="13" t="s">
        <v>305</v>
      </c>
      <c r="BM505" s="169" t="s">
        <v>1572</v>
      </c>
    </row>
    <row r="506" spans="2:65" s="1" customFormat="1" ht="55.5" customHeight="1" x14ac:dyDescent="0.2">
      <c r="B506" s="131"/>
      <c r="C506" s="158" t="s">
        <v>1573</v>
      </c>
      <c r="D506" s="158" t="s">
        <v>241</v>
      </c>
      <c r="E506" s="159" t="s">
        <v>1574</v>
      </c>
      <c r="F506" s="160" t="s">
        <v>1575</v>
      </c>
      <c r="G506" s="161" t="s">
        <v>353</v>
      </c>
      <c r="H506" s="162">
        <v>12</v>
      </c>
      <c r="I506" s="163"/>
      <c r="J506" s="164">
        <f t="shared" si="145"/>
        <v>0</v>
      </c>
      <c r="K506" s="165"/>
      <c r="L506" s="30"/>
      <c r="M506" s="166" t="s">
        <v>1</v>
      </c>
      <c r="N506" s="130" t="s">
        <v>37</v>
      </c>
      <c r="P506" s="167">
        <f t="shared" si="146"/>
        <v>0</v>
      </c>
      <c r="Q506" s="167">
        <v>0</v>
      </c>
      <c r="R506" s="167">
        <f t="shared" si="147"/>
        <v>0</v>
      </c>
      <c r="S506" s="167">
        <v>0</v>
      </c>
      <c r="T506" s="168">
        <f t="shared" si="148"/>
        <v>0</v>
      </c>
      <c r="AR506" s="169" t="s">
        <v>305</v>
      </c>
      <c r="AT506" s="169" t="s">
        <v>241</v>
      </c>
      <c r="AU506" s="169" t="s">
        <v>83</v>
      </c>
      <c r="AY506" s="13" t="s">
        <v>239</v>
      </c>
      <c r="BE506" s="97">
        <f t="shared" si="149"/>
        <v>0</v>
      </c>
      <c r="BF506" s="97">
        <f t="shared" si="150"/>
        <v>0</v>
      </c>
      <c r="BG506" s="97">
        <f t="shared" si="151"/>
        <v>0</v>
      </c>
      <c r="BH506" s="97">
        <f t="shared" si="152"/>
        <v>0</v>
      </c>
      <c r="BI506" s="97">
        <f t="shared" si="153"/>
        <v>0</v>
      </c>
      <c r="BJ506" s="13" t="s">
        <v>83</v>
      </c>
      <c r="BK506" s="97">
        <f t="shared" si="154"/>
        <v>0</v>
      </c>
      <c r="BL506" s="13" t="s">
        <v>305</v>
      </c>
      <c r="BM506" s="169" t="s">
        <v>1576</v>
      </c>
    </row>
    <row r="507" spans="2:65" s="1" customFormat="1" ht="55.5" customHeight="1" x14ac:dyDescent="0.2">
      <c r="B507" s="131"/>
      <c r="C507" s="158" t="s">
        <v>1577</v>
      </c>
      <c r="D507" s="158" t="s">
        <v>241</v>
      </c>
      <c r="E507" s="159" t="s">
        <v>1578</v>
      </c>
      <c r="F507" s="160" t="s">
        <v>1579</v>
      </c>
      <c r="G507" s="161" t="s">
        <v>353</v>
      </c>
      <c r="H507" s="162">
        <v>5</v>
      </c>
      <c r="I507" s="163"/>
      <c r="J507" s="164">
        <f t="shared" si="145"/>
        <v>0</v>
      </c>
      <c r="K507" s="165"/>
      <c r="L507" s="30"/>
      <c r="M507" s="166" t="s">
        <v>1</v>
      </c>
      <c r="N507" s="130" t="s">
        <v>37</v>
      </c>
      <c r="P507" s="167">
        <f t="shared" si="146"/>
        <v>0</v>
      </c>
      <c r="Q507" s="167">
        <v>0</v>
      </c>
      <c r="R507" s="167">
        <f t="shared" si="147"/>
        <v>0</v>
      </c>
      <c r="S507" s="167">
        <v>0</v>
      </c>
      <c r="T507" s="168">
        <f t="shared" si="148"/>
        <v>0</v>
      </c>
      <c r="AR507" s="169" t="s">
        <v>305</v>
      </c>
      <c r="AT507" s="169" t="s">
        <v>241</v>
      </c>
      <c r="AU507" s="169" t="s">
        <v>83</v>
      </c>
      <c r="AY507" s="13" t="s">
        <v>239</v>
      </c>
      <c r="BE507" s="97">
        <f t="shared" si="149"/>
        <v>0</v>
      </c>
      <c r="BF507" s="97">
        <f t="shared" si="150"/>
        <v>0</v>
      </c>
      <c r="BG507" s="97">
        <f t="shared" si="151"/>
        <v>0</v>
      </c>
      <c r="BH507" s="97">
        <f t="shared" si="152"/>
        <v>0</v>
      </c>
      <c r="BI507" s="97">
        <f t="shared" si="153"/>
        <v>0</v>
      </c>
      <c r="BJ507" s="13" t="s">
        <v>83</v>
      </c>
      <c r="BK507" s="97">
        <f t="shared" si="154"/>
        <v>0</v>
      </c>
      <c r="BL507" s="13" t="s">
        <v>305</v>
      </c>
      <c r="BM507" s="169" t="s">
        <v>1580</v>
      </c>
    </row>
    <row r="508" spans="2:65" s="1" customFormat="1" ht="55.5" customHeight="1" x14ac:dyDescent="0.2">
      <c r="B508" s="131"/>
      <c r="C508" s="158" t="s">
        <v>1581</v>
      </c>
      <c r="D508" s="158" t="s">
        <v>241</v>
      </c>
      <c r="E508" s="159" t="s">
        <v>1582</v>
      </c>
      <c r="F508" s="160" t="s">
        <v>1583</v>
      </c>
      <c r="G508" s="161" t="s">
        <v>353</v>
      </c>
      <c r="H508" s="162">
        <v>5</v>
      </c>
      <c r="I508" s="163"/>
      <c r="J508" s="164">
        <f t="shared" si="145"/>
        <v>0</v>
      </c>
      <c r="K508" s="165"/>
      <c r="L508" s="30"/>
      <c r="M508" s="166" t="s">
        <v>1</v>
      </c>
      <c r="N508" s="130" t="s">
        <v>37</v>
      </c>
      <c r="P508" s="167">
        <f t="shared" si="146"/>
        <v>0</v>
      </c>
      <c r="Q508" s="167">
        <v>0</v>
      </c>
      <c r="R508" s="167">
        <f t="shared" si="147"/>
        <v>0</v>
      </c>
      <c r="S508" s="167">
        <v>0</v>
      </c>
      <c r="T508" s="168">
        <f t="shared" si="148"/>
        <v>0</v>
      </c>
      <c r="AR508" s="169" t="s">
        <v>305</v>
      </c>
      <c r="AT508" s="169" t="s">
        <v>241</v>
      </c>
      <c r="AU508" s="169" t="s">
        <v>83</v>
      </c>
      <c r="AY508" s="13" t="s">
        <v>239</v>
      </c>
      <c r="BE508" s="97">
        <f t="shared" si="149"/>
        <v>0</v>
      </c>
      <c r="BF508" s="97">
        <f t="shared" si="150"/>
        <v>0</v>
      </c>
      <c r="BG508" s="97">
        <f t="shared" si="151"/>
        <v>0</v>
      </c>
      <c r="BH508" s="97">
        <f t="shared" si="152"/>
        <v>0</v>
      </c>
      <c r="BI508" s="97">
        <f t="shared" si="153"/>
        <v>0</v>
      </c>
      <c r="BJ508" s="13" t="s">
        <v>83</v>
      </c>
      <c r="BK508" s="97">
        <f t="shared" si="154"/>
        <v>0</v>
      </c>
      <c r="BL508" s="13" t="s">
        <v>305</v>
      </c>
      <c r="BM508" s="169" t="s">
        <v>1584</v>
      </c>
    </row>
    <row r="509" spans="2:65" s="1" customFormat="1" ht="62.65" customHeight="1" x14ac:dyDescent="0.2">
      <c r="B509" s="131"/>
      <c r="C509" s="158" t="s">
        <v>1585</v>
      </c>
      <c r="D509" s="158" t="s">
        <v>241</v>
      </c>
      <c r="E509" s="159" t="s">
        <v>1586</v>
      </c>
      <c r="F509" s="160" t="s">
        <v>1587</v>
      </c>
      <c r="G509" s="161" t="s">
        <v>353</v>
      </c>
      <c r="H509" s="162">
        <v>10</v>
      </c>
      <c r="I509" s="163"/>
      <c r="J509" s="164">
        <f t="shared" si="145"/>
        <v>0</v>
      </c>
      <c r="K509" s="165"/>
      <c r="L509" s="30"/>
      <c r="M509" s="166" t="s">
        <v>1</v>
      </c>
      <c r="N509" s="130" t="s">
        <v>37</v>
      </c>
      <c r="P509" s="167">
        <f t="shared" si="146"/>
        <v>0</v>
      </c>
      <c r="Q509" s="167">
        <v>0</v>
      </c>
      <c r="R509" s="167">
        <f t="shared" si="147"/>
        <v>0</v>
      </c>
      <c r="S509" s="167">
        <v>0</v>
      </c>
      <c r="T509" s="168">
        <f t="shared" si="148"/>
        <v>0</v>
      </c>
      <c r="AR509" s="169" t="s">
        <v>305</v>
      </c>
      <c r="AT509" s="169" t="s">
        <v>241</v>
      </c>
      <c r="AU509" s="169" t="s">
        <v>83</v>
      </c>
      <c r="AY509" s="13" t="s">
        <v>239</v>
      </c>
      <c r="BE509" s="97">
        <f t="shared" si="149"/>
        <v>0</v>
      </c>
      <c r="BF509" s="97">
        <f t="shared" si="150"/>
        <v>0</v>
      </c>
      <c r="BG509" s="97">
        <f t="shared" si="151"/>
        <v>0</v>
      </c>
      <c r="BH509" s="97">
        <f t="shared" si="152"/>
        <v>0</v>
      </c>
      <c r="BI509" s="97">
        <f t="shared" si="153"/>
        <v>0</v>
      </c>
      <c r="BJ509" s="13" t="s">
        <v>83</v>
      </c>
      <c r="BK509" s="97">
        <f t="shared" si="154"/>
        <v>0</v>
      </c>
      <c r="BL509" s="13" t="s">
        <v>305</v>
      </c>
      <c r="BM509" s="169" t="s">
        <v>1588</v>
      </c>
    </row>
    <row r="510" spans="2:65" s="1" customFormat="1" ht="62.65" customHeight="1" x14ac:dyDescent="0.2">
      <c r="B510" s="131"/>
      <c r="C510" s="158" t="s">
        <v>1589</v>
      </c>
      <c r="D510" s="158" t="s">
        <v>241</v>
      </c>
      <c r="E510" s="159" t="s">
        <v>1590</v>
      </c>
      <c r="F510" s="160" t="s">
        <v>1591</v>
      </c>
      <c r="G510" s="161" t="s">
        <v>353</v>
      </c>
      <c r="H510" s="162">
        <v>5</v>
      </c>
      <c r="I510" s="163"/>
      <c r="J510" s="164">
        <f t="shared" si="145"/>
        <v>0</v>
      </c>
      <c r="K510" s="165"/>
      <c r="L510" s="30"/>
      <c r="M510" s="166" t="s">
        <v>1</v>
      </c>
      <c r="N510" s="130" t="s">
        <v>37</v>
      </c>
      <c r="P510" s="167">
        <f t="shared" si="146"/>
        <v>0</v>
      </c>
      <c r="Q510" s="167">
        <v>0</v>
      </c>
      <c r="R510" s="167">
        <f t="shared" si="147"/>
        <v>0</v>
      </c>
      <c r="S510" s="167">
        <v>0</v>
      </c>
      <c r="T510" s="168">
        <f t="shared" si="148"/>
        <v>0</v>
      </c>
      <c r="AR510" s="169" t="s">
        <v>305</v>
      </c>
      <c r="AT510" s="169" t="s">
        <v>241</v>
      </c>
      <c r="AU510" s="169" t="s">
        <v>83</v>
      </c>
      <c r="AY510" s="13" t="s">
        <v>239</v>
      </c>
      <c r="BE510" s="97">
        <f t="shared" si="149"/>
        <v>0</v>
      </c>
      <c r="BF510" s="97">
        <f t="shared" si="150"/>
        <v>0</v>
      </c>
      <c r="BG510" s="97">
        <f t="shared" si="151"/>
        <v>0</v>
      </c>
      <c r="BH510" s="97">
        <f t="shared" si="152"/>
        <v>0</v>
      </c>
      <c r="BI510" s="97">
        <f t="shared" si="153"/>
        <v>0</v>
      </c>
      <c r="BJ510" s="13" t="s">
        <v>83</v>
      </c>
      <c r="BK510" s="97">
        <f t="shared" si="154"/>
        <v>0</v>
      </c>
      <c r="BL510" s="13" t="s">
        <v>305</v>
      </c>
      <c r="BM510" s="169" t="s">
        <v>1592</v>
      </c>
    </row>
    <row r="511" spans="2:65" s="1" customFormat="1" ht="55.5" customHeight="1" x14ac:dyDescent="0.2">
      <c r="B511" s="131"/>
      <c r="C511" s="158" t="s">
        <v>1593</v>
      </c>
      <c r="D511" s="158" t="s">
        <v>241</v>
      </c>
      <c r="E511" s="159" t="s">
        <v>1594</v>
      </c>
      <c r="F511" s="160" t="s">
        <v>1595</v>
      </c>
      <c r="G511" s="161" t="s">
        <v>353</v>
      </c>
      <c r="H511" s="162">
        <v>5</v>
      </c>
      <c r="I511" s="163"/>
      <c r="J511" s="164">
        <f t="shared" si="145"/>
        <v>0</v>
      </c>
      <c r="K511" s="165"/>
      <c r="L511" s="30"/>
      <c r="M511" s="166" t="s">
        <v>1</v>
      </c>
      <c r="N511" s="130" t="s">
        <v>37</v>
      </c>
      <c r="P511" s="167">
        <f t="shared" si="146"/>
        <v>0</v>
      </c>
      <c r="Q511" s="167">
        <v>0</v>
      </c>
      <c r="R511" s="167">
        <f t="shared" si="147"/>
        <v>0</v>
      </c>
      <c r="S511" s="167">
        <v>0</v>
      </c>
      <c r="T511" s="168">
        <f t="shared" si="148"/>
        <v>0</v>
      </c>
      <c r="AR511" s="169" t="s">
        <v>305</v>
      </c>
      <c r="AT511" s="169" t="s">
        <v>241</v>
      </c>
      <c r="AU511" s="169" t="s">
        <v>83</v>
      </c>
      <c r="AY511" s="13" t="s">
        <v>239</v>
      </c>
      <c r="BE511" s="97">
        <f t="shared" si="149"/>
        <v>0</v>
      </c>
      <c r="BF511" s="97">
        <f t="shared" si="150"/>
        <v>0</v>
      </c>
      <c r="BG511" s="97">
        <f t="shared" si="151"/>
        <v>0</v>
      </c>
      <c r="BH511" s="97">
        <f t="shared" si="152"/>
        <v>0</v>
      </c>
      <c r="BI511" s="97">
        <f t="shared" si="153"/>
        <v>0</v>
      </c>
      <c r="BJ511" s="13" t="s">
        <v>83</v>
      </c>
      <c r="BK511" s="97">
        <f t="shared" si="154"/>
        <v>0</v>
      </c>
      <c r="BL511" s="13" t="s">
        <v>305</v>
      </c>
      <c r="BM511" s="169" t="s">
        <v>1596</v>
      </c>
    </row>
    <row r="512" spans="2:65" s="1" customFormat="1" ht="55.5" customHeight="1" x14ac:dyDescent="0.2">
      <c r="B512" s="131"/>
      <c r="C512" s="158" t="s">
        <v>1597</v>
      </c>
      <c r="D512" s="158" t="s">
        <v>241</v>
      </c>
      <c r="E512" s="159" t="s">
        <v>1598</v>
      </c>
      <c r="F512" s="160" t="s">
        <v>1599</v>
      </c>
      <c r="G512" s="161" t="s">
        <v>353</v>
      </c>
      <c r="H512" s="162">
        <v>1</v>
      </c>
      <c r="I512" s="163"/>
      <c r="J512" s="164">
        <f t="shared" si="145"/>
        <v>0</v>
      </c>
      <c r="K512" s="165"/>
      <c r="L512" s="30"/>
      <c r="M512" s="166" t="s">
        <v>1</v>
      </c>
      <c r="N512" s="130" t="s">
        <v>37</v>
      </c>
      <c r="P512" s="167">
        <f t="shared" si="146"/>
        <v>0</v>
      </c>
      <c r="Q512" s="167">
        <v>0</v>
      </c>
      <c r="R512" s="167">
        <f t="shared" si="147"/>
        <v>0</v>
      </c>
      <c r="S512" s="167">
        <v>0</v>
      </c>
      <c r="T512" s="168">
        <f t="shared" si="148"/>
        <v>0</v>
      </c>
      <c r="AR512" s="169" t="s">
        <v>305</v>
      </c>
      <c r="AT512" s="169" t="s">
        <v>241</v>
      </c>
      <c r="AU512" s="169" t="s">
        <v>83</v>
      </c>
      <c r="AY512" s="13" t="s">
        <v>239</v>
      </c>
      <c r="BE512" s="97">
        <f t="shared" si="149"/>
        <v>0</v>
      </c>
      <c r="BF512" s="97">
        <f t="shared" si="150"/>
        <v>0</v>
      </c>
      <c r="BG512" s="97">
        <f t="shared" si="151"/>
        <v>0</v>
      </c>
      <c r="BH512" s="97">
        <f t="shared" si="152"/>
        <v>0</v>
      </c>
      <c r="BI512" s="97">
        <f t="shared" si="153"/>
        <v>0</v>
      </c>
      <c r="BJ512" s="13" t="s">
        <v>83</v>
      </c>
      <c r="BK512" s="97">
        <f t="shared" si="154"/>
        <v>0</v>
      </c>
      <c r="BL512" s="13" t="s">
        <v>305</v>
      </c>
      <c r="BM512" s="169" t="s">
        <v>1600</v>
      </c>
    </row>
    <row r="513" spans="2:65" s="1" customFormat="1" ht="55.5" customHeight="1" x14ac:dyDescent="0.2">
      <c r="B513" s="131"/>
      <c r="C513" s="158" t="s">
        <v>1601</v>
      </c>
      <c r="D513" s="158" t="s">
        <v>241</v>
      </c>
      <c r="E513" s="159" t="s">
        <v>1602</v>
      </c>
      <c r="F513" s="160" t="s">
        <v>1603</v>
      </c>
      <c r="G513" s="161" t="s">
        <v>353</v>
      </c>
      <c r="H513" s="162">
        <v>1</v>
      </c>
      <c r="I513" s="163"/>
      <c r="J513" s="164">
        <f t="shared" si="145"/>
        <v>0</v>
      </c>
      <c r="K513" s="165"/>
      <c r="L513" s="30"/>
      <c r="M513" s="166" t="s">
        <v>1</v>
      </c>
      <c r="N513" s="130" t="s">
        <v>37</v>
      </c>
      <c r="P513" s="167">
        <f t="shared" si="146"/>
        <v>0</v>
      </c>
      <c r="Q513" s="167">
        <v>0</v>
      </c>
      <c r="R513" s="167">
        <f t="shared" si="147"/>
        <v>0</v>
      </c>
      <c r="S513" s="167">
        <v>0</v>
      </c>
      <c r="T513" s="168">
        <f t="shared" si="148"/>
        <v>0</v>
      </c>
      <c r="AR513" s="169" t="s">
        <v>305</v>
      </c>
      <c r="AT513" s="169" t="s">
        <v>241</v>
      </c>
      <c r="AU513" s="169" t="s">
        <v>83</v>
      </c>
      <c r="AY513" s="13" t="s">
        <v>239</v>
      </c>
      <c r="BE513" s="97">
        <f t="shared" si="149"/>
        <v>0</v>
      </c>
      <c r="BF513" s="97">
        <f t="shared" si="150"/>
        <v>0</v>
      </c>
      <c r="BG513" s="97">
        <f t="shared" si="151"/>
        <v>0</v>
      </c>
      <c r="BH513" s="97">
        <f t="shared" si="152"/>
        <v>0</v>
      </c>
      <c r="BI513" s="97">
        <f t="shared" si="153"/>
        <v>0</v>
      </c>
      <c r="BJ513" s="13" t="s">
        <v>83</v>
      </c>
      <c r="BK513" s="97">
        <f t="shared" si="154"/>
        <v>0</v>
      </c>
      <c r="BL513" s="13" t="s">
        <v>305</v>
      </c>
      <c r="BM513" s="169" t="s">
        <v>1604</v>
      </c>
    </row>
    <row r="514" spans="2:65" s="1" customFormat="1" ht="62.65" customHeight="1" x14ac:dyDescent="0.2">
      <c r="B514" s="131"/>
      <c r="C514" s="158" t="s">
        <v>1605</v>
      </c>
      <c r="D514" s="158" t="s">
        <v>241</v>
      </c>
      <c r="E514" s="159" t="s">
        <v>1606</v>
      </c>
      <c r="F514" s="160" t="s">
        <v>1607</v>
      </c>
      <c r="G514" s="161" t="s">
        <v>353</v>
      </c>
      <c r="H514" s="162">
        <v>1</v>
      </c>
      <c r="I514" s="163"/>
      <c r="J514" s="164">
        <f t="shared" si="145"/>
        <v>0</v>
      </c>
      <c r="K514" s="165"/>
      <c r="L514" s="30"/>
      <c r="M514" s="166" t="s">
        <v>1</v>
      </c>
      <c r="N514" s="130" t="s">
        <v>37</v>
      </c>
      <c r="P514" s="167">
        <f t="shared" si="146"/>
        <v>0</v>
      </c>
      <c r="Q514" s="167">
        <v>0</v>
      </c>
      <c r="R514" s="167">
        <f t="shared" si="147"/>
        <v>0</v>
      </c>
      <c r="S514" s="167">
        <v>0</v>
      </c>
      <c r="T514" s="168">
        <f t="shared" si="148"/>
        <v>0</v>
      </c>
      <c r="AR514" s="169" t="s">
        <v>305</v>
      </c>
      <c r="AT514" s="169" t="s">
        <v>241</v>
      </c>
      <c r="AU514" s="169" t="s">
        <v>83</v>
      </c>
      <c r="AY514" s="13" t="s">
        <v>239</v>
      </c>
      <c r="BE514" s="97">
        <f t="shared" si="149"/>
        <v>0</v>
      </c>
      <c r="BF514" s="97">
        <f t="shared" si="150"/>
        <v>0</v>
      </c>
      <c r="BG514" s="97">
        <f t="shared" si="151"/>
        <v>0</v>
      </c>
      <c r="BH514" s="97">
        <f t="shared" si="152"/>
        <v>0</v>
      </c>
      <c r="BI514" s="97">
        <f t="shared" si="153"/>
        <v>0</v>
      </c>
      <c r="BJ514" s="13" t="s">
        <v>83</v>
      </c>
      <c r="BK514" s="97">
        <f t="shared" si="154"/>
        <v>0</v>
      </c>
      <c r="BL514" s="13" t="s">
        <v>305</v>
      </c>
      <c r="BM514" s="169" t="s">
        <v>1608</v>
      </c>
    </row>
    <row r="515" spans="2:65" s="1" customFormat="1" ht="62.65" customHeight="1" x14ac:dyDescent="0.2">
      <c r="B515" s="131"/>
      <c r="C515" s="158" t="s">
        <v>1609</v>
      </c>
      <c r="D515" s="158" t="s">
        <v>241</v>
      </c>
      <c r="E515" s="159" t="s">
        <v>1610</v>
      </c>
      <c r="F515" s="160" t="s">
        <v>1611</v>
      </c>
      <c r="G515" s="161" t="s">
        <v>353</v>
      </c>
      <c r="H515" s="162">
        <v>1</v>
      </c>
      <c r="I515" s="163"/>
      <c r="J515" s="164">
        <f t="shared" si="145"/>
        <v>0</v>
      </c>
      <c r="K515" s="165"/>
      <c r="L515" s="30"/>
      <c r="M515" s="166" t="s">
        <v>1</v>
      </c>
      <c r="N515" s="130" t="s">
        <v>37</v>
      </c>
      <c r="P515" s="167">
        <f t="shared" si="146"/>
        <v>0</v>
      </c>
      <c r="Q515" s="167">
        <v>0</v>
      </c>
      <c r="R515" s="167">
        <f t="shared" si="147"/>
        <v>0</v>
      </c>
      <c r="S515" s="167">
        <v>0</v>
      </c>
      <c r="T515" s="168">
        <f t="shared" si="148"/>
        <v>0</v>
      </c>
      <c r="AR515" s="169" t="s">
        <v>305</v>
      </c>
      <c r="AT515" s="169" t="s">
        <v>241</v>
      </c>
      <c r="AU515" s="169" t="s">
        <v>83</v>
      </c>
      <c r="AY515" s="13" t="s">
        <v>239</v>
      </c>
      <c r="BE515" s="97">
        <f t="shared" si="149"/>
        <v>0</v>
      </c>
      <c r="BF515" s="97">
        <f t="shared" si="150"/>
        <v>0</v>
      </c>
      <c r="BG515" s="97">
        <f t="shared" si="151"/>
        <v>0</v>
      </c>
      <c r="BH515" s="97">
        <f t="shared" si="152"/>
        <v>0</v>
      </c>
      <c r="BI515" s="97">
        <f t="shared" si="153"/>
        <v>0</v>
      </c>
      <c r="BJ515" s="13" t="s">
        <v>83</v>
      </c>
      <c r="BK515" s="97">
        <f t="shared" si="154"/>
        <v>0</v>
      </c>
      <c r="BL515" s="13" t="s">
        <v>305</v>
      </c>
      <c r="BM515" s="169" t="s">
        <v>1612</v>
      </c>
    </row>
    <row r="516" spans="2:65" s="1" customFormat="1" ht="49.15" customHeight="1" x14ac:dyDescent="0.2">
      <c r="B516" s="131"/>
      <c r="C516" s="195" t="s">
        <v>1613</v>
      </c>
      <c r="D516" s="195" t="s">
        <v>241</v>
      </c>
      <c r="E516" s="196" t="s">
        <v>1614</v>
      </c>
      <c r="F516" s="197" t="s">
        <v>1615</v>
      </c>
      <c r="G516" s="198" t="s">
        <v>353</v>
      </c>
      <c r="H516" s="199">
        <v>2</v>
      </c>
      <c r="I516" s="200"/>
      <c r="J516" s="200">
        <f t="shared" si="145"/>
        <v>0</v>
      </c>
      <c r="K516" s="165"/>
      <c r="L516" s="30"/>
      <c r="M516" s="166" t="s">
        <v>1</v>
      </c>
      <c r="N516" s="130" t="s">
        <v>37</v>
      </c>
      <c r="P516" s="167">
        <f t="shared" si="146"/>
        <v>0</v>
      </c>
      <c r="Q516" s="167">
        <v>0</v>
      </c>
      <c r="R516" s="167">
        <f t="shared" si="147"/>
        <v>0</v>
      </c>
      <c r="S516" s="167">
        <v>0</v>
      </c>
      <c r="T516" s="168">
        <f t="shared" si="148"/>
        <v>0</v>
      </c>
      <c r="AR516" s="169" t="s">
        <v>305</v>
      </c>
      <c r="AT516" s="169" t="s">
        <v>241</v>
      </c>
      <c r="AU516" s="169" t="s">
        <v>83</v>
      </c>
      <c r="AY516" s="13" t="s">
        <v>239</v>
      </c>
      <c r="BE516" s="97">
        <f t="shared" si="149"/>
        <v>0</v>
      </c>
      <c r="BF516" s="97">
        <f t="shared" si="150"/>
        <v>0</v>
      </c>
      <c r="BG516" s="97">
        <f t="shared" si="151"/>
        <v>0</v>
      </c>
      <c r="BH516" s="97">
        <f t="shared" si="152"/>
        <v>0</v>
      </c>
      <c r="BI516" s="97">
        <f t="shared" si="153"/>
        <v>0</v>
      </c>
      <c r="BJ516" s="13" t="s">
        <v>83</v>
      </c>
      <c r="BK516" s="97">
        <f t="shared" si="154"/>
        <v>0</v>
      </c>
      <c r="BL516" s="13" t="s">
        <v>305</v>
      </c>
      <c r="BM516" s="169" t="s">
        <v>1616</v>
      </c>
    </row>
    <row r="517" spans="2:65" s="1" customFormat="1" ht="49.15" customHeight="1" x14ac:dyDescent="0.2">
      <c r="B517" s="131"/>
      <c r="C517" s="195" t="s">
        <v>1617</v>
      </c>
      <c r="D517" s="195" t="s">
        <v>241</v>
      </c>
      <c r="E517" s="196" t="s">
        <v>1618</v>
      </c>
      <c r="F517" s="197" t="s">
        <v>1619</v>
      </c>
      <c r="G517" s="198" t="s">
        <v>353</v>
      </c>
      <c r="H517" s="199">
        <v>2</v>
      </c>
      <c r="I517" s="200"/>
      <c r="J517" s="200">
        <f t="shared" si="145"/>
        <v>0</v>
      </c>
      <c r="K517" s="165"/>
      <c r="L517" s="30"/>
      <c r="M517" s="166" t="s">
        <v>1</v>
      </c>
      <c r="N517" s="130" t="s">
        <v>37</v>
      </c>
      <c r="P517" s="167">
        <f t="shared" si="146"/>
        <v>0</v>
      </c>
      <c r="Q517" s="167">
        <v>0</v>
      </c>
      <c r="R517" s="167">
        <f t="shared" si="147"/>
        <v>0</v>
      </c>
      <c r="S517" s="167">
        <v>0</v>
      </c>
      <c r="T517" s="168">
        <f t="shared" si="148"/>
        <v>0</v>
      </c>
      <c r="AR517" s="169" t="s">
        <v>305</v>
      </c>
      <c r="AT517" s="169" t="s">
        <v>241</v>
      </c>
      <c r="AU517" s="169" t="s">
        <v>83</v>
      </c>
      <c r="AY517" s="13" t="s">
        <v>239</v>
      </c>
      <c r="BE517" s="97">
        <f t="shared" si="149"/>
        <v>0</v>
      </c>
      <c r="BF517" s="97">
        <f t="shared" si="150"/>
        <v>0</v>
      </c>
      <c r="BG517" s="97">
        <f t="shared" si="151"/>
        <v>0</v>
      </c>
      <c r="BH517" s="97">
        <f t="shared" si="152"/>
        <v>0</v>
      </c>
      <c r="BI517" s="97">
        <f t="shared" si="153"/>
        <v>0</v>
      </c>
      <c r="BJ517" s="13" t="s">
        <v>83</v>
      </c>
      <c r="BK517" s="97">
        <f t="shared" si="154"/>
        <v>0</v>
      </c>
      <c r="BL517" s="13" t="s">
        <v>305</v>
      </c>
      <c r="BM517" s="169" t="s">
        <v>1620</v>
      </c>
    </row>
    <row r="518" spans="2:65" s="1" customFormat="1" ht="49.15" customHeight="1" x14ac:dyDescent="0.2">
      <c r="B518" s="131"/>
      <c r="C518" s="158" t="s">
        <v>1621</v>
      </c>
      <c r="D518" s="158" t="s">
        <v>241</v>
      </c>
      <c r="E518" s="159" t="s">
        <v>1622</v>
      </c>
      <c r="F518" s="160" t="s">
        <v>1623</v>
      </c>
      <c r="G518" s="161" t="s">
        <v>353</v>
      </c>
      <c r="H518" s="162">
        <v>2</v>
      </c>
      <c r="I518" s="163"/>
      <c r="J518" s="164">
        <f t="shared" si="145"/>
        <v>0</v>
      </c>
      <c r="K518" s="165"/>
      <c r="L518" s="30"/>
      <c r="M518" s="166" t="s">
        <v>1</v>
      </c>
      <c r="N518" s="130" t="s">
        <v>37</v>
      </c>
      <c r="P518" s="167">
        <f t="shared" si="146"/>
        <v>0</v>
      </c>
      <c r="Q518" s="167">
        <v>0</v>
      </c>
      <c r="R518" s="167">
        <f t="shared" si="147"/>
        <v>0</v>
      </c>
      <c r="S518" s="167">
        <v>0</v>
      </c>
      <c r="T518" s="168">
        <f t="shared" si="148"/>
        <v>0</v>
      </c>
      <c r="AR518" s="169" t="s">
        <v>305</v>
      </c>
      <c r="AT518" s="169" t="s">
        <v>241</v>
      </c>
      <c r="AU518" s="169" t="s">
        <v>83</v>
      </c>
      <c r="AY518" s="13" t="s">
        <v>239</v>
      </c>
      <c r="BE518" s="97">
        <f t="shared" si="149"/>
        <v>0</v>
      </c>
      <c r="BF518" s="97">
        <f t="shared" si="150"/>
        <v>0</v>
      </c>
      <c r="BG518" s="97">
        <f t="shared" si="151"/>
        <v>0</v>
      </c>
      <c r="BH518" s="97">
        <f t="shared" si="152"/>
        <v>0</v>
      </c>
      <c r="BI518" s="97">
        <f t="shared" si="153"/>
        <v>0</v>
      </c>
      <c r="BJ518" s="13" t="s">
        <v>83</v>
      </c>
      <c r="BK518" s="97">
        <f t="shared" si="154"/>
        <v>0</v>
      </c>
      <c r="BL518" s="13" t="s">
        <v>305</v>
      </c>
      <c r="BM518" s="169" t="s">
        <v>1624</v>
      </c>
    </row>
    <row r="519" spans="2:65" s="1" customFormat="1" ht="49.15" customHeight="1" x14ac:dyDescent="0.2">
      <c r="B519" s="131"/>
      <c r="C519" s="195" t="s">
        <v>4628</v>
      </c>
      <c r="D519" s="195" t="s">
        <v>241</v>
      </c>
      <c r="E519" s="196" t="s">
        <v>4630</v>
      </c>
      <c r="F519" s="197" t="s">
        <v>4633</v>
      </c>
      <c r="G519" s="198" t="s">
        <v>353</v>
      </c>
      <c r="H519" s="199">
        <v>2</v>
      </c>
      <c r="I519" s="200"/>
      <c r="J519" s="200">
        <f t="shared" ref="J519:J520" si="155">ROUND(I519*H519,2)</f>
        <v>0</v>
      </c>
      <c r="K519" s="165"/>
      <c r="L519" s="30"/>
      <c r="M519" s="166"/>
      <c r="N519" s="130"/>
      <c r="P519" s="167"/>
      <c r="Q519" s="167"/>
      <c r="R519" s="167"/>
      <c r="S519" s="167"/>
      <c r="T519" s="168"/>
      <c r="AR519" s="169" t="s">
        <v>309</v>
      </c>
      <c r="AT519" s="169" t="s">
        <v>241</v>
      </c>
      <c r="AU519" s="169" t="s">
        <v>251</v>
      </c>
      <c r="AY519" s="13" t="s">
        <v>239</v>
      </c>
      <c r="BE519" s="97">
        <f t="shared" ref="BE519:BE520" si="156">IF(N519="základná",J519,0)</f>
        <v>0</v>
      </c>
      <c r="BF519" s="97">
        <f t="shared" ref="BF519:BF520" si="157">IF(N519="znížená",J519,0)</f>
        <v>0</v>
      </c>
      <c r="BG519" s="97">
        <f t="shared" ref="BG519:BG520" si="158">IF(N519="zákl. prenesená",J519,0)</f>
        <v>0</v>
      </c>
      <c r="BH519" s="97">
        <f t="shared" ref="BH519:BH520" si="159">IF(N519="zníž. prenesená",J519,0)</f>
        <v>0</v>
      </c>
      <c r="BI519" s="97">
        <f t="shared" ref="BI519:BI520" si="160">IF(N519="nulová",J519,0)</f>
        <v>0</v>
      </c>
      <c r="BJ519" s="13" t="s">
        <v>251</v>
      </c>
      <c r="BK519" s="97">
        <f t="shared" ref="BK519:BK520" si="161">ROUND(I519*H519,2)</f>
        <v>0</v>
      </c>
      <c r="BL519" s="13" t="s">
        <v>305</v>
      </c>
      <c r="BM519" s="169" t="s">
        <v>1624</v>
      </c>
    </row>
    <row r="520" spans="2:65" s="1" customFormat="1" ht="49.15" customHeight="1" x14ac:dyDescent="0.2">
      <c r="B520" s="131"/>
      <c r="C520" s="195" t="s">
        <v>4629</v>
      </c>
      <c r="D520" s="195" t="s">
        <v>241</v>
      </c>
      <c r="E520" s="196" t="s">
        <v>4631</v>
      </c>
      <c r="F520" s="197" t="s">
        <v>4632</v>
      </c>
      <c r="G520" s="198" t="s">
        <v>353</v>
      </c>
      <c r="H520" s="199">
        <v>2</v>
      </c>
      <c r="I520" s="200"/>
      <c r="J520" s="200">
        <f t="shared" si="155"/>
        <v>0</v>
      </c>
      <c r="K520" s="165"/>
      <c r="L520" s="30"/>
      <c r="M520" s="166"/>
      <c r="N520" s="130"/>
      <c r="P520" s="167"/>
      <c r="Q520" s="167"/>
      <c r="R520" s="167"/>
      <c r="S520" s="167"/>
      <c r="T520" s="168"/>
      <c r="AR520" s="169" t="s">
        <v>313</v>
      </c>
      <c r="AT520" s="169" t="s">
        <v>241</v>
      </c>
      <c r="AU520" s="169" t="s">
        <v>245</v>
      </c>
      <c r="AY520" s="13" t="s">
        <v>239</v>
      </c>
      <c r="BE520" s="97">
        <f t="shared" si="156"/>
        <v>0</v>
      </c>
      <c r="BF520" s="97">
        <f t="shared" si="157"/>
        <v>0</v>
      </c>
      <c r="BG520" s="97">
        <f t="shared" si="158"/>
        <v>0</v>
      </c>
      <c r="BH520" s="97">
        <f t="shared" si="159"/>
        <v>0</v>
      </c>
      <c r="BI520" s="97">
        <f t="shared" si="160"/>
        <v>0</v>
      </c>
      <c r="BJ520" s="13" t="s">
        <v>245</v>
      </c>
      <c r="BK520" s="97">
        <f t="shared" si="161"/>
        <v>0</v>
      </c>
      <c r="BL520" s="13" t="s">
        <v>305</v>
      </c>
      <c r="BM520" s="169" t="s">
        <v>1624</v>
      </c>
    </row>
    <row r="521" spans="2:65" s="1" customFormat="1" ht="62.65" customHeight="1" x14ac:dyDescent="0.2">
      <c r="B521" s="131"/>
      <c r="C521" s="158" t="s">
        <v>1625</v>
      </c>
      <c r="D521" s="158" t="s">
        <v>241</v>
      </c>
      <c r="E521" s="159" t="s">
        <v>1626</v>
      </c>
      <c r="F521" s="160" t="s">
        <v>1627</v>
      </c>
      <c r="G521" s="161" t="s">
        <v>353</v>
      </c>
      <c r="H521" s="162">
        <v>4</v>
      </c>
      <c r="I521" s="163"/>
      <c r="J521" s="164">
        <f t="shared" si="145"/>
        <v>0</v>
      </c>
      <c r="K521" s="165"/>
      <c r="L521" s="30"/>
      <c r="M521" s="166" t="s">
        <v>1</v>
      </c>
      <c r="N521" s="130" t="s">
        <v>37</v>
      </c>
      <c r="P521" s="167">
        <f t="shared" si="146"/>
        <v>0</v>
      </c>
      <c r="Q521" s="167">
        <v>0</v>
      </c>
      <c r="R521" s="167">
        <f t="shared" si="147"/>
        <v>0</v>
      </c>
      <c r="S521" s="167">
        <v>0</v>
      </c>
      <c r="T521" s="168">
        <f t="shared" si="148"/>
        <v>0</v>
      </c>
      <c r="AR521" s="169" t="s">
        <v>305</v>
      </c>
      <c r="AT521" s="169" t="s">
        <v>241</v>
      </c>
      <c r="AU521" s="169" t="s">
        <v>83</v>
      </c>
      <c r="AY521" s="13" t="s">
        <v>239</v>
      </c>
      <c r="BE521" s="97">
        <f t="shared" si="149"/>
        <v>0</v>
      </c>
      <c r="BF521" s="97">
        <f t="shared" si="150"/>
        <v>0</v>
      </c>
      <c r="BG521" s="97">
        <f t="shared" si="151"/>
        <v>0</v>
      </c>
      <c r="BH521" s="97">
        <f t="shared" si="152"/>
        <v>0</v>
      </c>
      <c r="BI521" s="97">
        <f t="shared" si="153"/>
        <v>0</v>
      </c>
      <c r="BJ521" s="13" t="s">
        <v>83</v>
      </c>
      <c r="BK521" s="97">
        <f t="shared" si="154"/>
        <v>0</v>
      </c>
      <c r="BL521" s="13" t="s">
        <v>305</v>
      </c>
      <c r="BM521" s="169" t="s">
        <v>1628</v>
      </c>
    </row>
    <row r="522" spans="2:65" s="1" customFormat="1" ht="62.65" customHeight="1" x14ac:dyDescent="0.2">
      <c r="B522" s="131"/>
      <c r="C522" s="158" t="s">
        <v>1629</v>
      </c>
      <c r="D522" s="158" t="s">
        <v>241</v>
      </c>
      <c r="E522" s="159" t="s">
        <v>1630</v>
      </c>
      <c r="F522" s="160" t="s">
        <v>1631</v>
      </c>
      <c r="G522" s="161" t="s">
        <v>353</v>
      </c>
      <c r="H522" s="162">
        <v>2</v>
      </c>
      <c r="I522" s="163"/>
      <c r="J522" s="164">
        <f t="shared" si="145"/>
        <v>0</v>
      </c>
      <c r="K522" s="165"/>
      <c r="L522" s="30"/>
      <c r="M522" s="166" t="s">
        <v>1</v>
      </c>
      <c r="N522" s="130" t="s">
        <v>37</v>
      </c>
      <c r="P522" s="167">
        <f t="shared" si="146"/>
        <v>0</v>
      </c>
      <c r="Q522" s="167">
        <v>0</v>
      </c>
      <c r="R522" s="167">
        <f t="shared" si="147"/>
        <v>0</v>
      </c>
      <c r="S522" s="167">
        <v>0</v>
      </c>
      <c r="T522" s="168">
        <f t="shared" si="148"/>
        <v>0</v>
      </c>
      <c r="AR522" s="169" t="s">
        <v>305</v>
      </c>
      <c r="AT522" s="169" t="s">
        <v>241</v>
      </c>
      <c r="AU522" s="169" t="s">
        <v>83</v>
      </c>
      <c r="AY522" s="13" t="s">
        <v>239</v>
      </c>
      <c r="BE522" s="97">
        <f t="shared" si="149"/>
        <v>0</v>
      </c>
      <c r="BF522" s="97">
        <f t="shared" si="150"/>
        <v>0</v>
      </c>
      <c r="BG522" s="97">
        <f t="shared" si="151"/>
        <v>0</v>
      </c>
      <c r="BH522" s="97">
        <f t="shared" si="152"/>
        <v>0</v>
      </c>
      <c r="BI522" s="97">
        <f t="shared" si="153"/>
        <v>0</v>
      </c>
      <c r="BJ522" s="13" t="s">
        <v>83</v>
      </c>
      <c r="BK522" s="97">
        <f t="shared" si="154"/>
        <v>0</v>
      </c>
      <c r="BL522" s="13" t="s">
        <v>305</v>
      </c>
      <c r="BM522" s="169" t="s">
        <v>1632</v>
      </c>
    </row>
    <row r="523" spans="2:65" s="1" customFormat="1" ht="62.65" customHeight="1" x14ac:dyDescent="0.2">
      <c r="B523" s="131"/>
      <c r="C523" s="158" t="s">
        <v>1633</v>
      </c>
      <c r="D523" s="158" t="s">
        <v>241</v>
      </c>
      <c r="E523" s="159" t="s">
        <v>1634</v>
      </c>
      <c r="F523" s="160" t="s">
        <v>1635</v>
      </c>
      <c r="G523" s="161" t="s">
        <v>353</v>
      </c>
      <c r="H523" s="162">
        <v>2</v>
      </c>
      <c r="I523" s="163"/>
      <c r="J523" s="164">
        <f t="shared" si="145"/>
        <v>0</v>
      </c>
      <c r="K523" s="165"/>
      <c r="L523" s="30"/>
      <c r="M523" s="166" t="s">
        <v>1</v>
      </c>
      <c r="N523" s="130" t="s">
        <v>37</v>
      </c>
      <c r="P523" s="167">
        <f t="shared" si="146"/>
        <v>0</v>
      </c>
      <c r="Q523" s="167">
        <v>0</v>
      </c>
      <c r="R523" s="167">
        <f t="shared" si="147"/>
        <v>0</v>
      </c>
      <c r="S523" s="167">
        <v>0</v>
      </c>
      <c r="T523" s="168">
        <f t="shared" si="148"/>
        <v>0</v>
      </c>
      <c r="AR523" s="169" t="s">
        <v>305</v>
      </c>
      <c r="AT523" s="169" t="s">
        <v>241</v>
      </c>
      <c r="AU523" s="169" t="s">
        <v>83</v>
      </c>
      <c r="AY523" s="13" t="s">
        <v>239</v>
      </c>
      <c r="BE523" s="97">
        <f t="shared" si="149"/>
        <v>0</v>
      </c>
      <c r="BF523" s="97">
        <f t="shared" si="150"/>
        <v>0</v>
      </c>
      <c r="BG523" s="97">
        <f t="shared" si="151"/>
        <v>0</v>
      </c>
      <c r="BH523" s="97">
        <f t="shared" si="152"/>
        <v>0</v>
      </c>
      <c r="BI523" s="97">
        <f t="shared" si="153"/>
        <v>0</v>
      </c>
      <c r="BJ523" s="13" t="s">
        <v>83</v>
      </c>
      <c r="BK523" s="97">
        <f t="shared" si="154"/>
        <v>0</v>
      </c>
      <c r="BL523" s="13" t="s">
        <v>305</v>
      </c>
      <c r="BM523" s="169" t="s">
        <v>1636</v>
      </c>
    </row>
    <row r="524" spans="2:65" s="1" customFormat="1" ht="62.65" customHeight="1" x14ac:dyDescent="0.2">
      <c r="B524" s="131"/>
      <c r="C524" s="158" t="s">
        <v>1637</v>
      </c>
      <c r="D524" s="158" t="s">
        <v>241</v>
      </c>
      <c r="E524" s="159" t="s">
        <v>1638</v>
      </c>
      <c r="F524" s="160" t="s">
        <v>1639</v>
      </c>
      <c r="G524" s="161" t="s">
        <v>353</v>
      </c>
      <c r="H524" s="162">
        <v>2</v>
      </c>
      <c r="I524" s="163"/>
      <c r="J524" s="164">
        <f t="shared" si="145"/>
        <v>0</v>
      </c>
      <c r="K524" s="165"/>
      <c r="L524" s="30"/>
      <c r="M524" s="166" t="s">
        <v>1</v>
      </c>
      <c r="N524" s="130" t="s">
        <v>37</v>
      </c>
      <c r="P524" s="167">
        <f t="shared" si="146"/>
        <v>0</v>
      </c>
      <c r="Q524" s="167">
        <v>0</v>
      </c>
      <c r="R524" s="167">
        <f t="shared" si="147"/>
        <v>0</v>
      </c>
      <c r="S524" s="167">
        <v>0</v>
      </c>
      <c r="T524" s="168">
        <f t="shared" si="148"/>
        <v>0</v>
      </c>
      <c r="AR524" s="169" t="s">
        <v>305</v>
      </c>
      <c r="AT524" s="169" t="s">
        <v>241</v>
      </c>
      <c r="AU524" s="169" t="s">
        <v>83</v>
      </c>
      <c r="AY524" s="13" t="s">
        <v>239</v>
      </c>
      <c r="BE524" s="97">
        <f t="shared" si="149"/>
        <v>0</v>
      </c>
      <c r="BF524" s="97">
        <f t="shared" si="150"/>
        <v>0</v>
      </c>
      <c r="BG524" s="97">
        <f t="shared" si="151"/>
        <v>0</v>
      </c>
      <c r="BH524" s="97">
        <f t="shared" si="152"/>
        <v>0</v>
      </c>
      <c r="BI524" s="97">
        <f t="shared" si="153"/>
        <v>0</v>
      </c>
      <c r="BJ524" s="13" t="s">
        <v>83</v>
      </c>
      <c r="BK524" s="97">
        <f t="shared" si="154"/>
        <v>0</v>
      </c>
      <c r="BL524" s="13" t="s">
        <v>305</v>
      </c>
      <c r="BM524" s="169" t="s">
        <v>1640</v>
      </c>
    </row>
    <row r="525" spans="2:65" s="1" customFormat="1" ht="44.25" customHeight="1" x14ac:dyDescent="0.2">
      <c r="B525" s="131"/>
      <c r="C525" s="158" t="s">
        <v>1641</v>
      </c>
      <c r="D525" s="158" t="s">
        <v>241</v>
      </c>
      <c r="E525" s="159" t="s">
        <v>1642</v>
      </c>
      <c r="F525" s="160" t="s">
        <v>1643</v>
      </c>
      <c r="G525" s="161" t="s">
        <v>353</v>
      </c>
      <c r="H525" s="162">
        <v>36</v>
      </c>
      <c r="I525" s="163"/>
      <c r="J525" s="164">
        <f t="shared" si="145"/>
        <v>0</v>
      </c>
      <c r="K525" s="165"/>
      <c r="L525" s="30"/>
      <c r="M525" s="166" t="s">
        <v>1</v>
      </c>
      <c r="N525" s="130" t="s">
        <v>37</v>
      </c>
      <c r="P525" s="167">
        <f t="shared" si="146"/>
        <v>0</v>
      </c>
      <c r="Q525" s="167">
        <v>0</v>
      </c>
      <c r="R525" s="167">
        <f t="shared" si="147"/>
        <v>0</v>
      </c>
      <c r="S525" s="167">
        <v>0</v>
      </c>
      <c r="T525" s="168">
        <f t="shared" si="148"/>
        <v>0</v>
      </c>
      <c r="AR525" s="169" t="s">
        <v>305</v>
      </c>
      <c r="AT525" s="169" t="s">
        <v>241</v>
      </c>
      <c r="AU525" s="169" t="s">
        <v>83</v>
      </c>
      <c r="AY525" s="13" t="s">
        <v>239</v>
      </c>
      <c r="BE525" s="97">
        <f t="shared" si="149"/>
        <v>0</v>
      </c>
      <c r="BF525" s="97">
        <f t="shared" si="150"/>
        <v>0</v>
      </c>
      <c r="BG525" s="97">
        <f t="shared" si="151"/>
        <v>0</v>
      </c>
      <c r="BH525" s="97">
        <f t="shared" si="152"/>
        <v>0</v>
      </c>
      <c r="BI525" s="97">
        <f t="shared" si="153"/>
        <v>0</v>
      </c>
      <c r="BJ525" s="13" t="s">
        <v>83</v>
      </c>
      <c r="BK525" s="97">
        <f t="shared" si="154"/>
        <v>0</v>
      </c>
      <c r="BL525" s="13" t="s">
        <v>305</v>
      </c>
      <c r="BM525" s="169" t="s">
        <v>1644</v>
      </c>
    </row>
    <row r="526" spans="2:65" s="1" customFormat="1" ht="44.25" customHeight="1" x14ac:dyDescent="0.2">
      <c r="B526" s="131"/>
      <c r="C526" s="158" t="s">
        <v>1645</v>
      </c>
      <c r="D526" s="158" t="s">
        <v>241</v>
      </c>
      <c r="E526" s="159" t="s">
        <v>1646</v>
      </c>
      <c r="F526" s="160" t="s">
        <v>1647</v>
      </c>
      <c r="G526" s="161" t="s">
        <v>353</v>
      </c>
      <c r="H526" s="162">
        <v>12</v>
      </c>
      <c r="I526" s="163"/>
      <c r="J526" s="164">
        <f t="shared" si="145"/>
        <v>0</v>
      </c>
      <c r="K526" s="165"/>
      <c r="L526" s="30"/>
      <c r="M526" s="166" t="s">
        <v>1</v>
      </c>
      <c r="N526" s="130" t="s">
        <v>37</v>
      </c>
      <c r="P526" s="167">
        <f t="shared" si="146"/>
        <v>0</v>
      </c>
      <c r="Q526" s="167">
        <v>0</v>
      </c>
      <c r="R526" s="167">
        <f t="shared" si="147"/>
        <v>0</v>
      </c>
      <c r="S526" s="167">
        <v>0</v>
      </c>
      <c r="T526" s="168">
        <f t="shared" si="148"/>
        <v>0</v>
      </c>
      <c r="AR526" s="169" t="s">
        <v>305</v>
      </c>
      <c r="AT526" s="169" t="s">
        <v>241</v>
      </c>
      <c r="AU526" s="169" t="s">
        <v>83</v>
      </c>
      <c r="AY526" s="13" t="s">
        <v>239</v>
      </c>
      <c r="BE526" s="97">
        <f t="shared" si="149"/>
        <v>0</v>
      </c>
      <c r="BF526" s="97">
        <f t="shared" si="150"/>
        <v>0</v>
      </c>
      <c r="BG526" s="97">
        <f t="shared" si="151"/>
        <v>0</v>
      </c>
      <c r="BH526" s="97">
        <f t="shared" si="152"/>
        <v>0</v>
      </c>
      <c r="BI526" s="97">
        <f t="shared" si="153"/>
        <v>0</v>
      </c>
      <c r="BJ526" s="13" t="s">
        <v>83</v>
      </c>
      <c r="BK526" s="97">
        <f t="shared" si="154"/>
        <v>0</v>
      </c>
      <c r="BL526" s="13" t="s">
        <v>305</v>
      </c>
      <c r="BM526" s="169" t="s">
        <v>1648</v>
      </c>
    </row>
    <row r="527" spans="2:65" s="1" customFormat="1" ht="66.75" customHeight="1" x14ac:dyDescent="0.2">
      <c r="B527" s="131"/>
      <c r="C527" s="158" t="s">
        <v>1649</v>
      </c>
      <c r="D527" s="158" t="s">
        <v>241</v>
      </c>
      <c r="E527" s="159" t="s">
        <v>1650</v>
      </c>
      <c r="F527" s="160" t="s">
        <v>1651</v>
      </c>
      <c r="G527" s="161" t="s">
        <v>331</v>
      </c>
      <c r="H527" s="162">
        <v>92</v>
      </c>
      <c r="I527" s="163"/>
      <c r="J527" s="164">
        <f t="shared" si="145"/>
        <v>0</v>
      </c>
      <c r="K527" s="165"/>
      <c r="L527" s="30"/>
      <c r="M527" s="166" t="s">
        <v>1</v>
      </c>
      <c r="N527" s="130" t="s">
        <v>37</v>
      </c>
      <c r="P527" s="167">
        <f t="shared" si="146"/>
        <v>0</v>
      </c>
      <c r="Q527" s="167">
        <v>0</v>
      </c>
      <c r="R527" s="167">
        <f t="shared" si="147"/>
        <v>0</v>
      </c>
      <c r="S527" s="167">
        <v>0</v>
      </c>
      <c r="T527" s="168">
        <f t="shared" si="148"/>
        <v>0</v>
      </c>
      <c r="AR527" s="169" t="s">
        <v>305</v>
      </c>
      <c r="AT527" s="169" t="s">
        <v>241</v>
      </c>
      <c r="AU527" s="169" t="s">
        <v>83</v>
      </c>
      <c r="AY527" s="13" t="s">
        <v>239</v>
      </c>
      <c r="BE527" s="97">
        <f t="shared" si="149"/>
        <v>0</v>
      </c>
      <c r="BF527" s="97">
        <f t="shared" si="150"/>
        <v>0</v>
      </c>
      <c r="BG527" s="97">
        <f t="shared" si="151"/>
        <v>0</v>
      </c>
      <c r="BH527" s="97">
        <f t="shared" si="152"/>
        <v>0</v>
      </c>
      <c r="BI527" s="97">
        <f t="shared" si="153"/>
        <v>0</v>
      </c>
      <c r="BJ527" s="13" t="s">
        <v>83</v>
      </c>
      <c r="BK527" s="97">
        <f t="shared" si="154"/>
        <v>0</v>
      </c>
      <c r="BL527" s="13" t="s">
        <v>305</v>
      </c>
      <c r="BM527" s="169" t="s">
        <v>1652</v>
      </c>
    </row>
    <row r="528" spans="2:65" s="1" customFormat="1" ht="66.75" customHeight="1" x14ac:dyDescent="0.2">
      <c r="B528" s="131"/>
      <c r="C528" s="158" t="s">
        <v>1653</v>
      </c>
      <c r="D528" s="158" t="s">
        <v>241</v>
      </c>
      <c r="E528" s="159" t="s">
        <v>1654</v>
      </c>
      <c r="F528" s="160" t="s">
        <v>1655</v>
      </c>
      <c r="G528" s="161" t="s">
        <v>353</v>
      </c>
      <c r="H528" s="162">
        <v>257</v>
      </c>
      <c r="I528" s="163"/>
      <c r="J528" s="164">
        <f t="shared" si="145"/>
        <v>0</v>
      </c>
      <c r="K528" s="165"/>
      <c r="L528" s="30"/>
      <c r="M528" s="166" t="s">
        <v>1</v>
      </c>
      <c r="N528" s="130" t="s">
        <v>37</v>
      </c>
      <c r="P528" s="167">
        <f t="shared" si="146"/>
        <v>0</v>
      </c>
      <c r="Q528" s="167">
        <v>0</v>
      </c>
      <c r="R528" s="167">
        <f t="shared" si="147"/>
        <v>0</v>
      </c>
      <c r="S528" s="167">
        <v>0</v>
      </c>
      <c r="T528" s="168">
        <f t="shared" si="148"/>
        <v>0</v>
      </c>
      <c r="AR528" s="169" t="s">
        <v>305</v>
      </c>
      <c r="AT528" s="169" t="s">
        <v>241</v>
      </c>
      <c r="AU528" s="169" t="s">
        <v>83</v>
      </c>
      <c r="AY528" s="13" t="s">
        <v>239</v>
      </c>
      <c r="BE528" s="97">
        <f t="shared" si="149"/>
        <v>0</v>
      </c>
      <c r="BF528" s="97">
        <f t="shared" si="150"/>
        <v>0</v>
      </c>
      <c r="BG528" s="97">
        <f t="shared" si="151"/>
        <v>0</v>
      </c>
      <c r="BH528" s="97">
        <f t="shared" si="152"/>
        <v>0</v>
      </c>
      <c r="BI528" s="97">
        <f t="shared" si="153"/>
        <v>0</v>
      </c>
      <c r="BJ528" s="13" t="s">
        <v>83</v>
      </c>
      <c r="BK528" s="97">
        <f t="shared" si="154"/>
        <v>0</v>
      </c>
      <c r="BL528" s="13" t="s">
        <v>305</v>
      </c>
      <c r="BM528" s="169" t="s">
        <v>1656</v>
      </c>
    </row>
    <row r="529" spans="2:65" s="1" customFormat="1" ht="66.75" customHeight="1" x14ac:dyDescent="0.2">
      <c r="B529" s="131"/>
      <c r="C529" s="158" t="s">
        <v>1657</v>
      </c>
      <c r="D529" s="158" t="s">
        <v>241</v>
      </c>
      <c r="E529" s="159" t="s">
        <v>1658</v>
      </c>
      <c r="F529" s="160" t="s">
        <v>1659</v>
      </c>
      <c r="G529" s="161" t="s">
        <v>353</v>
      </c>
      <c r="H529" s="162">
        <v>90</v>
      </c>
      <c r="I529" s="163"/>
      <c r="J529" s="164">
        <f t="shared" si="145"/>
        <v>0</v>
      </c>
      <c r="K529" s="165"/>
      <c r="L529" s="30"/>
      <c r="M529" s="166" t="s">
        <v>1</v>
      </c>
      <c r="N529" s="130" t="s">
        <v>37</v>
      </c>
      <c r="P529" s="167">
        <f t="shared" si="146"/>
        <v>0</v>
      </c>
      <c r="Q529" s="167">
        <v>0</v>
      </c>
      <c r="R529" s="167">
        <f t="shared" si="147"/>
        <v>0</v>
      </c>
      <c r="S529" s="167">
        <v>0</v>
      </c>
      <c r="T529" s="168">
        <f t="shared" si="148"/>
        <v>0</v>
      </c>
      <c r="AR529" s="169" t="s">
        <v>305</v>
      </c>
      <c r="AT529" s="169" t="s">
        <v>241</v>
      </c>
      <c r="AU529" s="169" t="s">
        <v>83</v>
      </c>
      <c r="AY529" s="13" t="s">
        <v>239</v>
      </c>
      <c r="BE529" s="97">
        <f t="shared" si="149"/>
        <v>0</v>
      </c>
      <c r="BF529" s="97">
        <f t="shared" si="150"/>
        <v>0</v>
      </c>
      <c r="BG529" s="97">
        <f t="shared" si="151"/>
        <v>0</v>
      </c>
      <c r="BH529" s="97">
        <f t="shared" si="152"/>
        <v>0</v>
      </c>
      <c r="BI529" s="97">
        <f t="shared" si="153"/>
        <v>0</v>
      </c>
      <c r="BJ529" s="13" t="s">
        <v>83</v>
      </c>
      <c r="BK529" s="97">
        <f t="shared" si="154"/>
        <v>0</v>
      </c>
      <c r="BL529" s="13" t="s">
        <v>305</v>
      </c>
      <c r="BM529" s="169" t="s">
        <v>1660</v>
      </c>
    </row>
    <row r="530" spans="2:65" s="1" customFormat="1" ht="62.65" customHeight="1" x14ac:dyDescent="0.2">
      <c r="B530" s="131"/>
      <c r="C530" s="158" t="s">
        <v>1661</v>
      </c>
      <c r="D530" s="158" t="s">
        <v>241</v>
      </c>
      <c r="E530" s="159" t="s">
        <v>1662</v>
      </c>
      <c r="F530" s="160" t="s">
        <v>1663</v>
      </c>
      <c r="G530" s="161" t="s">
        <v>353</v>
      </c>
      <c r="H530" s="162">
        <v>337</v>
      </c>
      <c r="I530" s="163"/>
      <c r="J530" s="164">
        <f t="shared" si="145"/>
        <v>0</v>
      </c>
      <c r="K530" s="165"/>
      <c r="L530" s="30"/>
      <c r="M530" s="166" t="s">
        <v>1</v>
      </c>
      <c r="N530" s="130" t="s">
        <v>37</v>
      </c>
      <c r="P530" s="167">
        <f t="shared" si="146"/>
        <v>0</v>
      </c>
      <c r="Q530" s="167">
        <v>0</v>
      </c>
      <c r="R530" s="167">
        <f t="shared" si="147"/>
        <v>0</v>
      </c>
      <c r="S530" s="167">
        <v>0</v>
      </c>
      <c r="T530" s="168">
        <f t="shared" si="148"/>
        <v>0</v>
      </c>
      <c r="AR530" s="169" t="s">
        <v>305</v>
      </c>
      <c r="AT530" s="169" t="s">
        <v>241</v>
      </c>
      <c r="AU530" s="169" t="s">
        <v>83</v>
      </c>
      <c r="AY530" s="13" t="s">
        <v>239</v>
      </c>
      <c r="BE530" s="97">
        <f t="shared" si="149"/>
        <v>0</v>
      </c>
      <c r="BF530" s="97">
        <f t="shared" si="150"/>
        <v>0</v>
      </c>
      <c r="BG530" s="97">
        <f t="shared" si="151"/>
        <v>0</v>
      </c>
      <c r="BH530" s="97">
        <f t="shared" si="152"/>
        <v>0</v>
      </c>
      <c r="BI530" s="97">
        <f t="shared" si="153"/>
        <v>0</v>
      </c>
      <c r="BJ530" s="13" t="s">
        <v>83</v>
      </c>
      <c r="BK530" s="97">
        <f t="shared" si="154"/>
        <v>0</v>
      </c>
      <c r="BL530" s="13" t="s">
        <v>305</v>
      </c>
      <c r="BM530" s="169" t="s">
        <v>1664</v>
      </c>
    </row>
    <row r="531" spans="2:65" s="1" customFormat="1" ht="55.5" customHeight="1" x14ac:dyDescent="0.2">
      <c r="B531" s="131"/>
      <c r="C531" s="158" t="s">
        <v>1665</v>
      </c>
      <c r="D531" s="158" t="s">
        <v>241</v>
      </c>
      <c r="E531" s="159" t="s">
        <v>1666</v>
      </c>
      <c r="F531" s="160" t="s">
        <v>1667</v>
      </c>
      <c r="G531" s="161" t="s">
        <v>331</v>
      </c>
      <c r="H531" s="162">
        <v>5</v>
      </c>
      <c r="I531" s="163"/>
      <c r="J531" s="164">
        <f t="shared" si="145"/>
        <v>0</v>
      </c>
      <c r="K531" s="165"/>
      <c r="L531" s="30"/>
      <c r="M531" s="166" t="s">
        <v>1</v>
      </c>
      <c r="N531" s="130" t="s">
        <v>37</v>
      </c>
      <c r="P531" s="167">
        <f t="shared" si="146"/>
        <v>0</v>
      </c>
      <c r="Q531" s="167">
        <v>0</v>
      </c>
      <c r="R531" s="167">
        <f t="shared" si="147"/>
        <v>0</v>
      </c>
      <c r="S531" s="167">
        <v>0</v>
      </c>
      <c r="T531" s="168">
        <f t="shared" si="148"/>
        <v>0</v>
      </c>
      <c r="AR531" s="169" t="s">
        <v>305</v>
      </c>
      <c r="AT531" s="169" t="s">
        <v>241</v>
      </c>
      <c r="AU531" s="169" t="s">
        <v>83</v>
      </c>
      <c r="AY531" s="13" t="s">
        <v>239</v>
      </c>
      <c r="BE531" s="97">
        <f t="shared" si="149"/>
        <v>0</v>
      </c>
      <c r="BF531" s="97">
        <f t="shared" si="150"/>
        <v>0</v>
      </c>
      <c r="BG531" s="97">
        <f t="shared" si="151"/>
        <v>0</v>
      </c>
      <c r="BH531" s="97">
        <f t="shared" si="152"/>
        <v>0</v>
      </c>
      <c r="BI531" s="97">
        <f t="shared" si="153"/>
        <v>0</v>
      </c>
      <c r="BJ531" s="13" t="s">
        <v>83</v>
      </c>
      <c r="BK531" s="97">
        <f t="shared" si="154"/>
        <v>0</v>
      </c>
      <c r="BL531" s="13" t="s">
        <v>305</v>
      </c>
      <c r="BM531" s="169" t="s">
        <v>1668</v>
      </c>
    </row>
    <row r="532" spans="2:65" s="1" customFormat="1" ht="66.75" customHeight="1" x14ac:dyDescent="0.2">
      <c r="B532" s="131"/>
      <c r="C532" s="158" t="s">
        <v>1669</v>
      </c>
      <c r="D532" s="158" t="s">
        <v>241</v>
      </c>
      <c r="E532" s="159" t="s">
        <v>1670</v>
      </c>
      <c r="F532" s="160" t="s">
        <v>1671</v>
      </c>
      <c r="G532" s="161" t="s">
        <v>353</v>
      </c>
      <c r="H532" s="162">
        <v>20</v>
      </c>
      <c r="I532" s="163"/>
      <c r="J532" s="164">
        <f t="shared" si="145"/>
        <v>0</v>
      </c>
      <c r="K532" s="165"/>
      <c r="L532" s="30"/>
      <c r="M532" s="166" t="s">
        <v>1</v>
      </c>
      <c r="N532" s="130" t="s">
        <v>37</v>
      </c>
      <c r="P532" s="167">
        <f t="shared" si="146"/>
        <v>0</v>
      </c>
      <c r="Q532" s="167">
        <v>0</v>
      </c>
      <c r="R532" s="167">
        <f t="shared" si="147"/>
        <v>0</v>
      </c>
      <c r="S532" s="167">
        <v>0</v>
      </c>
      <c r="T532" s="168">
        <f t="shared" si="148"/>
        <v>0</v>
      </c>
      <c r="AR532" s="169" t="s">
        <v>305</v>
      </c>
      <c r="AT532" s="169" t="s">
        <v>241</v>
      </c>
      <c r="AU532" s="169" t="s">
        <v>83</v>
      </c>
      <c r="AY532" s="13" t="s">
        <v>239</v>
      </c>
      <c r="BE532" s="97">
        <f t="shared" si="149"/>
        <v>0</v>
      </c>
      <c r="BF532" s="97">
        <f t="shared" si="150"/>
        <v>0</v>
      </c>
      <c r="BG532" s="97">
        <f t="shared" si="151"/>
        <v>0</v>
      </c>
      <c r="BH532" s="97">
        <f t="shared" si="152"/>
        <v>0</v>
      </c>
      <c r="BI532" s="97">
        <f t="shared" si="153"/>
        <v>0</v>
      </c>
      <c r="BJ532" s="13" t="s">
        <v>83</v>
      </c>
      <c r="BK532" s="97">
        <f t="shared" si="154"/>
        <v>0</v>
      </c>
      <c r="BL532" s="13" t="s">
        <v>305</v>
      </c>
      <c r="BM532" s="169" t="s">
        <v>1672</v>
      </c>
    </row>
    <row r="533" spans="2:65" s="1" customFormat="1" ht="62.65" customHeight="1" x14ac:dyDescent="0.2">
      <c r="B533" s="131"/>
      <c r="C533" s="158" t="s">
        <v>1673</v>
      </c>
      <c r="D533" s="158" t="s">
        <v>241</v>
      </c>
      <c r="E533" s="159" t="s">
        <v>1674</v>
      </c>
      <c r="F533" s="160" t="s">
        <v>1675</v>
      </c>
      <c r="G533" s="161" t="s">
        <v>331</v>
      </c>
      <c r="H533" s="162">
        <v>33.1</v>
      </c>
      <c r="I533" s="163"/>
      <c r="J533" s="164">
        <f t="shared" ref="J533:J562" si="162">ROUND(I533*H533,2)</f>
        <v>0</v>
      </c>
      <c r="K533" s="165"/>
      <c r="L533" s="30"/>
      <c r="M533" s="166" t="s">
        <v>1</v>
      </c>
      <c r="N533" s="130" t="s">
        <v>37</v>
      </c>
      <c r="P533" s="167">
        <f t="shared" ref="P533:P562" si="163">O533*H533</f>
        <v>0</v>
      </c>
      <c r="Q533" s="167">
        <v>0</v>
      </c>
      <c r="R533" s="167">
        <f t="shared" ref="R533:R562" si="164">Q533*H533</f>
        <v>0</v>
      </c>
      <c r="S533" s="167">
        <v>0</v>
      </c>
      <c r="T533" s="168">
        <f t="shared" ref="T533:T562" si="165">S533*H533</f>
        <v>0</v>
      </c>
      <c r="AR533" s="169" t="s">
        <v>305</v>
      </c>
      <c r="AT533" s="169" t="s">
        <v>241</v>
      </c>
      <c r="AU533" s="169" t="s">
        <v>83</v>
      </c>
      <c r="AY533" s="13" t="s">
        <v>239</v>
      </c>
      <c r="BE533" s="97">
        <f t="shared" ref="BE533:BE562" si="166">IF(N533="základná",J533,0)</f>
        <v>0</v>
      </c>
      <c r="BF533" s="97">
        <f t="shared" ref="BF533:BF562" si="167">IF(N533="znížená",J533,0)</f>
        <v>0</v>
      </c>
      <c r="BG533" s="97">
        <f t="shared" ref="BG533:BG562" si="168">IF(N533="zákl. prenesená",J533,0)</f>
        <v>0</v>
      </c>
      <c r="BH533" s="97">
        <f t="shared" ref="BH533:BH562" si="169">IF(N533="zníž. prenesená",J533,0)</f>
        <v>0</v>
      </c>
      <c r="BI533" s="97">
        <f t="shared" ref="BI533:BI562" si="170">IF(N533="nulová",J533,0)</f>
        <v>0</v>
      </c>
      <c r="BJ533" s="13" t="s">
        <v>83</v>
      </c>
      <c r="BK533" s="97">
        <f t="shared" ref="BK533:BK562" si="171">ROUND(I533*H533,2)</f>
        <v>0</v>
      </c>
      <c r="BL533" s="13" t="s">
        <v>305</v>
      </c>
      <c r="BM533" s="169" t="s">
        <v>1676</v>
      </c>
    </row>
    <row r="534" spans="2:65" s="1" customFormat="1" ht="62.65" customHeight="1" x14ac:dyDescent="0.2">
      <c r="B534" s="131"/>
      <c r="C534" s="158" t="s">
        <v>1677</v>
      </c>
      <c r="D534" s="158" t="s">
        <v>241</v>
      </c>
      <c r="E534" s="159" t="s">
        <v>1678</v>
      </c>
      <c r="F534" s="160" t="s">
        <v>1679</v>
      </c>
      <c r="G534" s="161" t="s">
        <v>353</v>
      </c>
      <c r="H534" s="162">
        <v>16</v>
      </c>
      <c r="I534" s="163"/>
      <c r="J534" s="164">
        <f t="shared" si="162"/>
        <v>0</v>
      </c>
      <c r="K534" s="165"/>
      <c r="L534" s="30"/>
      <c r="M534" s="166" t="s">
        <v>1</v>
      </c>
      <c r="N534" s="130" t="s">
        <v>37</v>
      </c>
      <c r="P534" s="167">
        <f t="shared" si="163"/>
        <v>0</v>
      </c>
      <c r="Q534" s="167">
        <v>0</v>
      </c>
      <c r="R534" s="167">
        <f t="shared" si="164"/>
        <v>0</v>
      </c>
      <c r="S534" s="167">
        <v>0</v>
      </c>
      <c r="T534" s="168">
        <f t="shared" si="165"/>
        <v>0</v>
      </c>
      <c r="AR534" s="169" t="s">
        <v>305</v>
      </c>
      <c r="AT534" s="169" t="s">
        <v>241</v>
      </c>
      <c r="AU534" s="169" t="s">
        <v>83</v>
      </c>
      <c r="AY534" s="13" t="s">
        <v>239</v>
      </c>
      <c r="BE534" s="97">
        <f t="shared" si="166"/>
        <v>0</v>
      </c>
      <c r="BF534" s="97">
        <f t="shared" si="167"/>
        <v>0</v>
      </c>
      <c r="BG534" s="97">
        <f t="shared" si="168"/>
        <v>0</v>
      </c>
      <c r="BH534" s="97">
        <f t="shared" si="169"/>
        <v>0</v>
      </c>
      <c r="BI534" s="97">
        <f t="shared" si="170"/>
        <v>0</v>
      </c>
      <c r="BJ534" s="13" t="s">
        <v>83</v>
      </c>
      <c r="BK534" s="97">
        <f t="shared" si="171"/>
        <v>0</v>
      </c>
      <c r="BL534" s="13" t="s">
        <v>305</v>
      </c>
      <c r="BM534" s="169" t="s">
        <v>1680</v>
      </c>
    </row>
    <row r="535" spans="2:65" s="1" customFormat="1" ht="62.65" customHeight="1" x14ac:dyDescent="0.2">
      <c r="B535" s="131"/>
      <c r="C535" s="158" t="s">
        <v>1681</v>
      </c>
      <c r="D535" s="158" t="s">
        <v>241</v>
      </c>
      <c r="E535" s="159" t="s">
        <v>1682</v>
      </c>
      <c r="F535" s="160" t="s">
        <v>1683</v>
      </c>
      <c r="G535" s="161" t="s">
        <v>353</v>
      </c>
      <c r="H535" s="162">
        <v>4</v>
      </c>
      <c r="I535" s="163"/>
      <c r="J535" s="164">
        <f t="shared" si="162"/>
        <v>0</v>
      </c>
      <c r="K535" s="165"/>
      <c r="L535" s="30"/>
      <c r="M535" s="166" t="s">
        <v>1</v>
      </c>
      <c r="N535" s="130" t="s">
        <v>37</v>
      </c>
      <c r="P535" s="167">
        <f t="shared" si="163"/>
        <v>0</v>
      </c>
      <c r="Q535" s="167">
        <v>0</v>
      </c>
      <c r="R535" s="167">
        <f t="shared" si="164"/>
        <v>0</v>
      </c>
      <c r="S535" s="167">
        <v>0</v>
      </c>
      <c r="T535" s="168">
        <f t="shared" si="165"/>
        <v>0</v>
      </c>
      <c r="AR535" s="169" t="s">
        <v>305</v>
      </c>
      <c r="AT535" s="169" t="s">
        <v>241</v>
      </c>
      <c r="AU535" s="169" t="s">
        <v>83</v>
      </c>
      <c r="AY535" s="13" t="s">
        <v>239</v>
      </c>
      <c r="BE535" s="97">
        <f t="shared" si="166"/>
        <v>0</v>
      </c>
      <c r="BF535" s="97">
        <f t="shared" si="167"/>
        <v>0</v>
      </c>
      <c r="BG535" s="97">
        <f t="shared" si="168"/>
        <v>0</v>
      </c>
      <c r="BH535" s="97">
        <f t="shared" si="169"/>
        <v>0</v>
      </c>
      <c r="BI535" s="97">
        <f t="shared" si="170"/>
        <v>0</v>
      </c>
      <c r="BJ535" s="13" t="s">
        <v>83</v>
      </c>
      <c r="BK535" s="97">
        <f t="shared" si="171"/>
        <v>0</v>
      </c>
      <c r="BL535" s="13" t="s">
        <v>305</v>
      </c>
      <c r="BM535" s="169" t="s">
        <v>1684</v>
      </c>
    </row>
    <row r="536" spans="2:65" s="1" customFormat="1" ht="62.65" customHeight="1" x14ac:dyDescent="0.2">
      <c r="B536" s="131"/>
      <c r="C536" s="158" t="s">
        <v>1685</v>
      </c>
      <c r="D536" s="158" t="s">
        <v>241</v>
      </c>
      <c r="E536" s="159" t="s">
        <v>1686</v>
      </c>
      <c r="F536" s="160" t="s">
        <v>1687</v>
      </c>
      <c r="G536" s="161" t="s">
        <v>353</v>
      </c>
      <c r="H536" s="162">
        <v>2</v>
      </c>
      <c r="I536" s="163"/>
      <c r="J536" s="164">
        <f t="shared" si="162"/>
        <v>0</v>
      </c>
      <c r="K536" s="165"/>
      <c r="L536" s="30"/>
      <c r="M536" s="166" t="s">
        <v>1</v>
      </c>
      <c r="N536" s="130" t="s">
        <v>37</v>
      </c>
      <c r="P536" s="167">
        <f t="shared" si="163"/>
        <v>0</v>
      </c>
      <c r="Q536" s="167">
        <v>0</v>
      </c>
      <c r="R536" s="167">
        <f t="shared" si="164"/>
        <v>0</v>
      </c>
      <c r="S536" s="167">
        <v>0</v>
      </c>
      <c r="T536" s="168">
        <f t="shared" si="165"/>
        <v>0</v>
      </c>
      <c r="AR536" s="169" t="s">
        <v>305</v>
      </c>
      <c r="AT536" s="169" t="s">
        <v>241</v>
      </c>
      <c r="AU536" s="169" t="s">
        <v>83</v>
      </c>
      <c r="AY536" s="13" t="s">
        <v>239</v>
      </c>
      <c r="BE536" s="97">
        <f t="shared" si="166"/>
        <v>0</v>
      </c>
      <c r="BF536" s="97">
        <f t="shared" si="167"/>
        <v>0</v>
      </c>
      <c r="BG536" s="97">
        <f t="shared" si="168"/>
        <v>0</v>
      </c>
      <c r="BH536" s="97">
        <f t="shared" si="169"/>
        <v>0</v>
      </c>
      <c r="BI536" s="97">
        <f t="shared" si="170"/>
        <v>0</v>
      </c>
      <c r="BJ536" s="13" t="s">
        <v>83</v>
      </c>
      <c r="BK536" s="97">
        <f t="shared" si="171"/>
        <v>0</v>
      </c>
      <c r="BL536" s="13" t="s">
        <v>305</v>
      </c>
      <c r="BM536" s="169" t="s">
        <v>1688</v>
      </c>
    </row>
    <row r="537" spans="2:65" s="1" customFormat="1" ht="62.65" customHeight="1" x14ac:dyDescent="0.2">
      <c r="B537" s="131"/>
      <c r="C537" s="158" t="s">
        <v>1689</v>
      </c>
      <c r="D537" s="158" t="s">
        <v>241</v>
      </c>
      <c r="E537" s="159" t="s">
        <v>1690</v>
      </c>
      <c r="F537" s="160" t="s">
        <v>1691</v>
      </c>
      <c r="G537" s="161" t="s">
        <v>353</v>
      </c>
      <c r="H537" s="162">
        <v>4</v>
      </c>
      <c r="I537" s="163"/>
      <c r="J537" s="164">
        <f t="shared" si="162"/>
        <v>0</v>
      </c>
      <c r="K537" s="165"/>
      <c r="L537" s="30"/>
      <c r="M537" s="166" t="s">
        <v>1</v>
      </c>
      <c r="N537" s="130" t="s">
        <v>37</v>
      </c>
      <c r="P537" s="167">
        <f t="shared" si="163"/>
        <v>0</v>
      </c>
      <c r="Q537" s="167">
        <v>0</v>
      </c>
      <c r="R537" s="167">
        <f t="shared" si="164"/>
        <v>0</v>
      </c>
      <c r="S537" s="167">
        <v>0</v>
      </c>
      <c r="T537" s="168">
        <f t="shared" si="165"/>
        <v>0</v>
      </c>
      <c r="AR537" s="169" t="s">
        <v>305</v>
      </c>
      <c r="AT537" s="169" t="s">
        <v>241</v>
      </c>
      <c r="AU537" s="169" t="s">
        <v>83</v>
      </c>
      <c r="AY537" s="13" t="s">
        <v>239</v>
      </c>
      <c r="BE537" s="97">
        <f t="shared" si="166"/>
        <v>0</v>
      </c>
      <c r="BF537" s="97">
        <f t="shared" si="167"/>
        <v>0</v>
      </c>
      <c r="BG537" s="97">
        <f t="shared" si="168"/>
        <v>0</v>
      </c>
      <c r="BH537" s="97">
        <f t="shared" si="169"/>
        <v>0</v>
      </c>
      <c r="BI537" s="97">
        <f t="shared" si="170"/>
        <v>0</v>
      </c>
      <c r="BJ537" s="13" t="s">
        <v>83</v>
      </c>
      <c r="BK537" s="97">
        <f t="shared" si="171"/>
        <v>0</v>
      </c>
      <c r="BL537" s="13" t="s">
        <v>305</v>
      </c>
      <c r="BM537" s="169" t="s">
        <v>1692</v>
      </c>
    </row>
    <row r="538" spans="2:65" s="1" customFormat="1" ht="66.75" customHeight="1" x14ac:dyDescent="0.2">
      <c r="B538" s="131"/>
      <c r="C538" s="158" t="s">
        <v>1693</v>
      </c>
      <c r="D538" s="158" t="s">
        <v>241</v>
      </c>
      <c r="E538" s="159" t="s">
        <v>1694</v>
      </c>
      <c r="F538" s="160" t="s">
        <v>1695</v>
      </c>
      <c r="G538" s="161" t="s">
        <v>353</v>
      </c>
      <c r="H538" s="162">
        <v>2</v>
      </c>
      <c r="I538" s="163"/>
      <c r="J538" s="164">
        <f t="shared" si="162"/>
        <v>0</v>
      </c>
      <c r="K538" s="165"/>
      <c r="L538" s="30"/>
      <c r="M538" s="166" t="s">
        <v>1</v>
      </c>
      <c r="N538" s="130" t="s">
        <v>37</v>
      </c>
      <c r="P538" s="167">
        <f t="shared" si="163"/>
        <v>0</v>
      </c>
      <c r="Q538" s="167">
        <v>0</v>
      </c>
      <c r="R538" s="167">
        <f t="shared" si="164"/>
        <v>0</v>
      </c>
      <c r="S538" s="167">
        <v>0</v>
      </c>
      <c r="T538" s="168">
        <f t="shared" si="165"/>
        <v>0</v>
      </c>
      <c r="AR538" s="169" t="s">
        <v>305</v>
      </c>
      <c r="AT538" s="169" t="s">
        <v>241</v>
      </c>
      <c r="AU538" s="169" t="s">
        <v>83</v>
      </c>
      <c r="AY538" s="13" t="s">
        <v>239</v>
      </c>
      <c r="BE538" s="97">
        <f t="shared" si="166"/>
        <v>0</v>
      </c>
      <c r="BF538" s="97">
        <f t="shared" si="167"/>
        <v>0</v>
      </c>
      <c r="BG538" s="97">
        <f t="shared" si="168"/>
        <v>0</v>
      </c>
      <c r="BH538" s="97">
        <f t="shared" si="169"/>
        <v>0</v>
      </c>
      <c r="BI538" s="97">
        <f t="shared" si="170"/>
        <v>0</v>
      </c>
      <c r="BJ538" s="13" t="s">
        <v>83</v>
      </c>
      <c r="BK538" s="97">
        <f t="shared" si="171"/>
        <v>0</v>
      </c>
      <c r="BL538" s="13" t="s">
        <v>305</v>
      </c>
      <c r="BM538" s="169" t="s">
        <v>1696</v>
      </c>
    </row>
    <row r="539" spans="2:65" s="1" customFormat="1" ht="66.75" customHeight="1" x14ac:dyDescent="0.2">
      <c r="B539" s="131"/>
      <c r="C539" s="158" t="s">
        <v>1697</v>
      </c>
      <c r="D539" s="158" t="s">
        <v>241</v>
      </c>
      <c r="E539" s="159" t="s">
        <v>1698</v>
      </c>
      <c r="F539" s="160" t="s">
        <v>1699</v>
      </c>
      <c r="G539" s="161" t="s">
        <v>353</v>
      </c>
      <c r="H539" s="162">
        <v>1</v>
      </c>
      <c r="I539" s="163"/>
      <c r="J539" s="164">
        <f t="shared" si="162"/>
        <v>0</v>
      </c>
      <c r="K539" s="165"/>
      <c r="L539" s="30"/>
      <c r="M539" s="166" t="s">
        <v>1</v>
      </c>
      <c r="N539" s="130" t="s">
        <v>37</v>
      </c>
      <c r="P539" s="167">
        <f t="shared" si="163"/>
        <v>0</v>
      </c>
      <c r="Q539" s="167">
        <v>0</v>
      </c>
      <c r="R539" s="167">
        <f t="shared" si="164"/>
        <v>0</v>
      </c>
      <c r="S539" s="167">
        <v>0</v>
      </c>
      <c r="T539" s="168">
        <f t="shared" si="165"/>
        <v>0</v>
      </c>
      <c r="AR539" s="169" t="s">
        <v>305</v>
      </c>
      <c r="AT539" s="169" t="s">
        <v>241</v>
      </c>
      <c r="AU539" s="169" t="s">
        <v>83</v>
      </c>
      <c r="AY539" s="13" t="s">
        <v>239</v>
      </c>
      <c r="BE539" s="97">
        <f t="shared" si="166"/>
        <v>0</v>
      </c>
      <c r="BF539" s="97">
        <f t="shared" si="167"/>
        <v>0</v>
      </c>
      <c r="BG539" s="97">
        <f t="shared" si="168"/>
        <v>0</v>
      </c>
      <c r="BH539" s="97">
        <f t="shared" si="169"/>
        <v>0</v>
      </c>
      <c r="BI539" s="97">
        <f t="shared" si="170"/>
        <v>0</v>
      </c>
      <c r="BJ539" s="13" t="s">
        <v>83</v>
      </c>
      <c r="BK539" s="97">
        <f t="shared" si="171"/>
        <v>0</v>
      </c>
      <c r="BL539" s="13" t="s">
        <v>305</v>
      </c>
      <c r="BM539" s="169" t="s">
        <v>1700</v>
      </c>
    </row>
    <row r="540" spans="2:65" s="1" customFormat="1" ht="66.75" customHeight="1" x14ac:dyDescent="0.2">
      <c r="B540" s="131"/>
      <c r="C540" s="158" t="s">
        <v>1701</v>
      </c>
      <c r="D540" s="158" t="s">
        <v>241</v>
      </c>
      <c r="E540" s="159" t="s">
        <v>1702</v>
      </c>
      <c r="F540" s="160" t="s">
        <v>1699</v>
      </c>
      <c r="G540" s="161" t="s">
        <v>353</v>
      </c>
      <c r="H540" s="162">
        <v>1</v>
      </c>
      <c r="I540" s="163"/>
      <c r="J540" s="164">
        <f t="shared" si="162"/>
        <v>0</v>
      </c>
      <c r="K540" s="165"/>
      <c r="L540" s="30"/>
      <c r="M540" s="166" t="s">
        <v>1</v>
      </c>
      <c r="N540" s="130" t="s">
        <v>37</v>
      </c>
      <c r="P540" s="167">
        <f t="shared" si="163"/>
        <v>0</v>
      </c>
      <c r="Q540" s="167">
        <v>0</v>
      </c>
      <c r="R540" s="167">
        <f t="shared" si="164"/>
        <v>0</v>
      </c>
      <c r="S540" s="167">
        <v>0</v>
      </c>
      <c r="T540" s="168">
        <f t="shared" si="165"/>
        <v>0</v>
      </c>
      <c r="AR540" s="169" t="s">
        <v>305</v>
      </c>
      <c r="AT540" s="169" t="s">
        <v>241</v>
      </c>
      <c r="AU540" s="169" t="s">
        <v>83</v>
      </c>
      <c r="AY540" s="13" t="s">
        <v>239</v>
      </c>
      <c r="BE540" s="97">
        <f t="shared" si="166"/>
        <v>0</v>
      </c>
      <c r="BF540" s="97">
        <f t="shared" si="167"/>
        <v>0</v>
      </c>
      <c r="BG540" s="97">
        <f t="shared" si="168"/>
        <v>0</v>
      </c>
      <c r="BH540" s="97">
        <f t="shared" si="169"/>
        <v>0</v>
      </c>
      <c r="BI540" s="97">
        <f t="shared" si="170"/>
        <v>0</v>
      </c>
      <c r="BJ540" s="13" t="s">
        <v>83</v>
      </c>
      <c r="BK540" s="97">
        <f t="shared" si="171"/>
        <v>0</v>
      </c>
      <c r="BL540" s="13" t="s">
        <v>305</v>
      </c>
      <c r="BM540" s="169" t="s">
        <v>1703</v>
      </c>
    </row>
    <row r="541" spans="2:65" s="1" customFormat="1" ht="66.75" customHeight="1" x14ac:dyDescent="0.2">
      <c r="B541" s="131"/>
      <c r="C541" s="158" t="s">
        <v>1704</v>
      </c>
      <c r="D541" s="158" t="s">
        <v>241</v>
      </c>
      <c r="E541" s="159" t="s">
        <v>1705</v>
      </c>
      <c r="F541" s="160" t="s">
        <v>1706</v>
      </c>
      <c r="G541" s="161" t="s">
        <v>353</v>
      </c>
      <c r="H541" s="162">
        <v>2</v>
      </c>
      <c r="I541" s="163"/>
      <c r="J541" s="164">
        <f t="shared" si="162"/>
        <v>0</v>
      </c>
      <c r="K541" s="165"/>
      <c r="L541" s="30"/>
      <c r="M541" s="166" t="s">
        <v>1</v>
      </c>
      <c r="N541" s="130" t="s">
        <v>37</v>
      </c>
      <c r="P541" s="167">
        <f t="shared" si="163"/>
        <v>0</v>
      </c>
      <c r="Q541" s="167">
        <v>0</v>
      </c>
      <c r="R541" s="167">
        <f t="shared" si="164"/>
        <v>0</v>
      </c>
      <c r="S541" s="167">
        <v>0</v>
      </c>
      <c r="T541" s="168">
        <f t="shared" si="165"/>
        <v>0</v>
      </c>
      <c r="AR541" s="169" t="s">
        <v>305</v>
      </c>
      <c r="AT541" s="169" t="s">
        <v>241</v>
      </c>
      <c r="AU541" s="169" t="s">
        <v>83</v>
      </c>
      <c r="AY541" s="13" t="s">
        <v>239</v>
      </c>
      <c r="BE541" s="97">
        <f t="shared" si="166"/>
        <v>0</v>
      </c>
      <c r="BF541" s="97">
        <f t="shared" si="167"/>
        <v>0</v>
      </c>
      <c r="BG541" s="97">
        <f t="shared" si="168"/>
        <v>0</v>
      </c>
      <c r="BH541" s="97">
        <f t="shared" si="169"/>
        <v>0</v>
      </c>
      <c r="BI541" s="97">
        <f t="shared" si="170"/>
        <v>0</v>
      </c>
      <c r="BJ541" s="13" t="s">
        <v>83</v>
      </c>
      <c r="BK541" s="97">
        <f t="shared" si="171"/>
        <v>0</v>
      </c>
      <c r="BL541" s="13" t="s">
        <v>305</v>
      </c>
      <c r="BM541" s="169" t="s">
        <v>1707</v>
      </c>
    </row>
    <row r="542" spans="2:65" s="1" customFormat="1" ht="66.75" customHeight="1" x14ac:dyDescent="0.2">
      <c r="B542" s="131"/>
      <c r="C542" s="158" t="s">
        <v>1708</v>
      </c>
      <c r="D542" s="158" t="s">
        <v>241</v>
      </c>
      <c r="E542" s="159" t="s">
        <v>1709</v>
      </c>
      <c r="F542" s="160" t="s">
        <v>1710</v>
      </c>
      <c r="G542" s="161" t="s">
        <v>353</v>
      </c>
      <c r="H542" s="162">
        <v>2</v>
      </c>
      <c r="I542" s="163"/>
      <c r="J542" s="164">
        <f t="shared" si="162"/>
        <v>0</v>
      </c>
      <c r="K542" s="165"/>
      <c r="L542" s="30"/>
      <c r="M542" s="166" t="s">
        <v>1</v>
      </c>
      <c r="N542" s="130" t="s">
        <v>37</v>
      </c>
      <c r="P542" s="167">
        <f t="shared" si="163"/>
        <v>0</v>
      </c>
      <c r="Q542" s="167">
        <v>0</v>
      </c>
      <c r="R542" s="167">
        <f t="shared" si="164"/>
        <v>0</v>
      </c>
      <c r="S542" s="167">
        <v>0</v>
      </c>
      <c r="T542" s="168">
        <f t="shared" si="165"/>
        <v>0</v>
      </c>
      <c r="AR542" s="169" t="s">
        <v>305</v>
      </c>
      <c r="AT542" s="169" t="s">
        <v>241</v>
      </c>
      <c r="AU542" s="169" t="s">
        <v>83</v>
      </c>
      <c r="AY542" s="13" t="s">
        <v>239</v>
      </c>
      <c r="BE542" s="97">
        <f t="shared" si="166"/>
        <v>0</v>
      </c>
      <c r="BF542" s="97">
        <f t="shared" si="167"/>
        <v>0</v>
      </c>
      <c r="BG542" s="97">
        <f t="shared" si="168"/>
        <v>0</v>
      </c>
      <c r="BH542" s="97">
        <f t="shared" si="169"/>
        <v>0</v>
      </c>
      <c r="BI542" s="97">
        <f t="shared" si="170"/>
        <v>0</v>
      </c>
      <c r="BJ542" s="13" t="s">
        <v>83</v>
      </c>
      <c r="BK542" s="97">
        <f t="shared" si="171"/>
        <v>0</v>
      </c>
      <c r="BL542" s="13" t="s">
        <v>305</v>
      </c>
      <c r="BM542" s="169" t="s">
        <v>1711</v>
      </c>
    </row>
    <row r="543" spans="2:65" s="1" customFormat="1" ht="78" customHeight="1" x14ac:dyDescent="0.2">
      <c r="B543" s="131"/>
      <c r="C543" s="158" t="s">
        <v>1712</v>
      </c>
      <c r="D543" s="158" t="s">
        <v>241</v>
      </c>
      <c r="E543" s="159" t="s">
        <v>1713</v>
      </c>
      <c r="F543" s="160" t="s">
        <v>1714</v>
      </c>
      <c r="G543" s="161" t="s">
        <v>353</v>
      </c>
      <c r="H543" s="162">
        <v>2</v>
      </c>
      <c r="I543" s="163"/>
      <c r="J543" s="164">
        <f t="shared" si="162"/>
        <v>0</v>
      </c>
      <c r="K543" s="165"/>
      <c r="L543" s="30"/>
      <c r="M543" s="166" t="s">
        <v>1</v>
      </c>
      <c r="N543" s="130" t="s">
        <v>37</v>
      </c>
      <c r="P543" s="167">
        <f t="shared" si="163"/>
        <v>0</v>
      </c>
      <c r="Q543" s="167">
        <v>0</v>
      </c>
      <c r="R543" s="167">
        <f t="shared" si="164"/>
        <v>0</v>
      </c>
      <c r="S543" s="167">
        <v>0</v>
      </c>
      <c r="T543" s="168">
        <f t="shared" si="165"/>
        <v>0</v>
      </c>
      <c r="AR543" s="169" t="s">
        <v>305</v>
      </c>
      <c r="AT543" s="169" t="s">
        <v>241</v>
      </c>
      <c r="AU543" s="169" t="s">
        <v>83</v>
      </c>
      <c r="AY543" s="13" t="s">
        <v>239</v>
      </c>
      <c r="BE543" s="97">
        <f t="shared" si="166"/>
        <v>0</v>
      </c>
      <c r="BF543" s="97">
        <f t="shared" si="167"/>
        <v>0</v>
      </c>
      <c r="BG543" s="97">
        <f t="shared" si="168"/>
        <v>0</v>
      </c>
      <c r="BH543" s="97">
        <f t="shared" si="169"/>
        <v>0</v>
      </c>
      <c r="BI543" s="97">
        <f t="shared" si="170"/>
        <v>0</v>
      </c>
      <c r="BJ543" s="13" t="s">
        <v>83</v>
      </c>
      <c r="BK543" s="97">
        <f t="shared" si="171"/>
        <v>0</v>
      </c>
      <c r="BL543" s="13" t="s">
        <v>305</v>
      </c>
      <c r="BM543" s="169" t="s">
        <v>1715</v>
      </c>
    </row>
    <row r="544" spans="2:65" s="1" customFormat="1" ht="62.65" customHeight="1" x14ac:dyDescent="0.2">
      <c r="B544" s="131"/>
      <c r="C544" s="158" t="s">
        <v>1716</v>
      </c>
      <c r="D544" s="158" t="s">
        <v>241</v>
      </c>
      <c r="E544" s="159" t="s">
        <v>1717</v>
      </c>
      <c r="F544" s="160" t="s">
        <v>1718</v>
      </c>
      <c r="G544" s="161" t="s">
        <v>353</v>
      </c>
      <c r="H544" s="162">
        <v>2</v>
      </c>
      <c r="I544" s="163"/>
      <c r="J544" s="164">
        <f t="shared" si="162"/>
        <v>0</v>
      </c>
      <c r="K544" s="165"/>
      <c r="L544" s="30"/>
      <c r="M544" s="166" t="s">
        <v>1</v>
      </c>
      <c r="N544" s="130" t="s">
        <v>37</v>
      </c>
      <c r="P544" s="167">
        <f t="shared" si="163"/>
        <v>0</v>
      </c>
      <c r="Q544" s="167">
        <v>0</v>
      </c>
      <c r="R544" s="167">
        <f t="shared" si="164"/>
        <v>0</v>
      </c>
      <c r="S544" s="167">
        <v>0</v>
      </c>
      <c r="T544" s="168">
        <f t="shared" si="165"/>
        <v>0</v>
      </c>
      <c r="AR544" s="169" t="s">
        <v>305</v>
      </c>
      <c r="AT544" s="169" t="s">
        <v>241</v>
      </c>
      <c r="AU544" s="169" t="s">
        <v>83</v>
      </c>
      <c r="AY544" s="13" t="s">
        <v>239</v>
      </c>
      <c r="BE544" s="97">
        <f t="shared" si="166"/>
        <v>0</v>
      </c>
      <c r="BF544" s="97">
        <f t="shared" si="167"/>
        <v>0</v>
      </c>
      <c r="BG544" s="97">
        <f t="shared" si="168"/>
        <v>0</v>
      </c>
      <c r="BH544" s="97">
        <f t="shared" si="169"/>
        <v>0</v>
      </c>
      <c r="BI544" s="97">
        <f t="shared" si="170"/>
        <v>0</v>
      </c>
      <c r="BJ544" s="13" t="s">
        <v>83</v>
      </c>
      <c r="BK544" s="97">
        <f t="shared" si="171"/>
        <v>0</v>
      </c>
      <c r="BL544" s="13" t="s">
        <v>305</v>
      </c>
      <c r="BM544" s="169" t="s">
        <v>1719</v>
      </c>
    </row>
    <row r="545" spans="2:65" s="1" customFormat="1" ht="44.25" customHeight="1" x14ac:dyDescent="0.2">
      <c r="B545" s="131"/>
      <c r="C545" s="158" t="s">
        <v>1720</v>
      </c>
      <c r="D545" s="158" t="s">
        <v>241</v>
      </c>
      <c r="E545" s="159" t="s">
        <v>1721</v>
      </c>
      <c r="F545" s="160" t="s">
        <v>1722</v>
      </c>
      <c r="G545" s="161" t="s">
        <v>353</v>
      </c>
      <c r="H545" s="162">
        <v>2</v>
      </c>
      <c r="I545" s="163"/>
      <c r="J545" s="164">
        <f t="shared" si="162"/>
        <v>0</v>
      </c>
      <c r="K545" s="165"/>
      <c r="L545" s="30"/>
      <c r="M545" s="166" t="s">
        <v>1</v>
      </c>
      <c r="N545" s="130" t="s">
        <v>37</v>
      </c>
      <c r="P545" s="167">
        <f t="shared" si="163"/>
        <v>0</v>
      </c>
      <c r="Q545" s="167">
        <v>0</v>
      </c>
      <c r="R545" s="167">
        <f t="shared" si="164"/>
        <v>0</v>
      </c>
      <c r="S545" s="167">
        <v>0</v>
      </c>
      <c r="T545" s="168">
        <f t="shared" si="165"/>
        <v>0</v>
      </c>
      <c r="AR545" s="169" t="s">
        <v>305</v>
      </c>
      <c r="AT545" s="169" t="s">
        <v>241</v>
      </c>
      <c r="AU545" s="169" t="s">
        <v>83</v>
      </c>
      <c r="AY545" s="13" t="s">
        <v>239</v>
      </c>
      <c r="BE545" s="97">
        <f t="shared" si="166"/>
        <v>0</v>
      </c>
      <c r="BF545" s="97">
        <f t="shared" si="167"/>
        <v>0</v>
      </c>
      <c r="BG545" s="97">
        <f t="shared" si="168"/>
        <v>0</v>
      </c>
      <c r="BH545" s="97">
        <f t="shared" si="169"/>
        <v>0</v>
      </c>
      <c r="BI545" s="97">
        <f t="shared" si="170"/>
        <v>0</v>
      </c>
      <c r="BJ545" s="13" t="s">
        <v>83</v>
      </c>
      <c r="BK545" s="97">
        <f t="shared" si="171"/>
        <v>0</v>
      </c>
      <c r="BL545" s="13" t="s">
        <v>305</v>
      </c>
      <c r="BM545" s="169" t="s">
        <v>1723</v>
      </c>
    </row>
    <row r="546" spans="2:65" s="1" customFormat="1" ht="62.65" customHeight="1" x14ac:dyDescent="0.2">
      <c r="B546" s="131"/>
      <c r="C546" s="195" t="s">
        <v>1724</v>
      </c>
      <c r="D546" s="195" t="s">
        <v>241</v>
      </c>
      <c r="E546" s="196" t="s">
        <v>1725</v>
      </c>
      <c r="F546" s="197" t="s">
        <v>1726</v>
      </c>
      <c r="G546" s="198" t="s">
        <v>353</v>
      </c>
      <c r="H546" s="199">
        <v>6</v>
      </c>
      <c r="I546" s="200"/>
      <c r="J546" s="200">
        <f t="shared" si="162"/>
        <v>0</v>
      </c>
      <c r="K546" s="165"/>
      <c r="L546" s="30"/>
      <c r="M546" s="166" t="s">
        <v>1</v>
      </c>
      <c r="N546" s="130" t="s">
        <v>37</v>
      </c>
      <c r="P546" s="167">
        <f t="shared" si="163"/>
        <v>0</v>
      </c>
      <c r="Q546" s="167">
        <v>0</v>
      </c>
      <c r="R546" s="167">
        <f t="shared" si="164"/>
        <v>0</v>
      </c>
      <c r="S546" s="167">
        <v>0</v>
      </c>
      <c r="T546" s="168">
        <f t="shared" si="165"/>
        <v>0</v>
      </c>
      <c r="AR546" s="169" t="s">
        <v>305</v>
      </c>
      <c r="AT546" s="169" t="s">
        <v>241</v>
      </c>
      <c r="AU546" s="169" t="s">
        <v>83</v>
      </c>
      <c r="AY546" s="13" t="s">
        <v>239</v>
      </c>
      <c r="BE546" s="97">
        <f t="shared" si="166"/>
        <v>0</v>
      </c>
      <c r="BF546" s="97">
        <f t="shared" si="167"/>
        <v>0</v>
      </c>
      <c r="BG546" s="97">
        <f t="shared" si="168"/>
        <v>0</v>
      </c>
      <c r="BH546" s="97">
        <f t="shared" si="169"/>
        <v>0</v>
      </c>
      <c r="BI546" s="97">
        <f t="shared" si="170"/>
        <v>0</v>
      </c>
      <c r="BJ546" s="13" t="s">
        <v>83</v>
      </c>
      <c r="BK546" s="97">
        <f t="shared" si="171"/>
        <v>0</v>
      </c>
      <c r="BL546" s="13" t="s">
        <v>305</v>
      </c>
      <c r="BM546" s="169" t="s">
        <v>1727</v>
      </c>
    </row>
    <row r="547" spans="2:65" s="1" customFormat="1" ht="62.65" customHeight="1" x14ac:dyDescent="0.2">
      <c r="B547" s="131"/>
      <c r="C547" s="158" t="s">
        <v>1728</v>
      </c>
      <c r="D547" s="158" t="s">
        <v>241</v>
      </c>
      <c r="E547" s="159" t="s">
        <v>1729</v>
      </c>
      <c r="F547" s="160" t="s">
        <v>1730</v>
      </c>
      <c r="G547" s="161" t="s">
        <v>353</v>
      </c>
      <c r="H547" s="162">
        <v>2</v>
      </c>
      <c r="I547" s="163"/>
      <c r="J547" s="164">
        <f t="shared" si="162"/>
        <v>0</v>
      </c>
      <c r="K547" s="165"/>
      <c r="L547" s="30"/>
      <c r="M547" s="166" t="s">
        <v>1</v>
      </c>
      <c r="N547" s="130" t="s">
        <v>37</v>
      </c>
      <c r="P547" s="167">
        <f t="shared" si="163"/>
        <v>0</v>
      </c>
      <c r="Q547" s="167">
        <v>0</v>
      </c>
      <c r="R547" s="167">
        <f t="shared" si="164"/>
        <v>0</v>
      </c>
      <c r="S547" s="167">
        <v>0</v>
      </c>
      <c r="T547" s="168">
        <f t="shared" si="165"/>
        <v>0</v>
      </c>
      <c r="AR547" s="169" t="s">
        <v>305</v>
      </c>
      <c r="AT547" s="169" t="s">
        <v>241</v>
      </c>
      <c r="AU547" s="169" t="s">
        <v>83</v>
      </c>
      <c r="AY547" s="13" t="s">
        <v>239</v>
      </c>
      <c r="BE547" s="97">
        <f t="shared" si="166"/>
        <v>0</v>
      </c>
      <c r="BF547" s="97">
        <f t="shared" si="167"/>
        <v>0</v>
      </c>
      <c r="BG547" s="97">
        <f t="shared" si="168"/>
        <v>0</v>
      </c>
      <c r="BH547" s="97">
        <f t="shared" si="169"/>
        <v>0</v>
      </c>
      <c r="BI547" s="97">
        <f t="shared" si="170"/>
        <v>0</v>
      </c>
      <c r="BJ547" s="13" t="s">
        <v>83</v>
      </c>
      <c r="BK547" s="97">
        <f t="shared" si="171"/>
        <v>0</v>
      </c>
      <c r="BL547" s="13" t="s">
        <v>305</v>
      </c>
      <c r="BM547" s="169" t="s">
        <v>1731</v>
      </c>
    </row>
    <row r="548" spans="2:65" s="1" customFormat="1" ht="62.65" customHeight="1" x14ac:dyDescent="0.2">
      <c r="B548" s="131"/>
      <c r="C548" s="158" t="s">
        <v>1732</v>
      </c>
      <c r="D548" s="158" t="s">
        <v>241</v>
      </c>
      <c r="E548" s="159" t="s">
        <v>1733</v>
      </c>
      <c r="F548" s="160" t="s">
        <v>1734</v>
      </c>
      <c r="G548" s="161" t="s">
        <v>353</v>
      </c>
      <c r="H548" s="162">
        <v>2</v>
      </c>
      <c r="I548" s="163"/>
      <c r="J548" s="164">
        <f t="shared" si="162"/>
        <v>0</v>
      </c>
      <c r="K548" s="165"/>
      <c r="L548" s="30"/>
      <c r="M548" s="166" t="s">
        <v>1</v>
      </c>
      <c r="N548" s="130" t="s">
        <v>37</v>
      </c>
      <c r="P548" s="167">
        <f t="shared" si="163"/>
        <v>0</v>
      </c>
      <c r="Q548" s="167">
        <v>0</v>
      </c>
      <c r="R548" s="167">
        <f t="shared" si="164"/>
        <v>0</v>
      </c>
      <c r="S548" s="167">
        <v>0</v>
      </c>
      <c r="T548" s="168">
        <f t="shared" si="165"/>
        <v>0</v>
      </c>
      <c r="AR548" s="169" t="s">
        <v>305</v>
      </c>
      <c r="AT548" s="169" t="s">
        <v>241</v>
      </c>
      <c r="AU548" s="169" t="s">
        <v>83</v>
      </c>
      <c r="AY548" s="13" t="s">
        <v>239</v>
      </c>
      <c r="BE548" s="97">
        <f t="shared" si="166"/>
        <v>0</v>
      </c>
      <c r="BF548" s="97">
        <f t="shared" si="167"/>
        <v>0</v>
      </c>
      <c r="BG548" s="97">
        <f t="shared" si="168"/>
        <v>0</v>
      </c>
      <c r="BH548" s="97">
        <f t="shared" si="169"/>
        <v>0</v>
      </c>
      <c r="BI548" s="97">
        <f t="shared" si="170"/>
        <v>0</v>
      </c>
      <c r="BJ548" s="13" t="s">
        <v>83</v>
      </c>
      <c r="BK548" s="97">
        <f t="shared" si="171"/>
        <v>0</v>
      </c>
      <c r="BL548" s="13" t="s">
        <v>305</v>
      </c>
      <c r="BM548" s="169" t="s">
        <v>1735</v>
      </c>
    </row>
    <row r="549" spans="2:65" s="1" customFormat="1" ht="62.65" customHeight="1" x14ac:dyDescent="0.2">
      <c r="B549" s="131"/>
      <c r="C549" s="195" t="s">
        <v>1736</v>
      </c>
      <c r="D549" s="195" t="s">
        <v>241</v>
      </c>
      <c r="E549" s="196" t="s">
        <v>1737</v>
      </c>
      <c r="F549" s="197" t="s">
        <v>1738</v>
      </c>
      <c r="G549" s="198" t="s">
        <v>353</v>
      </c>
      <c r="H549" s="199">
        <v>4</v>
      </c>
      <c r="I549" s="200"/>
      <c r="J549" s="200">
        <f t="shared" si="162"/>
        <v>0</v>
      </c>
      <c r="K549" s="165"/>
      <c r="L549" s="30"/>
      <c r="M549" s="166" t="s">
        <v>1</v>
      </c>
      <c r="N549" s="130" t="s">
        <v>37</v>
      </c>
      <c r="P549" s="167">
        <f t="shared" si="163"/>
        <v>0</v>
      </c>
      <c r="Q549" s="167">
        <v>0</v>
      </c>
      <c r="R549" s="167">
        <f t="shared" si="164"/>
        <v>0</v>
      </c>
      <c r="S549" s="167">
        <v>0</v>
      </c>
      <c r="T549" s="168">
        <f t="shared" si="165"/>
        <v>0</v>
      </c>
      <c r="AR549" s="169" t="s">
        <v>305</v>
      </c>
      <c r="AT549" s="169" t="s">
        <v>241</v>
      </c>
      <c r="AU549" s="169" t="s">
        <v>83</v>
      </c>
      <c r="AY549" s="13" t="s">
        <v>239</v>
      </c>
      <c r="BE549" s="97">
        <f t="shared" si="166"/>
        <v>0</v>
      </c>
      <c r="BF549" s="97">
        <f t="shared" si="167"/>
        <v>0</v>
      </c>
      <c r="BG549" s="97">
        <f t="shared" si="168"/>
        <v>0</v>
      </c>
      <c r="BH549" s="97">
        <f t="shared" si="169"/>
        <v>0</v>
      </c>
      <c r="BI549" s="97">
        <f t="shared" si="170"/>
        <v>0</v>
      </c>
      <c r="BJ549" s="13" t="s">
        <v>83</v>
      </c>
      <c r="BK549" s="97">
        <f t="shared" si="171"/>
        <v>0</v>
      </c>
      <c r="BL549" s="13" t="s">
        <v>305</v>
      </c>
      <c r="BM549" s="169" t="s">
        <v>1739</v>
      </c>
    </row>
    <row r="550" spans="2:65" s="1" customFormat="1" ht="62.65" customHeight="1" x14ac:dyDescent="0.2">
      <c r="B550" s="131"/>
      <c r="C550" s="195" t="s">
        <v>1740</v>
      </c>
      <c r="D550" s="195" t="s">
        <v>241</v>
      </c>
      <c r="E550" s="196" t="s">
        <v>1741</v>
      </c>
      <c r="F550" s="197" t="s">
        <v>1742</v>
      </c>
      <c r="G550" s="198" t="s">
        <v>353</v>
      </c>
      <c r="H550" s="199">
        <v>4</v>
      </c>
      <c r="I550" s="200"/>
      <c r="J550" s="200">
        <f t="shared" si="162"/>
        <v>0</v>
      </c>
      <c r="K550" s="165"/>
      <c r="L550" s="30"/>
      <c r="M550" s="166" t="s">
        <v>1</v>
      </c>
      <c r="N550" s="130" t="s">
        <v>37</v>
      </c>
      <c r="P550" s="167">
        <f t="shared" si="163"/>
        <v>0</v>
      </c>
      <c r="Q550" s="167">
        <v>0</v>
      </c>
      <c r="R550" s="167">
        <f t="shared" si="164"/>
        <v>0</v>
      </c>
      <c r="S550" s="167">
        <v>0</v>
      </c>
      <c r="T550" s="168">
        <f t="shared" si="165"/>
        <v>0</v>
      </c>
      <c r="AR550" s="169" t="s">
        <v>305</v>
      </c>
      <c r="AT550" s="169" t="s">
        <v>241</v>
      </c>
      <c r="AU550" s="169" t="s">
        <v>83</v>
      </c>
      <c r="AY550" s="13" t="s">
        <v>239</v>
      </c>
      <c r="BE550" s="97">
        <f t="shared" si="166"/>
        <v>0</v>
      </c>
      <c r="BF550" s="97">
        <f t="shared" si="167"/>
        <v>0</v>
      </c>
      <c r="BG550" s="97">
        <f t="shared" si="168"/>
        <v>0</v>
      </c>
      <c r="BH550" s="97">
        <f t="shared" si="169"/>
        <v>0</v>
      </c>
      <c r="BI550" s="97">
        <f t="shared" si="170"/>
        <v>0</v>
      </c>
      <c r="BJ550" s="13" t="s">
        <v>83</v>
      </c>
      <c r="BK550" s="97">
        <f t="shared" si="171"/>
        <v>0</v>
      </c>
      <c r="BL550" s="13" t="s">
        <v>305</v>
      </c>
      <c r="BM550" s="169" t="s">
        <v>1743</v>
      </c>
    </row>
    <row r="551" spans="2:65" s="1" customFormat="1" ht="55.5" customHeight="1" x14ac:dyDescent="0.2">
      <c r="B551" s="131"/>
      <c r="C551" s="158" t="s">
        <v>1744</v>
      </c>
      <c r="D551" s="158" t="s">
        <v>241</v>
      </c>
      <c r="E551" s="159" t="s">
        <v>1745</v>
      </c>
      <c r="F551" s="160" t="s">
        <v>1746</v>
      </c>
      <c r="G551" s="161" t="s">
        <v>353</v>
      </c>
      <c r="H551" s="162">
        <v>6</v>
      </c>
      <c r="I551" s="163"/>
      <c r="J551" s="164">
        <f t="shared" si="162"/>
        <v>0</v>
      </c>
      <c r="K551" s="165"/>
      <c r="L551" s="30"/>
      <c r="M551" s="166" t="s">
        <v>1</v>
      </c>
      <c r="N551" s="130" t="s">
        <v>37</v>
      </c>
      <c r="P551" s="167">
        <f t="shared" si="163"/>
        <v>0</v>
      </c>
      <c r="Q551" s="167">
        <v>0</v>
      </c>
      <c r="R551" s="167">
        <f t="shared" si="164"/>
        <v>0</v>
      </c>
      <c r="S551" s="167">
        <v>0</v>
      </c>
      <c r="T551" s="168">
        <f t="shared" si="165"/>
        <v>0</v>
      </c>
      <c r="AR551" s="169" t="s">
        <v>305</v>
      </c>
      <c r="AT551" s="169" t="s">
        <v>241</v>
      </c>
      <c r="AU551" s="169" t="s">
        <v>83</v>
      </c>
      <c r="AY551" s="13" t="s">
        <v>239</v>
      </c>
      <c r="BE551" s="97">
        <f t="shared" si="166"/>
        <v>0</v>
      </c>
      <c r="BF551" s="97">
        <f t="shared" si="167"/>
        <v>0</v>
      </c>
      <c r="BG551" s="97">
        <f t="shared" si="168"/>
        <v>0</v>
      </c>
      <c r="BH551" s="97">
        <f t="shared" si="169"/>
        <v>0</v>
      </c>
      <c r="BI551" s="97">
        <f t="shared" si="170"/>
        <v>0</v>
      </c>
      <c r="BJ551" s="13" t="s">
        <v>83</v>
      </c>
      <c r="BK551" s="97">
        <f t="shared" si="171"/>
        <v>0</v>
      </c>
      <c r="BL551" s="13" t="s">
        <v>305</v>
      </c>
      <c r="BM551" s="169" t="s">
        <v>1747</v>
      </c>
    </row>
    <row r="552" spans="2:65" s="1" customFormat="1" ht="62.65" customHeight="1" x14ac:dyDescent="0.2">
      <c r="B552" s="131"/>
      <c r="C552" s="195" t="s">
        <v>1748</v>
      </c>
      <c r="D552" s="195" t="s">
        <v>241</v>
      </c>
      <c r="E552" s="196" t="s">
        <v>1749</v>
      </c>
      <c r="F552" s="197" t="s">
        <v>1750</v>
      </c>
      <c r="G552" s="198" t="s">
        <v>353</v>
      </c>
      <c r="H552" s="199">
        <v>2</v>
      </c>
      <c r="I552" s="200"/>
      <c r="J552" s="200">
        <f t="shared" si="162"/>
        <v>0</v>
      </c>
      <c r="K552" s="165"/>
      <c r="L552" s="30"/>
      <c r="M552" s="166" t="s">
        <v>1</v>
      </c>
      <c r="N552" s="130" t="s">
        <v>37</v>
      </c>
      <c r="P552" s="167">
        <f t="shared" si="163"/>
        <v>0</v>
      </c>
      <c r="Q552" s="167">
        <v>0</v>
      </c>
      <c r="R552" s="167">
        <f t="shared" si="164"/>
        <v>0</v>
      </c>
      <c r="S552" s="167">
        <v>0</v>
      </c>
      <c r="T552" s="168">
        <f t="shared" si="165"/>
        <v>0</v>
      </c>
      <c r="AR552" s="169" t="s">
        <v>305</v>
      </c>
      <c r="AT552" s="169" t="s">
        <v>241</v>
      </c>
      <c r="AU552" s="169" t="s">
        <v>83</v>
      </c>
      <c r="AY552" s="13" t="s">
        <v>239</v>
      </c>
      <c r="BE552" s="97">
        <f t="shared" si="166"/>
        <v>0</v>
      </c>
      <c r="BF552" s="97">
        <f t="shared" si="167"/>
        <v>0</v>
      </c>
      <c r="BG552" s="97">
        <f t="shared" si="168"/>
        <v>0</v>
      </c>
      <c r="BH552" s="97">
        <f t="shared" si="169"/>
        <v>0</v>
      </c>
      <c r="BI552" s="97">
        <f t="shared" si="170"/>
        <v>0</v>
      </c>
      <c r="BJ552" s="13" t="s">
        <v>83</v>
      </c>
      <c r="BK552" s="97">
        <f t="shared" si="171"/>
        <v>0</v>
      </c>
      <c r="BL552" s="13" t="s">
        <v>305</v>
      </c>
      <c r="BM552" s="169" t="s">
        <v>1751</v>
      </c>
    </row>
    <row r="553" spans="2:65" s="1" customFormat="1" ht="62.65" customHeight="1" x14ac:dyDescent="0.2">
      <c r="B553" s="131"/>
      <c r="C553" s="158" t="s">
        <v>1752</v>
      </c>
      <c r="D553" s="158" t="s">
        <v>241</v>
      </c>
      <c r="E553" s="159" t="s">
        <v>1753</v>
      </c>
      <c r="F553" s="160" t="s">
        <v>1754</v>
      </c>
      <c r="G553" s="161" t="s">
        <v>353</v>
      </c>
      <c r="H553" s="162">
        <v>1</v>
      </c>
      <c r="I553" s="163"/>
      <c r="J553" s="164">
        <f t="shared" si="162"/>
        <v>0</v>
      </c>
      <c r="K553" s="165"/>
      <c r="L553" s="30"/>
      <c r="M553" s="166" t="s">
        <v>1</v>
      </c>
      <c r="N553" s="130" t="s">
        <v>37</v>
      </c>
      <c r="P553" s="167">
        <f t="shared" si="163"/>
        <v>0</v>
      </c>
      <c r="Q553" s="167">
        <v>0</v>
      </c>
      <c r="R553" s="167">
        <f t="shared" si="164"/>
        <v>0</v>
      </c>
      <c r="S553" s="167">
        <v>0</v>
      </c>
      <c r="T553" s="168">
        <f t="shared" si="165"/>
        <v>0</v>
      </c>
      <c r="AR553" s="169" t="s">
        <v>305</v>
      </c>
      <c r="AT553" s="169" t="s">
        <v>241</v>
      </c>
      <c r="AU553" s="169" t="s">
        <v>83</v>
      </c>
      <c r="AY553" s="13" t="s">
        <v>239</v>
      </c>
      <c r="BE553" s="97">
        <f t="shared" si="166"/>
        <v>0</v>
      </c>
      <c r="BF553" s="97">
        <f t="shared" si="167"/>
        <v>0</v>
      </c>
      <c r="BG553" s="97">
        <f t="shared" si="168"/>
        <v>0</v>
      </c>
      <c r="BH553" s="97">
        <f t="shared" si="169"/>
        <v>0</v>
      </c>
      <c r="BI553" s="97">
        <f t="shared" si="170"/>
        <v>0</v>
      </c>
      <c r="BJ553" s="13" t="s">
        <v>83</v>
      </c>
      <c r="BK553" s="97">
        <f t="shared" si="171"/>
        <v>0</v>
      </c>
      <c r="BL553" s="13" t="s">
        <v>305</v>
      </c>
      <c r="BM553" s="169" t="s">
        <v>1755</v>
      </c>
    </row>
    <row r="554" spans="2:65" s="1" customFormat="1" ht="76.349999999999994" customHeight="1" x14ac:dyDescent="0.2">
      <c r="B554" s="131"/>
      <c r="C554" s="158" t="s">
        <v>1756</v>
      </c>
      <c r="D554" s="158" t="s">
        <v>241</v>
      </c>
      <c r="E554" s="159" t="s">
        <v>1757</v>
      </c>
      <c r="F554" s="160" t="s">
        <v>1758</v>
      </c>
      <c r="G554" s="161" t="s">
        <v>353</v>
      </c>
      <c r="H554" s="162">
        <v>6</v>
      </c>
      <c r="I554" s="163"/>
      <c r="J554" s="164">
        <f t="shared" si="162"/>
        <v>0</v>
      </c>
      <c r="K554" s="165"/>
      <c r="L554" s="30"/>
      <c r="M554" s="166" t="s">
        <v>1</v>
      </c>
      <c r="N554" s="130" t="s">
        <v>37</v>
      </c>
      <c r="P554" s="167">
        <f t="shared" si="163"/>
        <v>0</v>
      </c>
      <c r="Q554" s="167">
        <v>0</v>
      </c>
      <c r="R554" s="167">
        <f t="shared" si="164"/>
        <v>0</v>
      </c>
      <c r="S554" s="167">
        <v>0</v>
      </c>
      <c r="T554" s="168">
        <f t="shared" si="165"/>
        <v>0</v>
      </c>
      <c r="AR554" s="169" t="s">
        <v>305</v>
      </c>
      <c r="AT554" s="169" t="s">
        <v>241</v>
      </c>
      <c r="AU554" s="169" t="s">
        <v>83</v>
      </c>
      <c r="AY554" s="13" t="s">
        <v>239</v>
      </c>
      <c r="BE554" s="97">
        <f t="shared" si="166"/>
        <v>0</v>
      </c>
      <c r="BF554" s="97">
        <f t="shared" si="167"/>
        <v>0</v>
      </c>
      <c r="BG554" s="97">
        <f t="shared" si="168"/>
        <v>0</v>
      </c>
      <c r="BH554" s="97">
        <f t="shared" si="169"/>
        <v>0</v>
      </c>
      <c r="BI554" s="97">
        <f t="shared" si="170"/>
        <v>0</v>
      </c>
      <c r="BJ554" s="13" t="s">
        <v>83</v>
      </c>
      <c r="BK554" s="97">
        <f t="shared" si="171"/>
        <v>0</v>
      </c>
      <c r="BL554" s="13" t="s">
        <v>305</v>
      </c>
      <c r="BM554" s="169" t="s">
        <v>1759</v>
      </c>
    </row>
    <row r="555" spans="2:65" s="1" customFormat="1" ht="76.349999999999994" customHeight="1" x14ac:dyDescent="0.2">
      <c r="B555" s="131"/>
      <c r="C555" s="158" t="s">
        <v>1760</v>
      </c>
      <c r="D555" s="158" t="s">
        <v>241</v>
      </c>
      <c r="E555" s="159" t="s">
        <v>1761</v>
      </c>
      <c r="F555" s="160" t="s">
        <v>1762</v>
      </c>
      <c r="G555" s="161" t="s">
        <v>353</v>
      </c>
      <c r="H555" s="162">
        <v>6</v>
      </c>
      <c r="I555" s="163"/>
      <c r="J555" s="164">
        <f t="shared" si="162"/>
        <v>0</v>
      </c>
      <c r="K555" s="165"/>
      <c r="L555" s="30"/>
      <c r="M555" s="166" t="s">
        <v>1</v>
      </c>
      <c r="N555" s="130" t="s">
        <v>37</v>
      </c>
      <c r="P555" s="167">
        <f t="shared" si="163"/>
        <v>0</v>
      </c>
      <c r="Q555" s="167">
        <v>0</v>
      </c>
      <c r="R555" s="167">
        <f t="shared" si="164"/>
        <v>0</v>
      </c>
      <c r="S555" s="167">
        <v>0</v>
      </c>
      <c r="T555" s="168">
        <f t="shared" si="165"/>
        <v>0</v>
      </c>
      <c r="AR555" s="169" t="s">
        <v>305</v>
      </c>
      <c r="AT555" s="169" t="s">
        <v>241</v>
      </c>
      <c r="AU555" s="169" t="s">
        <v>83</v>
      </c>
      <c r="AY555" s="13" t="s">
        <v>239</v>
      </c>
      <c r="BE555" s="97">
        <f t="shared" si="166"/>
        <v>0</v>
      </c>
      <c r="BF555" s="97">
        <f t="shared" si="167"/>
        <v>0</v>
      </c>
      <c r="BG555" s="97">
        <f t="shared" si="168"/>
        <v>0</v>
      </c>
      <c r="BH555" s="97">
        <f t="shared" si="169"/>
        <v>0</v>
      </c>
      <c r="BI555" s="97">
        <f t="shared" si="170"/>
        <v>0</v>
      </c>
      <c r="BJ555" s="13" t="s">
        <v>83</v>
      </c>
      <c r="BK555" s="97">
        <f t="shared" si="171"/>
        <v>0</v>
      </c>
      <c r="BL555" s="13" t="s">
        <v>305</v>
      </c>
      <c r="BM555" s="169" t="s">
        <v>1763</v>
      </c>
    </row>
    <row r="556" spans="2:65" s="1" customFormat="1" ht="66.75" customHeight="1" x14ac:dyDescent="0.2">
      <c r="B556" s="131"/>
      <c r="C556" s="195" t="s">
        <v>1764</v>
      </c>
      <c r="D556" s="195" t="s">
        <v>241</v>
      </c>
      <c r="E556" s="196" t="s">
        <v>1765</v>
      </c>
      <c r="F556" s="197" t="s">
        <v>1766</v>
      </c>
      <c r="G556" s="198" t="s">
        <v>353</v>
      </c>
      <c r="H556" s="199">
        <v>4</v>
      </c>
      <c r="I556" s="200"/>
      <c r="J556" s="200">
        <f t="shared" si="162"/>
        <v>0</v>
      </c>
      <c r="K556" s="165"/>
      <c r="L556" s="30"/>
      <c r="M556" s="166" t="s">
        <v>1</v>
      </c>
      <c r="N556" s="130" t="s">
        <v>37</v>
      </c>
      <c r="P556" s="167">
        <f t="shared" si="163"/>
        <v>0</v>
      </c>
      <c r="Q556" s="167">
        <v>0</v>
      </c>
      <c r="R556" s="167">
        <f t="shared" si="164"/>
        <v>0</v>
      </c>
      <c r="S556" s="167">
        <v>0</v>
      </c>
      <c r="T556" s="168">
        <f t="shared" si="165"/>
        <v>0</v>
      </c>
      <c r="AR556" s="169" t="s">
        <v>305</v>
      </c>
      <c r="AT556" s="169" t="s">
        <v>241</v>
      </c>
      <c r="AU556" s="169" t="s">
        <v>83</v>
      </c>
      <c r="AY556" s="13" t="s">
        <v>239</v>
      </c>
      <c r="BE556" s="97">
        <f t="shared" si="166"/>
        <v>0</v>
      </c>
      <c r="BF556" s="97">
        <f t="shared" si="167"/>
        <v>0</v>
      </c>
      <c r="BG556" s="97">
        <f t="shared" si="168"/>
        <v>0</v>
      </c>
      <c r="BH556" s="97">
        <f t="shared" si="169"/>
        <v>0</v>
      </c>
      <c r="BI556" s="97">
        <f t="shared" si="170"/>
        <v>0</v>
      </c>
      <c r="BJ556" s="13" t="s">
        <v>83</v>
      </c>
      <c r="BK556" s="97">
        <f t="shared" si="171"/>
        <v>0</v>
      </c>
      <c r="BL556" s="13" t="s">
        <v>305</v>
      </c>
      <c r="BM556" s="169" t="s">
        <v>1767</v>
      </c>
    </row>
    <row r="557" spans="2:65" s="1" customFormat="1" ht="24.2" customHeight="1" x14ac:dyDescent="0.2">
      <c r="B557" s="131"/>
      <c r="C557" s="158" t="s">
        <v>1768</v>
      </c>
      <c r="D557" s="158" t="s">
        <v>241</v>
      </c>
      <c r="E557" s="159" t="s">
        <v>1769</v>
      </c>
      <c r="F557" s="160" t="s">
        <v>1770</v>
      </c>
      <c r="G557" s="161" t="s">
        <v>244</v>
      </c>
      <c r="H557" s="162">
        <v>421.82</v>
      </c>
      <c r="I557" s="163"/>
      <c r="J557" s="164">
        <f t="shared" si="162"/>
        <v>0</v>
      </c>
      <c r="K557" s="165"/>
      <c r="L557" s="30"/>
      <c r="M557" s="166" t="s">
        <v>1</v>
      </c>
      <c r="N557" s="130" t="s">
        <v>37</v>
      </c>
      <c r="P557" s="167">
        <f t="shared" si="163"/>
        <v>0</v>
      </c>
      <c r="Q557" s="167">
        <v>1.4E-3</v>
      </c>
      <c r="R557" s="167">
        <f t="shared" si="164"/>
        <v>0.59054799999999996</v>
      </c>
      <c r="S557" s="167">
        <v>0</v>
      </c>
      <c r="T557" s="168">
        <f t="shared" si="165"/>
        <v>0</v>
      </c>
      <c r="AR557" s="169" t="s">
        <v>305</v>
      </c>
      <c r="AT557" s="169" t="s">
        <v>241</v>
      </c>
      <c r="AU557" s="169" t="s">
        <v>83</v>
      </c>
      <c r="AY557" s="13" t="s">
        <v>239</v>
      </c>
      <c r="BE557" s="97">
        <f t="shared" si="166"/>
        <v>0</v>
      </c>
      <c r="BF557" s="97">
        <f t="shared" si="167"/>
        <v>0</v>
      </c>
      <c r="BG557" s="97">
        <f t="shared" si="168"/>
        <v>0</v>
      </c>
      <c r="BH557" s="97">
        <f t="shared" si="169"/>
        <v>0</v>
      </c>
      <c r="BI557" s="97">
        <f t="shared" si="170"/>
        <v>0</v>
      </c>
      <c r="BJ557" s="13" t="s">
        <v>83</v>
      </c>
      <c r="BK557" s="97">
        <f t="shared" si="171"/>
        <v>0</v>
      </c>
      <c r="BL557" s="13" t="s">
        <v>305</v>
      </c>
      <c r="BM557" s="169" t="s">
        <v>1771</v>
      </c>
    </row>
    <row r="558" spans="2:65" s="1" customFormat="1" ht="16.5" customHeight="1" x14ac:dyDescent="0.2">
      <c r="B558" s="131"/>
      <c r="C558" s="189" t="s">
        <v>1772</v>
      </c>
      <c r="D558" s="189" t="s">
        <v>275</v>
      </c>
      <c r="E558" s="190" t="s">
        <v>1773</v>
      </c>
      <c r="F558" s="191" t="s">
        <v>4614</v>
      </c>
      <c r="G558" s="192" t="s">
        <v>244</v>
      </c>
      <c r="H558" s="193">
        <v>455.56599999999997</v>
      </c>
      <c r="I558" s="194"/>
      <c r="J558" s="194">
        <f t="shared" si="162"/>
        <v>0</v>
      </c>
      <c r="K558" s="177"/>
      <c r="L558" s="178"/>
      <c r="M558" s="179" t="s">
        <v>1</v>
      </c>
      <c r="N558" s="180" t="s">
        <v>37</v>
      </c>
      <c r="P558" s="167">
        <f t="shared" si="163"/>
        <v>0</v>
      </c>
      <c r="Q558" s="167">
        <v>5.8999999999999999E-3</v>
      </c>
      <c r="R558" s="167">
        <f t="shared" si="164"/>
        <v>2.6878393999999997</v>
      </c>
      <c r="S558" s="167">
        <v>0</v>
      </c>
      <c r="T558" s="168">
        <f t="shared" si="165"/>
        <v>0</v>
      </c>
      <c r="AR558" s="169" t="s">
        <v>371</v>
      </c>
      <c r="AT558" s="169" t="s">
        <v>275</v>
      </c>
      <c r="AU558" s="169" t="s">
        <v>83</v>
      </c>
      <c r="AY558" s="13" t="s">
        <v>239</v>
      </c>
      <c r="BE558" s="97">
        <f t="shared" si="166"/>
        <v>0</v>
      </c>
      <c r="BF558" s="97">
        <f t="shared" si="167"/>
        <v>0</v>
      </c>
      <c r="BG558" s="97">
        <f t="shared" si="168"/>
        <v>0</v>
      </c>
      <c r="BH558" s="97">
        <f t="shared" si="169"/>
        <v>0</v>
      </c>
      <c r="BI558" s="97">
        <f t="shared" si="170"/>
        <v>0</v>
      </c>
      <c r="BJ558" s="13" t="s">
        <v>83</v>
      </c>
      <c r="BK558" s="97">
        <f t="shared" si="171"/>
        <v>0</v>
      </c>
      <c r="BL558" s="13" t="s">
        <v>305</v>
      </c>
      <c r="BM558" s="169" t="s">
        <v>1774</v>
      </c>
    </row>
    <row r="559" spans="2:65" s="1" customFormat="1" ht="37.9" customHeight="1" x14ac:dyDescent="0.2">
      <c r="B559" s="131"/>
      <c r="C559" s="195" t="s">
        <v>1775</v>
      </c>
      <c r="D559" s="195" t="s">
        <v>241</v>
      </c>
      <c r="E559" s="196" t="s">
        <v>1776</v>
      </c>
      <c r="F559" s="197" t="s">
        <v>1777</v>
      </c>
      <c r="G559" s="198" t="s">
        <v>244</v>
      </c>
      <c r="H559" s="199">
        <v>1786</v>
      </c>
      <c r="I559" s="200"/>
      <c r="J559" s="200">
        <f t="shared" si="162"/>
        <v>0</v>
      </c>
      <c r="K559" s="165"/>
      <c r="L559" s="30"/>
      <c r="M559" s="166" t="s">
        <v>1</v>
      </c>
      <c r="N559" s="130" t="s">
        <v>37</v>
      </c>
      <c r="P559" s="167">
        <f t="shared" si="163"/>
        <v>0</v>
      </c>
      <c r="Q559" s="167">
        <v>2.7E-4</v>
      </c>
      <c r="R559" s="167">
        <f t="shared" si="164"/>
        <v>0.48221999999999998</v>
      </c>
      <c r="S559" s="167">
        <v>0</v>
      </c>
      <c r="T559" s="168">
        <f t="shared" si="165"/>
        <v>0</v>
      </c>
      <c r="AR559" s="169" t="s">
        <v>305</v>
      </c>
      <c r="AT559" s="169" t="s">
        <v>241</v>
      </c>
      <c r="AU559" s="169" t="s">
        <v>83</v>
      </c>
      <c r="AY559" s="13" t="s">
        <v>239</v>
      </c>
      <c r="BE559" s="97">
        <f t="shared" si="166"/>
        <v>0</v>
      </c>
      <c r="BF559" s="97">
        <f t="shared" si="167"/>
        <v>0</v>
      </c>
      <c r="BG559" s="97">
        <f t="shared" si="168"/>
        <v>0</v>
      </c>
      <c r="BH559" s="97">
        <f t="shared" si="169"/>
        <v>0</v>
      </c>
      <c r="BI559" s="97">
        <f t="shared" si="170"/>
        <v>0</v>
      </c>
      <c r="BJ559" s="13" t="s">
        <v>83</v>
      </c>
      <c r="BK559" s="97">
        <f t="shared" si="171"/>
        <v>0</v>
      </c>
      <c r="BL559" s="13" t="s">
        <v>305</v>
      </c>
      <c r="BM559" s="169" t="s">
        <v>1778</v>
      </c>
    </row>
    <row r="560" spans="2:65" s="1" customFormat="1" ht="24.2" customHeight="1" x14ac:dyDescent="0.2">
      <c r="B560" s="131"/>
      <c r="C560" s="195" t="s">
        <v>1779</v>
      </c>
      <c r="D560" s="195" t="s">
        <v>241</v>
      </c>
      <c r="E560" s="196" t="s">
        <v>1780</v>
      </c>
      <c r="F560" s="197" t="s">
        <v>1781</v>
      </c>
      <c r="G560" s="198" t="s">
        <v>244</v>
      </c>
      <c r="H560" s="199">
        <v>950</v>
      </c>
      <c r="I560" s="200"/>
      <c r="J560" s="200">
        <f t="shared" si="162"/>
        <v>0</v>
      </c>
      <c r="K560" s="165"/>
      <c r="L560" s="30"/>
      <c r="M560" s="166" t="s">
        <v>1</v>
      </c>
      <c r="N560" s="130" t="s">
        <v>37</v>
      </c>
      <c r="P560" s="167">
        <f t="shared" si="163"/>
        <v>0</v>
      </c>
      <c r="Q560" s="167">
        <v>2.7E-4</v>
      </c>
      <c r="R560" s="167">
        <f t="shared" si="164"/>
        <v>0.25650000000000001</v>
      </c>
      <c r="S560" s="167">
        <v>0</v>
      </c>
      <c r="T560" s="168">
        <f t="shared" si="165"/>
        <v>0</v>
      </c>
      <c r="AR560" s="169" t="s">
        <v>305</v>
      </c>
      <c r="AT560" s="169" t="s">
        <v>241</v>
      </c>
      <c r="AU560" s="169" t="s">
        <v>83</v>
      </c>
      <c r="AY560" s="13" t="s">
        <v>239</v>
      </c>
      <c r="BE560" s="97">
        <f t="shared" si="166"/>
        <v>0</v>
      </c>
      <c r="BF560" s="97">
        <f t="shared" si="167"/>
        <v>0</v>
      </c>
      <c r="BG560" s="97">
        <f t="shared" si="168"/>
        <v>0</v>
      </c>
      <c r="BH560" s="97">
        <f t="shared" si="169"/>
        <v>0</v>
      </c>
      <c r="BI560" s="97">
        <f t="shared" si="170"/>
        <v>0</v>
      </c>
      <c r="BJ560" s="13" t="s">
        <v>83</v>
      </c>
      <c r="BK560" s="97">
        <f t="shared" si="171"/>
        <v>0</v>
      </c>
      <c r="BL560" s="13" t="s">
        <v>305</v>
      </c>
      <c r="BM560" s="169" t="s">
        <v>1782</v>
      </c>
    </row>
    <row r="561" spans="2:65" s="1" customFormat="1" ht="303" customHeight="1" x14ac:dyDescent="0.2">
      <c r="B561" s="131"/>
      <c r="C561" s="195" t="s">
        <v>1783</v>
      </c>
      <c r="D561" s="195" t="s">
        <v>241</v>
      </c>
      <c r="E561" s="196" t="s">
        <v>1784</v>
      </c>
      <c r="F561" s="197" t="s">
        <v>4626</v>
      </c>
      <c r="G561" s="198" t="s">
        <v>244</v>
      </c>
      <c r="H561" s="199">
        <v>2400</v>
      </c>
      <c r="I561" s="200"/>
      <c r="J561" s="200">
        <f t="shared" si="162"/>
        <v>0</v>
      </c>
      <c r="K561" s="165"/>
      <c r="L561" s="30"/>
      <c r="M561" s="166" t="s">
        <v>1</v>
      </c>
      <c r="N561" s="130" t="s">
        <v>37</v>
      </c>
      <c r="P561" s="167">
        <f t="shared" si="163"/>
        <v>0</v>
      </c>
      <c r="Q561" s="167">
        <v>2.7E-4</v>
      </c>
      <c r="R561" s="167">
        <f t="shared" si="164"/>
        <v>0.64800000000000002</v>
      </c>
      <c r="S561" s="167">
        <v>0</v>
      </c>
      <c r="T561" s="168">
        <f t="shared" si="165"/>
        <v>0</v>
      </c>
      <c r="AR561" s="169" t="s">
        <v>305</v>
      </c>
      <c r="AT561" s="169" t="s">
        <v>241</v>
      </c>
      <c r="AU561" s="169" t="s">
        <v>83</v>
      </c>
      <c r="AY561" s="13" t="s">
        <v>239</v>
      </c>
      <c r="BE561" s="97">
        <f t="shared" si="166"/>
        <v>0</v>
      </c>
      <c r="BF561" s="97">
        <f t="shared" si="167"/>
        <v>0</v>
      </c>
      <c r="BG561" s="97">
        <f t="shared" si="168"/>
        <v>0</v>
      </c>
      <c r="BH561" s="97">
        <f t="shared" si="169"/>
        <v>0</v>
      </c>
      <c r="BI561" s="97">
        <f t="shared" si="170"/>
        <v>0</v>
      </c>
      <c r="BJ561" s="13" t="s">
        <v>83</v>
      </c>
      <c r="BK561" s="97">
        <f t="shared" si="171"/>
        <v>0</v>
      </c>
      <c r="BL561" s="13" t="s">
        <v>305</v>
      </c>
      <c r="BM561" s="169" t="s">
        <v>1785</v>
      </c>
    </row>
    <row r="562" spans="2:65" s="1" customFormat="1" ht="37.9" customHeight="1" x14ac:dyDescent="0.2">
      <c r="B562" s="131"/>
      <c r="C562" s="158" t="s">
        <v>1786</v>
      </c>
      <c r="D562" s="158" t="s">
        <v>241</v>
      </c>
      <c r="E562" s="159" t="s">
        <v>1787</v>
      </c>
      <c r="F562" s="160" t="s">
        <v>1788</v>
      </c>
      <c r="G562" s="161" t="s">
        <v>244</v>
      </c>
      <c r="H562" s="162">
        <v>33.118000000000002</v>
      </c>
      <c r="I562" s="163"/>
      <c r="J562" s="164">
        <f t="shared" si="162"/>
        <v>0</v>
      </c>
      <c r="K562" s="165"/>
      <c r="L562" s="30"/>
      <c r="M562" s="166" t="s">
        <v>1</v>
      </c>
      <c r="N562" s="130" t="s">
        <v>37</v>
      </c>
      <c r="P562" s="167">
        <f t="shared" si="163"/>
        <v>0</v>
      </c>
      <c r="Q562" s="167">
        <v>5.0000000000000002E-5</v>
      </c>
      <c r="R562" s="167">
        <f t="shared" si="164"/>
        <v>1.6559000000000001E-3</v>
      </c>
      <c r="S562" s="167">
        <v>0</v>
      </c>
      <c r="T562" s="168">
        <f t="shared" si="165"/>
        <v>0</v>
      </c>
      <c r="AR562" s="169" t="s">
        <v>305</v>
      </c>
      <c r="AT562" s="169" t="s">
        <v>241</v>
      </c>
      <c r="AU562" s="169" t="s">
        <v>83</v>
      </c>
      <c r="AY562" s="13" t="s">
        <v>239</v>
      </c>
      <c r="BE562" s="97">
        <f t="shared" si="166"/>
        <v>0</v>
      </c>
      <c r="BF562" s="97">
        <f t="shared" si="167"/>
        <v>0</v>
      </c>
      <c r="BG562" s="97">
        <f t="shared" si="168"/>
        <v>0</v>
      </c>
      <c r="BH562" s="97">
        <f t="shared" si="169"/>
        <v>0</v>
      </c>
      <c r="BI562" s="97">
        <f t="shared" si="170"/>
        <v>0</v>
      </c>
      <c r="BJ562" s="13" t="s">
        <v>83</v>
      </c>
      <c r="BK562" s="97">
        <f t="shared" si="171"/>
        <v>0</v>
      </c>
      <c r="BL562" s="13" t="s">
        <v>305</v>
      </c>
      <c r="BM562" s="169" t="s">
        <v>1789</v>
      </c>
    </row>
    <row r="563" spans="2:65" s="1" customFormat="1" ht="33" customHeight="1" x14ac:dyDescent="0.2">
      <c r="B563" s="131"/>
      <c r="C563" s="195" t="s">
        <v>1790</v>
      </c>
      <c r="D563" s="195" t="s">
        <v>241</v>
      </c>
      <c r="E563" s="196" t="s">
        <v>1791</v>
      </c>
      <c r="F563" s="197" t="s">
        <v>1792</v>
      </c>
      <c r="G563" s="198" t="s">
        <v>353</v>
      </c>
      <c r="H563" s="199">
        <v>2</v>
      </c>
      <c r="I563" s="200"/>
      <c r="J563" s="200">
        <f t="shared" ref="J563:J574" si="172">ROUND(I563*H563,2)</f>
        <v>0</v>
      </c>
      <c r="K563" s="165"/>
      <c r="L563" s="30"/>
      <c r="M563" s="166" t="s">
        <v>1</v>
      </c>
      <c r="N563" s="130" t="s">
        <v>37</v>
      </c>
      <c r="P563" s="167">
        <f t="shared" ref="P563:P574" si="173">O563*H563</f>
        <v>0</v>
      </c>
      <c r="Q563" s="167">
        <v>1.7000000000000001E-4</v>
      </c>
      <c r="R563" s="167">
        <f t="shared" ref="R563:R574" si="174">Q563*H563</f>
        <v>3.4000000000000002E-4</v>
      </c>
      <c r="S563" s="167">
        <v>0</v>
      </c>
      <c r="T563" s="168">
        <f t="shared" ref="T563:T574" si="175">S563*H563</f>
        <v>0</v>
      </c>
      <c r="AR563" s="169" t="s">
        <v>305</v>
      </c>
      <c r="AT563" s="169" t="s">
        <v>241</v>
      </c>
      <c r="AU563" s="169" t="s">
        <v>83</v>
      </c>
      <c r="AY563" s="13" t="s">
        <v>239</v>
      </c>
      <c r="BE563" s="97">
        <f t="shared" ref="BE563:BE574" si="176">IF(N563="základná",J563,0)</f>
        <v>0</v>
      </c>
      <c r="BF563" s="97">
        <f t="shared" ref="BF563:BF574" si="177">IF(N563="znížená",J563,0)</f>
        <v>0</v>
      </c>
      <c r="BG563" s="97">
        <f t="shared" ref="BG563:BG574" si="178">IF(N563="zákl. prenesená",J563,0)</f>
        <v>0</v>
      </c>
      <c r="BH563" s="97">
        <f t="shared" ref="BH563:BH574" si="179">IF(N563="zníž. prenesená",J563,0)</f>
        <v>0</v>
      </c>
      <c r="BI563" s="97">
        <f t="shared" ref="BI563:BI574" si="180">IF(N563="nulová",J563,0)</f>
        <v>0</v>
      </c>
      <c r="BJ563" s="13" t="s">
        <v>83</v>
      </c>
      <c r="BK563" s="97">
        <f t="shared" ref="BK563:BK574" si="181">ROUND(I563*H563,2)</f>
        <v>0</v>
      </c>
      <c r="BL563" s="13" t="s">
        <v>305</v>
      </c>
      <c r="BM563" s="169" t="s">
        <v>1793</v>
      </c>
    </row>
    <row r="564" spans="2:65" s="1" customFormat="1" ht="37.9" customHeight="1" x14ac:dyDescent="0.2">
      <c r="B564" s="131"/>
      <c r="C564" s="158" t="s">
        <v>1794</v>
      </c>
      <c r="D564" s="158" t="s">
        <v>241</v>
      </c>
      <c r="E564" s="159" t="s">
        <v>1795</v>
      </c>
      <c r="F564" s="160" t="s">
        <v>1796</v>
      </c>
      <c r="G564" s="161" t="s">
        <v>353</v>
      </c>
      <c r="H564" s="162">
        <v>1</v>
      </c>
      <c r="I564" s="163"/>
      <c r="J564" s="164">
        <f t="shared" si="172"/>
        <v>0</v>
      </c>
      <c r="K564" s="165"/>
      <c r="L564" s="30"/>
      <c r="M564" s="166" t="s">
        <v>1</v>
      </c>
      <c r="N564" s="130" t="s">
        <v>37</v>
      </c>
      <c r="P564" s="167">
        <f t="shared" si="173"/>
        <v>0</v>
      </c>
      <c r="Q564" s="167">
        <v>2.7E-4</v>
      </c>
      <c r="R564" s="167">
        <f t="shared" si="174"/>
        <v>2.7E-4</v>
      </c>
      <c r="S564" s="167">
        <v>0</v>
      </c>
      <c r="T564" s="168">
        <f t="shared" si="175"/>
        <v>0</v>
      </c>
      <c r="AR564" s="169" t="s">
        <v>305</v>
      </c>
      <c r="AT564" s="169" t="s">
        <v>241</v>
      </c>
      <c r="AU564" s="169" t="s">
        <v>83</v>
      </c>
      <c r="AY564" s="13" t="s">
        <v>239</v>
      </c>
      <c r="BE564" s="97">
        <f t="shared" si="176"/>
        <v>0</v>
      </c>
      <c r="BF564" s="97">
        <f t="shared" si="177"/>
        <v>0</v>
      </c>
      <c r="BG564" s="97">
        <f t="shared" si="178"/>
        <v>0</v>
      </c>
      <c r="BH564" s="97">
        <f t="shared" si="179"/>
        <v>0</v>
      </c>
      <c r="BI564" s="97">
        <f t="shared" si="180"/>
        <v>0</v>
      </c>
      <c r="BJ564" s="13" t="s">
        <v>83</v>
      </c>
      <c r="BK564" s="97">
        <f t="shared" si="181"/>
        <v>0</v>
      </c>
      <c r="BL564" s="13" t="s">
        <v>305</v>
      </c>
      <c r="BM564" s="169" t="s">
        <v>1797</v>
      </c>
    </row>
    <row r="565" spans="2:65" s="1" customFormat="1" ht="37.9" customHeight="1" x14ac:dyDescent="0.2">
      <c r="B565" s="131"/>
      <c r="C565" s="158" t="s">
        <v>1798</v>
      </c>
      <c r="D565" s="158" t="s">
        <v>241</v>
      </c>
      <c r="E565" s="159" t="s">
        <v>1799</v>
      </c>
      <c r="F565" s="160" t="s">
        <v>1800</v>
      </c>
      <c r="G565" s="161" t="s">
        <v>353</v>
      </c>
      <c r="H565" s="162">
        <v>5</v>
      </c>
      <c r="I565" s="163"/>
      <c r="J565" s="164">
        <f t="shared" si="172"/>
        <v>0</v>
      </c>
      <c r="K565" s="165"/>
      <c r="L565" s="30"/>
      <c r="M565" s="166" t="s">
        <v>1</v>
      </c>
      <c r="N565" s="130" t="s">
        <v>37</v>
      </c>
      <c r="P565" s="167">
        <f t="shared" si="173"/>
        <v>0</v>
      </c>
      <c r="Q565" s="167">
        <v>2.7E-4</v>
      </c>
      <c r="R565" s="167">
        <f t="shared" si="174"/>
        <v>1.3500000000000001E-3</v>
      </c>
      <c r="S565" s="167">
        <v>0</v>
      </c>
      <c r="T565" s="168">
        <f t="shared" si="175"/>
        <v>0</v>
      </c>
      <c r="AR565" s="169" t="s">
        <v>305</v>
      </c>
      <c r="AT565" s="169" t="s">
        <v>241</v>
      </c>
      <c r="AU565" s="169" t="s">
        <v>83</v>
      </c>
      <c r="AY565" s="13" t="s">
        <v>239</v>
      </c>
      <c r="BE565" s="97">
        <f t="shared" si="176"/>
        <v>0</v>
      </c>
      <c r="BF565" s="97">
        <f t="shared" si="177"/>
        <v>0</v>
      </c>
      <c r="BG565" s="97">
        <f t="shared" si="178"/>
        <v>0</v>
      </c>
      <c r="BH565" s="97">
        <f t="shared" si="179"/>
        <v>0</v>
      </c>
      <c r="BI565" s="97">
        <f t="shared" si="180"/>
        <v>0</v>
      </c>
      <c r="BJ565" s="13" t="s">
        <v>83</v>
      </c>
      <c r="BK565" s="97">
        <f t="shared" si="181"/>
        <v>0</v>
      </c>
      <c r="BL565" s="13" t="s">
        <v>305</v>
      </c>
      <c r="BM565" s="169" t="s">
        <v>1801</v>
      </c>
    </row>
    <row r="566" spans="2:65" s="1" customFormat="1" ht="37.9" customHeight="1" x14ac:dyDescent="0.2">
      <c r="B566" s="131"/>
      <c r="C566" s="158" t="s">
        <v>1802</v>
      </c>
      <c r="D566" s="158" t="s">
        <v>241</v>
      </c>
      <c r="E566" s="159" t="s">
        <v>1803</v>
      </c>
      <c r="F566" s="160" t="s">
        <v>1804</v>
      </c>
      <c r="G566" s="161" t="s">
        <v>331</v>
      </c>
      <c r="H566" s="162">
        <v>3.21</v>
      </c>
      <c r="I566" s="163"/>
      <c r="J566" s="164">
        <f t="shared" si="172"/>
        <v>0</v>
      </c>
      <c r="K566" s="165"/>
      <c r="L566" s="30"/>
      <c r="M566" s="166" t="s">
        <v>1</v>
      </c>
      <c r="N566" s="130" t="s">
        <v>37</v>
      </c>
      <c r="P566" s="167">
        <f t="shared" si="173"/>
        <v>0</v>
      </c>
      <c r="Q566" s="167">
        <v>2.7E-4</v>
      </c>
      <c r="R566" s="167">
        <f t="shared" si="174"/>
        <v>8.6669999999999998E-4</v>
      </c>
      <c r="S566" s="167">
        <v>0</v>
      </c>
      <c r="T566" s="168">
        <f t="shared" si="175"/>
        <v>0</v>
      </c>
      <c r="AR566" s="169" t="s">
        <v>305</v>
      </c>
      <c r="AT566" s="169" t="s">
        <v>241</v>
      </c>
      <c r="AU566" s="169" t="s">
        <v>83</v>
      </c>
      <c r="AY566" s="13" t="s">
        <v>239</v>
      </c>
      <c r="BE566" s="97">
        <f t="shared" si="176"/>
        <v>0</v>
      </c>
      <c r="BF566" s="97">
        <f t="shared" si="177"/>
        <v>0</v>
      </c>
      <c r="BG566" s="97">
        <f t="shared" si="178"/>
        <v>0</v>
      </c>
      <c r="BH566" s="97">
        <f t="shared" si="179"/>
        <v>0</v>
      </c>
      <c r="BI566" s="97">
        <f t="shared" si="180"/>
        <v>0</v>
      </c>
      <c r="BJ566" s="13" t="s">
        <v>83</v>
      </c>
      <c r="BK566" s="97">
        <f t="shared" si="181"/>
        <v>0</v>
      </c>
      <c r="BL566" s="13" t="s">
        <v>305</v>
      </c>
      <c r="BM566" s="169" t="s">
        <v>1805</v>
      </c>
    </row>
    <row r="567" spans="2:65" s="1" customFormat="1" ht="37.9" customHeight="1" x14ac:dyDescent="0.2">
      <c r="B567" s="131"/>
      <c r="C567" s="158" t="s">
        <v>1806</v>
      </c>
      <c r="D567" s="158" t="s">
        <v>241</v>
      </c>
      <c r="E567" s="159" t="s">
        <v>1807</v>
      </c>
      <c r="F567" s="160" t="s">
        <v>1808</v>
      </c>
      <c r="G567" s="161" t="s">
        <v>331</v>
      </c>
      <c r="H567" s="162">
        <v>17.5</v>
      </c>
      <c r="I567" s="163"/>
      <c r="J567" s="164">
        <f t="shared" si="172"/>
        <v>0</v>
      </c>
      <c r="K567" s="165"/>
      <c r="L567" s="30"/>
      <c r="M567" s="166" t="s">
        <v>1</v>
      </c>
      <c r="N567" s="130" t="s">
        <v>37</v>
      </c>
      <c r="P567" s="167">
        <f t="shared" si="173"/>
        <v>0</v>
      </c>
      <c r="Q567" s="167">
        <v>2.7E-4</v>
      </c>
      <c r="R567" s="167">
        <f t="shared" si="174"/>
        <v>4.725E-3</v>
      </c>
      <c r="S567" s="167">
        <v>0</v>
      </c>
      <c r="T567" s="168">
        <f t="shared" si="175"/>
        <v>0</v>
      </c>
      <c r="AR567" s="169" t="s">
        <v>305</v>
      </c>
      <c r="AT567" s="169" t="s">
        <v>241</v>
      </c>
      <c r="AU567" s="169" t="s">
        <v>83</v>
      </c>
      <c r="AY567" s="13" t="s">
        <v>239</v>
      </c>
      <c r="BE567" s="97">
        <f t="shared" si="176"/>
        <v>0</v>
      </c>
      <c r="BF567" s="97">
        <f t="shared" si="177"/>
        <v>0</v>
      </c>
      <c r="BG567" s="97">
        <f t="shared" si="178"/>
        <v>0</v>
      </c>
      <c r="BH567" s="97">
        <f t="shared" si="179"/>
        <v>0</v>
      </c>
      <c r="BI567" s="97">
        <f t="shared" si="180"/>
        <v>0</v>
      </c>
      <c r="BJ567" s="13" t="s">
        <v>83</v>
      </c>
      <c r="BK567" s="97">
        <f t="shared" si="181"/>
        <v>0</v>
      </c>
      <c r="BL567" s="13" t="s">
        <v>305</v>
      </c>
      <c r="BM567" s="169" t="s">
        <v>1809</v>
      </c>
    </row>
    <row r="568" spans="2:65" s="1" customFormat="1" ht="16.5" customHeight="1" x14ac:dyDescent="0.2">
      <c r="B568" s="131"/>
      <c r="C568" s="158" t="s">
        <v>1810</v>
      </c>
      <c r="D568" s="158" t="s">
        <v>241</v>
      </c>
      <c r="E568" s="159" t="s">
        <v>1811</v>
      </c>
      <c r="F568" s="160" t="s">
        <v>1812</v>
      </c>
      <c r="G568" s="161" t="s">
        <v>353</v>
      </c>
      <c r="H568" s="162">
        <v>10</v>
      </c>
      <c r="I568" s="163"/>
      <c r="J568" s="164">
        <f t="shared" si="172"/>
        <v>0</v>
      </c>
      <c r="K568" s="165"/>
      <c r="L568" s="30"/>
      <c r="M568" s="166" t="s">
        <v>1</v>
      </c>
      <c r="N568" s="130" t="s">
        <v>37</v>
      </c>
      <c r="P568" s="167">
        <f t="shared" si="173"/>
        <v>0</v>
      </c>
      <c r="Q568" s="167">
        <v>2.7E-4</v>
      </c>
      <c r="R568" s="167">
        <f t="shared" si="174"/>
        <v>2.7000000000000001E-3</v>
      </c>
      <c r="S568" s="167">
        <v>0</v>
      </c>
      <c r="T568" s="168">
        <f t="shared" si="175"/>
        <v>0</v>
      </c>
      <c r="AR568" s="169" t="s">
        <v>305</v>
      </c>
      <c r="AT568" s="169" t="s">
        <v>241</v>
      </c>
      <c r="AU568" s="169" t="s">
        <v>83</v>
      </c>
      <c r="AY568" s="13" t="s">
        <v>239</v>
      </c>
      <c r="BE568" s="97">
        <f t="shared" si="176"/>
        <v>0</v>
      </c>
      <c r="BF568" s="97">
        <f t="shared" si="177"/>
        <v>0</v>
      </c>
      <c r="BG568" s="97">
        <f t="shared" si="178"/>
        <v>0</v>
      </c>
      <c r="BH568" s="97">
        <f t="shared" si="179"/>
        <v>0</v>
      </c>
      <c r="BI568" s="97">
        <f t="shared" si="180"/>
        <v>0</v>
      </c>
      <c r="BJ568" s="13" t="s">
        <v>83</v>
      </c>
      <c r="BK568" s="97">
        <f t="shared" si="181"/>
        <v>0</v>
      </c>
      <c r="BL568" s="13" t="s">
        <v>305</v>
      </c>
      <c r="BM568" s="169" t="s">
        <v>1813</v>
      </c>
    </row>
    <row r="569" spans="2:65" s="1" customFormat="1" ht="33" customHeight="1" x14ac:dyDescent="0.2">
      <c r="B569" s="131"/>
      <c r="C569" s="158" t="s">
        <v>1814</v>
      </c>
      <c r="D569" s="158" t="s">
        <v>241</v>
      </c>
      <c r="E569" s="159" t="s">
        <v>1815</v>
      </c>
      <c r="F569" s="160" t="s">
        <v>1816</v>
      </c>
      <c r="G569" s="161" t="s">
        <v>278</v>
      </c>
      <c r="H569" s="162">
        <v>270.98</v>
      </c>
      <c r="I569" s="163"/>
      <c r="J569" s="164">
        <f t="shared" si="172"/>
        <v>0</v>
      </c>
      <c r="K569" s="165"/>
      <c r="L569" s="30"/>
      <c r="M569" s="166" t="s">
        <v>1</v>
      </c>
      <c r="N569" s="130" t="s">
        <v>37</v>
      </c>
      <c r="P569" s="167">
        <f t="shared" si="173"/>
        <v>0</v>
      </c>
      <c r="Q569" s="167">
        <v>5.0000000000000002E-5</v>
      </c>
      <c r="R569" s="167">
        <f t="shared" si="174"/>
        <v>1.3549000000000002E-2</v>
      </c>
      <c r="S569" s="167">
        <v>0</v>
      </c>
      <c r="T569" s="168">
        <f t="shared" si="175"/>
        <v>0</v>
      </c>
      <c r="AR569" s="169" t="s">
        <v>305</v>
      </c>
      <c r="AT569" s="169" t="s">
        <v>241</v>
      </c>
      <c r="AU569" s="169" t="s">
        <v>83</v>
      </c>
      <c r="AY569" s="13" t="s">
        <v>239</v>
      </c>
      <c r="BE569" s="97">
        <f t="shared" si="176"/>
        <v>0</v>
      </c>
      <c r="BF569" s="97">
        <f t="shared" si="177"/>
        <v>0</v>
      </c>
      <c r="BG569" s="97">
        <f t="shared" si="178"/>
        <v>0</v>
      </c>
      <c r="BH569" s="97">
        <f t="shared" si="179"/>
        <v>0</v>
      </c>
      <c r="BI569" s="97">
        <f t="shared" si="180"/>
        <v>0</v>
      </c>
      <c r="BJ569" s="13" t="s">
        <v>83</v>
      </c>
      <c r="BK569" s="97">
        <f t="shared" si="181"/>
        <v>0</v>
      </c>
      <c r="BL569" s="13" t="s">
        <v>305</v>
      </c>
      <c r="BM569" s="169" t="s">
        <v>1817</v>
      </c>
    </row>
    <row r="570" spans="2:65" s="1" customFormat="1" ht="37.9" customHeight="1" x14ac:dyDescent="0.2">
      <c r="B570" s="131"/>
      <c r="C570" s="158" t="s">
        <v>1818</v>
      </c>
      <c r="D570" s="158" t="s">
        <v>241</v>
      </c>
      <c r="E570" s="159" t="s">
        <v>1819</v>
      </c>
      <c r="F570" s="160" t="s">
        <v>1820</v>
      </c>
      <c r="G570" s="161" t="s">
        <v>278</v>
      </c>
      <c r="H570" s="162">
        <v>24.917999999999999</v>
      </c>
      <c r="I570" s="163"/>
      <c r="J570" s="164">
        <f t="shared" si="172"/>
        <v>0</v>
      </c>
      <c r="K570" s="165"/>
      <c r="L570" s="30"/>
      <c r="M570" s="166" t="s">
        <v>1</v>
      </c>
      <c r="N570" s="130" t="s">
        <v>37</v>
      </c>
      <c r="P570" s="167">
        <f t="shared" si="173"/>
        <v>0</v>
      </c>
      <c r="Q570" s="167">
        <v>5.0000000000000002E-5</v>
      </c>
      <c r="R570" s="167">
        <f t="shared" si="174"/>
        <v>1.2459000000000001E-3</v>
      </c>
      <c r="S570" s="167">
        <v>0</v>
      </c>
      <c r="T570" s="168">
        <f t="shared" si="175"/>
        <v>0</v>
      </c>
      <c r="AR570" s="169" t="s">
        <v>305</v>
      </c>
      <c r="AT570" s="169" t="s">
        <v>241</v>
      </c>
      <c r="AU570" s="169" t="s">
        <v>83</v>
      </c>
      <c r="AY570" s="13" t="s">
        <v>239</v>
      </c>
      <c r="BE570" s="97">
        <f t="shared" si="176"/>
        <v>0</v>
      </c>
      <c r="BF570" s="97">
        <f t="shared" si="177"/>
        <v>0</v>
      </c>
      <c r="BG570" s="97">
        <f t="shared" si="178"/>
        <v>0</v>
      </c>
      <c r="BH570" s="97">
        <f t="shared" si="179"/>
        <v>0</v>
      </c>
      <c r="BI570" s="97">
        <f t="shared" si="180"/>
        <v>0</v>
      </c>
      <c r="BJ570" s="13" t="s">
        <v>83</v>
      </c>
      <c r="BK570" s="97">
        <f t="shared" si="181"/>
        <v>0</v>
      </c>
      <c r="BL570" s="13" t="s">
        <v>305</v>
      </c>
      <c r="BM570" s="169" t="s">
        <v>1821</v>
      </c>
    </row>
    <row r="571" spans="2:65" s="1" customFormat="1" ht="24.2" customHeight="1" x14ac:dyDescent="0.2">
      <c r="B571" s="131"/>
      <c r="C571" s="158" t="s">
        <v>1822</v>
      </c>
      <c r="D571" s="158" t="s">
        <v>241</v>
      </c>
      <c r="E571" s="159" t="s">
        <v>1823</v>
      </c>
      <c r="F571" s="160" t="s">
        <v>1824</v>
      </c>
      <c r="G571" s="161" t="s">
        <v>278</v>
      </c>
      <c r="H571" s="162">
        <v>8.2370000000000001</v>
      </c>
      <c r="I571" s="163"/>
      <c r="J571" s="164">
        <f t="shared" si="172"/>
        <v>0</v>
      </c>
      <c r="K571" s="165"/>
      <c r="L571" s="30"/>
      <c r="M571" s="166" t="s">
        <v>1</v>
      </c>
      <c r="N571" s="130" t="s">
        <v>37</v>
      </c>
      <c r="P571" s="167">
        <f t="shared" si="173"/>
        <v>0</v>
      </c>
      <c r="Q571" s="167">
        <v>5.0000000000000002E-5</v>
      </c>
      <c r="R571" s="167">
        <f t="shared" si="174"/>
        <v>4.1185000000000001E-4</v>
      </c>
      <c r="S571" s="167">
        <v>0</v>
      </c>
      <c r="T571" s="168">
        <f t="shared" si="175"/>
        <v>0</v>
      </c>
      <c r="AR571" s="169" t="s">
        <v>305</v>
      </c>
      <c r="AT571" s="169" t="s">
        <v>241</v>
      </c>
      <c r="AU571" s="169" t="s">
        <v>83</v>
      </c>
      <c r="AY571" s="13" t="s">
        <v>239</v>
      </c>
      <c r="BE571" s="97">
        <f t="shared" si="176"/>
        <v>0</v>
      </c>
      <c r="BF571" s="97">
        <f t="shared" si="177"/>
        <v>0</v>
      </c>
      <c r="BG571" s="97">
        <f t="shared" si="178"/>
        <v>0</v>
      </c>
      <c r="BH571" s="97">
        <f t="shared" si="179"/>
        <v>0</v>
      </c>
      <c r="BI571" s="97">
        <f t="shared" si="180"/>
        <v>0</v>
      </c>
      <c r="BJ571" s="13" t="s">
        <v>83</v>
      </c>
      <c r="BK571" s="97">
        <f t="shared" si="181"/>
        <v>0</v>
      </c>
      <c r="BL571" s="13" t="s">
        <v>305</v>
      </c>
      <c r="BM571" s="169" t="s">
        <v>1825</v>
      </c>
    </row>
    <row r="572" spans="2:65" s="1" customFormat="1" ht="37.9" customHeight="1" x14ac:dyDescent="0.2">
      <c r="B572" s="131"/>
      <c r="C572" s="158" t="s">
        <v>1826</v>
      </c>
      <c r="D572" s="158" t="s">
        <v>241</v>
      </c>
      <c r="E572" s="159" t="s">
        <v>1827</v>
      </c>
      <c r="F572" s="160" t="s">
        <v>1828</v>
      </c>
      <c r="G572" s="161" t="s">
        <v>278</v>
      </c>
      <c r="H572" s="162">
        <v>3.1989999999999998</v>
      </c>
      <c r="I572" s="163"/>
      <c r="J572" s="164">
        <f t="shared" si="172"/>
        <v>0</v>
      </c>
      <c r="K572" s="165"/>
      <c r="L572" s="30"/>
      <c r="M572" s="166" t="s">
        <v>1</v>
      </c>
      <c r="N572" s="130" t="s">
        <v>37</v>
      </c>
      <c r="P572" s="167">
        <f t="shared" si="173"/>
        <v>0</v>
      </c>
      <c r="Q572" s="167">
        <v>5.0000000000000002E-5</v>
      </c>
      <c r="R572" s="167">
        <f t="shared" si="174"/>
        <v>1.5995000000000001E-4</v>
      </c>
      <c r="S572" s="167">
        <v>0</v>
      </c>
      <c r="T572" s="168">
        <f t="shared" si="175"/>
        <v>0</v>
      </c>
      <c r="AR572" s="169" t="s">
        <v>305</v>
      </c>
      <c r="AT572" s="169" t="s">
        <v>241</v>
      </c>
      <c r="AU572" s="169" t="s">
        <v>83</v>
      </c>
      <c r="AY572" s="13" t="s">
        <v>239</v>
      </c>
      <c r="BE572" s="97">
        <f t="shared" si="176"/>
        <v>0</v>
      </c>
      <c r="BF572" s="97">
        <f t="shared" si="177"/>
        <v>0</v>
      </c>
      <c r="BG572" s="97">
        <f t="shared" si="178"/>
        <v>0</v>
      </c>
      <c r="BH572" s="97">
        <f t="shared" si="179"/>
        <v>0</v>
      </c>
      <c r="BI572" s="97">
        <f t="shared" si="180"/>
        <v>0</v>
      </c>
      <c r="BJ572" s="13" t="s">
        <v>83</v>
      </c>
      <c r="BK572" s="97">
        <f t="shared" si="181"/>
        <v>0</v>
      </c>
      <c r="BL572" s="13" t="s">
        <v>305</v>
      </c>
      <c r="BM572" s="169" t="s">
        <v>1829</v>
      </c>
    </row>
    <row r="573" spans="2:65" s="1" customFormat="1" ht="37.9" customHeight="1" x14ac:dyDescent="0.2">
      <c r="B573" s="131"/>
      <c r="C573" s="158" t="s">
        <v>1830</v>
      </c>
      <c r="D573" s="158" t="s">
        <v>241</v>
      </c>
      <c r="E573" s="159" t="s">
        <v>1831</v>
      </c>
      <c r="F573" s="160" t="s">
        <v>1832</v>
      </c>
      <c r="G573" s="161" t="s">
        <v>331</v>
      </c>
      <c r="H573" s="162">
        <v>154.72</v>
      </c>
      <c r="I573" s="163"/>
      <c r="J573" s="164">
        <f t="shared" si="172"/>
        <v>0</v>
      </c>
      <c r="K573" s="165"/>
      <c r="L573" s="30"/>
      <c r="M573" s="166" t="s">
        <v>1</v>
      </c>
      <c r="N573" s="130" t="s">
        <v>37</v>
      </c>
      <c r="P573" s="167">
        <f t="shared" si="173"/>
        <v>0</v>
      </c>
      <c r="Q573" s="167">
        <v>5.0000000000000002E-5</v>
      </c>
      <c r="R573" s="167">
        <f t="shared" si="174"/>
        <v>7.7360000000000007E-3</v>
      </c>
      <c r="S573" s="167">
        <v>0</v>
      </c>
      <c r="T573" s="168">
        <f t="shared" si="175"/>
        <v>0</v>
      </c>
      <c r="AR573" s="169" t="s">
        <v>305</v>
      </c>
      <c r="AT573" s="169" t="s">
        <v>241</v>
      </c>
      <c r="AU573" s="169" t="s">
        <v>83</v>
      </c>
      <c r="AY573" s="13" t="s">
        <v>239</v>
      </c>
      <c r="BE573" s="97">
        <f t="shared" si="176"/>
        <v>0</v>
      </c>
      <c r="BF573" s="97">
        <f t="shared" si="177"/>
        <v>0</v>
      </c>
      <c r="BG573" s="97">
        <f t="shared" si="178"/>
        <v>0</v>
      </c>
      <c r="BH573" s="97">
        <f t="shared" si="179"/>
        <v>0</v>
      </c>
      <c r="BI573" s="97">
        <f t="shared" si="180"/>
        <v>0</v>
      </c>
      <c r="BJ573" s="13" t="s">
        <v>83</v>
      </c>
      <c r="BK573" s="97">
        <f t="shared" si="181"/>
        <v>0</v>
      </c>
      <c r="BL573" s="13" t="s">
        <v>305</v>
      </c>
      <c r="BM573" s="169" t="s">
        <v>1833</v>
      </c>
    </row>
    <row r="574" spans="2:65" s="1" customFormat="1" ht="24.2" customHeight="1" x14ac:dyDescent="0.2">
      <c r="B574" s="131"/>
      <c r="C574" s="158" t="s">
        <v>1834</v>
      </c>
      <c r="D574" s="158" t="s">
        <v>241</v>
      </c>
      <c r="E574" s="159" t="s">
        <v>1835</v>
      </c>
      <c r="F574" s="160" t="s">
        <v>1836</v>
      </c>
      <c r="G574" s="161" t="s">
        <v>1082</v>
      </c>
      <c r="H574" s="181">
        <v>10</v>
      </c>
      <c r="I574" s="163"/>
      <c r="J574" s="164">
        <f t="shared" si="172"/>
        <v>0</v>
      </c>
      <c r="K574" s="165"/>
      <c r="L574" s="30"/>
      <c r="M574" s="166" t="s">
        <v>1</v>
      </c>
      <c r="N574" s="130" t="s">
        <v>37</v>
      </c>
      <c r="P574" s="167">
        <f t="shared" si="173"/>
        <v>0</v>
      </c>
      <c r="Q574" s="167">
        <v>0</v>
      </c>
      <c r="R574" s="167">
        <f t="shared" si="174"/>
        <v>0</v>
      </c>
      <c r="S574" s="167">
        <v>0</v>
      </c>
      <c r="T574" s="168">
        <f t="shared" si="175"/>
        <v>0</v>
      </c>
      <c r="AR574" s="169" t="s">
        <v>305</v>
      </c>
      <c r="AT574" s="169" t="s">
        <v>241</v>
      </c>
      <c r="AU574" s="169" t="s">
        <v>83</v>
      </c>
      <c r="AY574" s="13" t="s">
        <v>239</v>
      </c>
      <c r="BE574" s="97">
        <f t="shared" si="176"/>
        <v>0</v>
      </c>
      <c r="BF574" s="97">
        <f t="shared" si="177"/>
        <v>0</v>
      </c>
      <c r="BG574" s="97">
        <f t="shared" si="178"/>
        <v>0</v>
      </c>
      <c r="BH574" s="97">
        <f t="shared" si="179"/>
        <v>0</v>
      </c>
      <c r="BI574" s="97">
        <f t="shared" si="180"/>
        <v>0</v>
      </c>
      <c r="BJ574" s="13" t="s">
        <v>83</v>
      </c>
      <c r="BK574" s="97">
        <f t="shared" si="181"/>
        <v>0</v>
      </c>
      <c r="BL574" s="13" t="s">
        <v>305</v>
      </c>
      <c r="BM574" s="169" t="s">
        <v>1837</v>
      </c>
    </row>
    <row r="575" spans="2:65" s="11" customFormat="1" ht="22.9" customHeight="1" x14ac:dyDescent="0.2">
      <c r="B575" s="146"/>
      <c r="D575" s="147" t="s">
        <v>70</v>
      </c>
      <c r="E575" s="156" t="s">
        <v>1838</v>
      </c>
      <c r="F575" s="156" t="s">
        <v>1839</v>
      </c>
      <c r="I575" s="149"/>
      <c r="J575" s="157">
        <f>BK575</f>
        <v>0</v>
      </c>
      <c r="L575" s="146"/>
      <c r="M575" s="151"/>
      <c r="P575" s="152">
        <f>SUM(P576:P579)</f>
        <v>0</v>
      </c>
      <c r="R575" s="152">
        <f>SUM(R576:R579)</f>
        <v>6.4003920399999998</v>
      </c>
      <c r="T575" s="153">
        <f>SUM(T576:T579)</f>
        <v>0</v>
      </c>
      <c r="AR575" s="147" t="s">
        <v>83</v>
      </c>
      <c r="AT575" s="154" t="s">
        <v>70</v>
      </c>
      <c r="AU575" s="154" t="s">
        <v>78</v>
      </c>
      <c r="AY575" s="147" t="s">
        <v>239</v>
      </c>
      <c r="BK575" s="155">
        <f>SUM(BK576:BK579)</f>
        <v>0</v>
      </c>
    </row>
    <row r="576" spans="2:65" s="1" customFormat="1" ht="24.2" customHeight="1" x14ac:dyDescent="0.2">
      <c r="B576" s="131"/>
      <c r="C576" s="158" t="s">
        <v>1840</v>
      </c>
      <c r="D576" s="158" t="s">
        <v>241</v>
      </c>
      <c r="E576" s="159" t="s">
        <v>1841</v>
      </c>
      <c r="F576" s="160" t="s">
        <v>1842</v>
      </c>
      <c r="G576" s="161" t="s">
        <v>331</v>
      </c>
      <c r="H576" s="162">
        <v>24.108000000000001</v>
      </c>
      <c r="I576" s="163"/>
      <c r="J576" s="164">
        <f>ROUND(I576*H576,2)</f>
        <v>0</v>
      </c>
      <c r="K576" s="165"/>
      <c r="L576" s="30"/>
      <c r="M576" s="166" t="s">
        <v>1</v>
      </c>
      <c r="N576" s="130" t="s">
        <v>37</v>
      </c>
      <c r="P576" s="167">
        <f>O576*H576</f>
        <v>0</v>
      </c>
      <c r="Q576" s="167">
        <v>1.1800000000000001E-3</v>
      </c>
      <c r="R576" s="167">
        <f>Q576*H576</f>
        <v>2.8447440000000001E-2</v>
      </c>
      <c r="S576" s="167">
        <v>0</v>
      </c>
      <c r="T576" s="168">
        <f>S576*H576</f>
        <v>0</v>
      </c>
      <c r="AR576" s="169" t="s">
        <v>305</v>
      </c>
      <c r="AT576" s="169" t="s">
        <v>241</v>
      </c>
      <c r="AU576" s="169" t="s">
        <v>83</v>
      </c>
      <c r="AY576" s="13" t="s">
        <v>239</v>
      </c>
      <c r="BE576" s="97">
        <f>IF(N576="základná",J576,0)</f>
        <v>0</v>
      </c>
      <c r="BF576" s="97">
        <f>IF(N576="znížená",J576,0)</f>
        <v>0</v>
      </c>
      <c r="BG576" s="97">
        <f>IF(N576="zákl. prenesená",J576,0)</f>
        <v>0</v>
      </c>
      <c r="BH576" s="97">
        <f>IF(N576="zníž. prenesená",J576,0)</f>
        <v>0</v>
      </c>
      <c r="BI576" s="97">
        <f>IF(N576="nulová",J576,0)</f>
        <v>0</v>
      </c>
      <c r="BJ576" s="13" t="s">
        <v>83</v>
      </c>
      <c r="BK576" s="97">
        <f>ROUND(I576*H576,2)</f>
        <v>0</v>
      </c>
      <c r="BL576" s="13" t="s">
        <v>305</v>
      </c>
      <c r="BM576" s="169" t="s">
        <v>1843</v>
      </c>
    </row>
    <row r="577" spans="2:65" s="1" customFormat="1" ht="24.2" customHeight="1" x14ac:dyDescent="0.2">
      <c r="B577" s="131"/>
      <c r="C577" s="158" t="s">
        <v>1844</v>
      </c>
      <c r="D577" s="158" t="s">
        <v>241</v>
      </c>
      <c r="E577" s="159" t="s">
        <v>1845</v>
      </c>
      <c r="F577" s="160" t="s">
        <v>1846</v>
      </c>
      <c r="G577" s="161" t="s">
        <v>244</v>
      </c>
      <c r="H577" s="162">
        <v>405.94</v>
      </c>
      <c r="I577" s="163"/>
      <c r="J577" s="164">
        <f>ROUND(I577*H577,2)</f>
        <v>0</v>
      </c>
      <c r="K577" s="165"/>
      <c r="L577" s="30"/>
      <c r="M577" s="166" t="s">
        <v>1</v>
      </c>
      <c r="N577" s="130" t="s">
        <v>37</v>
      </c>
      <c r="P577" s="167">
        <f>O577*H577</f>
        <v>0</v>
      </c>
      <c r="Q577" s="167">
        <v>3.8500000000000001E-3</v>
      </c>
      <c r="R577" s="167">
        <f>Q577*H577</f>
        <v>1.5628690000000001</v>
      </c>
      <c r="S577" s="167">
        <v>0</v>
      </c>
      <c r="T577" s="168">
        <f>S577*H577</f>
        <v>0</v>
      </c>
      <c r="AR577" s="169" t="s">
        <v>305</v>
      </c>
      <c r="AT577" s="169" t="s">
        <v>241</v>
      </c>
      <c r="AU577" s="169" t="s">
        <v>83</v>
      </c>
      <c r="AY577" s="13" t="s">
        <v>239</v>
      </c>
      <c r="BE577" s="97">
        <f>IF(N577="základná",J577,0)</f>
        <v>0</v>
      </c>
      <c r="BF577" s="97">
        <f>IF(N577="znížená",J577,0)</f>
        <v>0</v>
      </c>
      <c r="BG577" s="97">
        <f>IF(N577="zákl. prenesená",J577,0)</f>
        <v>0</v>
      </c>
      <c r="BH577" s="97">
        <f>IF(N577="zníž. prenesená",J577,0)</f>
        <v>0</v>
      </c>
      <c r="BI577" s="97">
        <f>IF(N577="nulová",J577,0)</f>
        <v>0</v>
      </c>
      <c r="BJ577" s="13" t="s">
        <v>83</v>
      </c>
      <c r="BK577" s="97">
        <f>ROUND(I577*H577,2)</f>
        <v>0</v>
      </c>
      <c r="BL577" s="13" t="s">
        <v>305</v>
      </c>
      <c r="BM577" s="169" t="s">
        <v>1847</v>
      </c>
    </row>
    <row r="578" spans="2:65" s="1" customFormat="1" ht="24.2" customHeight="1" x14ac:dyDescent="0.2">
      <c r="B578" s="131"/>
      <c r="C578" s="170" t="s">
        <v>1848</v>
      </c>
      <c r="D578" s="170" t="s">
        <v>275</v>
      </c>
      <c r="E578" s="171" t="s">
        <v>1849</v>
      </c>
      <c r="F578" s="172" t="s">
        <v>1850</v>
      </c>
      <c r="G578" s="173" t="s">
        <v>244</v>
      </c>
      <c r="H578" s="174">
        <v>424.83</v>
      </c>
      <c r="I578" s="175"/>
      <c r="J578" s="176">
        <f>ROUND(I578*H578,2)</f>
        <v>0</v>
      </c>
      <c r="K578" s="177"/>
      <c r="L578" s="178"/>
      <c r="M578" s="179" t="s">
        <v>1</v>
      </c>
      <c r="N578" s="180" t="s">
        <v>37</v>
      </c>
      <c r="P578" s="167">
        <f>O578*H578</f>
        <v>0</v>
      </c>
      <c r="Q578" s="167">
        <v>1.132E-2</v>
      </c>
      <c r="R578" s="167">
        <f>Q578*H578</f>
        <v>4.8090755999999999</v>
      </c>
      <c r="S578" s="167">
        <v>0</v>
      </c>
      <c r="T578" s="168">
        <f>S578*H578</f>
        <v>0</v>
      </c>
      <c r="AR578" s="169" t="s">
        <v>371</v>
      </c>
      <c r="AT578" s="169" t="s">
        <v>275</v>
      </c>
      <c r="AU578" s="169" t="s">
        <v>83</v>
      </c>
      <c r="AY578" s="13" t="s">
        <v>239</v>
      </c>
      <c r="BE578" s="97">
        <f>IF(N578="základná",J578,0)</f>
        <v>0</v>
      </c>
      <c r="BF578" s="97">
        <f>IF(N578="znížená",J578,0)</f>
        <v>0</v>
      </c>
      <c r="BG578" s="97">
        <f>IF(N578="zákl. prenesená",J578,0)</f>
        <v>0</v>
      </c>
      <c r="BH578" s="97">
        <f>IF(N578="zníž. prenesená",J578,0)</f>
        <v>0</v>
      </c>
      <c r="BI578" s="97">
        <f>IF(N578="nulová",J578,0)</f>
        <v>0</v>
      </c>
      <c r="BJ578" s="13" t="s">
        <v>83</v>
      </c>
      <c r="BK578" s="97">
        <f>ROUND(I578*H578,2)</f>
        <v>0</v>
      </c>
      <c r="BL578" s="13" t="s">
        <v>305</v>
      </c>
      <c r="BM578" s="169" t="s">
        <v>1851</v>
      </c>
    </row>
    <row r="579" spans="2:65" s="1" customFormat="1" ht="24.2" customHeight="1" x14ac:dyDescent="0.2">
      <c r="B579" s="131"/>
      <c r="C579" s="158" t="s">
        <v>1852</v>
      </c>
      <c r="D579" s="158" t="s">
        <v>241</v>
      </c>
      <c r="E579" s="159" t="s">
        <v>1853</v>
      </c>
      <c r="F579" s="160" t="s">
        <v>1854</v>
      </c>
      <c r="G579" s="161" t="s">
        <v>1082</v>
      </c>
      <c r="H579" s="181"/>
      <c r="I579" s="163"/>
      <c r="J579" s="164">
        <f>ROUND(I579*H579,2)</f>
        <v>0</v>
      </c>
      <c r="K579" s="165"/>
      <c r="L579" s="30"/>
      <c r="M579" s="166" t="s">
        <v>1</v>
      </c>
      <c r="N579" s="130" t="s">
        <v>37</v>
      </c>
      <c r="P579" s="167">
        <f>O579*H579</f>
        <v>0</v>
      </c>
      <c r="Q579" s="167">
        <v>0</v>
      </c>
      <c r="R579" s="167">
        <f>Q579*H579</f>
        <v>0</v>
      </c>
      <c r="S579" s="167">
        <v>0</v>
      </c>
      <c r="T579" s="168">
        <f>S579*H579</f>
        <v>0</v>
      </c>
      <c r="AR579" s="169" t="s">
        <v>305</v>
      </c>
      <c r="AT579" s="169" t="s">
        <v>241</v>
      </c>
      <c r="AU579" s="169" t="s">
        <v>83</v>
      </c>
      <c r="AY579" s="13" t="s">
        <v>239</v>
      </c>
      <c r="BE579" s="97">
        <f>IF(N579="základná",J579,0)</f>
        <v>0</v>
      </c>
      <c r="BF579" s="97">
        <f>IF(N579="znížená",J579,0)</f>
        <v>0</v>
      </c>
      <c r="BG579" s="97">
        <f>IF(N579="zákl. prenesená",J579,0)</f>
        <v>0</v>
      </c>
      <c r="BH579" s="97">
        <f>IF(N579="zníž. prenesená",J579,0)</f>
        <v>0</v>
      </c>
      <c r="BI579" s="97">
        <f>IF(N579="nulová",J579,0)</f>
        <v>0</v>
      </c>
      <c r="BJ579" s="13" t="s">
        <v>83</v>
      </c>
      <c r="BK579" s="97">
        <f>ROUND(I579*H579,2)</f>
        <v>0</v>
      </c>
      <c r="BL579" s="13" t="s">
        <v>305</v>
      </c>
      <c r="BM579" s="169" t="s">
        <v>1855</v>
      </c>
    </row>
    <row r="580" spans="2:65" s="11" customFormat="1" ht="22.9" customHeight="1" x14ac:dyDescent="0.2">
      <c r="B580" s="146"/>
      <c r="D580" s="147" t="s">
        <v>70</v>
      </c>
      <c r="E580" s="156" t="s">
        <v>1856</v>
      </c>
      <c r="F580" s="156" t="s">
        <v>1857</v>
      </c>
      <c r="I580" s="149"/>
      <c r="J580" s="157">
        <f>BK580</f>
        <v>0</v>
      </c>
      <c r="L580" s="146"/>
      <c r="M580" s="151"/>
      <c r="P580" s="152">
        <f>SUM(P581:P583)</f>
        <v>0</v>
      </c>
      <c r="R580" s="152">
        <f>SUM(R581:R583)</f>
        <v>4.1760000000000005E-2</v>
      </c>
      <c r="T580" s="153">
        <f>SUM(T581:T583)</f>
        <v>0</v>
      </c>
      <c r="AR580" s="147" t="s">
        <v>83</v>
      </c>
      <c r="AT580" s="154" t="s">
        <v>70</v>
      </c>
      <c r="AU580" s="154" t="s">
        <v>78</v>
      </c>
      <c r="AY580" s="147" t="s">
        <v>239</v>
      </c>
      <c r="BK580" s="155">
        <f>SUM(BK581:BK583)</f>
        <v>0</v>
      </c>
    </row>
    <row r="581" spans="2:65" s="1" customFormat="1" ht="16.5" customHeight="1" x14ac:dyDescent="0.2">
      <c r="B581" s="131"/>
      <c r="C581" s="158" t="s">
        <v>1858</v>
      </c>
      <c r="D581" s="158" t="s">
        <v>241</v>
      </c>
      <c r="E581" s="159" t="s">
        <v>1859</v>
      </c>
      <c r="F581" s="160" t="s">
        <v>1860</v>
      </c>
      <c r="G581" s="161" t="s">
        <v>244</v>
      </c>
      <c r="H581" s="162">
        <v>8.08</v>
      </c>
      <c r="I581" s="163"/>
      <c r="J581" s="164">
        <f>ROUND(I581*H581,2)</f>
        <v>0</v>
      </c>
      <c r="K581" s="165"/>
      <c r="L581" s="30"/>
      <c r="M581" s="166" t="s">
        <v>1</v>
      </c>
      <c r="N581" s="130" t="s">
        <v>37</v>
      </c>
      <c r="P581" s="167">
        <f>O581*H581</f>
        <v>0</v>
      </c>
      <c r="Q581" s="167">
        <v>2E-3</v>
      </c>
      <c r="R581" s="167">
        <f>Q581*H581</f>
        <v>1.6160000000000001E-2</v>
      </c>
      <c r="S581" s="167">
        <v>0</v>
      </c>
      <c r="T581" s="168">
        <f>S581*H581</f>
        <v>0</v>
      </c>
      <c r="AR581" s="169" t="s">
        <v>305</v>
      </c>
      <c r="AT581" s="169" t="s">
        <v>241</v>
      </c>
      <c r="AU581" s="169" t="s">
        <v>83</v>
      </c>
      <c r="AY581" s="13" t="s">
        <v>239</v>
      </c>
      <c r="BE581" s="97">
        <f>IF(N581="základná",J581,0)</f>
        <v>0</v>
      </c>
      <c r="BF581" s="97">
        <f>IF(N581="znížená",J581,0)</f>
        <v>0</v>
      </c>
      <c r="BG581" s="97">
        <f>IF(N581="zákl. prenesená",J581,0)</f>
        <v>0</v>
      </c>
      <c r="BH581" s="97">
        <f>IF(N581="zníž. prenesená",J581,0)</f>
        <v>0</v>
      </c>
      <c r="BI581" s="97">
        <f>IF(N581="nulová",J581,0)</f>
        <v>0</v>
      </c>
      <c r="BJ581" s="13" t="s">
        <v>83</v>
      </c>
      <c r="BK581" s="97">
        <f>ROUND(I581*H581,2)</f>
        <v>0</v>
      </c>
      <c r="BL581" s="13" t="s">
        <v>305</v>
      </c>
      <c r="BM581" s="169" t="s">
        <v>1861</v>
      </c>
    </row>
    <row r="582" spans="2:65" s="1" customFormat="1" ht="21.75" customHeight="1" x14ac:dyDescent="0.2">
      <c r="B582" s="131"/>
      <c r="C582" s="158" t="s">
        <v>1862</v>
      </c>
      <c r="D582" s="158" t="s">
        <v>241</v>
      </c>
      <c r="E582" s="159" t="s">
        <v>1863</v>
      </c>
      <c r="F582" s="160" t="s">
        <v>1864</v>
      </c>
      <c r="G582" s="161" t="s">
        <v>331</v>
      </c>
      <c r="H582" s="162">
        <v>12.8</v>
      </c>
      <c r="I582" s="163"/>
      <c r="J582" s="164">
        <f>ROUND(I582*H582,2)</f>
        <v>0</v>
      </c>
      <c r="K582" s="165"/>
      <c r="L582" s="30"/>
      <c r="M582" s="166" t="s">
        <v>1</v>
      </c>
      <c r="N582" s="130" t="s">
        <v>37</v>
      </c>
      <c r="P582" s="167">
        <f>O582*H582</f>
        <v>0</v>
      </c>
      <c r="Q582" s="167">
        <v>2E-3</v>
      </c>
      <c r="R582" s="167">
        <f>Q582*H582</f>
        <v>2.5600000000000001E-2</v>
      </c>
      <c r="S582" s="167">
        <v>0</v>
      </c>
      <c r="T582" s="168">
        <f>S582*H582</f>
        <v>0</v>
      </c>
      <c r="AR582" s="169" t="s">
        <v>305</v>
      </c>
      <c r="AT582" s="169" t="s">
        <v>241</v>
      </c>
      <c r="AU582" s="169" t="s">
        <v>83</v>
      </c>
      <c r="AY582" s="13" t="s">
        <v>239</v>
      </c>
      <c r="BE582" s="97">
        <f>IF(N582="základná",J582,0)</f>
        <v>0</v>
      </c>
      <c r="BF582" s="97">
        <f>IF(N582="znížená",J582,0)</f>
        <v>0</v>
      </c>
      <c r="BG582" s="97">
        <f>IF(N582="zákl. prenesená",J582,0)</f>
        <v>0</v>
      </c>
      <c r="BH582" s="97">
        <f>IF(N582="zníž. prenesená",J582,0)</f>
        <v>0</v>
      </c>
      <c r="BI582" s="97">
        <f>IF(N582="nulová",J582,0)</f>
        <v>0</v>
      </c>
      <c r="BJ582" s="13" t="s">
        <v>83</v>
      </c>
      <c r="BK582" s="97">
        <f>ROUND(I582*H582,2)</f>
        <v>0</v>
      </c>
      <c r="BL582" s="13" t="s">
        <v>305</v>
      </c>
      <c r="BM582" s="169" t="s">
        <v>1865</v>
      </c>
    </row>
    <row r="583" spans="2:65" s="1" customFormat="1" ht="24.2" customHeight="1" x14ac:dyDescent="0.2">
      <c r="B583" s="131"/>
      <c r="C583" s="158" t="s">
        <v>1866</v>
      </c>
      <c r="D583" s="158" t="s">
        <v>241</v>
      </c>
      <c r="E583" s="159" t="s">
        <v>1867</v>
      </c>
      <c r="F583" s="160" t="s">
        <v>1868</v>
      </c>
      <c r="G583" s="161" t="s">
        <v>1082</v>
      </c>
      <c r="H583" s="181"/>
      <c r="I583" s="163"/>
      <c r="J583" s="164">
        <f>ROUND(I583*H583,2)</f>
        <v>0</v>
      </c>
      <c r="K583" s="165"/>
      <c r="L583" s="30"/>
      <c r="M583" s="166" t="s">
        <v>1</v>
      </c>
      <c r="N583" s="130" t="s">
        <v>37</v>
      </c>
      <c r="P583" s="167">
        <f>O583*H583</f>
        <v>0</v>
      </c>
      <c r="Q583" s="167">
        <v>0</v>
      </c>
      <c r="R583" s="167">
        <f>Q583*H583</f>
        <v>0</v>
      </c>
      <c r="S583" s="167">
        <v>0</v>
      </c>
      <c r="T583" s="168">
        <f>S583*H583</f>
        <v>0</v>
      </c>
      <c r="AR583" s="169" t="s">
        <v>305</v>
      </c>
      <c r="AT583" s="169" t="s">
        <v>241</v>
      </c>
      <c r="AU583" s="169" t="s">
        <v>83</v>
      </c>
      <c r="AY583" s="13" t="s">
        <v>239</v>
      </c>
      <c r="BE583" s="97">
        <f>IF(N583="základná",J583,0)</f>
        <v>0</v>
      </c>
      <c r="BF583" s="97">
        <f>IF(N583="znížená",J583,0)</f>
        <v>0</v>
      </c>
      <c r="BG583" s="97">
        <f>IF(N583="zákl. prenesená",J583,0)</f>
        <v>0</v>
      </c>
      <c r="BH583" s="97">
        <f>IF(N583="zníž. prenesená",J583,0)</f>
        <v>0</v>
      </c>
      <c r="BI583" s="97">
        <f>IF(N583="nulová",J583,0)</f>
        <v>0</v>
      </c>
      <c r="BJ583" s="13" t="s">
        <v>83</v>
      </c>
      <c r="BK583" s="97">
        <f>ROUND(I583*H583,2)</f>
        <v>0</v>
      </c>
      <c r="BL583" s="13" t="s">
        <v>305</v>
      </c>
      <c r="BM583" s="169" t="s">
        <v>1869</v>
      </c>
    </row>
    <row r="584" spans="2:65" s="11" customFormat="1" ht="22.9" customHeight="1" x14ac:dyDescent="0.2">
      <c r="B584" s="146"/>
      <c r="D584" s="147" t="s">
        <v>70</v>
      </c>
      <c r="E584" s="156" t="s">
        <v>1870</v>
      </c>
      <c r="F584" s="156" t="s">
        <v>1871</v>
      </c>
      <c r="I584" s="149"/>
      <c r="J584" s="157">
        <f>BK584</f>
        <v>0</v>
      </c>
      <c r="L584" s="146"/>
      <c r="M584" s="151"/>
      <c r="P584" s="152">
        <f>SUM(P585:P587)</f>
        <v>0</v>
      </c>
      <c r="R584" s="152">
        <f>SUM(R585:R587)</f>
        <v>3.1229496600000002</v>
      </c>
      <c r="T584" s="153">
        <f>SUM(T585:T587)</f>
        <v>0</v>
      </c>
      <c r="AR584" s="147" t="s">
        <v>83</v>
      </c>
      <c r="AT584" s="154" t="s">
        <v>70</v>
      </c>
      <c r="AU584" s="154" t="s">
        <v>78</v>
      </c>
      <c r="AY584" s="147" t="s">
        <v>239</v>
      </c>
      <c r="BK584" s="155">
        <f>SUM(BK585:BK587)</f>
        <v>0</v>
      </c>
    </row>
    <row r="585" spans="2:65" s="1" customFormat="1" ht="37.9" customHeight="1" x14ac:dyDescent="0.2">
      <c r="B585" s="131"/>
      <c r="C585" s="158" t="s">
        <v>1872</v>
      </c>
      <c r="D585" s="158" t="s">
        <v>241</v>
      </c>
      <c r="E585" s="159" t="s">
        <v>1873</v>
      </c>
      <c r="F585" s="160" t="s">
        <v>1874</v>
      </c>
      <c r="G585" s="161" t="s">
        <v>244</v>
      </c>
      <c r="H585" s="162">
        <v>706.35799999999995</v>
      </c>
      <c r="I585" s="163"/>
      <c r="J585" s="164">
        <f>ROUND(I585*H585,2)</f>
        <v>0</v>
      </c>
      <c r="K585" s="165"/>
      <c r="L585" s="30"/>
      <c r="M585" s="166" t="s">
        <v>1</v>
      </c>
      <c r="N585" s="130" t="s">
        <v>37</v>
      </c>
      <c r="P585" s="167">
        <f>O585*H585</f>
        <v>0</v>
      </c>
      <c r="Q585" s="167">
        <v>3.3500000000000001E-3</v>
      </c>
      <c r="R585" s="167">
        <f>Q585*H585</f>
        <v>2.3662993000000001</v>
      </c>
      <c r="S585" s="167">
        <v>0</v>
      </c>
      <c r="T585" s="168">
        <f>S585*H585</f>
        <v>0</v>
      </c>
      <c r="AR585" s="169" t="s">
        <v>305</v>
      </c>
      <c r="AT585" s="169" t="s">
        <v>241</v>
      </c>
      <c r="AU585" s="169" t="s">
        <v>83</v>
      </c>
      <c r="AY585" s="13" t="s">
        <v>239</v>
      </c>
      <c r="BE585" s="97">
        <f>IF(N585="základná",J585,0)</f>
        <v>0</v>
      </c>
      <c r="BF585" s="97">
        <f>IF(N585="znížená",J585,0)</f>
        <v>0</v>
      </c>
      <c r="BG585" s="97">
        <f>IF(N585="zákl. prenesená",J585,0)</f>
        <v>0</v>
      </c>
      <c r="BH585" s="97">
        <f>IF(N585="zníž. prenesená",J585,0)</f>
        <v>0</v>
      </c>
      <c r="BI585" s="97">
        <f>IF(N585="nulová",J585,0)</f>
        <v>0</v>
      </c>
      <c r="BJ585" s="13" t="s">
        <v>83</v>
      </c>
      <c r="BK585" s="97">
        <f>ROUND(I585*H585,2)</f>
        <v>0</v>
      </c>
      <c r="BL585" s="13" t="s">
        <v>305</v>
      </c>
      <c r="BM585" s="169" t="s">
        <v>1875</v>
      </c>
    </row>
    <row r="586" spans="2:65" s="1" customFormat="1" ht="24.2" customHeight="1" x14ac:dyDescent="0.2">
      <c r="B586" s="131"/>
      <c r="C586" s="170" t="s">
        <v>1876</v>
      </c>
      <c r="D586" s="170" t="s">
        <v>275</v>
      </c>
      <c r="E586" s="171" t="s">
        <v>1877</v>
      </c>
      <c r="F586" s="172" t="s">
        <v>1878</v>
      </c>
      <c r="G586" s="173" t="s">
        <v>244</v>
      </c>
      <c r="H586" s="174">
        <v>734.61199999999997</v>
      </c>
      <c r="I586" s="175"/>
      <c r="J586" s="176">
        <f>ROUND(I586*H586,2)</f>
        <v>0</v>
      </c>
      <c r="K586" s="177"/>
      <c r="L586" s="178"/>
      <c r="M586" s="179" t="s">
        <v>1</v>
      </c>
      <c r="N586" s="180" t="s">
        <v>37</v>
      </c>
      <c r="P586" s="167">
        <f>O586*H586</f>
        <v>0</v>
      </c>
      <c r="Q586" s="167">
        <v>1.0300000000000001E-3</v>
      </c>
      <c r="R586" s="167">
        <f>Q586*H586</f>
        <v>0.75665036000000008</v>
      </c>
      <c r="S586" s="167">
        <v>0</v>
      </c>
      <c r="T586" s="168">
        <f>S586*H586</f>
        <v>0</v>
      </c>
      <c r="AR586" s="169" t="s">
        <v>371</v>
      </c>
      <c r="AT586" s="169" t="s">
        <v>275</v>
      </c>
      <c r="AU586" s="169" t="s">
        <v>83</v>
      </c>
      <c r="AY586" s="13" t="s">
        <v>239</v>
      </c>
      <c r="BE586" s="97">
        <f>IF(N586="základná",J586,0)</f>
        <v>0</v>
      </c>
      <c r="BF586" s="97">
        <f>IF(N586="znížená",J586,0)</f>
        <v>0</v>
      </c>
      <c r="BG586" s="97">
        <f>IF(N586="zákl. prenesená",J586,0)</f>
        <v>0</v>
      </c>
      <c r="BH586" s="97">
        <f>IF(N586="zníž. prenesená",J586,0)</f>
        <v>0</v>
      </c>
      <c r="BI586" s="97">
        <f>IF(N586="nulová",J586,0)</f>
        <v>0</v>
      </c>
      <c r="BJ586" s="13" t="s">
        <v>83</v>
      </c>
      <c r="BK586" s="97">
        <f>ROUND(I586*H586,2)</f>
        <v>0</v>
      </c>
      <c r="BL586" s="13" t="s">
        <v>305</v>
      </c>
      <c r="BM586" s="169" t="s">
        <v>1879</v>
      </c>
    </row>
    <row r="587" spans="2:65" s="1" customFormat="1" ht="24.2" customHeight="1" x14ac:dyDescent="0.2">
      <c r="B587" s="131"/>
      <c r="C587" s="158" t="s">
        <v>1880</v>
      </c>
      <c r="D587" s="158" t="s">
        <v>241</v>
      </c>
      <c r="E587" s="159" t="s">
        <v>1881</v>
      </c>
      <c r="F587" s="160" t="s">
        <v>1882</v>
      </c>
      <c r="G587" s="161" t="s">
        <v>1082</v>
      </c>
      <c r="H587" s="181"/>
      <c r="I587" s="163"/>
      <c r="J587" s="164">
        <f>ROUND(I587*H587,2)</f>
        <v>0</v>
      </c>
      <c r="K587" s="165"/>
      <c r="L587" s="30"/>
      <c r="M587" s="166" t="s">
        <v>1</v>
      </c>
      <c r="N587" s="130" t="s">
        <v>37</v>
      </c>
      <c r="P587" s="167">
        <f>O587*H587</f>
        <v>0</v>
      </c>
      <c r="Q587" s="167">
        <v>0</v>
      </c>
      <c r="R587" s="167">
        <f>Q587*H587</f>
        <v>0</v>
      </c>
      <c r="S587" s="167">
        <v>0</v>
      </c>
      <c r="T587" s="168">
        <f>S587*H587</f>
        <v>0</v>
      </c>
      <c r="AR587" s="169" t="s">
        <v>305</v>
      </c>
      <c r="AT587" s="169" t="s">
        <v>241</v>
      </c>
      <c r="AU587" s="169" t="s">
        <v>83</v>
      </c>
      <c r="AY587" s="13" t="s">
        <v>239</v>
      </c>
      <c r="BE587" s="97">
        <f>IF(N587="základná",J587,0)</f>
        <v>0</v>
      </c>
      <c r="BF587" s="97">
        <f>IF(N587="znížená",J587,0)</f>
        <v>0</v>
      </c>
      <c r="BG587" s="97">
        <f>IF(N587="zákl. prenesená",J587,0)</f>
        <v>0</v>
      </c>
      <c r="BH587" s="97">
        <f>IF(N587="zníž. prenesená",J587,0)</f>
        <v>0</v>
      </c>
      <c r="BI587" s="97">
        <f>IF(N587="nulová",J587,0)</f>
        <v>0</v>
      </c>
      <c r="BJ587" s="13" t="s">
        <v>83</v>
      </c>
      <c r="BK587" s="97">
        <f>ROUND(I587*H587,2)</f>
        <v>0</v>
      </c>
      <c r="BL587" s="13" t="s">
        <v>305</v>
      </c>
      <c r="BM587" s="169" t="s">
        <v>1883</v>
      </c>
    </row>
    <row r="588" spans="2:65" s="11" customFormat="1" ht="22.9" customHeight="1" x14ac:dyDescent="0.2">
      <c r="B588" s="146"/>
      <c r="D588" s="147" t="s">
        <v>70</v>
      </c>
      <c r="E588" s="156" t="s">
        <v>1884</v>
      </c>
      <c r="F588" s="156" t="s">
        <v>1885</v>
      </c>
      <c r="I588" s="149"/>
      <c r="J588" s="157">
        <f>BK588</f>
        <v>0</v>
      </c>
      <c r="L588" s="146"/>
      <c r="M588" s="151"/>
      <c r="P588" s="152">
        <f>SUM(P589:P590)</f>
        <v>0</v>
      </c>
      <c r="R588" s="152">
        <f>SUM(R589:R590)</f>
        <v>0.14888029</v>
      </c>
      <c r="T588" s="153">
        <f>SUM(T589:T590)</f>
        <v>0</v>
      </c>
      <c r="AR588" s="147" t="s">
        <v>83</v>
      </c>
      <c r="AT588" s="154" t="s">
        <v>70</v>
      </c>
      <c r="AU588" s="154" t="s">
        <v>78</v>
      </c>
      <c r="AY588" s="147" t="s">
        <v>239</v>
      </c>
      <c r="BK588" s="155">
        <f>SUM(BK589:BK590)</f>
        <v>0</v>
      </c>
    </row>
    <row r="589" spans="2:65" s="1" customFormat="1" ht="24.2" customHeight="1" x14ac:dyDescent="0.2">
      <c r="B589" s="131"/>
      <c r="C589" s="158" t="s">
        <v>1886</v>
      </c>
      <c r="D589" s="158" t="s">
        <v>241</v>
      </c>
      <c r="E589" s="159" t="s">
        <v>1887</v>
      </c>
      <c r="F589" s="160" t="s">
        <v>1888</v>
      </c>
      <c r="G589" s="161" t="s">
        <v>244</v>
      </c>
      <c r="H589" s="162">
        <v>480.25900000000001</v>
      </c>
      <c r="I589" s="163"/>
      <c r="J589" s="164">
        <f>ROUND(I589*H589,2)</f>
        <v>0</v>
      </c>
      <c r="K589" s="165"/>
      <c r="L589" s="30"/>
      <c r="M589" s="166" t="s">
        <v>1</v>
      </c>
      <c r="N589" s="130" t="s">
        <v>37</v>
      </c>
      <c r="P589" s="167">
        <f>O589*H589</f>
        <v>0</v>
      </c>
      <c r="Q589" s="167">
        <v>1E-4</v>
      </c>
      <c r="R589" s="167">
        <f>Q589*H589</f>
        <v>4.8025900000000003E-2</v>
      </c>
      <c r="S589" s="167">
        <v>0</v>
      </c>
      <c r="T589" s="168">
        <f>S589*H589</f>
        <v>0</v>
      </c>
      <c r="AR589" s="169" t="s">
        <v>305</v>
      </c>
      <c r="AT589" s="169" t="s">
        <v>241</v>
      </c>
      <c r="AU589" s="169" t="s">
        <v>83</v>
      </c>
      <c r="AY589" s="13" t="s">
        <v>239</v>
      </c>
      <c r="BE589" s="97">
        <f>IF(N589="základná",J589,0)</f>
        <v>0</v>
      </c>
      <c r="BF589" s="97">
        <f>IF(N589="znížená",J589,0)</f>
        <v>0</v>
      </c>
      <c r="BG589" s="97">
        <f>IF(N589="zákl. prenesená",J589,0)</f>
        <v>0</v>
      </c>
      <c r="BH589" s="97">
        <f>IF(N589="zníž. prenesená",J589,0)</f>
        <v>0</v>
      </c>
      <c r="BI589" s="97">
        <f>IF(N589="nulová",J589,0)</f>
        <v>0</v>
      </c>
      <c r="BJ589" s="13" t="s">
        <v>83</v>
      </c>
      <c r="BK589" s="97">
        <f>ROUND(I589*H589,2)</f>
        <v>0</v>
      </c>
      <c r="BL589" s="13" t="s">
        <v>305</v>
      </c>
      <c r="BM589" s="169" t="s">
        <v>1889</v>
      </c>
    </row>
    <row r="590" spans="2:65" s="1" customFormat="1" ht="37.9" customHeight="1" x14ac:dyDescent="0.2">
      <c r="B590" s="131"/>
      <c r="C590" s="158" t="s">
        <v>1890</v>
      </c>
      <c r="D590" s="158" t="s">
        <v>241</v>
      </c>
      <c r="E590" s="159" t="s">
        <v>1891</v>
      </c>
      <c r="F590" s="160" t="s">
        <v>4615</v>
      </c>
      <c r="G590" s="161" t="s">
        <v>244</v>
      </c>
      <c r="H590" s="162">
        <v>480.25900000000001</v>
      </c>
      <c r="I590" s="163"/>
      <c r="J590" s="164">
        <f>ROUND(I590*H590,2)</f>
        <v>0</v>
      </c>
      <c r="K590" s="165"/>
      <c r="L590" s="30"/>
      <c r="M590" s="166" t="s">
        <v>1</v>
      </c>
      <c r="N590" s="130" t="s">
        <v>37</v>
      </c>
      <c r="P590" s="167">
        <f>O590*H590</f>
        <v>0</v>
      </c>
      <c r="Q590" s="167">
        <v>2.1000000000000001E-4</v>
      </c>
      <c r="R590" s="167">
        <f>Q590*H590</f>
        <v>0.10085439</v>
      </c>
      <c r="S590" s="167">
        <v>0</v>
      </c>
      <c r="T590" s="168">
        <f>S590*H590</f>
        <v>0</v>
      </c>
      <c r="AR590" s="169" t="s">
        <v>305</v>
      </c>
      <c r="AT590" s="169" t="s">
        <v>241</v>
      </c>
      <c r="AU590" s="169" t="s">
        <v>83</v>
      </c>
      <c r="AY590" s="13" t="s">
        <v>239</v>
      </c>
      <c r="BE590" s="97">
        <f>IF(N590="základná",J590,0)</f>
        <v>0</v>
      </c>
      <c r="BF590" s="97">
        <f>IF(N590="znížená",J590,0)</f>
        <v>0</v>
      </c>
      <c r="BG590" s="97">
        <f>IF(N590="zákl. prenesená",J590,0)</f>
        <v>0</v>
      </c>
      <c r="BH590" s="97">
        <f>IF(N590="zníž. prenesená",J590,0)</f>
        <v>0</v>
      </c>
      <c r="BI590" s="97">
        <f>IF(N590="nulová",J590,0)</f>
        <v>0</v>
      </c>
      <c r="BJ590" s="13" t="s">
        <v>83</v>
      </c>
      <c r="BK590" s="97">
        <f>ROUND(I590*H590,2)</f>
        <v>0</v>
      </c>
      <c r="BL590" s="13" t="s">
        <v>305</v>
      </c>
      <c r="BM590" s="169" t="s">
        <v>1893</v>
      </c>
    </row>
    <row r="591" spans="2:65" s="11" customFormat="1" ht="25.9" customHeight="1" x14ac:dyDescent="0.2">
      <c r="B591" s="146"/>
      <c r="D591" s="147" t="s">
        <v>70</v>
      </c>
      <c r="E591" s="148" t="s">
        <v>1894</v>
      </c>
      <c r="F591" s="148" t="s">
        <v>1895</v>
      </c>
      <c r="I591" s="149"/>
      <c r="J591" s="150">
        <f>BK591</f>
        <v>0</v>
      </c>
      <c r="L591" s="146"/>
      <c r="M591" s="151"/>
      <c r="P591" s="152">
        <f>P592</f>
        <v>0</v>
      </c>
      <c r="R591" s="152">
        <f>R592</f>
        <v>0</v>
      </c>
      <c r="T591" s="153">
        <f>T592</f>
        <v>0</v>
      </c>
      <c r="AR591" s="147" t="s">
        <v>245</v>
      </c>
      <c r="AT591" s="154" t="s">
        <v>70</v>
      </c>
      <c r="AU591" s="154" t="s">
        <v>71</v>
      </c>
      <c r="AY591" s="147" t="s">
        <v>239</v>
      </c>
      <c r="BK591" s="155">
        <f>BK592</f>
        <v>0</v>
      </c>
    </row>
    <row r="592" spans="2:65" s="1" customFormat="1" ht="21.75" customHeight="1" x14ac:dyDescent="0.2">
      <c r="B592" s="131"/>
      <c r="C592" s="158" t="s">
        <v>1896</v>
      </c>
      <c r="D592" s="158" t="s">
        <v>241</v>
      </c>
      <c r="E592" s="159" t="s">
        <v>1897</v>
      </c>
      <c r="F592" s="160" t="s">
        <v>1898</v>
      </c>
      <c r="G592" s="161" t="s">
        <v>244</v>
      </c>
      <c r="H592" s="162">
        <v>414.02</v>
      </c>
      <c r="I592" s="163"/>
      <c r="J592" s="164">
        <f>ROUND(I592*H592,2)</f>
        <v>0</v>
      </c>
      <c r="K592" s="165"/>
      <c r="L592" s="30"/>
      <c r="M592" s="182" t="s">
        <v>1</v>
      </c>
      <c r="N592" s="183" t="s">
        <v>37</v>
      </c>
      <c r="O592" s="184"/>
      <c r="P592" s="185">
        <f>O592*H592</f>
        <v>0</v>
      </c>
      <c r="Q592" s="185">
        <v>0</v>
      </c>
      <c r="R592" s="185">
        <f>Q592*H592</f>
        <v>0</v>
      </c>
      <c r="S592" s="185">
        <v>0</v>
      </c>
      <c r="T592" s="186">
        <f>S592*H592</f>
        <v>0</v>
      </c>
      <c r="AR592" s="169" t="s">
        <v>1899</v>
      </c>
      <c r="AT592" s="169" t="s">
        <v>241</v>
      </c>
      <c r="AU592" s="169" t="s">
        <v>78</v>
      </c>
      <c r="AY592" s="13" t="s">
        <v>239</v>
      </c>
      <c r="BE592" s="97">
        <f>IF(N592="základná",J592,0)</f>
        <v>0</v>
      </c>
      <c r="BF592" s="97">
        <f>IF(N592="znížená",J592,0)</f>
        <v>0</v>
      </c>
      <c r="BG592" s="97">
        <f>IF(N592="zákl. prenesená",J592,0)</f>
        <v>0</v>
      </c>
      <c r="BH592" s="97">
        <f>IF(N592="zníž. prenesená",J592,0)</f>
        <v>0</v>
      </c>
      <c r="BI592" s="97">
        <f>IF(N592="nulová",J592,0)</f>
        <v>0</v>
      </c>
      <c r="BJ592" s="13" t="s">
        <v>83</v>
      </c>
      <c r="BK592" s="97">
        <f>ROUND(I592*H592,2)</f>
        <v>0</v>
      </c>
      <c r="BL592" s="13" t="s">
        <v>1899</v>
      </c>
      <c r="BM592" s="169" t="s">
        <v>1900</v>
      </c>
    </row>
    <row r="593" spans="2:12" s="1" customFormat="1" ht="6.95" customHeight="1" x14ac:dyDescent="0.2">
      <c r="B593" s="45"/>
      <c r="C593" s="46"/>
      <c r="D593" s="46"/>
      <c r="E593" s="46"/>
      <c r="F593" s="46"/>
      <c r="G593" s="46"/>
      <c r="H593" s="46"/>
      <c r="I593" s="46"/>
      <c r="J593" s="46"/>
      <c r="K593" s="46"/>
      <c r="L593" s="30"/>
    </row>
    <row r="596" spans="2:12" x14ac:dyDescent="0.2">
      <c r="C596" t="s">
        <v>4622</v>
      </c>
    </row>
    <row r="597" spans="2:12" x14ac:dyDescent="0.2">
      <c r="C597" s="201"/>
      <c r="D597" s="201"/>
      <c r="E597" t="s">
        <v>4623</v>
      </c>
    </row>
  </sheetData>
  <autoFilter ref="C154:K592" xr:uid="{00000000-0009-0000-0000-000001000000}"/>
  <mergeCells count="17">
    <mergeCell ref="L2:V2"/>
    <mergeCell ref="D129:F129"/>
    <mergeCell ref="D130:F130"/>
    <mergeCell ref="D131:F131"/>
    <mergeCell ref="E143:H143"/>
    <mergeCell ref="E85:H85"/>
    <mergeCell ref="E87:H87"/>
    <mergeCell ref="E89:H89"/>
    <mergeCell ref="D127:F127"/>
    <mergeCell ref="D128:F128"/>
    <mergeCell ref="E7:H7"/>
    <mergeCell ref="E9:H9"/>
    <mergeCell ref="E11:H11"/>
    <mergeCell ref="E20:H20"/>
    <mergeCell ref="E29:H29"/>
    <mergeCell ref="E147:H147"/>
    <mergeCell ref="E145:H14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BM198"/>
  <sheetViews>
    <sheetView showGridLines="0" topLeftCell="A129" workbookViewId="0">
      <selection activeCell="F141" sqref="F141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3" t="s">
        <v>120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4587</v>
      </c>
      <c r="L4" s="16"/>
      <c r="M4" s="103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14</v>
      </c>
      <c r="L6" s="16"/>
    </row>
    <row r="7" spans="2:46" ht="16.5" customHeight="1" x14ac:dyDescent="0.2">
      <c r="B7" s="16"/>
      <c r="E7" s="259" t="str">
        <f>'Rekapitulácia stavby'!K6</f>
        <v>KFA - Košická futbalová aréna II. a III. etapa</v>
      </c>
      <c r="F7" s="261"/>
      <c r="G7" s="261"/>
      <c r="H7" s="261"/>
      <c r="L7" s="16"/>
    </row>
    <row r="8" spans="2:46" ht="12" customHeight="1" x14ac:dyDescent="0.2">
      <c r="B8" s="16"/>
      <c r="D8" s="23" t="s">
        <v>180</v>
      </c>
      <c r="L8" s="16"/>
    </row>
    <row r="9" spans="2:46" s="1" customFormat="1" ht="16.5" customHeight="1" x14ac:dyDescent="0.2">
      <c r="B9" s="30"/>
      <c r="E9" s="259" t="s">
        <v>181</v>
      </c>
      <c r="F9" s="257"/>
      <c r="G9" s="257"/>
      <c r="H9" s="257"/>
      <c r="L9" s="30"/>
    </row>
    <row r="10" spans="2:46" s="1" customFormat="1" ht="12" customHeight="1" x14ac:dyDescent="0.2">
      <c r="B10" s="30"/>
      <c r="D10" s="23" t="s">
        <v>182</v>
      </c>
      <c r="L10" s="30"/>
    </row>
    <row r="11" spans="2:46" s="1" customFormat="1" ht="16.5" customHeight="1" x14ac:dyDescent="0.2">
      <c r="B11" s="30"/>
      <c r="E11" s="226" t="s">
        <v>3114</v>
      </c>
      <c r="F11" s="257"/>
      <c r="G11" s="257"/>
      <c r="H11" s="257"/>
      <c r="L11" s="30"/>
    </row>
    <row r="12" spans="2:46" s="1" customFormat="1" x14ac:dyDescent="0.2">
      <c r="B12" s="30"/>
      <c r="L12" s="30"/>
    </row>
    <row r="13" spans="2:46" s="1" customFormat="1" ht="12" customHeight="1" x14ac:dyDescent="0.2">
      <c r="B13" s="30"/>
      <c r="D13" s="23" t="s">
        <v>15</v>
      </c>
      <c r="F13" s="21" t="s">
        <v>1</v>
      </c>
      <c r="I13" s="23" t="s">
        <v>16</v>
      </c>
      <c r="J13" s="21" t="s">
        <v>1</v>
      </c>
      <c r="L13" s="30"/>
    </row>
    <row r="14" spans="2:46" s="1" customFormat="1" ht="12" customHeight="1" x14ac:dyDescent="0.2">
      <c r="B14" s="30"/>
      <c r="D14" s="23" t="s">
        <v>17</v>
      </c>
      <c r="F14" s="21" t="s">
        <v>18</v>
      </c>
      <c r="I14" s="23" t="s">
        <v>19</v>
      </c>
      <c r="J14" s="53" t="str">
        <f>'Rekapitulácia stavby'!AN8</f>
        <v>4.10.2022 - REV05</v>
      </c>
      <c r="L14" s="30"/>
    </row>
    <row r="15" spans="2:46" s="1" customFormat="1" ht="10.9" customHeight="1" x14ac:dyDescent="0.2">
      <c r="B15" s="30"/>
      <c r="L15" s="30"/>
    </row>
    <row r="16" spans="2:46" s="1" customFormat="1" ht="12" customHeight="1" x14ac:dyDescent="0.2">
      <c r="B16" s="30"/>
      <c r="D16" s="23" t="s">
        <v>20</v>
      </c>
      <c r="I16" s="23" t="s">
        <v>21</v>
      </c>
      <c r="J16" s="21" t="str">
        <f>IF('Rekapitulácia stavby'!AN10="","",'Rekapitulácia stavby'!AN10)</f>
        <v/>
      </c>
      <c r="L16" s="30"/>
    </row>
    <row r="17" spans="2:12" s="1" customFormat="1" ht="18" customHeight="1" x14ac:dyDescent="0.2">
      <c r="B17" s="30"/>
      <c r="E17" s="21" t="str">
        <f>IF('Rekapitulácia stavby'!E11="","",'Rekapitulácia stavby'!E11)</f>
        <v xml:space="preserve"> </v>
      </c>
      <c r="I17" s="23" t="s">
        <v>22</v>
      </c>
      <c r="J17" s="21" t="str">
        <f>IF('Rekapitulácia stavby'!AN11="","",'Rekapitulácia stavby'!AN11)</f>
        <v/>
      </c>
      <c r="L17" s="30"/>
    </row>
    <row r="18" spans="2:12" s="1" customFormat="1" ht="6.95" customHeight="1" x14ac:dyDescent="0.2">
      <c r="B18" s="30"/>
      <c r="L18" s="30"/>
    </row>
    <row r="19" spans="2:12" s="1" customFormat="1" ht="12" customHeight="1" x14ac:dyDescent="0.2">
      <c r="B19" s="30"/>
      <c r="D19" s="23" t="s">
        <v>23</v>
      </c>
      <c r="I19" s="23" t="s">
        <v>21</v>
      </c>
      <c r="J19" s="24" t="str">
        <f>'Rekapitulácia stavby'!AN13</f>
        <v>Vyplň údaj</v>
      </c>
      <c r="L19" s="30"/>
    </row>
    <row r="20" spans="2:12" s="1" customFormat="1" ht="18" customHeight="1" x14ac:dyDescent="0.2">
      <c r="B20" s="30"/>
      <c r="E20" s="258" t="str">
        <f>'Rekapitulácia stavby'!E14</f>
        <v>Vyplň údaj</v>
      </c>
      <c r="F20" s="248"/>
      <c r="G20" s="248"/>
      <c r="H20" s="248"/>
      <c r="I20" s="23" t="s">
        <v>22</v>
      </c>
      <c r="J20" s="24" t="str">
        <f>'Rekapitulácia stavby'!AN14</f>
        <v>Vyplň údaj</v>
      </c>
      <c r="L20" s="30"/>
    </row>
    <row r="21" spans="2:12" s="1" customFormat="1" ht="6.95" customHeight="1" x14ac:dyDescent="0.2">
      <c r="B21" s="30"/>
      <c r="L21" s="30"/>
    </row>
    <row r="22" spans="2:12" s="1" customFormat="1" ht="12" customHeight="1" x14ac:dyDescent="0.2">
      <c r="B22" s="30"/>
      <c r="D22" s="23" t="s">
        <v>25</v>
      </c>
      <c r="I22" s="23" t="s">
        <v>21</v>
      </c>
      <c r="J22" s="21" t="str">
        <f>IF('Rekapitulácia stavby'!AN16="","",'Rekapitulácia stavby'!AN16)</f>
        <v/>
      </c>
      <c r="L22" s="30"/>
    </row>
    <row r="23" spans="2:12" s="1" customFormat="1" ht="18" customHeight="1" x14ac:dyDescent="0.2">
      <c r="B23" s="30"/>
      <c r="E23" s="21" t="str">
        <f>IF('Rekapitulácia stavby'!E17="","",'Rekapitulácia stavby'!E17)</f>
        <v>HESCON,s.r.o.</v>
      </c>
      <c r="I23" s="23" t="s">
        <v>22</v>
      </c>
      <c r="J23" s="21" t="str">
        <f>IF('Rekapitulácia stavby'!AN17="","",'Rekapitulácia stavby'!AN17)</f>
        <v/>
      </c>
      <c r="L23" s="30"/>
    </row>
    <row r="24" spans="2:12" s="1" customFormat="1" ht="6.95" customHeight="1" x14ac:dyDescent="0.2">
      <c r="B24" s="30"/>
      <c r="L24" s="30"/>
    </row>
    <row r="25" spans="2:12" s="1" customFormat="1" ht="12" customHeight="1" x14ac:dyDescent="0.2">
      <c r="B25" s="30"/>
      <c r="D25" s="23" t="s">
        <v>27</v>
      </c>
      <c r="I25" s="23" t="s">
        <v>21</v>
      </c>
      <c r="J25" s="21" t="str">
        <f>IF('Rekapitulácia stavby'!AN19="","",'Rekapitulácia stavby'!AN19)</f>
        <v/>
      </c>
      <c r="L25" s="30"/>
    </row>
    <row r="26" spans="2:12" s="1" customFormat="1" ht="18" customHeight="1" x14ac:dyDescent="0.2">
      <c r="B26" s="30"/>
      <c r="E26" s="21" t="str">
        <f>IF('Rekapitulácia stavby'!E20="","",'Rekapitulácia stavby'!E20)</f>
        <v xml:space="preserve"> </v>
      </c>
      <c r="I26" s="23" t="s">
        <v>22</v>
      </c>
      <c r="J26" s="21" t="str">
        <f>IF('Rekapitulácia stavby'!AN20="","",'Rekapitulácia stavby'!AN20)</f>
        <v/>
      </c>
      <c r="L26" s="30"/>
    </row>
    <row r="27" spans="2:12" s="1" customFormat="1" ht="6.95" customHeight="1" x14ac:dyDescent="0.2">
      <c r="B27" s="30"/>
      <c r="L27" s="30"/>
    </row>
    <row r="28" spans="2:12" s="1" customFormat="1" ht="12" customHeight="1" x14ac:dyDescent="0.2">
      <c r="B28" s="30"/>
      <c r="D28" s="23" t="s">
        <v>28</v>
      </c>
      <c r="L28" s="30"/>
    </row>
    <row r="29" spans="2:12" s="7" customFormat="1" ht="16.5" customHeight="1" x14ac:dyDescent="0.2">
      <c r="B29" s="104"/>
      <c r="E29" s="251" t="s">
        <v>1</v>
      </c>
      <c r="F29" s="251"/>
      <c r="G29" s="251"/>
      <c r="H29" s="251"/>
      <c r="L29" s="104"/>
    </row>
    <row r="30" spans="2:12" s="1" customFormat="1" ht="6.95" customHeight="1" x14ac:dyDescent="0.2">
      <c r="B30" s="30"/>
      <c r="L30" s="30"/>
    </row>
    <row r="31" spans="2:12" s="1" customFormat="1" ht="6.95" customHeight="1" x14ac:dyDescent="0.2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5" customHeight="1" x14ac:dyDescent="0.2">
      <c r="B32" s="30"/>
      <c r="D32" s="21" t="s">
        <v>187</v>
      </c>
      <c r="J32" s="29">
        <f>J98</f>
        <v>0</v>
      </c>
      <c r="L32" s="30"/>
    </row>
    <row r="33" spans="2:12" s="1" customFormat="1" ht="14.45" customHeight="1" x14ac:dyDescent="0.2">
      <c r="B33" s="30"/>
      <c r="D33" s="28" t="s">
        <v>174</v>
      </c>
      <c r="J33" s="29">
        <f>J104</f>
        <v>0</v>
      </c>
      <c r="L33" s="30"/>
    </row>
    <row r="34" spans="2:12" s="1" customFormat="1" ht="25.35" customHeight="1" x14ac:dyDescent="0.2">
      <c r="B34" s="30"/>
      <c r="D34" s="105" t="s">
        <v>31</v>
      </c>
      <c r="J34" s="66">
        <f>ROUND(J32 + J33, 2)</f>
        <v>0</v>
      </c>
      <c r="L34" s="30"/>
    </row>
    <row r="35" spans="2:12" s="1" customFormat="1" ht="6.95" customHeight="1" x14ac:dyDescent="0.2">
      <c r="B35" s="30"/>
      <c r="D35" s="54"/>
      <c r="E35" s="54"/>
      <c r="F35" s="54"/>
      <c r="G35" s="54"/>
      <c r="H35" s="54"/>
      <c r="I35" s="54"/>
      <c r="J35" s="54"/>
      <c r="K35" s="54"/>
      <c r="L35" s="30"/>
    </row>
    <row r="36" spans="2:12" s="1" customFormat="1" ht="14.45" customHeight="1" x14ac:dyDescent="0.2">
      <c r="B36" s="30"/>
      <c r="F36" s="33" t="s">
        <v>33</v>
      </c>
      <c r="I36" s="33" t="s">
        <v>32</v>
      </c>
      <c r="J36" s="33" t="s">
        <v>34</v>
      </c>
      <c r="L36" s="30"/>
    </row>
    <row r="37" spans="2:12" s="1" customFormat="1" ht="14.45" customHeight="1" x14ac:dyDescent="0.2">
      <c r="B37" s="30"/>
      <c r="D37" s="106" t="s">
        <v>35</v>
      </c>
      <c r="E37" s="35" t="s">
        <v>36</v>
      </c>
      <c r="F37" s="107">
        <f>ROUND((SUM(BE104:BE111) + SUM(BE133:BE197)),  2)</f>
        <v>0</v>
      </c>
      <c r="G37" s="108"/>
      <c r="H37" s="108"/>
      <c r="I37" s="109">
        <v>0.2</v>
      </c>
      <c r="J37" s="107">
        <f>ROUND(((SUM(BE104:BE111) + SUM(BE133:BE197))*I37),  2)</f>
        <v>0</v>
      </c>
      <c r="L37" s="30"/>
    </row>
    <row r="38" spans="2:12" s="1" customFormat="1" ht="14.45" customHeight="1" x14ac:dyDescent="0.2">
      <c r="B38" s="30"/>
      <c r="E38" s="35" t="s">
        <v>37</v>
      </c>
      <c r="F38" s="107">
        <f>ROUND((SUM(BF104:BF111) + SUM(BF133:BF197)),  2)</f>
        <v>0</v>
      </c>
      <c r="G38" s="108"/>
      <c r="H38" s="108"/>
      <c r="I38" s="109">
        <v>0.2</v>
      </c>
      <c r="J38" s="107">
        <f>ROUND(((SUM(BF104:BF111) + SUM(BF133:BF197))*I38),  2)</f>
        <v>0</v>
      </c>
      <c r="L38" s="30"/>
    </row>
    <row r="39" spans="2:12" s="1" customFormat="1" ht="14.45" hidden="1" customHeight="1" x14ac:dyDescent="0.2">
      <c r="B39" s="30"/>
      <c r="E39" s="23" t="s">
        <v>38</v>
      </c>
      <c r="F39" s="86">
        <f>ROUND((SUM(BG104:BG111) + SUM(BG133:BG197)),  2)</f>
        <v>0</v>
      </c>
      <c r="I39" s="110">
        <v>0.2</v>
      </c>
      <c r="J39" s="86">
        <f>0</f>
        <v>0</v>
      </c>
      <c r="L39" s="30"/>
    </row>
    <row r="40" spans="2:12" s="1" customFormat="1" ht="14.45" hidden="1" customHeight="1" x14ac:dyDescent="0.2">
      <c r="B40" s="30"/>
      <c r="E40" s="23" t="s">
        <v>39</v>
      </c>
      <c r="F40" s="86">
        <f>ROUND((SUM(BH104:BH111) + SUM(BH133:BH197)),  2)</f>
        <v>0</v>
      </c>
      <c r="I40" s="110">
        <v>0.2</v>
      </c>
      <c r="J40" s="86">
        <f>0</f>
        <v>0</v>
      </c>
      <c r="L40" s="30"/>
    </row>
    <row r="41" spans="2:12" s="1" customFormat="1" ht="14.45" hidden="1" customHeight="1" x14ac:dyDescent="0.2">
      <c r="B41" s="30"/>
      <c r="E41" s="35" t="s">
        <v>40</v>
      </c>
      <c r="F41" s="107">
        <f>ROUND((SUM(BI104:BI111) + SUM(BI133:BI197)),  2)</f>
        <v>0</v>
      </c>
      <c r="G41" s="108"/>
      <c r="H41" s="108"/>
      <c r="I41" s="109">
        <v>0</v>
      </c>
      <c r="J41" s="107">
        <f>0</f>
        <v>0</v>
      </c>
      <c r="L41" s="30"/>
    </row>
    <row r="42" spans="2:12" s="1" customFormat="1" ht="6.95" customHeight="1" x14ac:dyDescent="0.2">
      <c r="B42" s="30"/>
      <c r="L42" s="30"/>
    </row>
    <row r="43" spans="2:12" s="1" customFormat="1" ht="25.35" customHeight="1" x14ac:dyDescent="0.2">
      <c r="B43" s="30"/>
      <c r="C43" s="101"/>
      <c r="D43" s="111" t="s">
        <v>41</v>
      </c>
      <c r="E43" s="57"/>
      <c r="F43" s="57"/>
      <c r="G43" s="112" t="s">
        <v>42</v>
      </c>
      <c r="H43" s="113" t="s">
        <v>43</v>
      </c>
      <c r="I43" s="57"/>
      <c r="J43" s="114">
        <f>SUM(J34:J41)</f>
        <v>0</v>
      </c>
      <c r="K43" s="115"/>
      <c r="L43" s="30"/>
    </row>
    <row r="44" spans="2:12" s="1" customFormat="1" ht="14.45" customHeight="1" x14ac:dyDescent="0.2">
      <c r="B44" s="30"/>
      <c r="L44" s="30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30"/>
      <c r="D50" s="42" t="s">
        <v>44</v>
      </c>
      <c r="E50" s="43"/>
      <c r="F50" s="43"/>
      <c r="G50" s="42" t="s">
        <v>45</v>
      </c>
      <c r="H50" s="43"/>
      <c r="I50" s="43"/>
      <c r="J50" s="43"/>
      <c r="K50" s="43"/>
      <c r="L50" s="30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30"/>
      <c r="D61" s="44" t="s">
        <v>46</v>
      </c>
      <c r="E61" s="32"/>
      <c r="F61" s="116" t="s">
        <v>47</v>
      </c>
      <c r="G61" s="44" t="s">
        <v>46</v>
      </c>
      <c r="H61" s="32"/>
      <c r="I61" s="32"/>
      <c r="J61" s="117" t="s">
        <v>47</v>
      </c>
      <c r="K61" s="32"/>
      <c r="L61" s="30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30"/>
      <c r="D65" s="42" t="s">
        <v>48</v>
      </c>
      <c r="E65" s="43"/>
      <c r="F65" s="43"/>
      <c r="G65" s="42" t="s">
        <v>49</v>
      </c>
      <c r="H65" s="43"/>
      <c r="I65" s="43"/>
      <c r="J65" s="43"/>
      <c r="K65" s="43"/>
      <c r="L65" s="30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30"/>
      <c r="D76" s="44" t="s">
        <v>46</v>
      </c>
      <c r="E76" s="32"/>
      <c r="F76" s="116" t="s">
        <v>47</v>
      </c>
      <c r="G76" s="44" t="s">
        <v>46</v>
      </c>
      <c r="H76" s="32"/>
      <c r="I76" s="32"/>
      <c r="J76" s="117" t="s">
        <v>47</v>
      </c>
      <c r="K76" s="32"/>
      <c r="L76" s="30"/>
    </row>
    <row r="77" spans="2:12" s="1" customFormat="1" ht="14.45" customHeight="1" x14ac:dyDescent="0.2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12" s="1" customFormat="1" ht="6.95" customHeight="1" x14ac:dyDescent="0.2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12" s="1" customFormat="1" ht="24.95" customHeight="1" x14ac:dyDescent="0.2">
      <c r="B82" s="30"/>
      <c r="C82" s="17" t="s">
        <v>4588</v>
      </c>
      <c r="L82" s="30"/>
    </row>
    <row r="83" spans="2:12" s="1" customFormat="1" ht="6.95" customHeight="1" x14ac:dyDescent="0.2">
      <c r="B83" s="30"/>
      <c r="L83" s="30"/>
    </row>
    <row r="84" spans="2:12" s="1" customFormat="1" ht="12" customHeight="1" x14ac:dyDescent="0.2">
      <c r="B84" s="30"/>
      <c r="C84" s="23" t="s">
        <v>14</v>
      </c>
      <c r="L84" s="30"/>
    </row>
    <row r="85" spans="2:12" s="1" customFormat="1" ht="16.5" customHeight="1" x14ac:dyDescent="0.2">
      <c r="B85" s="30"/>
      <c r="E85" s="259" t="str">
        <f>E7</f>
        <v>KFA - Košická futbalová aréna II. a III. etapa</v>
      </c>
      <c r="F85" s="261"/>
      <c r="G85" s="261"/>
      <c r="H85" s="261"/>
      <c r="L85" s="30"/>
    </row>
    <row r="86" spans="2:12" ht="12" customHeight="1" x14ac:dyDescent="0.2">
      <c r="B86" s="16"/>
      <c r="C86" s="23" t="s">
        <v>180</v>
      </c>
      <c r="L86" s="16"/>
    </row>
    <row r="87" spans="2:12" s="1" customFormat="1" ht="16.5" customHeight="1" x14ac:dyDescent="0.2">
      <c r="B87" s="30"/>
      <c r="E87" s="259" t="s">
        <v>181</v>
      </c>
      <c r="F87" s="257"/>
      <c r="G87" s="257"/>
      <c r="H87" s="257"/>
      <c r="L87" s="30"/>
    </row>
    <row r="88" spans="2:12" s="1" customFormat="1" ht="12" customHeight="1" x14ac:dyDescent="0.2">
      <c r="B88" s="30"/>
      <c r="C88" s="23" t="s">
        <v>182</v>
      </c>
      <c r="L88" s="30"/>
    </row>
    <row r="89" spans="2:12" s="1" customFormat="1" ht="16.5" customHeight="1" x14ac:dyDescent="0.2">
      <c r="B89" s="30"/>
      <c r="E89" s="226" t="str">
        <f>E11</f>
        <v>021 - Vnútorný vodovod - Vstavok B1</v>
      </c>
      <c r="F89" s="257"/>
      <c r="G89" s="257"/>
      <c r="H89" s="257"/>
      <c r="L89" s="30"/>
    </row>
    <row r="90" spans="2:12" s="1" customFormat="1" ht="6.95" customHeight="1" x14ac:dyDescent="0.2">
      <c r="B90" s="30"/>
      <c r="L90" s="30"/>
    </row>
    <row r="91" spans="2:12" s="1" customFormat="1" ht="12" customHeight="1" x14ac:dyDescent="0.2">
      <c r="B91" s="30"/>
      <c r="C91" s="23" t="s">
        <v>17</v>
      </c>
      <c r="F91" s="21" t="str">
        <f>F14</f>
        <v xml:space="preserve"> </v>
      </c>
      <c r="I91" s="23" t="s">
        <v>19</v>
      </c>
      <c r="J91" s="53" t="str">
        <f>IF(J14="","",J14)</f>
        <v>4.10.2022 - REV05</v>
      </c>
      <c r="L91" s="30"/>
    </row>
    <row r="92" spans="2:12" s="1" customFormat="1" ht="6.95" customHeight="1" x14ac:dyDescent="0.2">
      <c r="B92" s="30"/>
      <c r="L92" s="30"/>
    </row>
    <row r="93" spans="2:12" s="1" customFormat="1" ht="15.2" customHeight="1" x14ac:dyDescent="0.2">
      <c r="B93" s="30"/>
      <c r="C93" s="23" t="s">
        <v>20</v>
      </c>
      <c r="F93" s="21" t="str">
        <f>E17</f>
        <v xml:space="preserve"> </v>
      </c>
      <c r="I93" s="23" t="s">
        <v>25</v>
      </c>
      <c r="J93" s="26" t="str">
        <f>E23</f>
        <v>HESCON,s.r.o.</v>
      </c>
      <c r="L93" s="30"/>
    </row>
    <row r="94" spans="2:12" s="1" customFormat="1" ht="15.2" customHeight="1" x14ac:dyDescent="0.2">
      <c r="B94" s="30"/>
      <c r="C94" s="23" t="s">
        <v>23</v>
      </c>
      <c r="F94" s="21" t="str">
        <f>IF(E20="","",E20)</f>
        <v>Vyplň údaj</v>
      </c>
      <c r="I94" s="23" t="s">
        <v>27</v>
      </c>
      <c r="J94" s="26" t="str">
        <f>E26</f>
        <v xml:space="preserve"> </v>
      </c>
      <c r="L94" s="30"/>
    </row>
    <row r="95" spans="2:12" s="1" customFormat="1" ht="10.35" customHeight="1" x14ac:dyDescent="0.2">
      <c r="B95" s="30"/>
      <c r="L95" s="30"/>
    </row>
    <row r="96" spans="2:12" s="1" customFormat="1" ht="29.25" customHeight="1" x14ac:dyDescent="0.2">
      <c r="B96" s="30"/>
      <c r="C96" s="118" t="s">
        <v>188</v>
      </c>
      <c r="D96" s="101"/>
      <c r="E96" s="101"/>
      <c r="F96" s="101"/>
      <c r="G96" s="101"/>
      <c r="H96" s="101"/>
      <c r="I96" s="101"/>
      <c r="J96" s="119" t="s">
        <v>189</v>
      </c>
      <c r="K96" s="101"/>
      <c r="L96" s="30"/>
    </row>
    <row r="97" spans="2:65" s="1" customFormat="1" ht="10.35" customHeight="1" x14ac:dyDescent="0.2">
      <c r="B97" s="30"/>
      <c r="L97" s="30"/>
    </row>
    <row r="98" spans="2:65" s="1" customFormat="1" ht="22.9" customHeight="1" x14ac:dyDescent="0.2">
      <c r="B98" s="30"/>
      <c r="C98" s="120" t="s">
        <v>190</v>
      </c>
      <c r="J98" s="66">
        <f>J133</f>
        <v>0</v>
      </c>
      <c r="L98" s="30"/>
      <c r="AU98" s="13" t="s">
        <v>191</v>
      </c>
    </row>
    <row r="99" spans="2:65" s="8" customFormat="1" ht="24.95" customHeight="1" x14ac:dyDescent="0.2">
      <c r="B99" s="121"/>
      <c r="D99" s="122" t="s">
        <v>3103</v>
      </c>
      <c r="E99" s="123"/>
      <c r="F99" s="123"/>
      <c r="G99" s="123"/>
      <c r="H99" s="123"/>
      <c r="I99" s="123"/>
      <c r="J99" s="124">
        <f>J134</f>
        <v>0</v>
      </c>
      <c r="L99" s="121"/>
    </row>
    <row r="100" spans="2:65" s="8" customFormat="1" ht="24.95" customHeight="1" x14ac:dyDescent="0.2">
      <c r="B100" s="121"/>
      <c r="D100" s="122" t="s">
        <v>3104</v>
      </c>
      <c r="E100" s="123"/>
      <c r="F100" s="123"/>
      <c r="G100" s="123"/>
      <c r="H100" s="123"/>
      <c r="I100" s="123"/>
      <c r="J100" s="124">
        <f>J144</f>
        <v>0</v>
      </c>
      <c r="L100" s="121"/>
    </row>
    <row r="101" spans="2:65" s="8" customFormat="1" ht="24.95" customHeight="1" x14ac:dyDescent="0.2">
      <c r="B101" s="121"/>
      <c r="D101" s="122" t="s">
        <v>3105</v>
      </c>
      <c r="E101" s="123"/>
      <c r="F101" s="123"/>
      <c r="G101" s="123"/>
      <c r="H101" s="123"/>
      <c r="I101" s="123"/>
      <c r="J101" s="124">
        <f>J181</f>
        <v>0</v>
      </c>
      <c r="L101" s="121"/>
    </row>
    <row r="102" spans="2:65" s="1" customFormat="1" ht="21.75" customHeight="1" x14ac:dyDescent="0.2">
      <c r="B102" s="30"/>
      <c r="L102" s="30"/>
    </row>
    <row r="103" spans="2:65" s="1" customFormat="1" ht="6.95" customHeight="1" x14ac:dyDescent="0.2">
      <c r="B103" s="30"/>
      <c r="L103" s="30"/>
    </row>
    <row r="104" spans="2:65" s="1" customFormat="1" ht="29.25" customHeight="1" x14ac:dyDescent="0.2">
      <c r="B104" s="30"/>
      <c r="C104" s="120" t="s">
        <v>217</v>
      </c>
      <c r="J104" s="129">
        <f>ROUND(J105 + J106 + J107 + J108 + J109 + J110,2)</f>
        <v>0</v>
      </c>
      <c r="L104" s="30"/>
      <c r="N104" s="130" t="s">
        <v>35</v>
      </c>
    </row>
    <row r="105" spans="2:65" s="1" customFormat="1" ht="18" customHeight="1" x14ac:dyDescent="0.2">
      <c r="B105" s="131"/>
      <c r="C105" s="132"/>
      <c r="D105" s="207" t="s">
        <v>218</v>
      </c>
      <c r="E105" s="260"/>
      <c r="F105" s="260"/>
      <c r="G105" s="132"/>
      <c r="H105" s="132"/>
      <c r="I105" s="132"/>
      <c r="J105" s="94">
        <v>0</v>
      </c>
      <c r="K105" s="132"/>
      <c r="L105" s="131"/>
      <c r="M105" s="132"/>
      <c r="N105" s="134" t="s">
        <v>37</v>
      </c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5" t="s">
        <v>219</v>
      </c>
      <c r="AZ105" s="132"/>
      <c r="BA105" s="132"/>
      <c r="BB105" s="132"/>
      <c r="BC105" s="132"/>
      <c r="BD105" s="132"/>
      <c r="BE105" s="136">
        <f t="shared" ref="BE105:BE110" si="0">IF(N105="základná",J105,0)</f>
        <v>0</v>
      </c>
      <c r="BF105" s="136">
        <f t="shared" ref="BF105:BF110" si="1">IF(N105="znížená",J105,0)</f>
        <v>0</v>
      </c>
      <c r="BG105" s="136">
        <f t="shared" ref="BG105:BG110" si="2">IF(N105="zákl. prenesená",J105,0)</f>
        <v>0</v>
      </c>
      <c r="BH105" s="136">
        <f t="shared" ref="BH105:BH110" si="3">IF(N105="zníž. prenesená",J105,0)</f>
        <v>0</v>
      </c>
      <c r="BI105" s="136">
        <f t="shared" ref="BI105:BI110" si="4">IF(N105="nulová",J105,0)</f>
        <v>0</v>
      </c>
      <c r="BJ105" s="135" t="s">
        <v>83</v>
      </c>
      <c r="BK105" s="132"/>
      <c r="BL105" s="132"/>
      <c r="BM105" s="132"/>
    </row>
    <row r="106" spans="2:65" s="1" customFormat="1" ht="18" customHeight="1" x14ac:dyDescent="0.2">
      <c r="B106" s="131"/>
      <c r="C106" s="132"/>
      <c r="D106" s="207" t="s">
        <v>220</v>
      </c>
      <c r="E106" s="260"/>
      <c r="F106" s="260"/>
      <c r="G106" s="132"/>
      <c r="H106" s="132"/>
      <c r="I106" s="132"/>
      <c r="J106" s="94">
        <v>0</v>
      </c>
      <c r="K106" s="132"/>
      <c r="L106" s="131"/>
      <c r="M106" s="132"/>
      <c r="N106" s="134" t="s">
        <v>37</v>
      </c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5" t="s">
        <v>219</v>
      </c>
      <c r="AZ106" s="132"/>
      <c r="BA106" s="132"/>
      <c r="BB106" s="132"/>
      <c r="BC106" s="132"/>
      <c r="BD106" s="132"/>
      <c r="BE106" s="136">
        <f t="shared" si="0"/>
        <v>0</v>
      </c>
      <c r="BF106" s="136">
        <f t="shared" si="1"/>
        <v>0</v>
      </c>
      <c r="BG106" s="136">
        <f t="shared" si="2"/>
        <v>0</v>
      </c>
      <c r="BH106" s="136">
        <f t="shared" si="3"/>
        <v>0</v>
      </c>
      <c r="BI106" s="136">
        <f t="shared" si="4"/>
        <v>0</v>
      </c>
      <c r="BJ106" s="135" t="s">
        <v>83</v>
      </c>
      <c r="BK106" s="132"/>
      <c r="BL106" s="132"/>
      <c r="BM106" s="132"/>
    </row>
    <row r="107" spans="2:65" s="1" customFormat="1" ht="18" customHeight="1" x14ac:dyDescent="0.2">
      <c r="B107" s="131"/>
      <c r="C107" s="132"/>
      <c r="D107" s="207" t="s">
        <v>221</v>
      </c>
      <c r="E107" s="260"/>
      <c r="F107" s="260"/>
      <c r="G107" s="132"/>
      <c r="H107" s="132"/>
      <c r="I107" s="132"/>
      <c r="J107" s="94">
        <v>0</v>
      </c>
      <c r="K107" s="132"/>
      <c r="L107" s="131"/>
      <c r="M107" s="132"/>
      <c r="N107" s="134" t="s">
        <v>37</v>
      </c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5" t="s">
        <v>219</v>
      </c>
      <c r="AZ107" s="132"/>
      <c r="BA107" s="132"/>
      <c r="BB107" s="132"/>
      <c r="BC107" s="132"/>
      <c r="BD107" s="132"/>
      <c r="BE107" s="136">
        <f t="shared" si="0"/>
        <v>0</v>
      </c>
      <c r="BF107" s="136">
        <f t="shared" si="1"/>
        <v>0</v>
      </c>
      <c r="BG107" s="136">
        <f t="shared" si="2"/>
        <v>0</v>
      </c>
      <c r="BH107" s="136">
        <f t="shared" si="3"/>
        <v>0</v>
      </c>
      <c r="BI107" s="136">
        <f t="shared" si="4"/>
        <v>0</v>
      </c>
      <c r="BJ107" s="135" t="s">
        <v>83</v>
      </c>
      <c r="BK107" s="132"/>
      <c r="BL107" s="132"/>
      <c r="BM107" s="132"/>
    </row>
    <row r="108" spans="2:65" s="1" customFormat="1" ht="18" customHeight="1" x14ac:dyDescent="0.2">
      <c r="B108" s="131"/>
      <c r="C108" s="132"/>
      <c r="D108" s="207" t="s">
        <v>222</v>
      </c>
      <c r="E108" s="260"/>
      <c r="F108" s="260"/>
      <c r="G108" s="132"/>
      <c r="H108" s="132"/>
      <c r="I108" s="132"/>
      <c r="J108" s="94">
        <v>0</v>
      </c>
      <c r="K108" s="132"/>
      <c r="L108" s="131"/>
      <c r="M108" s="132"/>
      <c r="N108" s="134" t="s">
        <v>37</v>
      </c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5" t="s">
        <v>219</v>
      </c>
      <c r="AZ108" s="132"/>
      <c r="BA108" s="132"/>
      <c r="BB108" s="132"/>
      <c r="BC108" s="132"/>
      <c r="BD108" s="132"/>
      <c r="BE108" s="136">
        <f t="shared" si="0"/>
        <v>0</v>
      </c>
      <c r="BF108" s="136">
        <f t="shared" si="1"/>
        <v>0</v>
      </c>
      <c r="BG108" s="136">
        <f t="shared" si="2"/>
        <v>0</v>
      </c>
      <c r="BH108" s="136">
        <f t="shared" si="3"/>
        <v>0</v>
      </c>
      <c r="BI108" s="136">
        <f t="shared" si="4"/>
        <v>0</v>
      </c>
      <c r="BJ108" s="135" t="s">
        <v>83</v>
      </c>
      <c r="BK108" s="132"/>
      <c r="BL108" s="132"/>
      <c r="BM108" s="132"/>
    </row>
    <row r="109" spans="2:65" s="1" customFormat="1" ht="18" customHeight="1" x14ac:dyDescent="0.2">
      <c r="B109" s="131"/>
      <c r="C109" s="132"/>
      <c r="D109" s="207" t="s">
        <v>223</v>
      </c>
      <c r="E109" s="260"/>
      <c r="F109" s="260"/>
      <c r="G109" s="132"/>
      <c r="H109" s="132"/>
      <c r="I109" s="132"/>
      <c r="J109" s="94">
        <v>0</v>
      </c>
      <c r="K109" s="132"/>
      <c r="L109" s="131"/>
      <c r="M109" s="132"/>
      <c r="N109" s="134" t="s">
        <v>37</v>
      </c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5" t="s">
        <v>219</v>
      </c>
      <c r="AZ109" s="132"/>
      <c r="BA109" s="132"/>
      <c r="BB109" s="132"/>
      <c r="BC109" s="132"/>
      <c r="BD109" s="132"/>
      <c r="BE109" s="136">
        <f t="shared" si="0"/>
        <v>0</v>
      </c>
      <c r="BF109" s="136">
        <f t="shared" si="1"/>
        <v>0</v>
      </c>
      <c r="BG109" s="136">
        <f t="shared" si="2"/>
        <v>0</v>
      </c>
      <c r="BH109" s="136">
        <f t="shared" si="3"/>
        <v>0</v>
      </c>
      <c r="BI109" s="136">
        <f t="shared" si="4"/>
        <v>0</v>
      </c>
      <c r="BJ109" s="135" t="s">
        <v>83</v>
      </c>
      <c r="BK109" s="132"/>
      <c r="BL109" s="132"/>
      <c r="BM109" s="132"/>
    </row>
    <row r="110" spans="2:65" s="1" customFormat="1" ht="18" customHeight="1" x14ac:dyDescent="0.2">
      <c r="B110" s="131"/>
      <c r="C110" s="132"/>
      <c r="D110" s="133" t="s">
        <v>224</v>
      </c>
      <c r="E110" s="132"/>
      <c r="F110" s="132"/>
      <c r="G110" s="132"/>
      <c r="H110" s="132"/>
      <c r="I110" s="132"/>
      <c r="J110" s="94">
        <f>ROUND(J32*T110,2)</f>
        <v>0</v>
      </c>
      <c r="K110" s="132"/>
      <c r="L110" s="131"/>
      <c r="M110" s="132"/>
      <c r="N110" s="134" t="s">
        <v>37</v>
      </c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5" t="s">
        <v>225</v>
      </c>
      <c r="AZ110" s="132"/>
      <c r="BA110" s="132"/>
      <c r="BB110" s="132"/>
      <c r="BC110" s="132"/>
      <c r="BD110" s="132"/>
      <c r="BE110" s="136">
        <f t="shared" si="0"/>
        <v>0</v>
      </c>
      <c r="BF110" s="136">
        <f t="shared" si="1"/>
        <v>0</v>
      </c>
      <c r="BG110" s="136">
        <f t="shared" si="2"/>
        <v>0</v>
      </c>
      <c r="BH110" s="136">
        <f t="shared" si="3"/>
        <v>0</v>
      </c>
      <c r="BI110" s="136">
        <f t="shared" si="4"/>
        <v>0</v>
      </c>
      <c r="BJ110" s="135" t="s">
        <v>83</v>
      </c>
      <c r="BK110" s="132"/>
      <c r="BL110" s="132"/>
      <c r="BM110" s="132"/>
    </row>
    <row r="111" spans="2:65" s="1" customFormat="1" x14ac:dyDescent="0.2">
      <c r="B111" s="30"/>
      <c r="L111" s="30"/>
    </row>
    <row r="112" spans="2:65" s="1" customFormat="1" ht="29.25" customHeight="1" x14ac:dyDescent="0.2">
      <c r="B112" s="30"/>
      <c r="C112" s="100" t="s">
        <v>179</v>
      </c>
      <c r="D112" s="101"/>
      <c r="E112" s="101"/>
      <c r="F112" s="101"/>
      <c r="G112" s="101"/>
      <c r="H112" s="101"/>
      <c r="I112" s="101"/>
      <c r="J112" s="102">
        <f>ROUND(J98+J104,2)</f>
        <v>0</v>
      </c>
      <c r="K112" s="101"/>
      <c r="L112" s="30"/>
    </row>
    <row r="113" spans="2:12" s="1" customFormat="1" ht="6.95" customHeight="1" x14ac:dyDescent="0.2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30"/>
    </row>
    <row r="117" spans="2:12" s="1" customFormat="1" ht="6.95" customHeight="1" x14ac:dyDescent="0.2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30"/>
    </row>
    <row r="118" spans="2:12" s="1" customFormat="1" ht="24.95" customHeight="1" x14ac:dyDescent="0.2">
      <c r="B118" s="30"/>
      <c r="C118" s="17" t="s">
        <v>4589</v>
      </c>
      <c r="L118" s="30"/>
    </row>
    <row r="119" spans="2:12" s="1" customFormat="1" ht="6.95" customHeight="1" x14ac:dyDescent="0.2">
      <c r="B119" s="30"/>
      <c r="L119" s="30"/>
    </row>
    <row r="120" spans="2:12" s="1" customFormat="1" ht="12" customHeight="1" x14ac:dyDescent="0.2">
      <c r="B120" s="30"/>
      <c r="C120" s="23" t="s">
        <v>14</v>
      </c>
      <c r="L120" s="30"/>
    </row>
    <row r="121" spans="2:12" s="1" customFormat="1" ht="16.5" customHeight="1" x14ac:dyDescent="0.2">
      <c r="B121" s="30"/>
      <c r="E121" s="259" t="str">
        <f>E7</f>
        <v>KFA - Košická futbalová aréna II. a III. etapa</v>
      </c>
      <c r="F121" s="261"/>
      <c r="G121" s="261"/>
      <c r="H121" s="261"/>
      <c r="L121" s="30"/>
    </row>
    <row r="122" spans="2:12" ht="12" customHeight="1" x14ac:dyDescent="0.2">
      <c r="B122" s="16"/>
      <c r="C122" s="23" t="s">
        <v>180</v>
      </c>
      <c r="L122" s="16"/>
    </row>
    <row r="123" spans="2:12" s="1" customFormat="1" ht="16.5" customHeight="1" x14ac:dyDescent="0.2">
      <c r="B123" s="30"/>
      <c r="E123" s="259" t="s">
        <v>181</v>
      </c>
      <c r="F123" s="257"/>
      <c r="G123" s="257"/>
      <c r="H123" s="257"/>
      <c r="L123" s="30"/>
    </row>
    <row r="124" spans="2:12" s="1" customFormat="1" ht="12" customHeight="1" x14ac:dyDescent="0.2">
      <c r="B124" s="30"/>
      <c r="C124" s="23" t="s">
        <v>182</v>
      </c>
      <c r="L124" s="30"/>
    </row>
    <row r="125" spans="2:12" s="1" customFormat="1" ht="16.5" customHeight="1" x14ac:dyDescent="0.2">
      <c r="B125" s="30"/>
      <c r="E125" s="226" t="str">
        <f>E11</f>
        <v>021 - Vnútorný vodovod - Vstavok B1</v>
      </c>
      <c r="F125" s="257"/>
      <c r="G125" s="257"/>
      <c r="H125" s="257"/>
      <c r="L125" s="30"/>
    </row>
    <row r="126" spans="2:12" s="1" customFormat="1" ht="6.95" customHeight="1" x14ac:dyDescent="0.2">
      <c r="B126" s="30"/>
      <c r="L126" s="30"/>
    </row>
    <row r="127" spans="2:12" s="1" customFormat="1" ht="12" customHeight="1" x14ac:dyDescent="0.2">
      <c r="B127" s="30"/>
      <c r="C127" s="23" t="s">
        <v>17</v>
      </c>
      <c r="F127" s="21" t="str">
        <f>F14</f>
        <v xml:space="preserve"> </v>
      </c>
      <c r="I127" s="23" t="s">
        <v>19</v>
      </c>
      <c r="J127" s="53" t="str">
        <f>IF(J14="","",J14)</f>
        <v>4.10.2022 - REV05</v>
      </c>
      <c r="L127" s="30"/>
    </row>
    <row r="128" spans="2:12" s="1" customFormat="1" ht="6.95" customHeight="1" x14ac:dyDescent="0.2">
      <c r="B128" s="30"/>
      <c r="L128" s="30"/>
    </row>
    <row r="129" spans="2:65" s="1" customFormat="1" ht="15.2" customHeight="1" x14ac:dyDescent="0.2">
      <c r="B129" s="30"/>
      <c r="C129" s="23" t="s">
        <v>20</v>
      </c>
      <c r="F129" s="21" t="str">
        <f>E17</f>
        <v xml:space="preserve"> </v>
      </c>
      <c r="I129" s="23" t="s">
        <v>25</v>
      </c>
      <c r="J129" s="26" t="str">
        <f>E23</f>
        <v>HESCON,s.r.o.</v>
      </c>
      <c r="L129" s="30"/>
    </row>
    <row r="130" spans="2:65" s="1" customFormat="1" ht="15.2" customHeight="1" x14ac:dyDescent="0.2">
      <c r="B130" s="30"/>
      <c r="C130" s="23" t="s">
        <v>23</v>
      </c>
      <c r="F130" s="21" t="str">
        <f>IF(E20="","",E20)</f>
        <v>Vyplň údaj</v>
      </c>
      <c r="I130" s="23" t="s">
        <v>27</v>
      </c>
      <c r="J130" s="26" t="str">
        <f>E26</f>
        <v xml:space="preserve"> </v>
      </c>
      <c r="L130" s="30"/>
    </row>
    <row r="131" spans="2:65" s="1" customFormat="1" ht="10.35" customHeight="1" x14ac:dyDescent="0.2">
      <c r="B131" s="30"/>
      <c r="L131" s="30"/>
    </row>
    <row r="132" spans="2:65" s="10" customFormat="1" ht="29.25" customHeight="1" x14ac:dyDescent="0.2">
      <c r="B132" s="137"/>
      <c r="C132" s="138" t="s">
        <v>226</v>
      </c>
      <c r="D132" s="139" t="s">
        <v>56</v>
      </c>
      <c r="E132" s="139" t="s">
        <v>52</v>
      </c>
      <c r="F132" s="139" t="s">
        <v>53</v>
      </c>
      <c r="G132" s="139" t="s">
        <v>227</v>
      </c>
      <c r="H132" s="139" t="s">
        <v>228</v>
      </c>
      <c r="I132" s="139" t="s">
        <v>229</v>
      </c>
      <c r="J132" s="140" t="s">
        <v>189</v>
      </c>
      <c r="K132" s="141" t="s">
        <v>230</v>
      </c>
      <c r="L132" s="137"/>
      <c r="M132" s="59" t="s">
        <v>1</v>
      </c>
      <c r="N132" s="60" t="s">
        <v>35</v>
      </c>
      <c r="O132" s="60" t="s">
        <v>231</v>
      </c>
      <c r="P132" s="60" t="s">
        <v>232</v>
      </c>
      <c r="Q132" s="60" t="s">
        <v>233</v>
      </c>
      <c r="R132" s="60" t="s">
        <v>234</v>
      </c>
      <c r="S132" s="60" t="s">
        <v>235</v>
      </c>
      <c r="T132" s="61" t="s">
        <v>236</v>
      </c>
    </row>
    <row r="133" spans="2:65" s="1" customFormat="1" ht="22.9" customHeight="1" x14ac:dyDescent="0.25">
      <c r="B133" s="30"/>
      <c r="C133" s="64" t="s">
        <v>187</v>
      </c>
      <c r="J133" s="142">
        <f>BK133</f>
        <v>0</v>
      </c>
      <c r="L133" s="30"/>
      <c r="M133" s="62"/>
      <c r="N133" s="54"/>
      <c r="O133" s="54"/>
      <c r="P133" s="143">
        <f>P134+P144+P181</f>
        <v>0</v>
      </c>
      <c r="Q133" s="54"/>
      <c r="R133" s="143">
        <f>R134+R144+R181</f>
        <v>0</v>
      </c>
      <c r="S133" s="54"/>
      <c r="T133" s="144">
        <f>T134+T144+T181</f>
        <v>0</v>
      </c>
      <c r="AT133" s="13" t="s">
        <v>70</v>
      </c>
      <c r="AU133" s="13" t="s">
        <v>191</v>
      </c>
      <c r="BK133" s="145">
        <f>BK134+BK144+BK181</f>
        <v>0</v>
      </c>
    </row>
    <row r="134" spans="2:65" s="11" customFormat="1" ht="25.9" customHeight="1" x14ac:dyDescent="0.2">
      <c r="B134" s="146"/>
      <c r="D134" s="147" t="s">
        <v>70</v>
      </c>
      <c r="E134" s="148" t="s">
        <v>3107</v>
      </c>
      <c r="F134" s="148" t="s">
        <v>3054</v>
      </c>
      <c r="I134" s="149"/>
      <c r="J134" s="150">
        <f>BK134</f>
        <v>0</v>
      </c>
      <c r="L134" s="146"/>
      <c r="M134" s="151"/>
      <c r="P134" s="152">
        <f>SUM(P135:P143)</f>
        <v>0</v>
      </c>
      <c r="R134" s="152">
        <f>SUM(R135:R143)</f>
        <v>0</v>
      </c>
      <c r="T134" s="153">
        <f>SUM(T135:T143)</f>
        <v>0</v>
      </c>
      <c r="AR134" s="147" t="s">
        <v>78</v>
      </c>
      <c r="AT134" s="154" t="s">
        <v>70</v>
      </c>
      <c r="AU134" s="154" t="s">
        <v>71</v>
      </c>
      <c r="AY134" s="147" t="s">
        <v>239</v>
      </c>
      <c r="BK134" s="155">
        <f>SUM(BK135:BK143)</f>
        <v>0</v>
      </c>
    </row>
    <row r="135" spans="2:65" s="1" customFormat="1" ht="21.75" customHeight="1" x14ac:dyDescent="0.2">
      <c r="B135" s="131"/>
      <c r="C135" s="170" t="s">
        <v>78</v>
      </c>
      <c r="D135" s="170" t="s">
        <v>275</v>
      </c>
      <c r="E135" s="171" t="s">
        <v>2845</v>
      </c>
      <c r="F135" s="172" t="s">
        <v>3055</v>
      </c>
      <c r="G135" s="173" t="s">
        <v>331</v>
      </c>
      <c r="H135" s="174">
        <v>40</v>
      </c>
      <c r="I135" s="175"/>
      <c r="J135" s="176">
        <f t="shared" ref="J135:J143" si="5">ROUND(I135*H135,2)</f>
        <v>0</v>
      </c>
      <c r="K135" s="177"/>
      <c r="L135" s="178"/>
      <c r="M135" s="179" t="s">
        <v>1</v>
      </c>
      <c r="N135" s="180" t="s">
        <v>37</v>
      </c>
      <c r="P135" s="167">
        <f t="shared" ref="P135:P143" si="6">O135*H135</f>
        <v>0</v>
      </c>
      <c r="Q135" s="167">
        <v>0</v>
      </c>
      <c r="R135" s="167">
        <f t="shared" ref="R135:R143" si="7">Q135*H135</f>
        <v>0</v>
      </c>
      <c r="S135" s="167">
        <v>0</v>
      </c>
      <c r="T135" s="168">
        <f t="shared" ref="T135:T143" si="8">S135*H135</f>
        <v>0</v>
      </c>
      <c r="AR135" s="169" t="s">
        <v>270</v>
      </c>
      <c r="AT135" s="169" t="s">
        <v>275</v>
      </c>
      <c r="AU135" s="169" t="s">
        <v>78</v>
      </c>
      <c r="AY135" s="13" t="s">
        <v>239</v>
      </c>
      <c r="BE135" s="97">
        <f t="shared" ref="BE135:BE143" si="9">IF(N135="základná",J135,0)</f>
        <v>0</v>
      </c>
      <c r="BF135" s="97">
        <f t="shared" ref="BF135:BF143" si="10">IF(N135="znížená",J135,0)</f>
        <v>0</v>
      </c>
      <c r="BG135" s="97">
        <f t="shared" ref="BG135:BG143" si="11">IF(N135="zákl. prenesená",J135,0)</f>
        <v>0</v>
      </c>
      <c r="BH135" s="97">
        <f t="shared" ref="BH135:BH143" si="12">IF(N135="zníž. prenesená",J135,0)</f>
        <v>0</v>
      </c>
      <c r="BI135" s="97">
        <f t="shared" ref="BI135:BI143" si="13">IF(N135="nulová",J135,0)</f>
        <v>0</v>
      </c>
      <c r="BJ135" s="13" t="s">
        <v>83</v>
      </c>
      <c r="BK135" s="97">
        <f t="shared" ref="BK135:BK143" si="14">ROUND(I135*H135,2)</f>
        <v>0</v>
      </c>
      <c r="BL135" s="13" t="s">
        <v>245</v>
      </c>
      <c r="BM135" s="169" t="s">
        <v>83</v>
      </c>
    </row>
    <row r="136" spans="2:65" s="1" customFormat="1" ht="21.75" customHeight="1" x14ac:dyDescent="0.2">
      <c r="B136" s="131"/>
      <c r="C136" s="170" t="s">
        <v>83</v>
      </c>
      <c r="D136" s="170" t="s">
        <v>275</v>
      </c>
      <c r="E136" s="171" t="s">
        <v>2847</v>
      </c>
      <c r="F136" s="172" t="s">
        <v>3056</v>
      </c>
      <c r="G136" s="173" t="s">
        <v>331</v>
      </c>
      <c r="H136" s="174">
        <v>34</v>
      </c>
      <c r="I136" s="175"/>
      <c r="J136" s="176">
        <f t="shared" si="5"/>
        <v>0</v>
      </c>
      <c r="K136" s="177"/>
      <c r="L136" s="178"/>
      <c r="M136" s="179" t="s">
        <v>1</v>
      </c>
      <c r="N136" s="180" t="s">
        <v>37</v>
      </c>
      <c r="P136" s="167">
        <f t="shared" si="6"/>
        <v>0</v>
      </c>
      <c r="Q136" s="167">
        <v>0</v>
      </c>
      <c r="R136" s="167">
        <f t="shared" si="7"/>
        <v>0</v>
      </c>
      <c r="S136" s="167">
        <v>0</v>
      </c>
      <c r="T136" s="168">
        <f t="shared" si="8"/>
        <v>0</v>
      </c>
      <c r="AR136" s="169" t="s">
        <v>270</v>
      </c>
      <c r="AT136" s="169" t="s">
        <v>275</v>
      </c>
      <c r="AU136" s="169" t="s">
        <v>78</v>
      </c>
      <c r="AY136" s="13" t="s">
        <v>239</v>
      </c>
      <c r="BE136" s="97">
        <f t="shared" si="9"/>
        <v>0</v>
      </c>
      <c r="BF136" s="97">
        <f t="shared" si="10"/>
        <v>0</v>
      </c>
      <c r="BG136" s="97">
        <f t="shared" si="11"/>
        <v>0</v>
      </c>
      <c r="BH136" s="97">
        <f t="shared" si="12"/>
        <v>0</v>
      </c>
      <c r="BI136" s="97">
        <f t="shared" si="13"/>
        <v>0</v>
      </c>
      <c r="BJ136" s="13" t="s">
        <v>83</v>
      </c>
      <c r="BK136" s="97">
        <f t="shared" si="14"/>
        <v>0</v>
      </c>
      <c r="BL136" s="13" t="s">
        <v>245</v>
      </c>
      <c r="BM136" s="169" t="s">
        <v>245</v>
      </c>
    </row>
    <row r="137" spans="2:65" s="1" customFormat="1" ht="21.75" customHeight="1" x14ac:dyDescent="0.2">
      <c r="B137" s="131"/>
      <c r="C137" s="170" t="s">
        <v>251</v>
      </c>
      <c r="D137" s="170" t="s">
        <v>275</v>
      </c>
      <c r="E137" s="171" t="s">
        <v>2855</v>
      </c>
      <c r="F137" s="172" t="s">
        <v>3115</v>
      </c>
      <c r="G137" s="173" t="s">
        <v>331</v>
      </c>
      <c r="H137" s="174">
        <v>1</v>
      </c>
      <c r="I137" s="175"/>
      <c r="J137" s="176">
        <f t="shared" si="5"/>
        <v>0</v>
      </c>
      <c r="K137" s="177"/>
      <c r="L137" s="178"/>
      <c r="M137" s="179" t="s">
        <v>1</v>
      </c>
      <c r="N137" s="180" t="s">
        <v>37</v>
      </c>
      <c r="P137" s="167">
        <f t="shared" si="6"/>
        <v>0</v>
      </c>
      <c r="Q137" s="167">
        <v>0</v>
      </c>
      <c r="R137" s="167">
        <f t="shared" si="7"/>
        <v>0</v>
      </c>
      <c r="S137" s="167">
        <v>0</v>
      </c>
      <c r="T137" s="168">
        <f t="shared" si="8"/>
        <v>0</v>
      </c>
      <c r="AR137" s="169" t="s">
        <v>270</v>
      </c>
      <c r="AT137" s="169" t="s">
        <v>275</v>
      </c>
      <c r="AU137" s="169" t="s">
        <v>78</v>
      </c>
      <c r="AY137" s="13" t="s">
        <v>239</v>
      </c>
      <c r="BE137" s="97">
        <f t="shared" si="9"/>
        <v>0</v>
      </c>
      <c r="BF137" s="97">
        <f t="shared" si="10"/>
        <v>0</v>
      </c>
      <c r="BG137" s="97">
        <f t="shared" si="11"/>
        <v>0</v>
      </c>
      <c r="BH137" s="97">
        <f t="shared" si="12"/>
        <v>0</v>
      </c>
      <c r="BI137" s="97">
        <f t="shared" si="13"/>
        <v>0</v>
      </c>
      <c r="BJ137" s="13" t="s">
        <v>83</v>
      </c>
      <c r="BK137" s="97">
        <f t="shared" si="14"/>
        <v>0</v>
      </c>
      <c r="BL137" s="13" t="s">
        <v>245</v>
      </c>
      <c r="BM137" s="169" t="s">
        <v>262</v>
      </c>
    </row>
    <row r="138" spans="2:65" s="1" customFormat="1" ht="21.75" customHeight="1" x14ac:dyDescent="0.2">
      <c r="B138" s="131"/>
      <c r="C138" s="170" t="s">
        <v>245</v>
      </c>
      <c r="D138" s="170" t="s">
        <v>275</v>
      </c>
      <c r="E138" s="171" t="s">
        <v>2873</v>
      </c>
      <c r="F138" s="172" t="s">
        <v>3110</v>
      </c>
      <c r="G138" s="173" t="s">
        <v>331</v>
      </c>
      <c r="H138" s="174">
        <v>3</v>
      </c>
      <c r="I138" s="175"/>
      <c r="J138" s="176">
        <f t="shared" si="5"/>
        <v>0</v>
      </c>
      <c r="K138" s="177"/>
      <c r="L138" s="178"/>
      <c r="M138" s="179" t="s">
        <v>1</v>
      </c>
      <c r="N138" s="180" t="s">
        <v>37</v>
      </c>
      <c r="P138" s="167">
        <f t="shared" si="6"/>
        <v>0</v>
      </c>
      <c r="Q138" s="167">
        <v>0</v>
      </c>
      <c r="R138" s="167">
        <f t="shared" si="7"/>
        <v>0</v>
      </c>
      <c r="S138" s="167">
        <v>0</v>
      </c>
      <c r="T138" s="168">
        <f t="shared" si="8"/>
        <v>0</v>
      </c>
      <c r="AR138" s="169" t="s">
        <v>270</v>
      </c>
      <c r="AT138" s="169" t="s">
        <v>275</v>
      </c>
      <c r="AU138" s="169" t="s">
        <v>78</v>
      </c>
      <c r="AY138" s="13" t="s">
        <v>239</v>
      </c>
      <c r="BE138" s="97">
        <f t="shared" si="9"/>
        <v>0</v>
      </c>
      <c r="BF138" s="97">
        <f t="shared" si="10"/>
        <v>0</v>
      </c>
      <c r="BG138" s="97">
        <f t="shared" si="11"/>
        <v>0</v>
      </c>
      <c r="BH138" s="97">
        <f t="shared" si="12"/>
        <v>0</v>
      </c>
      <c r="BI138" s="97">
        <f t="shared" si="13"/>
        <v>0</v>
      </c>
      <c r="BJ138" s="13" t="s">
        <v>83</v>
      </c>
      <c r="BK138" s="97">
        <f t="shared" si="14"/>
        <v>0</v>
      </c>
      <c r="BL138" s="13" t="s">
        <v>245</v>
      </c>
      <c r="BM138" s="169" t="s">
        <v>270</v>
      </c>
    </row>
    <row r="139" spans="2:65" s="1" customFormat="1" ht="21.75" customHeight="1" x14ac:dyDescent="0.2">
      <c r="B139" s="131"/>
      <c r="C139" s="170" t="s">
        <v>258</v>
      </c>
      <c r="D139" s="170" t="s">
        <v>275</v>
      </c>
      <c r="E139" s="171" t="s">
        <v>2875</v>
      </c>
      <c r="F139" s="172" t="s">
        <v>3116</v>
      </c>
      <c r="G139" s="173" t="s">
        <v>331</v>
      </c>
      <c r="H139" s="174">
        <v>3</v>
      </c>
      <c r="I139" s="175"/>
      <c r="J139" s="176">
        <f t="shared" si="5"/>
        <v>0</v>
      </c>
      <c r="K139" s="177"/>
      <c r="L139" s="178"/>
      <c r="M139" s="179" t="s">
        <v>1</v>
      </c>
      <c r="N139" s="180" t="s">
        <v>37</v>
      </c>
      <c r="P139" s="167">
        <f t="shared" si="6"/>
        <v>0</v>
      </c>
      <c r="Q139" s="167">
        <v>0</v>
      </c>
      <c r="R139" s="167">
        <f t="shared" si="7"/>
        <v>0</v>
      </c>
      <c r="S139" s="167">
        <v>0</v>
      </c>
      <c r="T139" s="168">
        <f t="shared" si="8"/>
        <v>0</v>
      </c>
      <c r="AR139" s="169" t="s">
        <v>270</v>
      </c>
      <c r="AT139" s="169" t="s">
        <v>275</v>
      </c>
      <c r="AU139" s="169" t="s">
        <v>78</v>
      </c>
      <c r="AY139" s="13" t="s">
        <v>239</v>
      </c>
      <c r="BE139" s="97">
        <f t="shared" si="9"/>
        <v>0</v>
      </c>
      <c r="BF139" s="97">
        <f t="shared" si="10"/>
        <v>0</v>
      </c>
      <c r="BG139" s="97">
        <f t="shared" si="11"/>
        <v>0</v>
      </c>
      <c r="BH139" s="97">
        <f t="shared" si="12"/>
        <v>0</v>
      </c>
      <c r="BI139" s="97">
        <f t="shared" si="13"/>
        <v>0</v>
      </c>
      <c r="BJ139" s="13" t="s">
        <v>83</v>
      </c>
      <c r="BK139" s="97">
        <f t="shared" si="14"/>
        <v>0</v>
      </c>
      <c r="BL139" s="13" t="s">
        <v>245</v>
      </c>
      <c r="BM139" s="169" t="s">
        <v>280</v>
      </c>
    </row>
    <row r="140" spans="2:65" s="1" customFormat="1" ht="24.2" customHeight="1" x14ac:dyDescent="0.2">
      <c r="B140" s="131"/>
      <c r="C140" s="158" t="s">
        <v>262</v>
      </c>
      <c r="D140" s="158" t="s">
        <v>241</v>
      </c>
      <c r="E140" s="159" t="s">
        <v>3058</v>
      </c>
      <c r="F140" s="160" t="s">
        <v>3059</v>
      </c>
      <c r="G140" s="161" t="s">
        <v>331</v>
      </c>
      <c r="H140" s="162">
        <v>78</v>
      </c>
      <c r="I140" s="163"/>
      <c r="J140" s="164">
        <f t="shared" si="5"/>
        <v>0</v>
      </c>
      <c r="K140" s="165"/>
      <c r="L140" s="30"/>
      <c r="M140" s="166" t="s">
        <v>1</v>
      </c>
      <c r="N140" s="130" t="s">
        <v>37</v>
      </c>
      <c r="P140" s="167">
        <f t="shared" si="6"/>
        <v>0</v>
      </c>
      <c r="Q140" s="167">
        <v>0</v>
      </c>
      <c r="R140" s="167">
        <f t="shared" si="7"/>
        <v>0</v>
      </c>
      <c r="S140" s="167">
        <v>0</v>
      </c>
      <c r="T140" s="168">
        <f t="shared" si="8"/>
        <v>0</v>
      </c>
      <c r="AR140" s="169" t="s">
        <v>245</v>
      </c>
      <c r="AT140" s="169" t="s">
        <v>241</v>
      </c>
      <c r="AU140" s="169" t="s">
        <v>78</v>
      </c>
      <c r="AY140" s="13" t="s">
        <v>239</v>
      </c>
      <c r="BE140" s="97">
        <f t="shared" si="9"/>
        <v>0</v>
      </c>
      <c r="BF140" s="97">
        <f t="shared" si="10"/>
        <v>0</v>
      </c>
      <c r="BG140" s="97">
        <f t="shared" si="11"/>
        <v>0</v>
      </c>
      <c r="BH140" s="97">
        <f t="shared" si="12"/>
        <v>0</v>
      </c>
      <c r="BI140" s="97">
        <f t="shared" si="13"/>
        <v>0</v>
      </c>
      <c r="BJ140" s="13" t="s">
        <v>83</v>
      </c>
      <c r="BK140" s="97">
        <f t="shared" si="14"/>
        <v>0</v>
      </c>
      <c r="BL140" s="13" t="s">
        <v>245</v>
      </c>
      <c r="BM140" s="169" t="s">
        <v>289</v>
      </c>
    </row>
    <row r="141" spans="2:65" s="1" customFormat="1" ht="24.2" customHeight="1" x14ac:dyDescent="0.2">
      <c r="B141" s="131"/>
      <c r="C141" s="158" t="s">
        <v>266</v>
      </c>
      <c r="D141" s="158" t="s">
        <v>241</v>
      </c>
      <c r="E141" s="159" t="s">
        <v>3117</v>
      </c>
      <c r="F141" s="160" t="s">
        <v>3118</v>
      </c>
      <c r="G141" s="161" t="s">
        <v>331</v>
      </c>
      <c r="H141" s="162">
        <v>3</v>
      </c>
      <c r="I141" s="163"/>
      <c r="J141" s="164">
        <f t="shared" si="5"/>
        <v>0</v>
      </c>
      <c r="K141" s="165"/>
      <c r="L141" s="30"/>
      <c r="M141" s="166" t="s">
        <v>1</v>
      </c>
      <c r="N141" s="130" t="s">
        <v>37</v>
      </c>
      <c r="P141" s="167">
        <f t="shared" si="6"/>
        <v>0</v>
      </c>
      <c r="Q141" s="167">
        <v>0</v>
      </c>
      <c r="R141" s="167">
        <f t="shared" si="7"/>
        <v>0</v>
      </c>
      <c r="S141" s="167">
        <v>0</v>
      </c>
      <c r="T141" s="168">
        <f t="shared" si="8"/>
        <v>0</v>
      </c>
      <c r="AR141" s="169" t="s">
        <v>245</v>
      </c>
      <c r="AT141" s="169" t="s">
        <v>241</v>
      </c>
      <c r="AU141" s="169" t="s">
        <v>78</v>
      </c>
      <c r="AY141" s="13" t="s">
        <v>239</v>
      </c>
      <c r="BE141" s="97">
        <f t="shared" si="9"/>
        <v>0</v>
      </c>
      <c r="BF141" s="97">
        <f t="shared" si="10"/>
        <v>0</v>
      </c>
      <c r="BG141" s="97">
        <f t="shared" si="11"/>
        <v>0</v>
      </c>
      <c r="BH141" s="97">
        <f t="shared" si="12"/>
        <v>0</v>
      </c>
      <c r="BI141" s="97">
        <f t="shared" si="13"/>
        <v>0</v>
      </c>
      <c r="BJ141" s="13" t="s">
        <v>83</v>
      </c>
      <c r="BK141" s="97">
        <f t="shared" si="14"/>
        <v>0</v>
      </c>
      <c r="BL141" s="13" t="s">
        <v>245</v>
      </c>
      <c r="BM141" s="169" t="s">
        <v>297</v>
      </c>
    </row>
    <row r="142" spans="2:65" s="1" customFormat="1" ht="24.2" customHeight="1" x14ac:dyDescent="0.2">
      <c r="B142" s="131"/>
      <c r="C142" s="158" t="s">
        <v>270</v>
      </c>
      <c r="D142" s="158" t="s">
        <v>241</v>
      </c>
      <c r="E142" s="159" t="s">
        <v>3060</v>
      </c>
      <c r="F142" s="160" t="s">
        <v>3061</v>
      </c>
      <c r="G142" s="161" t="s">
        <v>1082</v>
      </c>
      <c r="H142" s="199">
        <v>1.3</v>
      </c>
      <c r="I142" s="163"/>
      <c r="J142" s="164">
        <f t="shared" si="5"/>
        <v>0</v>
      </c>
      <c r="K142" s="165"/>
      <c r="L142" s="30"/>
      <c r="M142" s="166" t="s">
        <v>1</v>
      </c>
      <c r="N142" s="130" t="s">
        <v>37</v>
      </c>
      <c r="P142" s="167">
        <f t="shared" si="6"/>
        <v>0</v>
      </c>
      <c r="Q142" s="167">
        <v>0</v>
      </c>
      <c r="R142" s="167">
        <f t="shared" si="7"/>
        <v>0</v>
      </c>
      <c r="S142" s="167">
        <v>0</v>
      </c>
      <c r="T142" s="168">
        <f t="shared" si="8"/>
        <v>0</v>
      </c>
      <c r="AR142" s="169" t="s">
        <v>245</v>
      </c>
      <c r="AT142" s="169" t="s">
        <v>241</v>
      </c>
      <c r="AU142" s="169" t="s">
        <v>78</v>
      </c>
      <c r="AY142" s="13" t="s">
        <v>239</v>
      </c>
      <c r="BE142" s="97">
        <f t="shared" si="9"/>
        <v>0</v>
      </c>
      <c r="BF142" s="97">
        <f t="shared" si="10"/>
        <v>0</v>
      </c>
      <c r="BG142" s="97">
        <f t="shared" si="11"/>
        <v>0</v>
      </c>
      <c r="BH142" s="97">
        <f t="shared" si="12"/>
        <v>0</v>
      </c>
      <c r="BI142" s="97">
        <f t="shared" si="13"/>
        <v>0</v>
      </c>
      <c r="BJ142" s="13" t="s">
        <v>83</v>
      </c>
      <c r="BK142" s="97">
        <f t="shared" si="14"/>
        <v>0</v>
      </c>
      <c r="BL142" s="13" t="s">
        <v>245</v>
      </c>
      <c r="BM142" s="169" t="s">
        <v>305</v>
      </c>
    </row>
    <row r="143" spans="2:65" s="1" customFormat="1" ht="24.2" customHeight="1" x14ac:dyDescent="0.2">
      <c r="B143" s="131"/>
      <c r="C143" s="158" t="s">
        <v>274</v>
      </c>
      <c r="D143" s="158" t="s">
        <v>241</v>
      </c>
      <c r="E143" s="159" t="s">
        <v>3062</v>
      </c>
      <c r="F143" s="160" t="s">
        <v>2870</v>
      </c>
      <c r="G143" s="161" t="s">
        <v>1082</v>
      </c>
      <c r="H143" s="199">
        <v>0.45</v>
      </c>
      <c r="I143" s="163"/>
      <c r="J143" s="164">
        <f t="shared" si="5"/>
        <v>0</v>
      </c>
      <c r="K143" s="165"/>
      <c r="L143" s="30"/>
      <c r="M143" s="166" t="s">
        <v>1</v>
      </c>
      <c r="N143" s="130" t="s">
        <v>37</v>
      </c>
      <c r="P143" s="167">
        <f t="shared" si="6"/>
        <v>0</v>
      </c>
      <c r="Q143" s="167">
        <v>0</v>
      </c>
      <c r="R143" s="167">
        <f t="shared" si="7"/>
        <v>0</v>
      </c>
      <c r="S143" s="167">
        <v>0</v>
      </c>
      <c r="T143" s="168">
        <f t="shared" si="8"/>
        <v>0</v>
      </c>
      <c r="AR143" s="169" t="s">
        <v>245</v>
      </c>
      <c r="AT143" s="169" t="s">
        <v>241</v>
      </c>
      <c r="AU143" s="169" t="s">
        <v>78</v>
      </c>
      <c r="AY143" s="13" t="s">
        <v>239</v>
      </c>
      <c r="BE143" s="97">
        <f t="shared" si="9"/>
        <v>0</v>
      </c>
      <c r="BF143" s="97">
        <f t="shared" si="10"/>
        <v>0</v>
      </c>
      <c r="BG143" s="97">
        <f t="shared" si="11"/>
        <v>0</v>
      </c>
      <c r="BH143" s="97">
        <f t="shared" si="12"/>
        <v>0</v>
      </c>
      <c r="BI143" s="97">
        <f t="shared" si="13"/>
        <v>0</v>
      </c>
      <c r="BJ143" s="13" t="s">
        <v>83</v>
      </c>
      <c r="BK143" s="97">
        <f t="shared" si="14"/>
        <v>0</v>
      </c>
      <c r="BL143" s="13" t="s">
        <v>245</v>
      </c>
      <c r="BM143" s="169" t="s">
        <v>313</v>
      </c>
    </row>
    <row r="144" spans="2:65" s="11" customFormat="1" ht="25.9" customHeight="1" x14ac:dyDescent="0.2">
      <c r="B144" s="146"/>
      <c r="D144" s="147" t="s">
        <v>70</v>
      </c>
      <c r="E144" s="148" t="s">
        <v>3111</v>
      </c>
      <c r="F144" s="148" t="s">
        <v>3064</v>
      </c>
      <c r="I144" s="149"/>
      <c r="J144" s="150">
        <f>BK144</f>
        <v>0</v>
      </c>
      <c r="L144" s="146"/>
      <c r="M144" s="151"/>
      <c r="P144" s="152">
        <f>SUM(P145:P180)</f>
        <v>0</v>
      </c>
      <c r="R144" s="152">
        <f>SUM(R145:R180)</f>
        <v>0</v>
      </c>
      <c r="T144" s="153">
        <f>SUM(T145:T180)</f>
        <v>0</v>
      </c>
      <c r="AR144" s="147" t="s">
        <v>78</v>
      </c>
      <c r="AT144" s="154" t="s">
        <v>70</v>
      </c>
      <c r="AU144" s="154" t="s">
        <v>71</v>
      </c>
      <c r="AY144" s="147" t="s">
        <v>239</v>
      </c>
      <c r="BK144" s="155">
        <f>SUM(BK145:BK180)</f>
        <v>0</v>
      </c>
    </row>
    <row r="145" spans="2:65" s="1" customFormat="1" ht="16.5" customHeight="1" x14ac:dyDescent="0.2">
      <c r="B145" s="131"/>
      <c r="C145" s="158" t="s">
        <v>280</v>
      </c>
      <c r="D145" s="158" t="s">
        <v>241</v>
      </c>
      <c r="E145" s="159" t="s">
        <v>2845</v>
      </c>
      <c r="F145" s="160" t="s">
        <v>3065</v>
      </c>
      <c r="G145" s="161" t="s">
        <v>331</v>
      </c>
      <c r="H145" s="162">
        <v>40</v>
      </c>
      <c r="I145" s="163"/>
      <c r="J145" s="164">
        <f t="shared" ref="J145:J180" si="15">ROUND(I145*H145,2)</f>
        <v>0</v>
      </c>
      <c r="K145" s="165"/>
      <c r="L145" s="30"/>
      <c r="M145" s="166" t="s">
        <v>1</v>
      </c>
      <c r="N145" s="130" t="s">
        <v>37</v>
      </c>
      <c r="P145" s="167">
        <f t="shared" ref="P145:P180" si="16">O145*H145</f>
        <v>0</v>
      </c>
      <c r="Q145" s="167">
        <v>0</v>
      </c>
      <c r="R145" s="167">
        <f t="shared" ref="R145:R180" si="17">Q145*H145</f>
        <v>0</v>
      </c>
      <c r="S145" s="167">
        <v>0</v>
      </c>
      <c r="T145" s="168">
        <f t="shared" ref="T145:T180" si="18">S145*H145</f>
        <v>0</v>
      </c>
      <c r="AR145" s="169" t="s">
        <v>245</v>
      </c>
      <c r="AT145" s="169" t="s">
        <v>241</v>
      </c>
      <c r="AU145" s="169" t="s">
        <v>78</v>
      </c>
      <c r="AY145" s="13" t="s">
        <v>239</v>
      </c>
      <c r="BE145" s="97">
        <f t="shared" ref="BE145:BE180" si="19">IF(N145="základná",J145,0)</f>
        <v>0</v>
      </c>
      <c r="BF145" s="97">
        <f t="shared" ref="BF145:BF180" si="20">IF(N145="znížená",J145,0)</f>
        <v>0</v>
      </c>
      <c r="BG145" s="97">
        <f t="shared" ref="BG145:BG180" si="21">IF(N145="zákl. prenesená",J145,0)</f>
        <v>0</v>
      </c>
      <c r="BH145" s="97">
        <f t="shared" ref="BH145:BH180" si="22">IF(N145="zníž. prenesená",J145,0)</f>
        <v>0</v>
      </c>
      <c r="BI145" s="97">
        <f t="shared" ref="BI145:BI180" si="23">IF(N145="nulová",J145,0)</f>
        <v>0</v>
      </c>
      <c r="BJ145" s="13" t="s">
        <v>83</v>
      </c>
      <c r="BK145" s="97">
        <f t="shared" ref="BK145:BK180" si="24">ROUND(I145*H145,2)</f>
        <v>0</v>
      </c>
      <c r="BL145" s="13" t="s">
        <v>245</v>
      </c>
      <c r="BM145" s="169" t="s">
        <v>7</v>
      </c>
    </row>
    <row r="146" spans="2:65" s="1" customFormat="1" ht="16.5" customHeight="1" x14ac:dyDescent="0.2">
      <c r="B146" s="131"/>
      <c r="C146" s="158" t="s">
        <v>285</v>
      </c>
      <c r="D146" s="158" t="s">
        <v>241</v>
      </c>
      <c r="E146" s="159" t="s">
        <v>2847</v>
      </c>
      <c r="F146" s="160" t="s">
        <v>3066</v>
      </c>
      <c r="G146" s="161" t="s">
        <v>331</v>
      </c>
      <c r="H146" s="162">
        <v>37</v>
      </c>
      <c r="I146" s="163"/>
      <c r="J146" s="164">
        <f t="shared" si="15"/>
        <v>0</v>
      </c>
      <c r="K146" s="165"/>
      <c r="L146" s="30"/>
      <c r="M146" s="166" t="s">
        <v>1</v>
      </c>
      <c r="N146" s="130" t="s">
        <v>37</v>
      </c>
      <c r="P146" s="167">
        <f t="shared" si="16"/>
        <v>0</v>
      </c>
      <c r="Q146" s="167">
        <v>0</v>
      </c>
      <c r="R146" s="167">
        <f t="shared" si="17"/>
        <v>0</v>
      </c>
      <c r="S146" s="167">
        <v>0</v>
      </c>
      <c r="T146" s="168">
        <f t="shared" si="18"/>
        <v>0</v>
      </c>
      <c r="AR146" s="169" t="s">
        <v>245</v>
      </c>
      <c r="AT146" s="169" t="s">
        <v>241</v>
      </c>
      <c r="AU146" s="169" t="s">
        <v>78</v>
      </c>
      <c r="AY146" s="13" t="s">
        <v>239</v>
      </c>
      <c r="BE146" s="97">
        <f t="shared" si="19"/>
        <v>0</v>
      </c>
      <c r="BF146" s="97">
        <f t="shared" si="20"/>
        <v>0</v>
      </c>
      <c r="BG146" s="97">
        <f t="shared" si="21"/>
        <v>0</v>
      </c>
      <c r="BH146" s="97">
        <f t="shared" si="22"/>
        <v>0</v>
      </c>
      <c r="BI146" s="97">
        <f t="shared" si="23"/>
        <v>0</v>
      </c>
      <c r="BJ146" s="13" t="s">
        <v>83</v>
      </c>
      <c r="BK146" s="97">
        <f t="shared" si="24"/>
        <v>0</v>
      </c>
      <c r="BL146" s="13" t="s">
        <v>245</v>
      </c>
      <c r="BM146" s="169" t="s">
        <v>328</v>
      </c>
    </row>
    <row r="147" spans="2:65" s="1" customFormat="1" ht="16.5" customHeight="1" x14ac:dyDescent="0.2">
      <c r="B147" s="131"/>
      <c r="C147" s="158" t="s">
        <v>289</v>
      </c>
      <c r="D147" s="158" t="s">
        <v>241</v>
      </c>
      <c r="E147" s="159" t="s">
        <v>2855</v>
      </c>
      <c r="F147" s="160" t="s">
        <v>3119</v>
      </c>
      <c r="G147" s="161" t="s">
        <v>331</v>
      </c>
      <c r="H147" s="162">
        <v>1</v>
      </c>
      <c r="I147" s="163"/>
      <c r="J147" s="164">
        <f t="shared" si="15"/>
        <v>0</v>
      </c>
      <c r="K147" s="165"/>
      <c r="L147" s="30"/>
      <c r="M147" s="166" t="s">
        <v>1</v>
      </c>
      <c r="N147" s="130" t="s">
        <v>37</v>
      </c>
      <c r="P147" s="167">
        <f t="shared" si="16"/>
        <v>0</v>
      </c>
      <c r="Q147" s="167">
        <v>0</v>
      </c>
      <c r="R147" s="167">
        <f t="shared" si="17"/>
        <v>0</v>
      </c>
      <c r="S147" s="167">
        <v>0</v>
      </c>
      <c r="T147" s="168">
        <f t="shared" si="18"/>
        <v>0</v>
      </c>
      <c r="AR147" s="169" t="s">
        <v>245</v>
      </c>
      <c r="AT147" s="169" t="s">
        <v>241</v>
      </c>
      <c r="AU147" s="169" t="s">
        <v>78</v>
      </c>
      <c r="AY147" s="13" t="s">
        <v>239</v>
      </c>
      <c r="BE147" s="97">
        <f t="shared" si="19"/>
        <v>0</v>
      </c>
      <c r="BF147" s="97">
        <f t="shared" si="20"/>
        <v>0</v>
      </c>
      <c r="BG147" s="97">
        <f t="shared" si="21"/>
        <v>0</v>
      </c>
      <c r="BH147" s="97">
        <f t="shared" si="22"/>
        <v>0</v>
      </c>
      <c r="BI147" s="97">
        <f t="shared" si="23"/>
        <v>0</v>
      </c>
      <c r="BJ147" s="13" t="s">
        <v>83</v>
      </c>
      <c r="BK147" s="97">
        <f t="shared" si="24"/>
        <v>0</v>
      </c>
      <c r="BL147" s="13" t="s">
        <v>245</v>
      </c>
      <c r="BM147" s="169" t="s">
        <v>338</v>
      </c>
    </row>
    <row r="148" spans="2:65" s="1" customFormat="1" ht="16.5" customHeight="1" x14ac:dyDescent="0.2">
      <c r="B148" s="131"/>
      <c r="C148" s="158" t="s">
        <v>293</v>
      </c>
      <c r="D148" s="158" t="s">
        <v>241</v>
      </c>
      <c r="E148" s="159" t="s">
        <v>2873</v>
      </c>
      <c r="F148" s="160" t="s">
        <v>3120</v>
      </c>
      <c r="G148" s="161" t="s">
        <v>331</v>
      </c>
      <c r="H148" s="162">
        <v>3</v>
      </c>
      <c r="I148" s="163"/>
      <c r="J148" s="164">
        <f t="shared" si="15"/>
        <v>0</v>
      </c>
      <c r="K148" s="165"/>
      <c r="L148" s="30"/>
      <c r="M148" s="166" t="s">
        <v>1</v>
      </c>
      <c r="N148" s="130" t="s">
        <v>37</v>
      </c>
      <c r="P148" s="167">
        <f t="shared" si="16"/>
        <v>0</v>
      </c>
      <c r="Q148" s="167">
        <v>0</v>
      </c>
      <c r="R148" s="167">
        <f t="shared" si="17"/>
        <v>0</v>
      </c>
      <c r="S148" s="167">
        <v>0</v>
      </c>
      <c r="T148" s="168">
        <f t="shared" si="18"/>
        <v>0</v>
      </c>
      <c r="AR148" s="169" t="s">
        <v>245</v>
      </c>
      <c r="AT148" s="169" t="s">
        <v>241</v>
      </c>
      <c r="AU148" s="169" t="s">
        <v>78</v>
      </c>
      <c r="AY148" s="13" t="s">
        <v>239</v>
      </c>
      <c r="BE148" s="97">
        <f t="shared" si="19"/>
        <v>0</v>
      </c>
      <c r="BF148" s="97">
        <f t="shared" si="20"/>
        <v>0</v>
      </c>
      <c r="BG148" s="97">
        <f t="shared" si="21"/>
        <v>0</v>
      </c>
      <c r="BH148" s="97">
        <f t="shared" si="22"/>
        <v>0</v>
      </c>
      <c r="BI148" s="97">
        <f t="shared" si="23"/>
        <v>0</v>
      </c>
      <c r="BJ148" s="13" t="s">
        <v>83</v>
      </c>
      <c r="BK148" s="97">
        <f t="shared" si="24"/>
        <v>0</v>
      </c>
      <c r="BL148" s="13" t="s">
        <v>245</v>
      </c>
      <c r="BM148" s="169" t="s">
        <v>346</v>
      </c>
    </row>
    <row r="149" spans="2:65" s="1" customFormat="1" ht="16.5" customHeight="1" x14ac:dyDescent="0.2">
      <c r="B149" s="131"/>
      <c r="C149" s="170" t="s">
        <v>297</v>
      </c>
      <c r="D149" s="170" t="s">
        <v>275</v>
      </c>
      <c r="E149" s="171" t="s">
        <v>2877</v>
      </c>
      <c r="F149" s="172" t="s">
        <v>3121</v>
      </c>
      <c r="G149" s="173" t="s">
        <v>331</v>
      </c>
      <c r="H149" s="174">
        <v>3</v>
      </c>
      <c r="I149" s="175"/>
      <c r="J149" s="176">
        <f t="shared" si="15"/>
        <v>0</v>
      </c>
      <c r="K149" s="177"/>
      <c r="L149" s="178"/>
      <c r="M149" s="179" t="s">
        <v>1</v>
      </c>
      <c r="N149" s="180" t="s">
        <v>37</v>
      </c>
      <c r="P149" s="167">
        <f t="shared" si="16"/>
        <v>0</v>
      </c>
      <c r="Q149" s="167">
        <v>0</v>
      </c>
      <c r="R149" s="167">
        <f t="shared" si="17"/>
        <v>0</v>
      </c>
      <c r="S149" s="167">
        <v>0</v>
      </c>
      <c r="T149" s="168">
        <f t="shared" si="18"/>
        <v>0</v>
      </c>
      <c r="AR149" s="169" t="s">
        <v>270</v>
      </c>
      <c r="AT149" s="169" t="s">
        <v>275</v>
      </c>
      <c r="AU149" s="169" t="s">
        <v>78</v>
      </c>
      <c r="AY149" s="13" t="s">
        <v>239</v>
      </c>
      <c r="BE149" s="97">
        <f t="shared" si="19"/>
        <v>0</v>
      </c>
      <c r="BF149" s="97">
        <f t="shared" si="20"/>
        <v>0</v>
      </c>
      <c r="BG149" s="97">
        <f t="shared" si="21"/>
        <v>0</v>
      </c>
      <c r="BH149" s="97">
        <f t="shared" si="22"/>
        <v>0</v>
      </c>
      <c r="BI149" s="97">
        <f t="shared" si="23"/>
        <v>0</v>
      </c>
      <c r="BJ149" s="13" t="s">
        <v>83</v>
      </c>
      <c r="BK149" s="97">
        <f t="shared" si="24"/>
        <v>0</v>
      </c>
      <c r="BL149" s="13" t="s">
        <v>245</v>
      </c>
      <c r="BM149" s="169" t="s">
        <v>355</v>
      </c>
    </row>
    <row r="150" spans="2:65" s="1" customFormat="1" ht="16.5" customHeight="1" x14ac:dyDescent="0.2">
      <c r="B150" s="131"/>
      <c r="C150" s="170" t="s">
        <v>301</v>
      </c>
      <c r="D150" s="170" t="s">
        <v>275</v>
      </c>
      <c r="E150" s="171" t="s">
        <v>2879</v>
      </c>
      <c r="F150" s="172" t="s">
        <v>3122</v>
      </c>
      <c r="G150" s="173" t="s">
        <v>331</v>
      </c>
      <c r="H150" s="174">
        <v>19</v>
      </c>
      <c r="I150" s="175"/>
      <c r="J150" s="176">
        <f t="shared" si="15"/>
        <v>0</v>
      </c>
      <c r="K150" s="177"/>
      <c r="L150" s="178"/>
      <c r="M150" s="179" t="s">
        <v>1</v>
      </c>
      <c r="N150" s="180" t="s">
        <v>37</v>
      </c>
      <c r="P150" s="167">
        <f t="shared" si="16"/>
        <v>0</v>
      </c>
      <c r="Q150" s="167">
        <v>0</v>
      </c>
      <c r="R150" s="167">
        <f t="shared" si="17"/>
        <v>0</v>
      </c>
      <c r="S150" s="167">
        <v>0</v>
      </c>
      <c r="T150" s="168">
        <f t="shared" si="18"/>
        <v>0</v>
      </c>
      <c r="AR150" s="169" t="s">
        <v>270</v>
      </c>
      <c r="AT150" s="169" t="s">
        <v>275</v>
      </c>
      <c r="AU150" s="169" t="s">
        <v>78</v>
      </c>
      <c r="AY150" s="13" t="s">
        <v>239</v>
      </c>
      <c r="BE150" s="97">
        <f t="shared" si="19"/>
        <v>0</v>
      </c>
      <c r="BF150" s="97">
        <f t="shared" si="20"/>
        <v>0</v>
      </c>
      <c r="BG150" s="97">
        <f t="shared" si="21"/>
        <v>0</v>
      </c>
      <c r="BH150" s="97">
        <f t="shared" si="22"/>
        <v>0</v>
      </c>
      <c r="BI150" s="97">
        <f t="shared" si="23"/>
        <v>0</v>
      </c>
      <c r="BJ150" s="13" t="s">
        <v>83</v>
      </c>
      <c r="BK150" s="97">
        <f t="shared" si="24"/>
        <v>0</v>
      </c>
      <c r="BL150" s="13" t="s">
        <v>245</v>
      </c>
      <c r="BM150" s="169" t="s">
        <v>363</v>
      </c>
    </row>
    <row r="151" spans="2:65" s="1" customFormat="1" ht="24.2" customHeight="1" x14ac:dyDescent="0.2">
      <c r="B151" s="131"/>
      <c r="C151" s="170" t="s">
        <v>305</v>
      </c>
      <c r="D151" s="170" t="s">
        <v>275</v>
      </c>
      <c r="E151" s="171" t="s">
        <v>2889</v>
      </c>
      <c r="F151" s="172" t="s">
        <v>3123</v>
      </c>
      <c r="G151" s="173" t="s">
        <v>353</v>
      </c>
      <c r="H151" s="174">
        <v>1</v>
      </c>
      <c r="I151" s="175"/>
      <c r="J151" s="176">
        <f t="shared" si="15"/>
        <v>0</v>
      </c>
      <c r="K151" s="177"/>
      <c r="L151" s="178"/>
      <c r="M151" s="179" t="s">
        <v>1</v>
      </c>
      <c r="N151" s="180" t="s">
        <v>37</v>
      </c>
      <c r="P151" s="167">
        <f t="shared" si="16"/>
        <v>0</v>
      </c>
      <c r="Q151" s="167">
        <v>0</v>
      </c>
      <c r="R151" s="167">
        <f t="shared" si="17"/>
        <v>0</v>
      </c>
      <c r="S151" s="167">
        <v>0</v>
      </c>
      <c r="T151" s="168">
        <f t="shared" si="18"/>
        <v>0</v>
      </c>
      <c r="AR151" s="169" t="s">
        <v>270</v>
      </c>
      <c r="AT151" s="169" t="s">
        <v>275</v>
      </c>
      <c r="AU151" s="169" t="s">
        <v>78</v>
      </c>
      <c r="AY151" s="13" t="s">
        <v>239</v>
      </c>
      <c r="BE151" s="97">
        <f t="shared" si="19"/>
        <v>0</v>
      </c>
      <c r="BF151" s="97">
        <f t="shared" si="20"/>
        <v>0</v>
      </c>
      <c r="BG151" s="97">
        <f t="shared" si="21"/>
        <v>0</v>
      </c>
      <c r="BH151" s="97">
        <f t="shared" si="22"/>
        <v>0</v>
      </c>
      <c r="BI151" s="97">
        <f t="shared" si="23"/>
        <v>0</v>
      </c>
      <c r="BJ151" s="13" t="s">
        <v>83</v>
      </c>
      <c r="BK151" s="97">
        <f t="shared" si="24"/>
        <v>0</v>
      </c>
      <c r="BL151" s="13" t="s">
        <v>245</v>
      </c>
      <c r="BM151" s="169" t="s">
        <v>371</v>
      </c>
    </row>
    <row r="152" spans="2:65" s="1" customFormat="1" ht="24.2" customHeight="1" x14ac:dyDescent="0.2">
      <c r="B152" s="131"/>
      <c r="C152" s="170" t="s">
        <v>309</v>
      </c>
      <c r="D152" s="170" t="s">
        <v>275</v>
      </c>
      <c r="E152" s="171" t="s">
        <v>2893</v>
      </c>
      <c r="F152" s="172" t="s">
        <v>3124</v>
      </c>
      <c r="G152" s="173" t="s">
        <v>353</v>
      </c>
      <c r="H152" s="174">
        <v>1</v>
      </c>
      <c r="I152" s="175"/>
      <c r="J152" s="176">
        <f t="shared" si="15"/>
        <v>0</v>
      </c>
      <c r="K152" s="177"/>
      <c r="L152" s="178"/>
      <c r="M152" s="179" t="s">
        <v>1</v>
      </c>
      <c r="N152" s="180" t="s">
        <v>37</v>
      </c>
      <c r="P152" s="167">
        <f t="shared" si="16"/>
        <v>0</v>
      </c>
      <c r="Q152" s="167">
        <v>0</v>
      </c>
      <c r="R152" s="167">
        <f t="shared" si="17"/>
        <v>0</v>
      </c>
      <c r="S152" s="167">
        <v>0</v>
      </c>
      <c r="T152" s="168">
        <f t="shared" si="18"/>
        <v>0</v>
      </c>
      <c r="AR152" s="169" t="s">
        <v>270</v>
      </c>
      <c r="AT152" s="169" t="s">
        <v>275</v>
      </c>
      <c r="AU152" s="169" t="s">
        <v>78</v>
      </c>
      <c r="AY152" s="13" t="s">
        <v>239</v>
      </c>
      <c r="BE152" s="97">
        <f t="shared" si="19"/>
        <v>0</v>
      </c>
      <c r="BF152" s="97">
        <f t="shared" si="20"/>
        <v>0</v>
      </c>
      <c r="BG152" s="97">
        <f t="shared" si="21"/>
        <v>0</v>
      </c>
      <c r="BH152" s="97">
        <f t="shared" si="22"/>
        <v>0</v>
      </c>
      <c r="BI152" s="97">
        <f t="shared" si="23"/>
        <v>0</v>
      </c>
      <c r="BJ152" s="13" t="s">
        <v>83</v>
      </c>
      <c r="BK152" s="97">
        <f t="shared" si="24"/>
        <v>0</v>
      </c>
      <c r="BL152" s="13" t="s">
        <v>245</v>
      </c>
      <c r="BM152" s="169" t="s">
        <v>379</v>
      </c>
    </row>
    <row r="153" spans="2:65" s="1" customFormat="1" ht="24.2" customHeight="1" x14ac:dyDescent="0.2">
      <c r="B153" s="131"/>
      <c r="C153" s="170" t="s">
        <v>313</v>
      </c>
      <c r="D153" s="170" t="s">
        <v>275</v>
      </c>
      <c r="E153" s="171" t="s">
        <v>2897</v>
      </c>
      <c r="F153" s="172" t="s">
        <v>3125</v>
      </c>
      <c r="G153" s="173" t="s">
        <v>353</v>
      </c>
      <c r="H153" s="174">
        <v>1</v>
      </c>
      <c r="I153" s="175"/>
      <c r="J153" s="176">
        <f t="shared" si="15"/>
        <v>0</v>
      </c>
      <c r="K153" s="177"/>
      <c r="L153" s="178"/>
      <c r="M153" s="179" t="s">
        <v>1</v>
      </c>
      <c r="N153" s="180" t="s">
        <v>37</v>
      </c>
      <c r="P153" s="167">
        <f t="shared" si="16"/>
        <v>0</v>
      </c>
      <c r="Q153" s="167">
        <v>0</v>
      </c>
      <c r="R153" s="167">
        <f t="shared" si="17"/>
        <v>0</v>
      </c>
      <c r="S153" s="167">
        <v>0</v>
      </c>
      <c r="T153" s="168">
        <f t="shared" si="18"/>
        <v>0</v>
      </c>
      <c r="AR153" s="169" t="s">
        <v>270</v>
      </c>
      <c r="AT153" s="169" t="s">
        <v>275</v>
      </c>
      <c r="AU153" s="169" t="s">
        <v>78</v>
      </c>
      <c r="AY153" s="13" t="s">
        <v>239</v>
      </c>
      <c r="BE153" s="97">
        <f t="shared" si="19"/>
        <v>0</v>
      </c>
      <c r="BF153" s="97">
        <f t="shared" si="20"/>
        <v>0</v>
      </c>
      <c r="BG153" s="97">
        <f t="shared" si="21"/>
        <v>0</v>
      </c>
      <c r="BH153" s="97">
        <f t="shared" si="22"/>
        <v>0</v>
      </c>
      <c r="BI153" s="97">
        <f t="shared" si="23"/>
        <v>0</v>
      </c>
      <c r="BJ153" s="13" t="s">
        <v>83</v>
      </c>
      <c r="BK153" s="97">
        <f t="shared" si="24"/>
        <v>0</v>
      </c>
      <c r="BL153" s="13" t="s">
        <v>245</v>
      </c>
      <c r="BM153" s="169" t="s">
        <v>387</v>
      </c>
    </row>
    <row r="154" spans="2:65" s="1" customFormat="1" ht="24.2" customHeight="1" x14ac:dyDescent="0.2">
      <c r="B154" s="131"/>
      <c r="C154" s="170" t="s">
        <v>317</v>
      </c>
      <c r="D154" s="170" t="s">
        <v>275</v>
      </c>
      <c r="E154" s="171" t="s">
        <v>2901</v>
      </c>
      <c r="F154" s="172" t="s">
        <v>3126</v>
      </c>
      <c r="G154" s="173" t="s">
        <v>353</v>
      </c>
      <c r="H154" s="174">
        <v>1</v>
      </c>
      <c r="I154" s="175"/>
      <c r="J154" s="176">
        <f t="shared" si="15"/>
        <v>0</v>
      </c>
      <c r="K154" s="177"/>
      <c r="L154" s="178"/>
      <c r="M154" s="179" t="s">
        <v>1</v>
      </c>
      <c r="N154" s="180" t="s">
        <v>37</v>
      </c>
      <c r="P154" s="167">
        <f t="shared" si="16"/>
        <v>0</v>
      </c>
      <c r="Q154" s="167">
        <v>0</v>
      </c>
      <c r="R154" s="167">
        <f t="shared" si="17"/>
        <v>0</v>
      </c>
      <c r="S154" s="167">
        <v>0</v>
      </c>
      <c r="T154" s="168">
        <f t="shared" si="18"/>
        <v>0</v>
      </c>
      <c r="AR154" s="169" t="s">
        <v>270</v>
      </c>
      <c r="AT154" s="169" t="s">
        <v>275</v>
      </c>
      <c r="AU154" s="169" t="s">
        <v>78</v>
      </c>
      <c r="AY154" s="13" t="s">
        <v>239</v>
      </c>
      <c r="BE154" s="97">
        <f t="shared" si="19"/>
        <v>0</v>
      </c>
      <c r="BF154" s="97">
        <f t="shared" si="20"/>
        <v>0</v>
      </c>
      <c r="BG154" s="97">
        <f t="shared" si="21"/>
        <v>0</v>
      </c>
      <c r="BH154" s="97">
        <f t="shared" si="22"/>
        <v>0</v>
      </c>
      <c r="BI154" s="97">
        <f t="shared" si="23"/>
        <v>0</v>
      </c>
      <c r="BJ154" s="13" t="s">
        <v>83</v>
      </c>
      <c r="BK154" s="97">
        <f t="shared" si="24"/>
        <v>0</v>
      </c>
      <c r="BL154" s="13" t="s">
        <v>245</v>
      </c>
      <c r="BM154" s="169" t="s">
        <v>395</v>
      </c>
    </row>
    <row r="155" spans="2:65" s="1" customFormat="1" ht="24.2" customHeight="1" x14ac:dyDescent="0.2">
      <c r="B155" s="131"/>
      <c r="C155" s="170" t="s">
        <v>7</v>
      </c>
      <c r="D155" s="170" t="s">
        <v>275</v>
      </c>
      <c r="E155" s="171" t="s">
        <v>2905</v>
      </c>
      <c r="F155" s="172" t="s">
        <v>3127</v>
      </c>
      <c r="G155" s="173" t="s">
        <v>353</v>
      </c>
      <c r="H155" s="174">
        <v>1</v>
      </c>
      <c r="I155" s="175"/>
      <c r="J155" s="176">
        <f t="shared" si="15"/>
        <v>0</v>
      </c>
      <c r="K155" s="177"/>
      <c r="L155" s="178"/>
      <c r="M155" s="179" t="s">
        <v>1</v>
      </c>
      <c r="N155" s="180" t="s">
        <v>37</v>
      </c>
      <c r="P155" s="167">
        <f t="shared" si="16"/>
        <v>0</v>
      </c>
      <c r="Q155" s="167">
        <v>0</v>
      </c>
      <c r="R155" s="167">
        <f t="shared" si="17"/>
        <v>0</v>
      </c>
      <c r="S155" s="167">
        <v>0</v>
      </c>
      <c r="T155" s="168">
        <f t="shared" si="18"/>
        <v>0</v>
      </c>
      <c r="AR155" s="169" t="s">
        <v>270</v>
      </c>
      <c r="AT155" s="169" t="s">
        <v>275</v>
      </c>
      <c r="AU155" s="169" t="s">
        <v>78</v>
      </c>
      <c r="AY155" s="13" t="s">
        <v>239</v>
      </c>
      <c r="BE155" s="97">
        <f t="shared" si="19"/>
        <v>0</v>
      </c>
      <c r="BF155" s="97">
        <f t="shared" si="20"/>
        <v>0</v>
      </c>
      <c r="BG155" s="97">
        <f t="shared" si="21"/>
        <v>0</v>
      </c>
      <c r="BH155" s="97">
        <f t="shared" si="22"/>
        <v>0</v>
      </c>
      <c r="BI155" s="97">
        <f t="shared" si="23"/>
        <v>0</v>
      </c>
      <c r="BJ155" s="13" t="s">
        <v>83</v>
      </c>
      <c r="BK155" s="97">
        <f t="shared" si="24"/>
        <v>0</v>
      </c>
      <c r="BL155" s="13" t="s">
        <v>245</v>
      </c>
      <c r="BM155" s="169" t="s">
        <v>403</v>
      </c>
    </row>
    <row r="156" spans="2:65" s="1" customFormat="1" ht="24.2" customHeight="1" x14ac:dyDescent="0.2">
      <c r="B156" s="131"/>
      <c r="C156" s="170" t="s">
        <v>324</v>
      </c>
      <c r="D156" s="170" t="s">
        <v>275</v>
      </c>
      <c r="E156" s="171" t="s">
        <v>2954</v>
      </c>
      <c r="F156" s="172" t="s">
        <v>3128</v>
      </c>
      <c r="G156" s="173" t="s">
        <v>353</v>
      </c>
      <c r="H156" s="174">
        <v>1</v>
      </c>
      <c r="I156" s="175"/>
      <c r="J156" s="176">
        <f t="shared" si="15"/>
        <v>0</v>
      </c>
      <c r="K156" s="177"/>
      <c r="L156" s="178"/>
      <c r="M156" s="179" t="s">
        <v>1</v>
      </c>
      <c r="N156" s="180" t="s">
        <v>37</v>
      </c>
      <c r="P156" s="167">
        <f t="shared" si="16"/>
        <v>0</v>
      </c>
      <c r="Q156" s="167">
        <v>0</v>
      </c>
      <c r="R156" s="167">
        <f t="shared" si="17"/>
        <v>0</v>
      </c>
      <c r="S156" s="167">
        <v>0</v>
      </c>
      <c r="T156" s="168">
        <f t="shared" si="18"/>
        <v>0</v>
      </c>
      <c r="AR156" s="169" t="s">
        <v>270</v>
      </c>
      <c r="AT156" s="169" t="s">
        <v>275</v>
      </c>
      <c r="AU156" s="169" t="s">
        <v>78</v>
      </c>
      <c r="AY156" s="13" t="s">
        <v>239</v>
      </c>
      <c r="BE156" s="97">
        <f t="shared" si="19"/>
        <v>0</v>
      </c>
      <c r="BF156" s="97">
        <f t="shared" si="20"/>
        <v>0</v>
      </c>
      <c r="BG156" s="97">
        <f t="shared" si="21"/>
        <v>0</v>
      </c>
      <c r="BH156" s="97">
        <f t="shared" si="22"/>
        <v>0</v>
      </c>
      <c r="BI156" s="97">
        <f t="shared" si="23"/>
        <v>0</v>
      </c>
      <c r="BJ156" s="13" t="s">
        <v>83</v>
      </c>
      <c r="BK156" s="97">
        <f t="shared" si="24"/>
        <v>0</v>
      </c>
      <c r="BL156" s="13" t="s">
        <v>245</v>
      </c>
      <c r="BM156" s="169" t="s">
        <v>411</v>
      </c>
    </row>
    <row r="157" spans="2:65" s="1" customFormat="1" ht="16.5" customHeight="1" x14ac:dyDescent="0.2">
      <c r="B157" s="131"/>
      <c r="C157" s="158" t="s">
        <v>328</v>
      </c>
      <c r="D157" s="158" t="s">
        <v>241</v>
      </c>
      <c r="E157" s="159" t="s">
        <v>2875</v>
      </c>
      <c r="F157" s="160" t="s">
        <v>3129</v>
      </c>
      <c r="G157" s="161" t="s">
        <v>353</v>
      </c>
      <c r="H157" s="162">
        <v>2</v>
      </c>
      <c r="I157" s="163"/>
      <c r="J157" s="164">
        <f t="shared" si="15"/>
        <v>0</v>
      </c>
      <c r="K157" s="165"/>
      <c r="L157" s="30"/>
      <c r="M157" s="166" t="s">
        <v>1</v>
      </c>
      <c r="N157" s="130" t="s">
        <v>37</v>
      </c>
      <c r="P157" s="167">
        <f t="shared" si="16"/>
        <v>0</v>
      </c>
      <c r="Q157" s="167">
        <v>0</v>
      </c>
      <c r="R157" s="167">
        <f t="shared" si="17"/>
        <v>0</v>
      </c>
      <c r="S157" s="167">
        <v>0</v>
      </c>
      <c r="T157" s="168">
        <f t="shared" si="18"/>
        <v>0</v>
      </c>
      <c r="AR157" s="169" t="s">
        <v>245</v>
      </c>
      <c r="AT157" s="169" t="s">
        <v>241</v>
      </c>
      <c r="AU157" s="169" t="s">
        <v>78</v>
      </c>
      <c r="AY157" s="13" t="s">
        <v>239</v>
      </c>
      <c r="BE157" s="97">
        <f t="shared" si="19"/>
        <v>0</v>
      </c>
      <c r="BF157" s="97">
        <f t="shared" si="20"/>
        <v>0</v>
      </c>
      <c r="BG157" s="97">
        <f t="shared" si="21"/>
        <v>0</v>
      </c>
      <c r="BH157" s="97">
        <f t="shared" si="22"/>
        <v>0</v>
      </c>
      <c r="BI157" s="97">
        <f t="shared" si="23"/>
        <v>0</v>
      </c>
      <c r="BJ157" s="13" t="s">
        <v>83</v>
      </c>
      <c r="BK157" s="97">
        <f t="shared" si="24"/>
        <v>0</v>
      </c>
      <c r="BL157" s="13" t="s">
        <v>245</v>
      </c>
      <c r="BM157" s="169" t="s">
        <v>419</v>
      </c>
    </row>
    <row r="158" spans="2:65" s="1" customFormat="1" ht="16.5" customHeight="1" x14ac:dyDescent="0.2">
      <c r="B158" s="131"/>
      <c r="C158" s="158" t="s">
        <v>333</v>
      </c>
      <c r="D158" s="158" t="s">
        <v>241</v>
      </c>
      <c r="E158" s="159" t="s">
        <v>2877</v>
      </c>
      <c r="F158" s="160" t="s">
        <v>3130</v>
      </c>
      <c r="G158" s="161" t="s">
        <v>353</v>
      </c>
      <c r="H158" s="162">
        <v>4</v>
      </c>
      <c r="I158" s="163"/>
      <c r="J158" s="164">
        <f t="shared" si="15"/>
        <v>0</v>
      </c>
      <c r="K158" s="165"/>
      <c r="L158" s="30"/>
      <c r="M158" s="166" t="s">
        <v>1</v>
      </c>
      <c r="N158" s="130" t="s">
        <v>37</v>
      </c>
      <c r="P158" s="167">
        <f t="shared" si="16"/>
        <v>0</v>
      </c>
      <c r="Q158" s="167">
        <v>0</v>
      </c>
      <c r="R158" s="167">
        <f t="shared" si="17"/>
        <v>0</v>
      </c>
      <c r="S158" s="167">
        <v>0</v>
      </c>
      <c r="T158" s="168">
        <f t="shared" si="18"/>
        <v>0</v>
      </c>
      <c r="AR158" s="169" t="s">
        <v>245</v>
      </c>
      <c r="AT158" s="169" t="s">
        <v>241</v>
      </c>
      <c r="AU158" s="169" t="s">
        <v>78</v>
      </c>
      <c r="AY158" s="13" t="s">
        <v>239</v>
      </c>
      <c r="BE158" s="97">
        <f t="shared" si="19"/>
        <v>0</v>
      </c>
      <c r="BF158" s="97">
        <f t="shared" si="20"/>
        <v>0</v>
      </c>
      <c r="BG158" s="97">
        <f t="shared" si="21"/>
        <v>0</v>
      </c>
      <c r="BH158" s="97">
        <f t="shared" si="22"/>
        <v>0</v>
      </c>
      <c r="BI158" s="97">
        <f t="shared" si="23"/>
        <v>0</v>
      </c>
      <c r="BJ158" s="13" t="s">
        <v>83</v>
      </c>
      <c r="BK158" s="97">
        <f t="shared" si="24"/>
        <v>0</v>
      </c>
      <c r="BL158" s="13" t="s">
        <v>245</v>
      </c>
      <c r="BM158" s="169" t="s">
        <v>427</v>
      </c>
    </row>
    <row r="159" spans="2:65" s="1" customFormat="1" ht="21.75" customHeight="1" x14ac:dyDescent="0.2">
      <c r="B159" s="131"/>
      <c r="C159" s="170" t="s">
        <v>338</v>
      </c>
      <c r="D159" s="170" t="s">
        <v>275</v>
      </c>
      <c r="E159" s="171" t="s">
        <v>2958</v>
      </c>
      <c r="F159" s="172" t="s">
        <v>3131</v>
      </c>
      <c r="G159" s="173" t="s">
        <v>353</v>
      </c>
      <c r="H159" s="174">
        <v>3</v>
      </c>
      <c r="I159" s="175"/>
      <c r="J159" s="176">
        <f t="shared" si="15"/>
        <v>0</v>
      </c>
      <c r="K159" s="177"/>
      <c r="L159" s="178"/>
      <c r="M159" s="179" t="s">
        <v>1</v>
      </c>
      <c r="N159" s="180" t="s">
        <v>37</v>
      </c>
      <c r="P159" s="167">
        <f t="shared" si="16"/>
        <v>0</v>
      </c>
      <c r="Q159" s="167">
        <v>0</v>
      </c>
      <c r="R159" s="167">
        <f t="shared" si="17"/>
        <v>0</v>
      </c>
      <c r="S159" s="167">
        <v>0</v>
      </c>
      <c r="T159" s="168">
        <f t="shared" si="18"/>
        <v>0</v>
      </c>
      <c r="AR159" s="169" t="s">
        <v>270</v>
      </c>
      <c r="AT159" s="169" t="s">
        <v>275</v>
      </c>
      <c r="AU159" s="169" t="s">
        <v>78</v>
      </c>
      <c r="AY159" s="13" t="s">
        <v>239</v>
      </c>
      <c r="BE159" s="97">
        <f t="shared" si="19"/>
        <v>0</v>
      </c>
      <c r="BF159" s="97">
        <f t="shared" si="20"/>
        <v>0</v>
      </c>
      <c r="BG159" s="97">
        <f t="shared" si="21"/>
        <v>0</v>
      </c>
      <c r="BH159" s="97">
        <f t="shared" si="22"/>
        <v>0</v>
      </c>
      <c r="BI159" s="97">
        <f t="shared" si="23"/>
        <v>0</v>
      </c>
      <c r="BJ159" s="13" t="s">
        <v>83</v>
      </c>
      <c r="BK159" s="97">
        <f t="shared" si="24"/>
        <v>0</v>
      </c>
      <c r="BL159" s="13" t="s">
        <v>245</v>
      </c>
      <c r="BM159" s="169" t="s">
        <v>435</v>
      </c>
    </row>
    <row r="160" spans="2:65" s="1" customFormat="1" ht="21.75" customHeight="1" x14ac:dyDescent="0.2">
      <c r="B160" s="131"/>
      <c r="C160" s="170" t="s">
        <v>342</v>
      </c>
      <c r="D160" s="170" t="s">
        <v>275</v>
      </c>
      <c r="E160" s="171" t="s">
        <v>2960</v>
      </c>
      <c r="F160" s="172" t="s">
        <v>3067</v>
      </c>
      <c r="G160" s="173" t="s">
        <v>353</v>
      </c>
      <c r="H160" s="174">
        <v>2</v>
      </c>
      <c r="I160" s="175"/>
      <c r="J160" s="176">
        <f t="shared" si="15"/>
        <v>0</v>
      </c>
      <c r="K160" s="177"/>
      <c r="L160" s="178"/>
      <c r="M160" s="179" t="s">
        <v>1</v>
      </c>
      <c r="N160" s="180" t="s">
        <v>37</v>
      </c>
      <c r="P160" s="167">
        <f t="shared" si="16"/>
        <v>0</v>
      </c>
      <c r="Q160" s="167">
        <v>0</v>
      </c>
      <c r="R160" s="167">
        <f t="shared" si="17"/>
        <v>0</v>
      </c>
      <c r="S160" s="167">
        <v>0</v>
      </c>
      <c r="T160" s="168">
        <f t="shared" si="18"/>
        <v>0</v>
      </c>
      <c r="AR160" s="169" t="s">
        <v>270</v>
      </c>
      <c r="AT160" s="169" t="s">
        <v>275</v>
      </c>
      <c r="AU160" s="169" t="s">
        <v>78</v>
      </c>
      <c r="AY160" s="13" t="s">
        <v>239</v>
      </c>
      <c r="BE160" s="97">
        <f t="shared" si="19"/>
        <v>0</v>
      </c>
      <c r="BF160" s="97">
        <f t="shared" si="20"/>
        <v>0</v>
      </c>
      <c r="BG160" s="97">
        <f t="shared" si="21"/>
        <v>0</v>
      </c>
      <c r="BH160" s="97">
        <f t="shared" si="22"/>
        <v>0</v>
      </c>
      <c r="BI160" s="97">
        <f t="shared" si="23"/>
        <v>0</v>
      </c>
      <c r="BJ160" s="13" t="s">
        <v>83</v>
      </c>
      <c r="BK160" s="97">
        <f t="shared" si="24"/>
        <v>0</v>
      </c>
      <c r="BL160" s="13" t="s">
        <v>245</v>
      </c>
      <c r="BM160" s="169" t="s">
        <v>443</v>
      </c>
    </row>
    <row r="161" spans="2:65" s="1" customFormat="1" ht="21.75" customHeight="1" x14ac:dyDescent="0.2">
      <c r="B161" s="131"/>
      <c r="C161" s="170" t="s">
        <v>346</v>
      </c>
      <c r="D161" s="170" t="s">
        <v>275</v>
      </c>
      <c r="E161" s="171" t="s">
        <v>2963</v>
      </c>
      <c r="F161" s="172" t="s">
        <v>3132</v>
      </c>
      <c r="G161" s="173" t="s">
        <v>353</v>
      </c>
      <c r="H161" s="174">
        <v>2</v>
      </c>
      <c r="I161" s="175"/>
      <c r="J161" s="176">
        <f t="shared" si="15"/>
        <v>0</v>
      </c>
      <c r="K161" s="177"/>
      <c r="L161" s="178"/>
      <c r="M161" s="179" t="s">
        <v>1</v>
      </c>
      <c r="N161" s="180" t="s">
        <v>37</v>
      </c>
      <c r="P161" s="167">
        <f t="shared" si="16"/>
        <v>0</v>
      </c>
      <c r="Q161" s="167">
        <v>0</v>
      </c>
      <c r="R161" s="167">
        <f t="shared" si="17"/>
        <v>0</v>
      </c>
      <c r="S161" s="167">
        <v>0</v>
      </c>
      <c r="T161" s="168">
        <f t="shared" si="18"/>
        <v>0</v>
      </c>
      <c r="AR161" s="169" t="s">
        <v>270</v>
      </c>
      <c r="AT161" s="169" t="s">
        <v>275</v>
      </c>
      <c r="AU161" s="169" t="s">
        <v>78</v>
      </c>
      <c r="AY161" s="13" t="s">
        <v>239</v>
      </c>
      <c r="BE161" s="97">
        <f t="shared" si="19"/>
        <v>0</v>
      </c>
      <c r="BF161" s="97">
        <f t="shared" si="20"/>
        <v>0</v>
      </c>
      <c r="BG161" s="97">
        <f t="shared" si="21"/>
        <v>0</v>
      </c>
      <c r="BH161" s="97">
        <f t="shared" si="22"/>
        <v>0</v>
      </c>
      <c r="BI161" s="97">
        <f t="shared" si="23"/>
        <v>0</v>
      </c>
      <c r="BJ161" s="13" t="s">
        <v>83</v>
      </c>
      <c r="BK161" s="97">
        <f t="shared" si="24"/>
        <v>0</v>
      </c>
      <c r="BL161" s="13" t="s">
        <v>245</v>
      </c>
      <c r="BM161" s="169" t="s">
        <v>451</v>
      </c>
    </row>
    <row r="162" spans="2:65" s="1" customFormat="1" ht="24.2" customHeight="1" x14ac:dyDescent="0.2">
      <c r="B162" s="131"/>
      <c r="C162" s="158" t="s">
        <v>350</v>
      </c>
      <c r="D162" s="158" t="s">
        <v>241</v>
      </c>
      <c r="E162" s="159" t="s">
        <v>3133</v>
      </c>
      <c r="F162" s="160" t="s">
        <v>3134</v>
      </c>
      <c r="G162" s="161" t="s">
        <v>3070</v>
      </c>
      <c r="H162" s="162">
        <v>3</v>
      </c>
      <c r="I162" s="163"/>
      <c r="J162" s="164">
        <f t="shared" si="15"/>
        <v>0</v>
      </c>
      <c r="K162" s="165"/>
      <c r="L162" s="30"/>
      <c r="M162" s="166" t="s">
        <v>1</v>
      </c>
      <c r="N162" s="130" t="s">
        <v>37</v>
      </c>
      <c r="P162" s="167">
        <f t="shared" si="16"/>
        <v>0</v>
      </c>
      <c r="Q162" s="167">
        <v>0</v>
      </c>
      <c r="R162" s="167">
        <f t="shared" si="17"/>
        <v>0</v>
      </c>
      <c r="S162" s="167">
        <v>0</v>
      </c>
      <c r="T162" s="168">
        <f t="shared" si="18"/>
        <v>0</v>
      </c>
      <c r="AR162" s="169" t="s">
        <v>245</v>
      </c>
      <c r="AT162" s="169" t="s">
        <v>241</v>
      </c>
      <c r="AU162" s="169" t="s">
        <v>78</v>
      </c>
      <c r="AY162" s="13" t="s">
        <v>239</v>
      </c>
      <c r="BE162" s="97">
        <f t="shared" si="19"/>
        <v>0</v>
      </c>
      <c r="BF162" s="97">
        <f t="shared" si="20"/>
        <v>0</v>
      </c>
      <c r="BG162" s="97">
        <f t="shared" si="21"/>
        <v>0</v>
      </c>
      <c r="BH162" s="97">
        <f t="shared" si="22"/>
        <v>0</v>
      </c>
      <c r="BI162" s="97">
        <f t="shared" si="23"/>
        <v>0</v>
      </c>
      <c r="BJ162" s="13" t="s">
        <v>83</v>
      </c>
      <c r="BK162" s="97">
        <f t="shared" si="24"/>
        <v>0</v>
      </c>
      <c r="BL162" s="13" t="s">
        <v>245</v>
      </c>
      <c r="BM162" s="169" t="s">
        <v>459</v>
      </c>
    </row>
    <row r="163" spans="2:65" s="1" customFormat="1" ht="24.2" customHeight="1" x14ac:dyDescent="0.2">
      <c r="B163" s="131"/>
      <c r="C163" s="158" t="s">
        <v>355</v>
      </c>
      <c r="D163" s="158" t="s">
        <v>241</v>
      </c>
      <c r="E163" s="159" t="s">
        <v>3068</v>
      </c>
      <c r="F163" s="160" t="s">
        <v>3069</v>
      </c>
      <c r="G163" s="161" t="s">
        <v>3070</v>
      </c>
      <c r="H163" s="162">
        <v>2</v>
      </c>
      <c r="I163" s="163"/>
      <c r="J163" s="164">
        <f t="shared" si="15"/>
        <v>0</v>
      </c>
      <c r="K163" s="165"/>
      <c r="L163" s="30"/>
      <c r="M163" s="166" t="s">
        <v>1</v>
      </c>
      <c r="N163" s="130" t="s">
        <v>37</v>
      </c>
      <c r="P163" s="167">
        <f t="shared" si="16"/>
        <v>0</v>
      </c>
      <c r="Q163" s="167">
        <v>0</v>
      </c>
      <c r="R163" s="167">
        <f t="shared" si="17"/>
        <v>0</v>
      </c>
      <c r="S163" s="167">
        <v>0</v>
      </c>
      <c r="T163" s="168">
        <f t="shared" si="18"/>
        <v>0</v>
      </c>
      <c r="AR163" s="169" t="s">
        <v>245</v>
      </c>
      <c r="AT163" s="169" t="s">
        <v>241</v>
      </c>
      <c r="AU163" s="169" t="s">
        <v>78</v>
      </c>
      <c r="AY163" s="13" t="s">
        <v>239</v>
      </c>
      <c r="BE163" s="97">
        <f t="shared" si="19"/>
        <v>0</v>
      </c>
      <c r="BF163" s="97">
        <f t="shared" si="20"/>
        <v>0</v>
      </c>
      <c r="BG163" s="97">
        <f t="shared" si="21"/>
        <v>0</v>
      </c>
      <c r="BH163" s="97">
        <f t="shared" si="22"/>
        <v>0</v>
      </c>
      <c r="BI163" s="97">
        <f t="shared" si="23"/>
        <v>0</v>
      </c>
      <c r="BJ163" s="13" t="s">
        <v>83</v>
      </c>
      <c r="BK163" s="97">
        <f t="shared" si="24"/>
        <v>0</v>
      </c>
      <c r="BL163" s="13" t="s">
        <v>245</v>
      </c>
      <c r="BM163" s="169" t="s">
        <v>467</v>
      </c>
    </row>
    <row r="164" spans="2:65" s="1" customFormat="1" ht="24.2" customHeight="1" x14ac:dyDescent="0.2">
      <c r="B164" s="131"/>
      <c r="C164" s="158" t="s">
        <v>359</v>
      </c>
      <c r="D164" s="158" t="s">
        <v>241</v>
      </c>
      <c r="E164" s="159" t="s">
        <v>3135</v>
      </c>
      <c r="F164" s="160" t="s">
        <v>3136</v>
      </c>
      <c r="G164" s="161" t="s">
        <v>3070</v>
      </c>
      <c r="H164" s="162">
        <v>2</v>
      </c>
      <c r="I164" s="163"/>
      <c r="J164" s="164">
        <f t="shared" si="15"/>
        <v>0</v>
      </c>
      <c r="K164" s="165"/>
      <c r="L164" s="30"/>
      <c r="M164" s="166" t="s">
        <v>1</v>
      </c>
      <c r="N164" s="130" t="s">
        <v>37</v>
      </c>
      <c r="P164" s="167">
        <f t="shared" si="16"/>
        <v>0</v>
      </c>
      <c r="Q164" s="167">
        <v>0</v>
      </c>
      <c r="R164" s="167">
        <f t="shared" si="17"/>
        <v>0</v>
      </c>
      <c r="S164" s="167">
        <v>0</v>
      </c>
      <c r="T164" s="168">
        <f t="shared" si="18"/>
        <v>0</v>
      </c>
      <c r="AR164" s="169" t="s">
        <v>245</v>
      </c>
      <c r="AT164" s="169" t="s">
        <v>241</v>
      </c>
      <c r="AU164" s="169" t="s">
        <v>78</v>
      </c>
      <c r="AY164" s="13" t="s">
        <v>239</v>
      </c>
      <c r="BE164" s="97">
        <f t="shared" si="19"/>
        <v>0</v>
      </c>
      <c r="BF164" s="97">
        <f t="shared" si="20"/>
        <v>0</v>
      </c>
      <c r="BG164" s="97">
        <f t="shared" si="21"/>
        <v>0</v>
      </c>
      <c r="BH164" s="97">
        <f t="shared" si="22"/>
        <v>0</v>
      </c>
      <c r="BI164" s="97">
        <f t="shared" si="23"/>
        <v>0</v>
      </c>
      <c r="BJ164" s="13" t="s">
        <v>83</v>
      </c>
      <c r="BK164" s="97">
        <f t="shared" si="24"/>
        <v>0</v>
      </c>
      <c r="BL164" s="13" t="s">
        <v>245</v>
      </c>
      <c r="BM164" s="169" t="s">
        <v>475</v>
      </c>
    </row>
    <row r="165" spans="2:65" s="1" customFormat="1" ht="16.5" customHeight="1" x14ac:dyDescent="0.2">
      <c r="B165" s="131"/>
      <c r="C165" s="170" t="s">
        <v>363</v>
      </c>
      <c r="D165" s="170" t="s">
        <v>275</v>
      </c>
      <c r="E165" s="171" t="s">
        <v>2969</v>
      </c>
      <c r="F165" s="172" t="s">
        <v>3137</v>
      </c>
      <c r="G165" s="173" t="s">
        <v>353</v>
      </c>
      <c r="H165" s="174">
        <v>3</v>
      </c>
      <c r="I165" s="175"/>
      <c r="J165" s="176">
        <f t="shared" si="15"/>
        <v>0</v>
      </c>
      <c r="K165" s="177"/>
      <c r="L165" s="178"/>
      <c r="M165" s="179" t="s">
        <v>1</v>
      </c>
      <c r="N165" s="180" t="s">
        <v>37</v>
      </c>
      <c r="P165" s="167">
        <f t="shared" si="16"/>
        <v>0</v>
      </c>
      <c r="Q165" s="167">
        <v>0</v>
      </c>
      <c r="R165" s="167">
        <f t="shared" si="17"/>
        <v>0</v>
      </c>
      <c r="S165" s="167">
        <v>0</v>
      </c>
      <c r="T165" s="168">
        <f t="shared" si="18"/>
        <v>0</v>
      </c>
      <c r="AR165" s="169" t="s">
        <v>270</v>
      </c>
      <c r="AT165" s="169" t="s">
        <v>275</v>
      </c>
      <c r="AU165" s="169" t="s">
        <v>78</v>
      </c>
      <c r="AY165" s="13" t="s">
        <v>239</v>
      </c>
      <c r="BE165" s="97">
        <f t="shared" si="19"/>
        <v>0</v>
      </c>
      <c r="BF165" s="97">
        <f t="shared" si="20"/>
        <v>0</v>
      </c>
      <c r="BG165" s="97">
        <f t="shared" si="21"/>
        <v>0</v>
      </c>
      <c r="BH165" s="97">
        <f t="shared" si="22"/>
        <v>0</v>
      </c>
      <c r="BI165" s="97">
        <f t="shared" si="23"/>
        <v>0</v>
      </c>
      <c r="BJ165" s="13" t="s">
        <v>83</v>
      </c>
      <c r="BK165" s="97">
        <f t="shared" si="24"/>
        <v>0</v>
      </c>
      <c r="BL165" s="13" t="s">
        <v>245</v>
      </c>
      <c r="BM165" s="169" t="s">
        <v>483</v>
      </c>
    </row>
    <row r="166" spans="2:65" s="1" customFormat="1" ht="21.75" customHeight="1" x14ac:dyDescent="0.2">
      <c r="B166" s="131"/>
      <c r="C166" s="158" t="s">
        <v>367</v>
      </c>
      <c r="D166" s="158" t="s">
        <v>241</v>
      </c>
      <c r="E166" s="159" t="s">
        <v>3138</v>
      </c>
      <c r="F166" s="160" t="s">
        <v>3139</v>
      </c>
      <c r="G166" s="161" t="s">
        <v>3070</v>
      </c>
      <c r="H166" s="162">
        <v>3</v>
      </c>
      <c r="I166" s="163"/>
      <c r="J166" s="164">
        <f t="shared" si="15"/>
        <v>0</v>
      </c>
      <c r="K166" s="165"/>
      <c r="L166" s="30"/>
      <c r="M166" s="166" t="s">
        <v>1</v>
      </c>
      <c r="N166" s="130" t="s">
        <v>37</v>
      </c>
      <c r="P166" s="167">
        <f t="shared" si="16"/>
        <v>0</v>
      </c>
      <c r="Q166" s="167">
        <v>0</v>
      </c>
      <c r="R166" s="167">
        <f t="shared" si="17"/>
        <v>0</v>
      </c>
      <c r="S166" s="167">
        <v>0</v>
      </c>
      <c r="T166" s="168">
        <f t="shared" si="18"/>
        <v>0</v>
      </c>
      <c r="AR166" s="169" t="s">
        <v>245</v>
      </c>
      <c r="AT166" s="169" t="s">
        <v>241</v>
      </c>
      <c r="AU166" s="169" t="s">
        <v>78</v>
      </c>
      <c r="AY166" s="13" t="s">
        <v>239</v>
      </c>
      <c r="BE166" s="97">
        <f t="shared" si="19"/>
        <v>0</v>
      </c>
      <c r="BF166" s="97">
        <f t="shared" si="20"/>
        <v>0</v>
      </c>
      <c r="BG166" s="97">
        <f t="shared" si="21"/>
        <v>0</v>
      </c>
      <c r="BH166" s="97">
        <f t="shared" si="22"/>
        <v>0</v>
      </c>
      <c r="BI166" s="97">
        <f t="shared" si="23"/>
        <v>0</v>
      </c>
      <c r="BJ166" s="13" t="s">
        <v>83</v>
      </c>
      <c r="BK166" s="97">
        <f t="shared" si="24"/>
        <v>0</v>
      </c>
      <c r="BL166" s="13" t="s">
        <v>245</v>
      </c>
      <c r="BM166" s="169" t="s">
        <v>491</v>
      </c>
    </row>
    <row r="167" spans="2:65" s="1" customFormat="1" ht="16.5" customHeight="1" x14ac:dyDescent="0.2">
      <c r="B167" s="131"/>
      <c r="C167" s="170" t="s">
        <v>371</v>
      </c>
      <c r="D167" s="170" t="s">
        <v>275</v>
      </c>
      <c r="E167" s="171" t="s">
        <v>2990</v>
      </c>
      <c r="F167" s="172" t="s">
        <v>3140</v>
      </c>
      <c r="G167" s="173" t="s">
        <v>353</v>
      </c>
      <c r="H167" s="174">
        <v>1</v>
      </c>
      <c r="I167" s="175"/>
      <c r="J167" s="176">
        <f t="shared" si="15"/>
        <v>0</v>
      </c>
      <c r="K167" s="177"/>
      <c r="L167" s="178"/>
      <c r="M167" s="179" t="s">
        <v>1</v>
      </c>
      <c r="N167" s="180" t="s">
        <v>37</v>
      </c>
      <c r="P167" s="167">
        <f t="shared" si="16"/>
        <v>0</v>
      </c>
      <c r="Q167" s="167">
        <v>0</v>
      </c>
      <c r="R167" s="167">
        <f t="shared" si="17"/>
        <v>0</v>
      </c>
      <c r="S167" s="167">
        <v>0</v>
      </c>
      <c r="T167" s="168">
        <f t="shared" si="18"/>
        <v>0</v>
      </c>
      <c r="AR167" s="169" t="s">
        <v>270</v>
      </c>
      <c r="AT167" s="169" t="s">
        <v>275</v>
      </c>
      <c r="AU167" s="169" t="s">
        <v>78</v>
      </c>
      <c r="AY167" s="13" t="s">
        <v>239</v>
      </c>
      <c r="BE167" s="97">
        <f t="shared" si="19"/>
        <v>0</v>
      </c>
      <c r="BF167" s="97">
        <f t="shared" si="20"/>
        <v>0</v>
      </c>
      <c r="BG167" s="97">
        <f t="shared" si="21"/>
        <v>0</v>
      </c>
      <c r="BH167" s="97">
        <f t="shared" si="22"/>
        <v>0</v>
      </c>
      <c r="BI167" s="97">
        <f t="shared" si="23"/>
        <v>0</v>
      </c>
      <c r="BJ167" s="13" t="s">
        <v>83</v>
      </c>
      <c r="BK167" s="97">
        <f t="shared" si="24"/>
        <v>0</v>
      </c>
      <c r="BL167" s="13" t="s">
        <v>245</v>
      </c>
      <c r="BM167" s="169" t="s">
        <v>499</v>
      </c>
    </row>
    <row r="168" spans="2:65" s="1" customFormat="1" ht="16.5" customHeight="1" x14ac:dyDescent="0.2">
      <c r="B168" s="131"/>
      <c r="C168" s="170" t="s">
        <v>375</v>
      </c>
      <c r="D168" s="170" t="s">
        <v>275</v>
      </c>
      <c r="E168" s="171" t="s">
        <v>2997</v>
      </c>
      <c r="F168" s="172" t="s">
        <v>3141</v>
      </c>
      <c r="G168" s="173" t="s">
        <v>353</v>
      </c>
      <c r="H168" s="174">
        <v>1</v>
      </c>
      <c r="I168" s="175"/>
      <c r="J168" s="176">
        <f t="shared" si="15"/>
        <v>0</v>
      </c>
      <c r="K168" s="177"/>
      <c r="L168" s="178"/>
      <c r="M168" s="179" t="s">
        <v>1</v>
      </c>
      <c r="N168" s="180" t="s">
        <v>37</v>
      </c>
      <c r="P168" s="167">
        <f t="shared" si="16"/>
        <v>0</v>
      </c>
      <c r="Q168" s="167">
        <v>0</v>
      </c>
      <c r="R168" s="167">
        <f t="shared" si="17"/>
        <v>0</v>
      </c>
      <c r="S168" s="167">
        <v>0</v>
      </c>
      <c r="T168" s="168">
        <f t="shared" si="18"/>
        <v>0</v>
      </c>
      <c r="AR168" s="169" t="s">
        <v>270</v>
      </c>
      <c r="AT168" s="169" t="s">
        <v>275</v>
      </c>
      <c r="AU168" s="169" t="s">
        <v>78</v>
      </c>
      <c r="AY168" s="13" t="s">
        <v>239</v>
      </c>
      <c r="BE168" s="97">
        <f t="shared" si="19"/>
        <v>0</v>
      </c>
      <c r="BF168" s="97">
        <f t="shared" si="20"/>
        <v>0</v>
      </c>
      <c r="BG168" s="97">
        <f t="shared" si="21"/>
        <v>0</v>
      </c>
      <c r="BH168" s="97">
        <f t="shared" si="22"/>
        <v>0</v>
      </c>
      <c r="BI168" s="97">
        <f t="shared" si="23"/>
        <v>0</v>
      </c>
      <c r="BJ168" s="13" t="s">
        <v>83</v>
      </c>
      <c r="BK168" s="97">
        <f t="shared" si="24"/>
        <v>0</v>
      </c>
      <c r="BL168" s="13" t="s">
        <v>245</v>
      </c>
      <c r="BM168" s="169" t="s">
        <v>507</v>
      </c>
    </row>
    <row r="169" spans="2:65" s="1" customFormat="1" ht="16.5" customHeight="1" x14ac:dyDescent="0.2">
      <c r="B169" s="131"/>
      <c r="C169" s="158" t="s">
        <v>379</v>
      </c>
      <c r="D169" s="158" t="s">
        <v>241</v>
      </c>
      <c r="E169" s="159" t="s">
        <v>3142</v>
      </c>
      <c r="F169" s="160" t="s">
        <v>3143</v>
      </c>
      <c r="G169" s="161" t="s">
        <v>3070</v>
      </c>
      <c r="H169" s="162">
        <v>1</v>
      </c>
      <c r="I169" s="163"/>
      <c r="J169" s="164">
        <f t="shared" si="15"/>
        <v>0</v>
      </c>
      <c r="K169" s="165"/>
      <c r="L169" s="30"/>
      <c r="M169" s="166" t="s">
        <v>1</v>
      </c>
      <c r="N169" s="130" t="s">
        <v>37</v>
      </c>
      <c r="P169" s="167">
        <f t="shared" si="16"/>
        <v>0</v>
      </c>
      <c r="Q169" s="167">
        <v>0</v>
      </c>
      <c r="R169" s="167">
        <f t="shared" si="17"/>
        <v>0</v>
      </c>
      <c r="S169" s="167">
        <v>0</v>
      </c>
      <c r="T169" s="168">
        <f t="shared" si="18"/>
        <v>0</v>
      </c>
      <c r="AR169" s="169" t="s">
        <v>245</v>
      </c>
      <c r="AT169" s="169" t="s">
        <v>241</v>
      </c>
      <c r="AU169" s="169" t="s">
        <v>78</v>
      </c>
      <c r="AY169" s="13" t="s">
        <v>239</v>
      </c>
      <c r="BE169" s="97">
        <f t="shared" si="19"/>
        <v>0</v>
      </c>
      <c r="BF169" s="97">
        <f t="shared" si="20"/>
        <v>0</v>
      </c>
      <c r="BG169" s="97">
        <f t="shared" si="21"/>
        <v>0</v>
      </c>
      <c r="BH169" s="97">
        <f t="shared" si="22"/>
        <v>0</v>
      </c>
      <c r="BI169" s="97">
        <f t="shared" si="23"/>
        <v>0</v>
      </c>
      <c r="BJ169" s="13" t="s">
        <v>83</v>
      </c>
      <c r="BK169" s="97">
        <f t="shared" si="24"/>
        <v>0</v>
      </c>
      <c r="BL169" s="13" t="s">
        <v>245</v>
      </c>
      <c r="BM169" s="169" t="s">
        <v>515</v>
      </c>
    </row>
    <row r="170" spans="2:65" s="1" customFormat="1" ht="16.5" customHeight="1" x14ac:dyDescent="0.2">
      <c r="B170" s="131"/>
      <c r="C170" s="158" t="s">
        <v>383</v>
      </c>
      <c r="D170" s="158" t="s">
        <v>241</v>
      </c>
      <c r="E170" s="159" t="s">
        <v>3144</v>
      </c>
      <c r="F170" s="160" t="s">
        <v>3145</v>
      </c>
      <c r="G170" s="161" t="s">
        <v>3070</v>
      </c>
      <c r="H170" s="162">
        <v>1</v>
      </c>
      <c r="I170" s="163"/>
      <c r="J170" s="164">
        <f t="shared" si="15"/>
        <v>0</v>
      </c>
      <c r="K170" s="165"/>
      <c r="L170" s="30"/>
      <c r="M170" s="166" t="s">
        <v>1</v>
      </c>
      <c r="N170" s="130" t="s">
        <v>37</v>
      </c>
      <c r="P170" s="167">
        <f t="shared" si="16"/>
        <v>0</v>
      </c>
      <c r="Q170" s="167">
        <v>0</v>
      </c>
      <c r="R170" s="167">
        <f t="shared" si="17"/>
        <v>0</v>
      </c>
      <c r="S170" s="167">
        <v>0</v>
      </c>
      <c r="T170" s="168">
        <f t="shared" si="18"/>
        <v>0</v>
      </c>
      <c r="AR170" s="169" t="s">
        <v>245</v>
      </c>
      <c r="AT170" s="169" t="s">
        <v>241</v>
      </c>
      <c r="AU170" s="169" t="s">
        <v>78</v>
      </c>
      <c r="AY170" s="13" t="s">
        <v>239</v>
      </c>
      <c r="BE170" s="97">
        <f t="shared" si="19"/>
        <v>0</v>
      </c>
      <c r="BF170" s="97">
        <f t="shared" si="20"/>
        <v>0</v>
      </c>
      <c r="BG170" s="97">
        <f t="shared" si="21"/>
        <v>0</v>
      </c>
      <c r="BH170" s="97">
        <f t="shared" si="22"/>
        <v>0</v>
      </c>
      <c r="BI170" s="97">
        <f t="shared" si="23"/>
        <v>0</v>
      </c>
      <c r="BJ170" s="13" t="s">
        <v>83</v>
      </c>
      <c r="BK170" s="97">
        <f t="shared" si="24"/>
        <v>0</v>
      </c>
      <c r="BL170" s="13" t="s">
        <v>245</v>
      </c>
      <c r="BM170" s="169" t="s">
        <v>523</v>
      </c>
    </row>
    <row r="171" spans="2:65" s="1" customFormat="1" ht="16.5" customHeight="1" x14ac:dyDescent="0.2">
      <c r="B171" s="131"/>
      <c r="C171" s="158" t="s">
        <v>387</v>
      </c>
      <c r="D171" s="158" t="s">
        <v>241</v>
      </c>
      <c r="E171" s="159" t="s">
        <v>3074</v>
      </c>
      <c r="F171" s="160" t="s">
        <v>3075</v>
      </c>
      <c r="G171" s="161" t="s">
        <v>353</v>
      </c>
      <c r="H171" s="162">
        <v>31</v>
      </c>
      <c r="I171" s="163"/>
      <c r="J171" s="164">
        <f t="shared" si="15"/>
        <v>0</v>
      </c>
      <c r="K171" s="165"/>
      <c r="L171" s="30"/>
      <c r="M171" s="166" t="s">
        <v>1</v>
      </c>
      <c r="N171" s="130" t="s">
        <v>37</v>
      </c>
      <c r="P171" s="167">
        <f t="shared" si="16"/>
        <v>0</v>
      </c>
      <c r="Q171" s="167">
        <v>0</v>
      </c>
      <c r="R171" s="167">
        <f t="shared" si="17"/>
        <v>0</v>
      </c>
      <c r="S171" s="167">
        <v>0</v>
      </c>
      <c r="T171" s="168">
        <f t="shared" si="18"/>
        <v>0</v>
      </c>
      <c r="AR171" s="169" t="s">
        <v>245</v>
      </c>
      <c r="AT171" s="169" t="s">
        <v>241</v>
      </c>
      <c r="AU171" s="169" t="s">
        <v>78</v>
      </c>
      <c r="AY171" s="13" t="s">
        <v>239</v>
      </c>
      <c r="BE171" s="97">
        <f t="shared" si="19"/>
        <v>0</v>
      </c>
      <c r="BF171" s="97">
        <f t="shared" si="20"/>
        <v>0</v>
      </c>
      <c r="BG171" s="97">
        <f t="shared" si="21"/>
        <v>0</v>
      </c>
      <c r="BH171" s="97">
        <f t="shared" si="22"/>
        <v>0</v>
      </c>
      <c r="BI171" s="97">
        <f t="shared" si="23"/>
        <v>0</v>
      </c>
      <c r="BJ171" s="13" t="s">
        <v>83</v>
      </c>
      <c r="BK171" s="97">
        <f t="shared" si="24"/>
        <v>0</v>
      </c>
      <c r="BL171" s="13" t="s">
        <v>245</v>
      </c>
      <c r="BM171" s="169" t="s">
        <v>530</v>
      </c>
    </row>
    <row r="172" spans="2:65" s="1" customFormat="1" ht="16.5" customHeight="1" x14ac:dyDescent="0.2">
      <c r="B172" s="131"/>
      <c r="C172" s="158" t="s">
        <v>391</v>
      </c>
      <c r="D172" s="158" t="s">
        <v>241</v>
      </c>
      <c r="E172" s="159" t="s">
        <v>3076</v>
      </c>
      <c r="F172" s="160" t="s">
        <v>3077</v>
      </c>
      <c r="G172" s="161" t="s">
        <v>3070</v>
      </c>
      <c r="H172" s="162">
        <v>1</v>
      </c>
      <c r="I172" s="163"/>
      <c r="J172" s="164">
        <f t="shared" si="15"/>
        <v>0</v>
      </c>
      <c r="K172" s="165"/>
      <c r="L172" s="30"/>
      <c r="M172" s="166" t="s">
        <v>1</v>
      </c>
      <c r="N172" s="130" t="s">
        <v>37</v>
      </c>
      <c r="P172" s="167">
        <f t="shared" si="16"/>
        <v>0</v>
      </c>
      <c r="Q172" s="167">
        <v>0</v>
      </c>
      <c r="R172" s="167">
        <f t="shared" si="17"/>
        <v>0</v>
      </c>
      <c r="S172" s="167">
        <v>0</v>
      </c>
      <c r="T172" s="168">
        <f t="shared" si="18"/>
        <v>0</v>
      </c>
      <c r="AR172" s="169" t="s">
        <v>245</v>
      </c>
      <c r="AT172" s="169" t="s">
        <v>241</v>
      </c>
      <c r="AU172" s="169" t="s">
        <v>78</v>
      </c>
      <c r="AY172" s="13" t="s">
        <v>239</v>
      </c>
      <c r="BE172" s="97">
        <f t="shared" si="19"/>
        <v>0</v>
      </c>
      <c r="BF172" s="97">
        <f t="shared" si="20"/>
        <v>0</v>
      </c>
      <c r="BG172" s="97">
        <f t="shared" si="21"/>
        <v>0</v>
      </c>
      <c r="BH172" s="97">
        <f t="shared" si="22"/>
        <v>0</v>
      </c>
      <c r="BI172" s="97">
        <f t="shared" si="23"/>
        <v>0</v>
      </c>
      <c r="BJ172" s="13" t="s">
        <v>83</v>
      </c>
      <c r="BK172" s="97">
        <f t="shared" si="24"/>
        <v>0</v>
      </c>
      <c r="BL172" s="13" t="s">
        <v>245</v>
      </c>
      <c r="BM172" s="169" t="s">
        <v>537</v>
      </c>
    </row>
    <row r="173" spans="2:65" s="1" customFormat="1" ht="16.5" customHeight="1" x14ac:dyDescent="0.2">
      <c r="B173" s="131"/>
      <c r="C173" s="170" t="s">
        <v>395</v>
      </c>
      <c r="D173" s="170" t="s">
        <v>275</v>
      </c>
      <c r="E173" s="171" t="s">
        <v>2998</v>
      </c>
      <c r="F173" s="172" t="s">
        <v>3146</v>
      </c>
      <c r="G173" s="173" t="s">
        <v>353</v>
      </c>
      <c r="H173" s="174">
        <v>1</v>
      </c>
      <c r="I173" s="175"/>
      <c r="J173" s="176">
        <f t="shared" si="15"/>
        <v>0</v>
      </c>
      <c r="K173" s="177"/>
      <c r="L173" s="178"/>
      <c r="M173" s="179" t="s">
        <v>1</v>
      </c>
      <c r="N173" s="180" t="s">
        <v>37</v>
      </c>
      <c r="P173" s="167">
        <f t="shared" si="16"/>
        <v>0</v>
      </c>
      <c r="Q173" s="167">
        <v>0</v>
      </c>
      <c r="R173" s="167">
        <f t="shared" si="17"/>
        <v>0</v>
      </c>
      <c r="S173" s="167">
        <v>0</v>
      </c>
      <c r="T173" s="168">
        <f t="shared" si="18"/>
        <v>0</v>
      </c>
      <c r="AR173" s="169" t="s">
        <v>270</v>
      </c>
      <c r="AT173" s="169" t="s">
        <v>275</v>
      </c>
      <c r="AU173" s="169" t="s">
        <v>78</v>
      </c>
      <c r="AY173" s="13" t="s">
        <v>239</v>
      </c>
      <c r="BE173" s="97">
        <f t="shared" si="19"/>
        <v>0</v>
      </c>
      <c r="BF173" s="97">
        <f t="shared" si="20"/>
        <v>0</v>
      </c>
      <c r="BG173" s="97">
        <f t="shared" si="21"/>
        <v>0</v>
      </c>
      <c r="BH173" s="97">
        <f t="shared" si="22"/>
        <v>0</v>
      </c>
      <c r="BI173" s="97">
        <f t="shared" si="23"/>
        <v>0</v>
      </c>
      <c r="BJ173" s="13" t="s">
        <v>83</v>
      </c>
      <c r="BK173" s="97">
        <f t="shared" si="24"/>
        <v>0</v>
      </c>
      <c r="BL173" s="13" t="s">
        <v>245</v>
      </c>
      <c r="BM173" s="169" t="s">
        <v>544</v>
      </c>
    </row>
    <row r="174" spans="2:65" s="1" customFormat="1" ht="16.5" customHeight="1" x14ac:dyDescent="0.2">
      <c r="B174" s="131"/>
      <c r="C174" s="170" t="s">
        <v>399</v>
      </c>
      <c r="D174" s="170" t="s">
        <v>275</v>
      </c>
      <c r="E174" s="171" t="s">
        <v>3008</v>
      </c>
      <c r="F174" s="172" t="s">
        <v>3147</v>
      </c>
      <c r="G174" s="173" t="s">
        <v>353</v>
      </c>
      <c r="H174" s="174">
        <v>1</v>
      </c>
      <c r="I174" s="175"/>
      <c r="J174" s="176">
        <f t="shared" si="15"/>
        <v>0</v>
      </c>
      <c r="K174" s="177"/>
      <c r="L174" s="178"/>
      <c r="M174" s="179" t="s">
        <v>1</v>
      </c>
      <c r="N174" s="180" t="s">
        <v>37</v>
      </c>
      <c r="P174" s="167">
        <f t="shared" si="16"/>
        <v>0</v>
      </c>
      <c r="Q174" s="167">
        <v>0</v>
      </c>
      <c r="R174" s="167">
        <f t="shared" si="17"/>
        <v>0</v>
      </c>
      <c r="S174" s="167">
        <v>0</v>
      </c>
      <c r="T174" s="168">
        <f t="shared" si="18"/>
        <v>0</v>
      </c>
      <c r="AR174" s="169" t="s">
        <v>270</v>
      </c>
      <c r="AT174" s="169" t="s">
        <v>275</v>
      </c>
      <c r="AU174" s="169" t="s">
        <v>78</v>
      </c>
      <c r="AY174" s="13" t="s">
        <v>239</v>
      </c>
      <c r="BE174" s="97">
        <f t="shared" si="19"/>
        <v>0</v>
      </c>
      <c r="BF174" s="97">
        <f t="shared" si="20"/>
        <v>0</v>
      </c>
      <c r="BG174" s="97">
        <f t="shared" si="21"/>
        <v>0</v>
      </c>
      <c r="BH174" s="97">
        <f t="shared" si="22"/>
        <v>0</v>
      </c>
      <c r="BI174" s="97">
        <f t="shared" si="23"/>
        <v>0</v>
      </c>
      <c r="BJ174" s="13" t="s">
        <v>83</v>
      </c>
      <c r="BK174" s="97">
        <f t="shared" si="24"/>
        <v>0</v>
      </c>
      <c r="BL174" s="13" t="s">
        <v>245</v>
      </c>
      <c r="BM174" s="169" t="s">
        <v>552</v>
      </c>
    </row>
    <row r="175" spans="2:65" s="1" customFormat="1" ht="16.5" customHeight="1" x14ac:dyDescent="0.2">
      <c r="B175" s="131"/>
      <c r="C175" s="158" t="s">
        <v>403</v>
      </c>
      <c r="D175" s="158" t="s">
        <v>241</v>
      </c>
      <c r="E175" s="159" t="s">
        <v>3148</v>
      </c>
      <c r="F175" s="160" t="s">
        <v>3149</v>
      </c>
      <c r="G175" s="161" t="s">
        <v>353</v>
      </c>
      <c r="H175" s="162">
        <v>1</v>
      </c>
      <c r="I175" s="163"/>
      <c r="J175" s="164">
        <f t="shared" si="15"/>
        <v>0</v>
      </c>
      <c r="K175" s="165"/>
      <c r="L175" s="30"/>
      <c r="M175" s="166" t="s">
        <v>1</v>
      </c>
      <c r="N175" s="130" t="s">
        <v>37</v>
      </c>
      <c r="P175" s="167">
        <f t="shared" si="16"/>
        <v>0</v>
      </c>
      <c r="Q175" s="167">
        <v>0</v>
      </c>
      <c r="R175" s="167">
        <f t="shared" si="17"/>
        <v>0</v>
      </c>
      <c r="S175" s="167">
        <v>0</v>
      </c>
      <c r="T175" s="168">
        <f t="shared" si="18"/>
        <v>0</v>
      </c>
      <c r="AR175" s="169" t="s">
        <v>245</v>
      </c>
      <c r="AT175" s="169" t="s">
        <v>241</v>
      </c>
      <c r="AU175" s="169" t="s">
        <v>78</v>
      </c>
      <c r="AY175" s="13" t="s">
        <v>239</v>
      </c>
      <c r="BE175" s="97">
        <f t="shared" si="19"/>
        <v>0</v>
      </c>
      <c r="BF175" s="97">
        <f t="shared" si="20"/>
        <v>0</v>
      </c>
      <c r="BG175" s="97">
        <f t="shared" si="21"/>
        <v>0</v>
      </c>
      <c r="BH175" s="97">
        <f t="shared" si="22"/>
        <v>0</v>
      </c>
      <c r="BI175" s="97">
        <f t="shared" si="23"/>
        <v>0</v>
      </c>
      <c r="BJ175" s="13" t="s">
        <v>83</v>
      </c>
      <c r="BK175" s="97">
        <f t="shared" si="24"/>
        <v>0</v>
      </c>
      <c r="BL175" s="13" t="s">
        <v>245</v>
      </c>
      <c r="BM175" s="169" t="s">
        <v>560</v>
      </c>
    </row>
    <row r="176" spans="2:65" s="1" customFormat="1" ht="16.5" customHeight="1" x14ac:dyDescent="0.2">
      <c r="B176" s="131"/>
      <c r="C176" s="158" t="s">
        <v>407</v>
      </c>
      <c r="D176" s="158" t="s">
        <v>241</v>
      </c>
      <c r="E176" s="159" t="s">
        <v>3150</v>
      </c>
      <c r="F176" s="160" t="s">
        <v>3151</v>
      </c>
      <c r="G176" s="161" t="s">
        <v>353</v>
      </c>
      <c r="H176" s="162">
        <v>1</v>
      </c>
      <c r="I176" s="163"/>
      <c r="J176" s="164">
        <f t="shared" si="15"/>
        <v>0</v>
      </c>
      <c r="K176" s="165"/>
      <c r="L176" s="30"/>
      <c r="M176" s="166" t="s">
        <v>1</v>
      </c>
      <c r="N176" s="130" t="s">
        <v>37</v>
      </c>
      <c r="P176" s="167">
        <f t="shared" si="16"/>
        <v>0</v>
      </c>
      <c r="Q176" s="167">
        <v>0</v>
      </c>
      <c r="R176" s="167">
        <f t="shared" si="17"/>
        <v>0</v>
      </c>
      <c r="S176" s="167">
        <v>0</v>
      </c>
      <c r="T176" s="168">
        <f t="shared" si="18"/>
        <v>0</v>
      </c>
      <c r="AR176" s="169" t="s">
        <v>245</v>
      </c>
      <c r="AT176" s="169" t="s">
        <v>241</v>
      </c>
      <c r="AU176" s="169" t="s">
        <v>78</v>
      </c>
      <c r="AY176" s="13" t="s">
        <v>239</v>
      </c>
      <c r="BE176" s="97">
        <f t="shared" si="19"/>
        <v>0</v>
      </c>
      <c r="BF176" s="97">
        <f t="shared" si="20"/>
        <v>0</v>
      </c>
      <c r="BG176" s="97">
        <f t="shared" si="21"/>
        <v>0</v>
      </c>
      <c r="BH176" s="97">
        <f t="shared" si="22"/>
        <v>0</v>
      </c>
      <c r="BI176" s="97">
        <f t="shared" si="23"/>
        <v>0</v>
      </c>
      <c r="BJ176" s="13" t="s">
        <v>83</v>
      </c>
      <c r="BK176" s="97">
        <f t="shared" si="24"/>
        <v>0</v>
      </c>
      <c r="BL176" s="13" t="s">
        <v>245</v>
      </c>
      <c r="BM176" s="169" t="s">
        <v>568</v>
      </c>
    </row>
    <row r="177" spans="2:65" s="1" customFormat="1" ht="16.5" customHeight="1" x14ac:dyDescent="0.2">
      <c r="B177" s="131"/>
      <c r="C177" s="158" t="s">
        <v>411</v>
      </c>
      <c r="D177" s="158" t="s">
        <v>241</v>
      </c>
      <c r="E177" s="159" t="s">
        <v>3078</v>
      </c>
      <c r="F177" s="160" t="s">
        <v>3079</v>
      </c>
      <c r="G177" s="161" t="s">
        <v>331</v>
      </c>
      <c r="H177" s="162">
        <v>103</v>
      </c>
      <c r="I177" s="163"/>
      <c r="J177" s="164">
        <f t="shared" si="15"/>
        <v>0</v>
      </c>
      <c r="K177" s="165"/>
      <c r="L177" s="30"/>
      <c r="M177" s="166" t="s">
        <v>1</v>
      </c>
      <c r="N177" s="130" t="s">
        <v>37</v>
      </c>
      <c r="P177" s="167">
        <f t="shared" si="16"/>
        <v>0</v>
      </c>
      <c r="Q177" s="167">
        <v>0</v>
      </c>
      <c r="R177" s="167">
        <f t="shared" si="17"/>
        <v>0</v>
      </c>
      <c r="S177" s="167">
        <v>0</v>
      </c>
      <c r="T177" s="168">
        <f t="shared" si="18"/>
        <v>0</v>
      </c>
      <c r="AR177" s="169" t="s">
        <v>245</v>
      </c>
      <c r="AT177" s="169" t="s">
        <v>241</v>
      </c>
      <c r="AU177" s="169" t="s">
        <v>78</v>
      </c>
      <c r="AY177" s="13" t="s">
        <v>239</v>
      </c>
      <c r="BE177" s="97">
        <f t="shared" si="19"/>
        <v>0</v>
      </c>
      <c r="BF177" s="97">
        <f t="shared" si="20"/>
        <v>0</v>
      </c>
      <c r="BG177" s="97">
        <f t="shared" si="21"/>
        <v>0</v>
      </c>
      <c r="BH177" s="97">
        <f t="shared" si="22"/>
        <v>0</v>
      </c>
      <c r="BI177" s="97">
        <f t="shared" si="23"/>
        <v>0</v>
      </c>
      <c r="BJ177" s="13" t="s">
        <v>83</v>
      </c>
      <c r="BK177" s="97">
        <f t="shared" si="24"/>
        <v>0</v>
      </c>
      <c r="BL177" s="13" t="s">
        <v>245</v>
      </c>
      <c r="BM177" s="169" t="s">
        <v>576</v>
      </c>
    </row>
    <row r="178" spans="2:65" s="1" customFormat="1" ht="24.2" customHeight="1" x14ac:dyDescent="0.2">
      <c r="B178" s="131"/>
      <c r="C178" s="158" t="s">
        <v>415</v>
      </c>
      <c r="D178" s="158" t="s">
        <v>241</v>
      </c>
      <c r="E178" s="159" t="s">
        <v>3080</v>
      </c>
      <c r="F178" s="160" t="s">
        <v>3081</v>
      </c>
      <c r="G178" s="161" t="s">
        <v>331</v>
      </c>
      <c r="H178" s="162">
        <v>103</v>
      </c>
      <c r="I178" s="163"/>
      <c r="J178" s="164">
        <f t="shared" si="15"/>
        <v>0</v>
      </c>
      <c r="K178" s="165"/>
      <c r="L178" s="30"/>
      <c r="M178" s="166" t="s">
        <v>1</v>
      </c>
      <c r="N178" s="130" t="s">
        <v>37</v>
      </c>
      <c r="P178" s="167">
        <f t="shared" si="16"/>
        <v>0</v>
      </c>
      <c r="Q178" s="167">
        <v>0</v>
      </c>
      <c r="R178" s="167">
        <f t="shared" si="17"/>
        <v>0</v>
      </c>
      <c r="S178" s="167">
        <v>0</v>
      </c>
      <c r="T178" s="168">
        <f t="shared" si="18"/>
        <v>0</v>
      </c>
      <c r="AR178" s="169" t="s">
        <v>245</v>
      </c>
      <c r="AT178" s="169" t="s">
        <v>241</v>
      </c>
      <c r="AU178" s="169" t="s">
        <v>78</v>
      </c>
      <c r="AY178" s="13" t="s">
        <v>239</v>
      </c>
      <c r="BE178" s="97">
        <f t="shared" si="19"/>
        <v>0</v>
      </c>
      <c r="BF178" s="97">
        <f t="shared" si="20"/>
        <v>0</v>
      </c>
      <c r="BG178" s="97">
        <f t="shared" si="21"/>
        <v>0</v>
      </c>
      <c r="BH178" s="97">
        <f t="shared" si="22"/>
        <v>0</v>
      </c>
      <c r="BI178" s="97">
        <f t="shared" si="23"/>
        <v>0</v>
      </c>
      <c r="BJ178" s="13" t="s">
        <v>83</v>
      </c>
      <c r="BK178" s="97">
        <f t="shared" si="24"/>
        <v>0</v>
      </c>
      <c r="BL178" s="13" t="s">
        <v>245</v>
      </c>
      <c r="BM178" s="169" t="s">
        <v>584</v>
      </c>
    </row>
    <row r="179" spans="2:65" s="1" customFormat="1" ht="24.2" customHeight="1" x14ac:dyDescent="0.2">
      <c r="B179" s="131"/>
      <c r="C179" s="158" t="s">
        <v>419</v>
      </c>
      <c r="D179" s="158" t="s">
        <v>241</v>
      </c>
      <c r="E179" s="159" t="s">
        <v>3084</v>
      </c>
      <c r="F179" s="160" t="s">
        <v>3085</v>
      </c>
      <c r="G179" s="161" t="s">
        <v>1082</v>
      </c>
      <c r="H179" s="199">
        <v>0.7</v>
      </c>
      <c r="I179" s="163"/>
      <c r="J179" s="164">
        <f t="shared" si="15"/>
        <v>0</v>
      </c>
      <c r="K179" s="165"/>
      <c r="L179" s="30"/>
      <c r="M179" s="166" t="s">
        <v>1</v>
      </c>
      <c r="N179" s="130" t="s">
        <v>37</v>
      </c>
      <c r="P179" s="167">
        <f t="shared" si="16"/>
        <v>0</v>
      </c>
      <c r="Q179" s="167">
        <v>0</v>
      </c>
      <c r="R179" s="167">
        <f t="shared" si="17"/>
        <v>0</v>
      </c>
      <c r="S179" s="167">
        <v>0</v>
      </c>
      <c r="T179" s="168">
        <f t="shared" si="18"/>
        <v>0</v>
      </c>
      <c r="AR179" s="169" t="s">
        <v>245</v>
      </c>
      <c r="AT179" s="169" t="s">
        <v>241</v>
      </c>
      <c r="AU179" s="169" t="s">
        <v>78</v>
      </c>
      <c r="AY179" s="13" t="s">
        <v>239</v>
      </c>
      <c r="BE179" s="97">
        <f t="shared" si="19"/>
        <v>0</v>
      </c>
      <c r="BF179" s="97">
        <f t="shared" si="20"/>
        <v>0</v>
      </c>
      <c r="BG179" s="97">
        <f t="shared" si="21"/>
        <v>0</v>
      </c>
      <c r="BH179" s="97">
        <f t="shared" si="22"/>
        <v>0</v>
      </c>
      <c r="BI179" s="97">
        <f t="shared" si="23"/>
        <v>0</v>
      </c>
      <c r="BJ179" s="13" t="s">
        <v>83</v>
      </c>
      <c r="BK179" s="97">
        <f t="shared" si="24"/>
        <v>0</v>
      </c>
      <c r="BL179" s="13" t="s">
        <v>245</v>
      </c>
      <c r="BM179" s="169" t="s">
        <v>592</v>
      </c>
    </row>
    <row r="180" spans="2:65" s="1" customFormat="1" ht="24.2" customHeight="1" x14ac:dyDescent="0.2">
      <c r="B180" s="131"/>
      <c r="C180" s="158" t="s">
        <v>423</v>
      </c>
      <c r="D180" s="158" t="s">
        <v>241</v>
      </c>
      <c r="E180" s="159" t="s">
        <v>3086</v>
      </c>
      <c r="F180" s="160" t="s">
        <v>2870</v>
      </c>
      <c r="G180" s="161" t="s">
        <v>1082</v>
      </c>
      <c r="H180" s="199">
        <v>0.75</v>
      </c>
      <c r="I180" s="163"/>
      <c r="J180" s="164">
        <f t="shared" si="15"/>
        <v>0</v>
      </c>
      <c r="K180" s="165"/>
      <c r="L180" s="30"/>
      <c r="M180" s="166" t="s">
        <v>1</v>
      </c>
      <c r="N180" s="130" t="s">
        <v>37</v>
      </c>
      <c r="P180" s="167">
        <f t="shared" si="16"/>
        <v>0</v>
      </c>
      <c r="Q180" s="167">
        <v>0</v>
      </c>
      <c r="R180" s="167">
        <f t="shared" si="17"/>
        <v>0</v>
      </c>
      <c r="S180" s="167">
        <v>0</v>
      </c>
      <c r="T180" s="168">
        <f t="shared" si="18"/>
        <v>0</v>
      </c>
      <c r="AR180" s="169" t="s">
        <v>245</v>
      </c>
      <c r="AT180" s="169" t="s">
        <v>241</v>
      </c>
      <c r="AU180" s="169" t="s">
        <v>78</v>
      </c>
      <c r="AY180" s="13" t="s">
        <v>239</v>
      </c>
      <c r="BE180" s="97">
        <f t="shared" si="19"/>
        <v>0</v>
      </c>
      <c r="BF180" s="97">
        <f t="shared" si="20"/>
        <v>0</v>
      </c>
      <c r="BG180" s="97">
        <f t="shared" si="21"/>
        <v>0</v>
      </c>
      <c r="BH180" s="97">
        <f t="shared" si="22"/>
        <v>0</v>
      </c>
      <c r="BI180" s="97">
        <f t="shared" si="23"/>
        <v>0</v>
      </c>
      <c r="BJ180" s="13" t="s">
        <v>83</v>
      </c>
      <c r="BK180" s="97">
        <f t="shared" si="24"/>
        <v>0</v>
      </c>
      <c r="BL180" s="13" t="s">
        <v>245</v>
      </c>
      <c r="BM180" s="169" t="s">
        <v>600</v>
      </c>
    </row>
    <row r="181" spans="2:65" s="11" customFormat="1" ht="25.9" customHeight="1" x14ac:dyDescent="0.2">
      <c r="B181" s="146"/>
      <c r="D181" s="147" t="s">
        <v>70</v>
      </c>
      <c r="E181" s="148" t="s">
        <v>3112</v>
      </c>
      <c r="F181" s="148" t="s">
        <v>2872</v>
      </c>
      <c r="I181" s="149"/>
      <c r="J181" s="150">
        <f>BK181</f>
        <v>0</v>
      </c>
      <c r="L181" s="146"/>
      <c r="M181" s="151"/>
      <c r="P181" s="152">
        <f>SUM(P182:P197)</f>
        <v>0</v>
      </c>
      <c r="R181" s="152">
        <f>SUM(R182:R197)</f>
        <v>0</v>
      </c>
      <c r="T181" s="153">
        <f>SUM(T182:T197)</f>
        <v>0</v>
      </c>
      <c r="AR181" s="147" t="s">
        <v>78</v>
      </c>
      <c r="AT181" s="154" t="s">
        <v>70</v>
      </c>
      <c r="AU181" s="154" t="s">
        <v>71</v>
      </c>
      <c r="AY181" s="147" t="s">
        <v>239</v>
      </c>
      <c r="BK181" s="155">
        <f>SUM(BK182:BK197)</f>
        <v>0</v>
      </c>
    </row>
    <row r="182" spans="2:65" s="1" customFormat="1" ht="24.2" customHeight="1" x14ac:dyDescent="0.2">
      <c r="B182" s="131"/>
      <c r="C182" s="170" t="s">
        <v>427</v>
      </c>
      <c r="D182" s="170" t="s">
        <v>275</v>
      </c>
      <c r="E182" s="171" t="s">
        <v>3010</v>
      </c>
      <c r="F182" s="172" t="s">
        <v>3152</v>
      </c>
      <c r="G182" s="173" t="s">
        <v>353</v>
      </c>
      <c r="H182" s="174">
        <v>1</v>
      </c>
      <c r="I182" s="175"/>
      <c r="J182" s="176">
        <f t="shared" ref="J182:J197" si="25">ROUND(I182*H182,2)</f>
        <v>0</v>
      </c>
      <c r="K182" s="177"/>
      <c r="L182" s="178"/>
      <c r="M182" s="179" t="s">
        <v>1</v>
      </c>
      <c r="N182" s="180" t="s">
        <v>37</v>
      </c>
      <c r="P182" s="167">
        <f t="shared" ref="P182:P197" si="26">O182*H182</f>
        <v>0</v>
      </c>
      <c r="Q182" s="167">
        <v>0</v>
      </c>
      <c r="R182" s="167">
        <f t="shared" ref="R182:R197" si="27">Q182*H182</f>
        <v>0</v>
      </c>
      <c r="S182" s="167">
        <v>0</v>
      </c>
      <c r="T182" s="168">
        <f t="shared" ref="T182:T197" si="28">S182*H182</f>
        <v>0</v>
      </c>
      <c r="AR182" s="169" t="s">
        <v>270</v>
      </c>
      <c r="AT182" s="169" t="s">
        <v>275</v>
      </c>
      <c r="AU182" s="169" t="s">
        <v>78</v>
      </c>
      <c r="AY182" s="13" t="s">
        <v>239</v>
      </c>
      <c r="BE182" s="97">
        <f t="shared" ref="BE182:BE197" si="29">IF(N182="základná",J182,0)</f>
        <v>0</v>
      </c>
      <c r="BF182" s="97">
        <f t="shared" ref="BF182:BF197" si="30">IF(N182="znížená",J182,0)</f>
        <v>0</v>
      </c>
      <c r="BG182" s="97">
        <f t="shared" ref="BG182:BG197" si="31">IF(N182="zákl. prenesená",J182,0)</f>
        <v>0</v>
      </c>
      <c r="BH182" s="97">
        <f t="shared" ref="BH182:BH197" si="32">IF(N182="zníž. prenesená",J182,0)</f>
        <v>0</v>
      </c>
      <c r="BI182" s="97">
        <f t="shared" ref="BI182:BI197" si="33">IF(N182="nulová",J182,0)</f>
        <v>0</v>
      </c>
      <c r="BJ182" s="13" t="s">
        <v>83</v>
      </c>
      <c r="BK182" s="97">
        <f t="shared" ref="BK182:BK197" si="34">ROUND(I182*H182,2)</f>
        <v>0</v>
      </c>
      <c r="BL182" s="13" t="s">
        <v>245</v>
      </c>
      <c r="BM182" s="169" t="s">
        <v>608</v>
      </c>
    </row>
    <row r="183" spans="2:65" s="1" customFormat="1" ht="24.2" customHeight="1" x14ac:dyDescent="0.2">
      <c r="B183" s="131"/>
      <c r="C183" s="158" t="s">
        <v>431</v>
      </c>
      <c r="D183" s="158" t="s">
        <v>241</v>
      </c>
      <c r="E183" s="159" t="s">
        <v>3153</v>
      </c>
      <c r="F183" s="160" t="s">
        <v>3154</v>
      </c>
      <c r="G183" s="161" t="s">
        <v>353</v>
      </c>
      <c r="H183" s="162">
        <v>1</v>
      </c>
      <c r="I183" s="163"/>
      <c r="J183" s="164">
        <f t="shared" si="25"/>
        <v>0</v>
      </c>
      <c r="K183" s="165"/>
      <c r="L183" s="30"/>
      <c r="M183" s="166" t="s">
        <v>1</v>
      </c>
      <c r="N183" s="130" t="s">
        <v>37</v>
      </c>
      <c r="P183" s="167">
        <f t="shared" si="26"/>
        <v>0</v>
      </c>
      <c r="Q183" s="167">
        <v>0</v>
      </c>
      <c r="R183" s="167">
        <f t="shared" si="27"/>
        <v>0</v>
      </c>
      <c r="S183" s="167">
        <v>0</v>
      </c>
      <c r="T183" s="168">
        <f t="shared" si="28"/>
        <v>0</v>
      </c>
      <c r="AR183" s="169" t="s">
        <v>245</v>
      </c>
      <c r="AT183" s="169" t="s">
        <v>241</v>
      </c>
      <c r="AU183" s="169" t="s">
        <v>78</v>
      </c>
      <c r="AY183" s="13" t="s">
        <v>239</v>
      </c>
      <c r="BE183" s="97">
        <f t="shared" si="29"/>
        <v>0</v>
      </c>
      <c r="BF183" s="97">
        <f t="shared" si="30"/>
        <v>0</v>
      </c>
      <c r="BG183" s="97">
        <f t="shared" si="31"/>
        <v>0</v>
      </c>
      <c r="BH183" s="97">
        <f t="shared" si="32"/>
        <v>0</v>
      </c>
      <c r="BI183" s="97">
        <f t="shared" si="33"/>
        <v>0</v>
      </c>
      <c r="BJ183" s="13" t="s">
        <v>83</v>
      </c>
      <c r="BK183" s="97">
        <f t="shared" si="34"/>
        <v>0</v>
      </c>
      <c r="BL183" s="13" t="s">
        <v>245</v>
      </c>
      <c r="BM183" s="169" t="s">
        <v>616</v>
      </c>
    </row>
    <row r="184" spans="2:65" s="1" customFormat="1" ht="24.2" customHeight="1" x14ac:dyDescent="0.2">
      <c r="B184" s="131"/>
      <c r="C184" s="170" t="s">
        <v>435</v>
      </c>
      <c r="D184" s="170" t="s">
        <v>275</v>
      </c>
      <c r="E184" s="171" t="s">
        <v>3014</v>
      </c>
      <c r="F184" s="172" t="s">
        <v>3155</v>
      </c>
      <c r="G184" s="173" t="s">
        <v>3156</v>
      </c>
      <c r="H184" s="174">
        <v>2</v>
      </c>
      <c r="I184" s="175"/>
      <c r="J184" s="176">
        <f t="shared" si="25"/>
        <v>0</v>
      </c>
      <c r="K184" s="177"/>
      <c r="L184" s="178"/>
      <c r="M184" s="179" t="s">
        <v>1</v>
      </c>
      <c r="N184" s="180" t="s">
        <v>37</v>
      </c>
      <c r="P184" s="167">
        <f t="shared" si="26"/>
        <v>0</v>
      </c>
      <c r="Q184" s="167">
        <v>0</v>
      </c>
      <c r="R184" s="167">
        <f t="shared" si="27"/>
        <v>0</v>
      </c>
      <c r="S184" s="167">
        <v>0</v>
      </c>
      <c r="T184" s="168">
        <f t="shared" si="28"/>
        <v>0</v>
      </c>
      <c r="AR184" s="169" t="s">
        <v>270</v>
      </c>
      <c r="AT184" s="169" t="s">
        <v>275</v>
      </c>
      <c r="AU184" s="169" t="s">
        <v>78</v>
      </c>
      <c r="AY184" s="13" t="s">
        <v>239</v>
      </c>
      <c r="BE184" s="97">
        <f t="shared" si="29"/>
        <v>0</v>
      </c>
      <c r="BF184" s="97">
        <f t="shared" si="30"/>
        <v>0</v>
      </c>
      <c r="BG184" s="97">
        <f t="shared" si="31"/>
        <v>0</v>
      </c>
      <c r="BH184" s="97">
        <f t="shared" si="32"/>
        <v>0</v>
      </c>
      <c r="BI184" s="97">
        <f t="shared" si="33"/>
        <v>0</v>
      </c>
      <c r="BJ184" s="13" t="s">
        <v>83</v>
      </c>
      <c r="BK184" s="97">
        <f t="shared" si="34"/>
        <v>0</v>
      </c>
      <c r="BL184" s="13" t="s">
        <v>245</v>
      </c>
      <c r="BM184" s="169" t="s">
        <v>624</v>
      </c>
    </row>
    <row r="185" spans="2:65" s="1" customFormat="1" ht="24.2" customHeight="1" x14ac:dyDescent="0.2">
      <c r="B185" s="131"/>
      <c r="C185" s="170" t="s">
        <v>439</v>
      </c>
      <c r="D185" s="170" t="s">
        <v>275</v>
      </c>
      <c r="E185" s="171" t="s">
        <v>3015</v>
      </c>
      <c r="F185" s="172" t="s">
        <v>3157</v>
      </c>
      <c r="G185" s="173" t="s">
        <v>3156</v>
      </c>
      <c r="H185" s="174">
        <v>2</v>
      </c>
      <c r="I185" s="175"/>
      <c r="J185" s="176">
        <f t="shared" si="25"/>
        <v>0</v>
      </c>
      <c r="K185" s="177"/>
      <c r="L185" s="178"/>
      <c r="M185" s="179" t="s">
        <v>1</v>
      </c>
      <c r="N185" s="180" t="s">
        <v>37</v>
      </c>
      <c r="P185" s="167">
        <f t="shared" si="26"/>
        <v>0</v>
      </c>
      <c r="Q185" s="167">
        <v>0</v>
      </c>
      <c r="R185" s="167">
        <f t="shared" si="27"/>
        <v>0</v>
      </c>
      <c r="S185" s="167">
        <v>0</v>
      </c>
      <c r="T185" s="168">
        <f t="shared" si="28"/>
        <v>0</v>
      </c>
      <c r="AR185" s="169" t="s">
        <v>270</v>
      </c>
      <c r="AT185" s="169" t="s">
        <v>275</v>
      </c>
      <c r="AU185" s="169" t="s">
        <v>78</v>
      </c>
      <c r="AY185" s="13" t="s">
        <v>239</v>
      </c>
      <c r="BE185" s="97">
        <f t="shared" si="29"/>
        <v>0</v>
      </c>
      <c r="BF185" s="97">
        <f t="shared" si="30"/>
        <v>0</v>
      </c>
      <c r="BG185" s="97">
        <f t="shared" si="31"/>
        <v>0</v>
      </c>
      <c r="BH185" s="97">
        <f t="shared" si="32"/>
        <v>0</v>
      </c>
      <c r="BI185" s="97">
        <f t="shared" si="33"/>
        <v>0</v>
      </c>
      <c r="BJ185" s="13" t="s">
        <v>83</v>
      </c>
      <c r="BK185" s="97">
        <f t="shared" si="34"/>
        <v>0</v>
      </c>
      <c r="BL185" s="13" t="s">
        <v>245</v>
      </c>
      <c r="BM185" s="169" t="s">
        <v>632</v>
      </c>
    </row>
    <row r="186" spans="2:65" s="1" customFormat="1" ht="24.2" customHeight="1" x14ac:dyDescent="0.2">
      <c r="B186" s="131"/>
      <c r="C186" s="158" t="s">
        <v>443</v>
      </c>
      <c r="D186" s="158" t="s">
        <v>241</v>
      </c>
      <c r="E186" s="159" t="s">
        <v>3158</v>
      </c>
      <c r="F186" s="160" t="s">
        <v>3159</v>
      </c>
      <c r="G186" s="161" t="s">
        <v>353</v>
      </c>
      <c r="H186" s="162">
        <v>4</v>
      </c>
      <c r="I186" s="163"/>
      <c r="J186" s="164">
        <f t="shared" si="25"/>
        <v>0</v>
      </c>
      <c r="K186" s="165"/>
      <c r="L186" s="30"/>
      <c r="M186" s="166" t="s">
        <v>1</v>
      </c>
      <c r="N186" s="130" t="s">
        <v>37</v>
      </c>
      <c r="P186" s="167">
        <f t="shared" si="26"/>
        <v>0</v>
      </c>
      <c r="Q186" s="167">
        <v>0</v>
      </c>
      <c r="R186" s="167">
        <f t="shared" si="27"/>
        <v>0</v>
      </c>
      <c r="S186" s="167">
        <v>0</v>
      </c>
      <c r="T186" s="168">
        <f t="shared" si="28"/>
        <v>0</v>
      </c>
      <c r="AR186" s="169" t="s">
        <v>245</v>
      </c>
      <c r="AT186" s="169" t="s">
        <v>241</v>
      </c>
      <c r="AU186" s="169" t="s">
        <v>78</v>
      </c>
      <c r="AY186" s="13" t="s">
        <v>239</v>
      </c>
      <c r="BE186" s="97">
        <f t="shared" si="29"/>
        <v>0</v>
      </c>
      <c r="BF186" s="97">
        <f t="shared" si="30"/>
        <v>0</v>
      </c>
      <c r="BG186" s="97">
        <f t="shared" si="31"/>
        <v>0</v>
      </c>
      <c r="BH186" s="97">
        <f t="shared" si="32"/>
        <v>0</v>
      </c>
      <c r="BI186" s="97">
        <f t="shared" si="33"/>
        <v>0</v>
      </c>
      <c r="BJ186" s="13" t="s">
        <v>83</v>
      </c>
      <c r="BK186" s="97">
        <f t="shared" si="34"/>
        <v>0</v>
      </c>
      <c r="BL186" s="13" t="s">
        <v>245</v>
      </c>
      <c r="BM186" s="169" t="s">
        <v>640</v>
      </c>
    </row>
    <row r="187" spans="2:65" s="1" customFormat="1" ht="24.2" customHeight="1" x14ac:dyDescent="0.2">
      <c r="B187" s="131"/>
      <c r="C187" s="170" t="s">
        <v>447</v>
      </c>
      <c r="D187" s="170" t="s">
        <v>275</v>
      </c>
      <c r="E187" s="171" t="s">
        <v>3016</v>
      </c>
      <c r="F187" s="172" t="s">
        <v>3160</v>
      </c>
      <c r="G187" s="173" t="s">
        <v>353</v>
      </c>
      <c r="H187" s="174">
        <v>6</v>
      </c>
      <c r="I187" s="175"/>
      <c r="J187" s="176">
        <f t="shared" si="25"/>
        <v>0</v>
      </c>
      <c r="K187" s="177"/>
      <c r="L187" s="178"/>
      <c r="M187" s="179" t="s">
        <v>1</v>
      </c>
      <c r="N187" s="180" t="s">
        <v>37</v>
      </c>
      <c r="P187" s="167">
        <f t="shared" si="26"/>
        <v>0</v>
      </c>
      <c r="Q187" s="167">
        <v>0</v>
      </c>
      <c r="R187" s="167">
        <f t="shared" si="27"/>
        <v>0</v>
      </c>
      <c r="S187" s="167">
        <v>0</v>
      </c>
      <c r="T187" s="168">
        <f t="shared" si="28"/>
        <v>0</v>
      </c>
      <c r="AR187" s="169" t="s">
        <v>270</v>
      </c>
      <c r="AT187" s="169" t="s">
        <v>275</v>
      </c>
      <c r="AU187" s="169" t="s">
        <v>78</v>
      </c>
      <c r="AY187" s="13" t="s">
        <v>239</v>
      </c>
      <c r="BE187" s="97">
        <f t="shared" si="29"/>
        <v>0</v>
      </c>
      <c r="BF187" s="97">
        <f t="shared" si="30"/>
        <v>0</v>
      </c>
      <c r="BG187" s="97">
        <f t="shared" si="31"/>
        <v>0</v>
      </c>
      <c r="BH187" s="97">
        <f t="shared" si="32"/>
        <v>0</v>
      </c>
      <c r="BI187" s="97">
        <f t="shared" si="33"/>
        <v>0</v>
      </c>
      <c r="BJ187" s="13" t="s">
        <v>83</v>
      </c>
      <c r="BK187" s="97">
        <f t="shared" si="34"/>
        <v>0</v>
      </c>
      <c r="BL187" s="13" t="s">
        <v>245</v>
      </c>
      <c r="BM187" s="169" t="s">
        <v>648</v>
      </c>
    </row>
    <row r="188" spans="2:65" s="1" customFormat="1" ht="16.5" customHeight="1" x14ac:dyDescent="0.2">
      <c r="B188" s="131"/>
      <c r="C188" s="170" t="s">
        <v>451</v>
      </c>
      <c r="D188" s="170" t="s">
        <v>275</v>
      </c>
      <c r="E188" s="171" t="s">
        <v>3161</v>
      </c>
      <c r="F188" s="172" t="s">
        <v>3088</v>
      </c>
      <c r="G188" s="173" t="s">
        <v>353</v>
      </c>
      <c r="H188" s="174">
        <v>14</v>
      </c>
      <c r="I188" s="175"/>
      <c r="J188" s="176">
        <f t="shared" si="25"/>
        <v>0</v>
      </c>
      <c r="K188" s="177"/>
      <c r="L188" s="178"/>
      <c r="M188" s="179" t="s">
        <v>1</v>
      </c>
      <c r="N188" s="180" t="s">
        <v>37</v>
      </c>
      <c r="P188" s="167">
        <f t="shared" si="26"/>
        <v>0</v>
      </c>
      <c r="Q188" s="167">
        <v>0</v>
      </c>
      <c r="R188" s="167">
        <f t="shared" si="27"/>
        <v>0</v>
      </c>
      <c r="S188" s="167">
        <v>0</v>
      </c>
      <c r="T188" s="168">
        <f t="shared" si="28"/>
        <v>0</v>
      </c>
      <c r="AR188" s="169" t="s">
        <v>270</v>
      </c>
      <c r="AT188" s="169" t="s">
        <v>275</v>
      </c>
      <c r="AU188" s="169" t="s">
        <v>78</v>
      </c>
      <c r="AY188" s="13" t="s">
        <v>239</v>
      </c>
      <c r="BE188" s="97">
        <f t="shared" si="29"/>
        <v>0</v>
      </c>
      <c r="BF188" s="97">
        <f t="shared" si="30"/>
        <v>0</v>
      </c>
      <c r="BG188" s="97">
        <f t="shared" si="31"/>
        <v>0</v>
      </c>
      <c r="BH188" s="97">
        <f t="shared" si="32"/>
        <v>0</v>
      </c>
      <c r="BI188" s="97">
        <f t="shared" si="33"/>
        <v>0</v>
      </c>
      <c r="BJ188" s="13" t="s">
        <v>83</v>
      </c>
      <c r="BK188" s="97">
        <f t="shared" si="34"/>
        <v>0</v>
      </c>
      <c r="BL188" s="13" t="s">
        <v>245</v>
      </c>
      <c r="BM188" s="169" t="s">
        <v>656</v>
      </c>
    </row>
    <row r="189" spans="2:65" s="1" customFormat="1" ht="16.5" customHeight="1" x14ac:dyDescent="0.2">
      <c r="B189" s="131"/>
      <c r="C189" s="158" t="s">
        <v>455</v>
      </c>
      <c r="D189" s="158" t="s">
        <v>241</v>
      </c>
      <c r="E189" s="159" t="s">
        <v>3090</v>
      </c>
      <c r="F189" s="160" t="s">
        <v>3091</v>
      </c>
      <c r="G189" s="161" t="s">
        <v>353</v>
      </c>
      <c r="H189" s="162">
        <v>20</v>
      </c>
      <c r="I189" s="163"/>
      <c r="J189" s="164">
        <f t="shared" si="25"/>
        <v>0</v>
      </c>
      <c r="K189" s="165"/>
      <c r="L189" s="30"/>
      <c r="M189" s="166" t="s">
        <v>1</v>
      </c>
      <c r="N189" s="130" t="s">
        <v>37</v>
      </c>
      <c r="P189" s="167">
        <f t="shared" si="26"/>
        <v>0</v>
      </c>
      <c r="Q189" s="167">
        <v>0</v>
      </c>
      <c r="R189" s="167">
        <f t="shared" si="27"/>
        <v>0</v>
      </c>
      <c r="S189" s="167">
        <v>0</v>
      </c>
      <c r="T189" s="168">
        <f t="shared" si="28"/>
        <v>0</v>
      </c>
      <c r="AR189" s="169" t="s">
        <v>245</v>
      </c>
      <c r="AT189" s="169" t="s">
        <v>241</v>
      </c>
      <c r="AU189" s="169" t="s">
        <v>78</v>
      </c>
      <c r="AY189" s="13" t="s">
        <v>239</v>
      </c>
      <c r="BE189" s="97">
        <f t="shared" si="29"/>
        <v>0</v>
      </c>
      <c r="BF189" s="97">
        <f t="shared" si="30"/>
        <v>0</v>
      </c>
      <c r="BG189" s="97">
        <f t="shared" si="31"/>
        <v>0</v>
      </c>
      <c r="BH189" s="97">
        <f t="shared" si="32"/>
        <v>0</v>
      </c>
      <c r="BI189" s="97">
        <f t="shared" si="33"/>
        <v>0</v>
      </c>
      <c r="BJ189" s="13" t="s">
        <v>83</v>
      </c>
      <c r="BK189" s="97">
        <f t="shared" si="34"/>
        <v>0</v>
      </c>
      <c r="BL189" s="13" t="s">
        <v>245</v>
      </c>
      <c r="BM189" s="169" t="s">
        <v>664</v>
      </c>
    </row>
    <row r="190" spans="2:65" s="1" customFormat="1" ht="16.5" customHeight="1" x14ac:dyDescent="0.2">
      <c r="B190" s="131"/>
      <c r="C190" s="170" t="s">
        <v>459</v>
      </c>
      <c r="D190" s="170" t="s">
        <v>275</v>
      </c>
      <c r="E190" s="171" t="s">
        <v>3162</v>
      </c>
      <c r="F190" s="172" t="s">
        <v>3163</v>
      </c>
      <c r="G190" s="173" t="s">
        <v>353</v>
      </c>
      <c r="H190" s="174">
        <v>1</v>
      </c>
      <c r="I190" s="175"/>
      <c r="J190" s="176">
        <f t="shared" si="25"/>
        <v>0</v>
      </c>
      <c r="K190" s="177"/>
      <c r="L190" s="178"/>
      <c r="M190" s="179" t="s">
        <v>1</v>
      </c>
      <c r="N190" s="180" t="s">
        <v>37</v>
      </c>
      <c r="P190" s="167">
        <f t="shared" si="26"/>
        <v>0</v>
      </c>
      <c r="Q190" s="167">
        <v>0</v>
      </c>
      <c r="R190" s="167">
        <f t="shared" si="27"/>
        <v>0</v>
      </c>
      <c r="S190" s="167">
        <v>0</v>
      </c>
      <c r="T190" s="168">
        <f t="shared" si="28"/>
        <v>0</v>
      </c>
      <c r="AR190" s="169" t="s">
        <v>270</v>
      </c>
      <c r="AT190" s="169" t="s">
        <v>275</v>
      </c>
      <c r="AU190" s="169" t="s">
        <v>78</v>
      </c>
      <c r="AY190" s="13" t="s">
        <v>239</v>
      </c>
      <c r="BE190" s="97">
        <f t="shared" si="29"/>
        <v>0</v>
      </c>
      <c r="BF190" s="97">
        <f t="shared" si="30"/>
        <v>0</v>
      </c>
      <c r="BG190" s="97">
        <f t="shared" si="31"/>
        <v>0</v>
      </c>
      <c r="BH190" s="97">
        <f t="shared" si="32"/>
        <v>0</v>
      </c>
      <c r="BI190" s="97">
        <f t="shared" si="33"/>
        <v>0</v>
      </c>
      <c r="BJ190" s="13" t="s">
        <v>83</v>
      </c>
      <c r="BK190" s="97">
        <f t="shared" si="34"/>
        <v>0</v>
      </c>
      <c r="BL190" s="13" t="s">
        <v>245</v>
      </c>
      <c r="BM190" s="169" t="s">
        <v>672</v>
      </c>
    </row>
    <row r="191" spans="2:65" s="1" customFormat="1" ht="24.2" customHeight="1" x14ac:dyDescent="0.2">
      <c r="B191" s="131"/>
      <c r="C191" s="158" t="s">
        <v>463</v>
      </c>
      <c r="D191" s="158" t="s">
        <v>241</v>
      </c>
      <c r="E191" s="159" t="s">
        <v>3093</v>
      </c>
      <c r="F191" s="160" t="s">
        <v>3094</v>
      </c>
      <c r="G191" s="161" t="s">
        <v>353</v>
      </c>
      <c r="H191" s="162">
        <v>1</v>
      </c>
      <c r="I191" s="163"/>
      <c r="J191" s="164">
        <f t="shared" si="25"/>
        <v>0</v>
      </c>
      <c r="K191" s="165"/>
      <c r="L191" s="30"/>
      <c r="M191" s="166" t="s">
        <v>1</v>
      </c>
      <c r="N191" s="130" t="s">
        <v>37</v>
      </c>
      <c r="P191" s="167">
        <f t="shared" si="26"/>
        <v>0</v>
      </c>
      <c r="Q191" s="167">
        <v>0</v>
      </c>
      <c r="R191" s="167">
        <f t="shared" si="27"/>
        <v>0</v>
      </c>
      <c r="S191" s="167">
        <v>0</v>
      </c>
      <c r="T191" s="168">
        <f t="shared" si="28"/>
        <v>0</v>
      </c>
      <c r="AR191" s="169" t="s">
        <v>245</v>
      </c>
      <c r="AT191" s="169" t="s">
        <v>241</v>
      </c>
      <c r="AU191" s="169" t="s">
        <v>78</v>
      </c>
      <c r="AY191" s="13" t="s">
        <v>239</v>
      </c>
      <c r="BE191" s="97">
        <f t="shared" si="29"/>
        <v>0</v>
      </c>
      <c r="BF191" s="97">
        <f t="shared" si="30"/>
        <v>0</v>
      </c>
      <c r="BG191" s="97">
        <f t="shared" si="31"/>
        <v>0</v>
      </c>
      <c r="BH191" s="97">
        <f t="shared" si="32"/>
        <v>0</v>
      </c>
      <c r="BI191" s="97">
        <f t="shared" si="33"/>
        <v>0</v>
      </c>
      <c r="BJ191" s="13" t="s">
        <v>83</v>
      </c>
      <c r="BK191" s="97">
        <f t="shared" si="34"/>
        <v>0</v>
      </c>
      <c r="BL191" s="13" t="s">
        <v>245</v>
      </c>
      <c r="BM191" s="169" t="s">
        <v>680</v>
      </c>
    </row>
    <row r="192" spans="2:65" s="1" customFormat="1" ht="16.5" customHeight="1" x14ac:dyDescent="0.2">
      <c r="B192" s="131"/>
      <c r="C192" s="170" t="s">
        <v>467</v>
      </c>
      <c r="D192" s="170" t="s">
        <v>275</v>
      </c>
      <c r="E192" s="171" t="s">
        <v>3164</v>
      </c>
      <c r="F192" s="172" t="s">
        <v>3165</v>
      </c>
      <c r="G192" s="173" t="s">
        <v>353</v>
      </c>
      <c r="H192" s="174">
        <v>8</v>
      </c>
      <c r="I192" s="175"/>
      <c r="J192" s="176">
        <f t="shared" si="25"/>
        <v>0</v>
      </c>
      <c r="K192" s="177"/>
      <c r="L192" s="178"/>
      <c r="M192" s="179" t="s">
        <v>1</v>
      </c>
      <c r="N192" s="180" t="s">
        <v>37</v>
      </c>
      <c r="P192" s="167">
        <f t="shared" si="26"/>
        <v>0</v>
      </c>
      <c r="Q192" s="167">
        <v>0</v>
      </c>
      <c r="R192" s="167">
        <f t="shared" si="27"/>
        <v>0</v>
      </c>
      <c r="S192" s="167">
        <v>0</v>
      </c>
      <c r="T192" s="168">
        <f t="shared" si="28"/>
        <v>0</v>
      </c>
      <c r="AR192" s="169" t="s">
        <v>270</v>
      </c>
      <c r="AT192" s="169" t="s">
        <v>275</v>
      </c>
      <c r="AU192" s="169" t="s">
        <v>78</v>
      </c>
      <c r="AY192" s="13" t="s">
        <v>239</v>
      </c>
      <c r="BE192" s="97">
        <f t="shared" si="29"/>
        <v>0</v>
      </c>
      <c r="BF192" s="97">
        <f t="shared" si="30"/>
        <v>0</v>
      </c>
      <c r="BG192" s="97">
        <f t="shared" si="31"/>
        <v>0</v>
      </c>
      <c r="BH192" s="97">
        <f t="shared" si="32"/>
        <v>0</v>
      </c>
      <c r="BI192" s="97">
        <f t="shared" si="33"/>
        <v>0</v>
      </c>
      <c r="BJ192" s="13" t="s">
        <v>83</v>
      </c>
      <c r="BK192" s="97">
        <f t="shared" si="34"/>
        <v>0</v>
      </c>
      <c r="BL192" s="13" t="s">
        <v>245</v>
      </c>
      <c r="BM192" s="169" t="s">
        <v>688</v>
      </c>
    </row>
    <row r="193" spans="2:65" s="1" customFormat="1" ht="33" customHeight="1" x14ac:dyDescent="0.2">
      <c r="B193" s="131"/>
      <c r="C193" s="158" t="s">
        <v>471</v>
      </c>
      <c r="D193" s="158" t="s">
        <v>241</v>
      </c>
      <c r="E193" s="159" t="s">
        <v>3097</v>
      </c>
      <c r="F193" s="160" t="s">
        <v>3098</v>
      </c>
      <c r="G193" s="161" t="s">
        <v>353</v>
      </c>
      <c r="H193" s="162">
        <v>8</v>
      </c>
      <c r="I193" s="163"/>
      <c r="J193" s="164">
        <f t="shared" si="25"/>
        <v>0</v>
      </c>
      <c r="K193" s="165"/>
      <c r="L193" s="30"/>
      <c r="M193" s="166" t="s">
        <v>1</v>
      </c>
      <c r="N193" s="130" t="s">
        <v>37</v>
      </c>
      <c r="P193" s="167">
        <f t="shared" si="26"/>
        <v>0</v>
      </c>
      <c r="Q193" s="167">
        <v>0</v>
      </c>
      <c r="R193" s="167">
        <f t="shared" si="27"/>
        <v>0</v>
      </c>
      <c r="S193" s="167">
        <v>0</v>
      </c>
      <c r="T193" s="168">
        <f t="shared" si="28"/>
        <v>0</v>
      </c>
      <c r="AR193" s="169" t="s">
        <v>245</v>
      </c>
      <c r="AT193" s="169" t="s">
        <v>241</v>
      </c>
      <c r="AU193" s="169" t="s">
        <v>78</v>
      </c>
      <c r="AY193" s="13" t="s">
        <v>239</v>
      </c>
      <c r="BE193" s="97">
        <f t="shared" si="29"/>
        <v>0</v>
      </c>
      <c r="BF193" s="97">
        <f t="shared" si="30"/>
        <v>0</v>
      </c>
      <c r="BG193" s="97">
        <f t="shared" si="31"/>
        <v>0</v>
      </c>
      <c r="BH193" s="97">
        <f t="shared" si="32"/>
        <v>0</v>
      </c>
      <c r="BI193" s="97">
        <f t="shared" si="33"/>
        <v>0</v>
      </c>
      <c r="BJ193" s="13" t="s">
        <v>83</v>
      </c>
      <c r="BK193" s="97">
        <f t="shared" si="34"/>
        <v>0</v>
      </c>
      <c r="BL193" s="13" t="s">
        <v>245</v>
      </c>
      <c r="BM193" s="169" t="s">
        <v>696</v>
      </c>
    </row>
    <row r="194" spans="2:65" s="1" customFormat="1" ht="16.5" customHeight="1" x14ac:dyDescent="0.2">
      <c r="B194" s="131"/>
      <c r="C194" s="170" t="s">
        <v>475</v>
      </c>
      <c r="D194" s="170" t="s">
        <v>275</v>
      </c>
      <c r="E194" s="171" t="s">
        <v>3166</v>
      </c>
      <c r="F194" s="172" t="s">
        <v>3167</v>
      </c>
      <c r="G194" s="173" t="s">
        <v>353</v>
      </c>
      <c r="H194" s="174">
        <v>1</v>
      </c>
      <c r="I194" s="175"/>
      <c r="J194" s="176">
        <f t="shared" si="25"/>
        <v>0</v>
      </c>
      <c r="K194" s="177"/>
      <c r="L194" s="178"/>
      <c r="M194" s="179" t="s">
        <v>1</v>
      </c>
      <c r="N194" s="180" t="s">
        <v>37</v>
      </c>
      <c r="P194" s="167">
        <f t="shared" si="26"/>
        <v>0</v>
      </c>
      <c r="Q194" s="167">
        <v>0</v>
      </c>
      <c r="R194" s="167">
        <f t="shared" si="27"/>
        <v>0</v>
      </c>
      <c r="S194" s="167">
        <v>0</v>
      </c>
      <c r="T194" s="168">
        <f t="shared" si="28"/>
        <v>0</v>
      </c>
      <c r="AR194" s="169" t="s">
        <v>270</v>
      </c>
      <c r="AT194" s="169" t="s">
        <v>275</v>
      </c>
      <c r="AU194" s="169" t="s">
        <v>78</v>
      </c>
      <c r="AY194" s="13" t="s">
        <v>239</v>
      </c>
      <c r="BE194" s="97">
        <f t="shared" si="29"/>
        <v>0</v>
      </c>
      <c r="BF194" s="97">
        <f t="shared" si="30"/>
        <v>0</v>
      </c>
      <c r="BG194" s="97">
        <f t="shared" si="31"/>
        <v>0</v>
      </c>
      <c r="BH194" s="97">
        <f t="shared" si="32"/>
        <v>0</v>
      </c>
      <c r="BI194" s="97">
        <f t="shared" si="33"/>
        <v>0</v>
      </c>
      <c r="BJ194" s="13" t="s">
        <v>83</v>
      </c>
      <c r="BK194" s="97">
        <f t="shared" si="34"/>
        <v>0</v>
      </c>
      <c r="BL194" s="13" t="s">
        <v>245</v>
      </c>
      <c r="BM194" s="169" t="s">
        <v>704</v>
      </c>
    </row>
    <row r="195" spans="2:65" s="1" customFormat="1" ht="16.5" customHeight="1" x14ac:dyDescent="0.2">
      <c r="B195" s="131"/>
      <c r="C195" s="158" t="s">
        <v>479</v>
      </c>
      <c r="D195" s="158" t="s">
        <v>241</v>
      </c>
      <c r="E195" s="159" t="s">
        <v>2879</v>
      </c>
      <c r="F195" s="160" t="s">
        <v>2907</v>
      </c>
      <c r="G195" s="161" t="s">
        <v>353</v>
      </c>
      <c r="H195" s="162">
        <v>1</v>
      </c>
      <c r="I195" s="163"/>
      <c r="J195" s="164">
        <f t="shared" si="25"/>
        <v>0</v>
      </c>
      <c r="K195" s="165"/>
      <c r="L195" s="30"/>
      <c r="M195" s="166" t="s">
        <v>1</v>
      </c>
      <c r="N195" s="130" t="s">
        <v>37</v>
      </c>
      <c r="P195" s="167">
        <f t="shared" si="26"/>
        <v>0</v>
      </c>
      <c r="Q195" s="167">
        <v>0</v>
      </c>
      <c r="R195" s="167">
        <f t="shared" si="27"/>
        <v>0</v>
      </c>
      <c r="S195" s="167">
        <v>0</v>
      </c>
      <c r="T195" s="168">
        <f t="shared" si="28"/>
        <v>0</v>
      </c>
      <c r="AR195" s="169" t="s">
        <v>245</v>
      </c>
      <c r="AT195" s="169" t="s">
        <v>241</v>
      </c>
      <c r="AU195" s="169" t="s">
        <v>78</v>
      </c>
      <c r="AY195" s="13" t="s">
        <v>239</v>
      </c>
      <c r="BE195" s="97">
        <f t="shared" si="29"/>
        <v>0</v>
      </c>
      <c r="BF195" s="97">
        <f t="shared" si="30"/>
        <v>0</v>
      </c>
      <c r="BG195" s="97">
        <f t="shared" si="31"/>
        <v>0</v>
      </c>
      <c r="BH195" s="97">
        <f t="shared" si="32"/>
        <v>0</v>
      </c>
      <c r="BI195" s="97">
        <f t="shared" si="33"/>
        <v>0</v>
      </c>
      <c r="BJ195" s="13" t="s">
        <v>83</v>
      </c>
      <c r="BK195" s="97">
        <f t="shared" si="34"/>
        <v>0</v>
      </c>
      <c r="BL195" s="13" t="s">
        <v>245</v>
      </c>
      <c r="BM195" s="169" t="s">
        <v>712</v>
      </c>
    </row>
    <row r="196" spans="2:65" s="1" customFormat="1" ht="24.2" customHeight="1" x14ac:dyDescent="0.2">
      <c r="B196" s="131"/>
      <c r="C196" s="158" t="s">
        <v>483</v>
      </c>
      <c r="D196" s="158" t="s">
        <v>241</v>
      </c>
      <c r="E196" s="159" t="s">
        <v>2908</v>
      </c>
      <c r="F196" s="160" t="s">
        <v>2909</v>
      </c>
      <c r="G196" s="161" t="s">
        <v>1082</v>
      </c>
      <c r="H196" s="199">
        <v>0.3</v>
      </c>
      <c r="I196" s="163"/>
      <c r="J196" s="164">
        <f t="shared" si="25"/>
        <v>0</v>
      </c>
      <c r="K196" s="165"/>
      <c r="L196" s="30"/>
      <c r="M196" s="166" t="s">
        <v>1</v>
      </c>
      <c r="N196" s="130" t="s">
        <v>37</v>
      </c>
      <c r="P196" s="167">
        <f t="shared" si="26"/>
        <v>0</v>
      </c>
      <c r="Q196" s="167">
        <v>0</v>
      </c>
      <c r="R196" s="167">
        <f t="shared" si="27"/>
        <v>0</v>
      </c>
      <c r="S196" s="167">
        <v>0</v>
      </c>
      <c r="T196" s="168">
        <f t="shared" si="28"/>
        <v>0</v>
      </c>
      <c r="AR196" s="169" t="s">
        <v>245</v>
      </c>
      <c r="AT196" s="169" t="s">
        <v>241</v>
      </c>
      <c r="AU196" s="169" t="s">
        <v>78</v>
      </c>
      <c r="AY196" s="13" t="s">
        <v>239</v>
      </c>
      <c r="BE196" s="97">
        <f t="shared" si="29"/>
        <v>0</v>
      </c>
      <c r="BF196" s="97">
        <f t="shared" si="30"/>
        <v>0</v>
      </c>
      <c r="BG196" s="97">
        <f t="shared" si="31"/>
        <v>0</v>
      </c>
      <c r="BH196" s="97">
        <f t="shared" si="32"/>
        <v>0</v>
      </c>
      <c r="BI196" s="97">
        <f t="shared" si="33"/>
        <v>0</v>
      </c>
      <c r="BJ196" s="13" t="s">
        <v>83</v>
      </c>
      <c r="BK196" s="97">
        <f t="shared" si="34"/>
        <v>0</v>
      </c>
      <c r="BL196" s="13" t="s">
        <v>245</v>
      </c>
      <c r="BM196" s="169" t="s">
        <v>720</v>
      </c>
    </row>
    <row r="197" spans="2:65" s="1" customFormat="1" ht="24.2" customHeight="1" x14ac:dyDescent="0.2">
      <c r="B197" s="131"/>
      <c r="C197" s="158" t="s">
        <v>487</v>
      </c>
      <c r="D197" s="158" t="s">
        <v>241</v>
      </c>
      <c r="E197" s="159" t="s">
        <v>2910</v>
      </c>
      <c r="F197" s="160" t="s">
        <v>2870</v>
      </c>
      <c r="G197" s="161" t="s">
        <v>1082</v>
      </c>
      <c r="H197" s="199">
        <v>0.3</v>
      </c>
      <c r="I197" s="163"/>
      <c r="J197" s="164">
        <f t="shared" si="25"/>
        <v>0</v>
      </c>
      <c r="K197" s="165"/>
      <c r="L197" s="30"/>
      <c r="M197" s="182" t="s">
        <v>1</v>
      </c>
      <c r="N197" s="183" t="s">
        <v>37</v>
      </c>
      <c r="O197" s="184"/>
      <c r="P197" s="185">
        <f t="shared" si="26"/>
        <v>0</v>
      </c>
      <c r="Q197" s="185">
        <v>0</v>
      </c>
      <c r="R197" s="185">
        <f t="shared" si="27"/>
        <v>0</v>
      </c>
      <c r="S197" s="185">
        <v>0</v>
      </c>
      <c r="T197" s="186">
        <f t="shared" si="28"/>
        <v>0</v>
      </c>
      <c r="AR197" s="169" t="s">
        <v>245</v>
      </c>
      <c r="AT197" s="169" t="s">
        <v>241</v>
      </c>
      <c r="AU197" s="169" t="s">
        <v>78</v>
      </c>
      <c r="AY197" s="13" t="s">
        <v>239</v>
      </c>
      <c r="BE197" s="97">
        <f t="shared" si="29"/>
        <v>0</v>
      </c>
      <c r="BF197" s="97">
        <f t="shared" si="30"/>
        <v>0</v>
      </c>
      <c r="BG197" s="97">
        <f t="shared" si="31"/>
        <v>0</v>
      </c>
      <c r="BH197" s="97">
        <f t="shared" si="32"/>
        <v>0</v>
      </c>
      <c r="BI197" s="97">
        <f t="shared" si="33"/>
        <v>0</v>
      </c>
      <c r="BJ197" s="13" t="s">
        <v>83</v>
      </c>
      <c r="BK197" s="97">
        <f t="shared" si="34"/>
        <v>0</v>
      </c>
      <c r="BL197" s="13" t="s">
        <v>245</v>
      </c>
      <c r="BM197" s="169" t="s">
        <v>728</v>
      </c>
    </row>
    <row r="198" spans="2:65" s="1" customFormat="1" ht="6.95" customHeight="1" x14ac:dyDescent="0.2">
      <c r="B198" s="45"/>
      <c r="C198" s="46"/>
      <c r="D198" s="46"/>
      <c r="E198" s="46"/>
      <c r="F198" s="46"/>
      <c r="G198" s="46"/>
      <c r="H198" s="46"/>
      <c r="I198" s="46"/>
      <c r="J198" s="46"/>
      <c r="K198" s="46"/>
      <c r="L198" s="30"/>
    </row>
  </sheetData>
  <autoFilter ref="C132:K197" xr:uid="{00000000-0009-0000-0000-000013000000}"/>
  <mergeCells count="17">
    <mergeCell ref="L2:V2"/>
    <mergeCell ref="D107:F107"/>
    <mergeCell ref="D108:F108"/>
    <mergeCell ref="D109:F109"/>
    <mergeCell ref="E121:H121"/>
    <mergeCell ref="E85:H85"/>
    <mergeCell ref="E87:H87"/>
    <mergeCell ref="E89:H89"/>
    <mergeCell ref="D105:F105"/>
    <mergeCell ref="D106:F106"/>
    <mergeCell ref="E7:H7"/>
    <mergeCell ref="E9:H9"/>
    <mergeCell ref="E11:H11"/>
    <mergeCell ref="E20:H20"/>
    <mergeCell ref="E29:H29"/>
    <mergeCell ref="E125:H125"/>
    <mergeCell ref="E123:H123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BM195"/>
  <sheetViews>
    <sheetView showGridLines="0" topLeftCell="A132" workbookViewId="0">
      <selection activeCell="H143" activeCellId="2" sqref="H193:H194 H174:H175 H143:H144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3" t="s">
        <v>122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4587</v>
      </c>
      <c r="L4" s="16"/>
      <c r="M4" s="103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14</v>
      </c>
      <c r="L6" s="16"/>
    </row>
    <row r="7" spans="2:46" ht="16.5" customHeight="1" x14ac:dyDescent="0.2">
      <c r="B7" s="16"/>
      <c r="E7" s="259" t="str">
        <f>'Rekapitulácia stavby'!K6</f>
        <v>KFA - Košická futbalová aréna II. a III. etapa</v>
      </c>
      <c r="F7" s="261"/>
      <c r="G7" s="261"/>
      <c r="H7" s="261"/>
      <c r="L7" s="16"/>
    </row>
    <row r="8" spans="2:46" ht="12" customHeight="1" x14ac:dyDescent="0.2">
      <c r="B8" s="16"/>
      <c r="D8" s="23" t="s">
        <v>180</v>
      </c>
      <c r="L8" s="16"/>
    </row>
    <row r="9" spans="2:46" s="1" customFormat="1" ht="16.5" customHeight="1" x14ac:dyDescent="0.2">
      <c r="B9" s="30"/>
      <c r="E9" s="259" t="s">
        <v>181</v>
      </c>
      <c r="F9" s="257"/>
      <c r="G9" s="257"/>
      <c r="H9" s="257"/>
      <c r="L9" s="30"/>
    </row>
    <row r="10" spans="2:46" s="1" customFormat="1" ht="12" customHeight="1" x14ac:dyDescent="0.2">
      <c r="B10" s="30"/>
      <c r="D10" s="23" t="s">
        <v>182</v>
      </c>
      <c r="L10" s="30"/>
    </row>
    <row r="11" spans="2:46" s="1" customFormat="1" ht="16.5" customHeight="1" x14ac:dyDescent="0.2">
      <c r="B11" s="30"/>
      <c r="E11" s="226" t="s">
        <v>3168</v>
      </c>
      <c r="F11" s="257"/>
      <c r="G11" s="257"/>
      <c r="H11" s="257"/>
      <c r="L11" s="30"/>
    </row>
    <row r="12" spans="2:46" s="1" customFormat="1" x14ac:dyDescent="0.2">
      <c r="B12" s="30"/>
      <c r="L12" s="30"/>
    </row>
    <row r="13" spans="2:46" s="1" customFormat="1" ht="12" customHeight="1" x14ac:dyDescent="0.2">
      <c r="B13" s="30"/>
      <c r="D13" s="23" t="s">
        <v>15</v>
      </c>
      <c r="F13" s="21" t="s">
        <v>1</v>
      </c>
      <c r="I13" s="23" t="s">
        <v>16</v>
      </c>
      <c r="J13" s="21" t="s">
        <v>1</v>
      </c>
      <c r="L13" s="30"/>
    </row>
    <row r="14" spans="2:46" s="1" customFormat="1" ht="12" customHeight="1" x14ac:dyDescent="0.2">
      <c r="B14" s="30"/>
      <c r="D14" s="23" t="s">
        <v>17</v>
      </c>
      <c r="F14" s="21" t="s">
        <v>18</v>
      </c>
      <c r="I14" s="23" t="s">
        <v>19</v>
      </c>
      <c r="J14" s="53" t="str">
        <f>'Rekapitulácia stavby'!AN8</f>
        <v>4.10.2022 - REV05</v>
      </c>
      <c r="L14" s="30"/>
    </row>
    <row r="15" spans="2:46" s="1" customFormat="1" ht="10.9" customHeight="1" x14ac:dyDescent="0.2">
      <c r="B15" s="30"/>
      <c r="L15" s="30"/>
    </row>
    <row r="16" spans="2:46" s="1" customFormat="1" ht="12" customHeight="1" x14ac:dyDescent="0.2">
      <c r="B16" s="30"/>
      <c r="D16" s="23" t="s">
        <v>20</v>
      </c>
      <c r="I16" s="23" t="s">
        <v>21</v>
      </c>
      <c r="J16" s="21" t="str">
        <f>IF('Rekapitulácia stavby'!AN10="","",'Rekapitulácia stavby'!AN10)</f>
        <v/>
      </c>
      <c r="L16" s="30"/>
    </row>
    <row r="17" spans="2:12" s="1" customFormat="1" ht="18" customHeight="1" x14ac:dyDescent="0.2">
      <c r="B17" s="30"/>
      <c r="E17" s="21" t="str">
        <f>IF('Rekapitulácia stavby'!E11="","",'Rekapitulácia stavby'!E11)</f>
        <v xml:space="preserve"> </v>
      </c>
      <c r="I17" s="23" t="s">
        <v>22</v>
      </c>
      <c r="J17" s="21" t="str">
        <f>IF('Rekapitulácia stavby'!AN11="","",'Rekapitulácia stavby'!AN11)</f>
        <v/>
      </c>
      <c r="L17" s="30"/>
    </row>
    <row r="18" spans="2:12" s="1" customFormat="1" ht="6.95" customHeight="1" x14ac:dyDescent="0.2">
      <c r="B18" s="30"/>
      <c r="L18" s="30"/>
    </row>
    <row r="19" spans="2:12" s="1" customFormat="1" ht="12" customHeight="1" x14ac:dyDescent="0.2">
      <c r="B19" s="30"/>
      <c r="D19" s="23" t="s">
        <v>23</v>
      </c>
      <c r="I19" s="23" t="s">
        <v>21</v>
      </c>
      <c r="J19" s="24" t="str">
        <f>'Rekapitulácia stavby'!AN13</f>
        <v>Vyplň údaj</v>
      </c>
      <c r="L19" s="30"/>
    </row>
    <row r="20" spans="2:12" s="1" customFormat="1" ht="18" customHeight="1" x14ac:dyDescent="0.2">
      <c r="B20" s="30"/>
      <c r="E20" s="258" t="str">
        <f>'Rekapitulácia stavby'!E14</f>
        <v>Vyplň údaj</v>
      </c>
      <c r="F20" s="248"/>
      <c r="G20" s="248"/>
      <c r="H20" s="248"/>
      <c r="I20" s="23" t="s">
        <v>22</v>
      </c>
      <c r="J20" s="24" t="str">
        <f>'Rekapitulácia stavby'!AN14</f>
        <v>Vyplň údaj</v>
      </c>
      <c r="L20" s="30"/>
    </row>
    <row r="21" spans="2:12" s="1" customFormat="1" ht="6.95" customHeight="1" x14ac:dyDescent="0.2">
      <c r="B21" s="30"/>
      <c r="L21" s="30"/>
    </row>
    <row r="22" spans="2:12" s="1" customFormat="1" ht="12" customHeight="1" x14ac:dyDescent="0.2">
      <c r="B22" s="30"/>
      <c r="D22" s="23" t="s">
        <v>25</v>
      </c>
      <c r="I22" s="23" t="s">
        <v>21</v>
      </c>
      <c r="J22" s="21" t="str">
        <f>IF('Rekapitulácia stavby'!AN16="","",'Rekapitulácia stavby'!AN16)</f>
        <v/>
      </c>
      <c r="L22" s="30"/>
    </row>
    <row r="23" spans="2:12" s="1" customFormat="1" ht="18" customHeight="1" x14ac:dyDescent="0.2">
      <c r="B23" s="30"/>
      <c r="E23" s="21" t="str">
        <f>IF('Rekapitulácia stavby'!E17="","",'Rekapitulácia stavby'!E17)</f>
        <v>HESCON,s.r.o.</v>
      </c>
      <c r="I23" s="23" t="s">
        <v>22</v>
      </c>
      <c r="J23" s="21" t="str">
        <f>IF('Rekapitulácia stavby'!AN17="","",'Rekapitulácia stavby'!AN17)</f>
        <v/>
      </c>
      <c r="L23" s="30"/>
    </row>
    <row r="24" spans="2:12" s="1" customFormat="1" ht="6.95" customHeight="1" x14ac:dyDescent="0.2">
      <c r="B24" s="30"/>
      <c r="L24" s="30"/>
    </row>
    <row r="25" spans="2:12" s="1" customFormat="1" ht="12" customHeight="1" x14ac:dyDescent="0.2">
      <c r="B25" s="30"/>
      <c r="D25" s="23" t="s">
        <v>27</v>
      </c>
      <c r="I25" s="23" t="s">
        <v>21</v>
      </c>
      <c r="J25" s="21" t="str">
        <f>IF('Rekapitulácia stavby'!AN19="","",'Rekapitulácia stavby'!AN19)</f>
        <v/>
      </c>
      <c r="L25" s="30"/>
    </row>
    <row r="26" spans="2:12" s="1" customFormat="1" ht="18" customHeight="1" x14ac:dyDescent="0.2">
      <c r="B26" s="30"/>
      <c r="E26" s="21" t="str">
        <f>IF('Rekapitulácia stavby'!E20="","",'Rekapitulácia stavby'!E20)</f>
        <v xml:space="preserve"> </v>
      </c>
      <c r="I26" s="23" t="s">
        <v>22</v>
      </c>
      <c r="J26" s="21" t="str">
        <f>IF('Rekapitulácia stavby'!AN20="","",'Rekapitulácia stavby'!AN20)</f>
        <v/>
      </c>
      <c r="L26" s="30"/>
    </row>
    <row r="27" spans="2:12" s="1" customFormat="1" ht="6.95" customHeight="1" x14ac:dyDescent="0.2">
      <c r="B27" s="30"/>
      <c r="L27" s="30"/>
    </row>
    <row r="28" spans="2:12" s="1" customFormat="1" ht="12" customHeight="1" x14ac:dyDescent="0.2">
      <c r="B28" s="30"/>
      <c r="D28" s="23" t="s">
        <v>28</v>
      </c>
      <c r="L28" s="30"/>
    </row>
    <row r="29" spans="2:12" s="7" customFormat="1" ht="16.5" customHeight="1" x14ac:dyDescent="0.2">
      <c r="B29" s="104"/>
      <c r="E29" s="251" t="s">
        <v>1</v>
      </c>
      <c r="F29" s="251"/>
      <c r="G29" s="251"/>
      <c r="H29" s="251"/>
      <c r="L29" s="104"/>
    </row>
    <row r="30" spans="2:12" s="1" customFormat="1" ht="6.95" customHeight="1" x14ac:dyDescent="0.2">
      <c r="B30" s="30"/>
      <c r="L30" s="30"/>
    </row>
    <row r="31" spans="2:12" s="1" customFormat="1" ht="6.95" customHeight="1" x14ac:dyDescent="0.2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5" customHeight="1" x14ac:dyDescent="0.2">
      <c r="B32" s="30"/>
      <c r="D32" s="21" t="s">
        <v>187</v>
      </c>
      <c r="J32" s="29">
        <f>J98</f>
        <v>0</v>
      </c>
      <c r="L32" s="30"/>
    </row>
    <row r="33" spans="2:12" s="1" customFormat="1" ht="14.45" customHeight="1" x14ac:dyDescent="0.2">
      <c r="B33" s="30"/>
      <c r="D33" s="28" t="s">
        <v>174</v>
      </c>
      <c r="J33" s="29">
        <f>J104</f>
        <v>0</v>
      </c>
      <c r="L33" s="30"/>
    </row>
    <row r="34" spans="2:12" s="1" customFormat="1" ht="25.35" customHeight="1" x14ac:dyDescent="0.2">
      <c r="B34" s="30"/>
      <c r="D34" s="105" t="s">
        <v>31</v>
      </c>
      <c r="J34" s="66">
        <f>ROUND(J32 + J33, 2)</f>
        <v>0</v>
      </c>
      <c r="L34" s="30"/>
    </row>
    <row r="35" spans="2:12" s="1" customFormat="1" ht="6.95" customHeight="1" x14ac:dyDescent="0.2">
      <c r="B35" s="30"/>
      <c r="D35" s="54"/>
      <c r="E35" s="54"/>
      <c r="F35" s="54"/>
      <c r="G35" s="54"/>
      <c r="H35" s="54"/>
      <c r="I35" s="54"/>
      <c r="J35" s="54"/>
      <c r="K35" s="54"/>
      <c r="L35" s="30"/>
    </row>
    <row r="36" spans="2:12" s="1" customFormat="1" ht="14.45" customHeight="1" x14ac:dyDescent="0.2">
      <c r="B36" s="30"/>
      <c r="F36" s="33" t="s">
        <v>33</v>
      </c>
      <c r="I36" s="33" t="s">
        <v>32</v>
      </c>
      <c r="J36" s="33" t="s">
        <v>34</v>
      </c>
      <c r="L36" s="30"/>
    </row>
    <row r="37" spans="2:12" s="1" customFormat="1" ht="14.45" customHeight="1" x14ac:dyDescent="0.2">
      <c r="B37" s="30"/>
      <c r="D37" s="106" t="s">
        <v>35</v>
      </c>
      <c r="E37" s="35" t="s">
        <v>36</v>
      </c>
      <c r="F37" s="107">
        <f>ROUND((SUM(BE104:BE111) + SUM(BE133:BE194)),  2)</f>
        <v>0</v>
      </c>
      <c r="G37" s="108"/>
      <c r="H37" s="108"/>
      <c r="I37" s="109">
        <v>0.2</v>
      </c>
      <c r="J37" s="107">
        <f>ROUND(((SUM(BE104:BE111) + SUM(BE133:BE194))*I37),  2)</f>
        <v>0</v>
      </c>
      <c r="L37" s="30"/>
    </row>
    <row r="38" spans="2:12" s="1" customFormat="1" ht="14.45" customHeight="1" x14ac:dyDescent="0.2">
      <c r="B38" s="30"/>
      <c r="E38" s="35" t="s">
        <v>37</v>
      </c>
      <c r="F38" s="107">
        <f>ROUND((SUM(BF104:BF111) + SUM(BF133:BF194)),  2)</f>
        <v>0</v>
      </c>
      <c r="G38" s="108"/>
      <c r="H38" s="108"/>
      <c r="I38" s="109">
        <v>0.2</v>
      </c>
      <c r="J38" s="107">
        <f>ROUND(((SUM(BF104:BF111) + SUM(BF133:BF194))*I38),  2)</f>
        <v>0</v>
      </c>
      <c r="L38" s="30"/>
    </row>
    <row r="39" spans="2:12" s="1" customFormat="1" ht="14.45" hidden="1" customHeight="1" x14ac:dyDescent="0.2">
      <c r="B39" s="30"/>
      <c r="E39" s="23" t="s">
        <v>38</v>
      </c>
      <c r="F39" s="86">
        <f>ROUND((SUM(BG104:BG111) + SUM(BG133:BG194)),  2)</f>
        <v>0</v>
      </c>
      <c r="I39" s="110">
        <v>0.2</v>
      </c>
      <c r="J39" s="86">
        <f>0</f>
        <v>0</v>
      </c>
      <c r="L39" s="30"/>
    </row>
    <row r="40" spans="2:12" s="1" customFormat="1" ht="14.45" hidden="1" customHeight="1" x14ac:dyDescent="0.2">
      <c r="B40" s="30"/>
      <c r="E40" s="23" t="s">
        <v>39</v>
      </c>
      <c r="F40" s="86">
        <f>ROUND((SUM(BH104:BH111) + SUM(BH133:BH194)),  2)</f>
        <v>0</v>
      </c>
      <c r="I40" s="110">
        <v>0.2</v>
      </c>
      <c r="J40" s="86">
        <f>0</f>
        <v>0</v>
      </c>
      <c r="L40" s="30"/>
    </row>
    <row r="41" spans="2:12" s="1" customFormat="1" ht="14.45" hidden="1" customHeight="1" x14ac:dyDescent="0.2">
      <c r="B41" s="30"/>
      <c r="E41" s="35" t="s">
        <v>40</v>
      </c>
      <c r="F41" s="107">
        <f>ROUND((SUM(BI104:BI111) + SUM(BI133:BI194)),  2)</f>
        <v>0</v>
      </c>
      <c r="G41" s="108"/>
      <c r="H41" s="108"/>
      <c r="I41" s="109">
        <v>0</v>
      </c>
      <c r="J41" s="107">
        <f>0</f>
        <v>0</v>
      </c>
      <c r="L41" s="30"/>
    </row>
    <row r="42" spans="2:12" s="1" customFormat="1" ht="6.95" customHeight="1" x14ac:dyDescent="0.2">
      <c r="B42" s="30"/>
      <c r="L42" s="30"/>
    </row>
    <row r="43" spans="2:12" s="1" customFormat="1" ht="25.35" customHeight="1" x14ac:dyDescent="0.2">
      <c r="B43" s="30"/>
      <c r="C43" s="101"/>
      <c r="D43" s="111" t="s">
        <v>41</v>
      </c>
      <c r="E43" s="57"/>
      <c r="F43" s="57"/>
      <c r="G43" s="112" t="s">
        <v>42</v>
      </c>
      <c r="H43" s="113" t="s">
        <v>43</v>
      </c>
      <c r="I43" s="57"/>
      <c r="J43" s="114">
        <f>SUM(J34:J41)</f>
        <v>0</v>
      </c>
      <c r="K43" s="115"/>
      <c r="L43" s="30"/>
    </row>
    <row r="44" spans="2:12" s="1" customFormat="1" ht="14.45" customHeight="1" x14ac:dyDescent="0.2">
      <c r="B44" s="30"/>
      <c r="L44" s="30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30"/>
      <c r="D50" s="42" t="s">
        <v>44</v>
      </c>
      <c r="E50" s="43"/>
      <c r="F50" s="43"/>
      <c r="G50" s="42" t="s">
        <v>45</v>
      </c>
      <c r="H50" s="43"/>
      <c r="I50" s="43"/>
      <c r="J50" s="43"/>
      <c r="K50" s="43"/>
      <c r="L50" s="30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30"/>
      <c r="D61" s="44" t="s">
        <v>46</v>
      </c>
      <c r="E61" s="32"/>
      <c r="F61" s="116" t="s">
        <v>47</v>
      </c>
      <c r="G61" s="44" t="s">
        <v>46</v>
      </c>
      <c r="H61" s="32"/>
      <c r="I61" s="32"/>
      <c r="J61" s="117" t="s">
        <v>47</v>
      </c>
      <c r="K61" s="32"/>
      <c r="L61" s="30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30"/>
      <c r="D65" s="42" t="s">
        <v>48</v>
      </c>
      <c r="E65" s="43"/>
      <c r="F65" s="43"/>
      <c r="G65" s="42" t="s">
        <v>49</v>
      </c>
      <c r="H65" s="43"/>
      <c r="I65" s="43"/>
      <c r="J65" s="43"/>
      <c r="K65" s="43"/>
      <c r="L65" s="30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30"/>
      <c r="D76" s="44" t="s">
        <v>46</v>
      </c>
      <c r="E76" s="32"/>
      <c r="F76" s="116" t="s">
        <v>47</v>
      </c>
      <c r="G76" s="44" t="s">
        <v>46</v>
      </c>
      <c r="H76" s="32"/>
      <c r="I76" s="32"/>
      <c r="J76" s="117" t="s">
        <v>47</v>
      </c>
      <c r="K76" s="32"/>
      <c r="L76" s="30"/>
    </row>
    <row r="77" spans="2:12" s="1" customFormat="1" ht="14.45" customHeight="1" x14ac:dyDescent="0.2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12" s="1" customFormat="1" ht="6.95" customHeight="1" x14ac:dyDescent="0.2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12" s="1" customFormat="1" ht="24.95" customHeight="1" x14ac:dyDescent="0.2">
      <c r="B82" s="30"/>
      <c r="C82" s="17" t="s">
        <v>4588</v>
      </c>
      <c r="L82" s="30"/>
    </row>
    <row r="83" spans="2:12" s="1" customFormat="1" ht="6.95" customHeight="1" x14ac:dyDescent="0.2">
      <c r="B83" s="30"/>
      <c r="L83" s="30"/>
    </row>
    <row r="84" spans="2:12" s="1" customFormat="1" ht="12" customHeight="1" x14ac:dyDescent="0.2">
      <c r="B84" s="30"/>
      <c r="C84" s="23" t="s">
        <v>14</v>
      </c>
      <c r="L84" s="30"/>
    </row>
    <row r="85" spans="2:12" s="1" customFormat="1" ht="16.5" customHeight="1" x14ac:dyDescent="0.2">
      <c r="B85" s="30"/>
      <c r="E85" s="259" t="str">
        <f>E7</f>
        <v>KFA - Košická futbalová aréna II. a III. etapa</v>
      </c>
      <c r="F85" s="261"/>
      <c r="G85" s="261"/>
      <c r="H85" s="261"/>
      <c r="L85" s="30"/>
    </row>
    <row r="86" spans="2:12" ht="12" customHeight="1" x14ac:dyDescent="0.2">
      <c r="B86" s="16"/>
      <c r="C86" s="23" t="s">
        <v>180</v>
      </c>
      <c r="L86" s="16"/>
    </row>
    <row r="87" spans="2:12" s="1" customFormat="1" ht="16.5" customHeight="1" x14ac:dyDescent="0.2">
      <c r="B87" s="30"/>
      <c r="E87" s="259" t="s">
        <v>181</v>
      </c>
      <c r="F87" s="257"/>
      <c r="G87" s="257"/>
      <c r="H87" s="257"/>
      <c r="L87" s="30"/>
    </row>
    <row r="88" spans="2:12" s="1" customFormat="1" ht="12" customHeight="1" x14ac:dyDescent="0.2">
      <c r="B88" s="30"/>
      <c r="C88" s="23" t="s">
        <v>182</v>
      </c>
      <c r="L88" s="30"/>
    </row>
    <row r="89" spans="2:12" s="1" customFormat="1" ht="16.5" customHeight="1" x14ac:dyDescent="0.2">
      <c r="B89" s="30"/>
      <c r="E89" s="226" t="str">
        <f>E11</f>
        <v>022 - Vnútorný vodovod - Vstavok B2</v>
      </c>
      <c r="F89" s="257"/>
      <c r="G89" s="257"/>
      <c r="H89" s="257"/>
      <c r="L89" s="30"/>
    </row>
    <row r="90" spans="2:12" s="1" customFormat="1" ht="6.95" customHeight="1" x14ac:dyDescent="0.2">
      <c r="B90" s="30"/>
      <c r="L90" s="30"/>
    </row>
    <row r="91" spans="2:12" s="1" customFormat="1" ht="12" customHeight="1" x14ac:dyDescent="0.2">
      <c r="B91" s="30"/>
      <c r="C91" s="23" t="s">
        <v>17</v>
      </c>
      <c r="F91" s="21" t="str">
        <f>F14</f>
        <v xml:space="preserve"> </v>
      </c>
      <c r="I91" s="23" t="s">
        <v>19</v>
      </c>
      <c r="J91" s="53" t="str">
        <f>IF(J14="","",J14)</f>
        <v>4.10.2022 - REV05</v>
      </c>
      <c r="L91" s="30"/>
    </row>
    <row r="92" spans="2:12" s="1" customFormat="1" ht="6.95" customHeight="1" x14ac:dyDescent="0.2">
      <c r="B92" s="30"/>
      <c r="L92" s="30"/>
    </row>
    <row r="93" spans="2:12" s="1" customFormat="1" ht="15.2" customHeight="1" x14ac:dyDescent="0.2">
      <c r="B93" s="30"/>
      <c r="C93" s="23" t="s">
        <v>20</v>
      </c>
      <c r="F93" s="21" t="str">
        <f>E17</f>
        <v xml:space="preserve"> </v>
      </c>
      <c r="I93" s="23" t="s">
        <v>25</v>
      </c>
      <c r="J93" s="26" t="str">
        <f>E23</f>
        <v>HESCON,s.r.o.</v>
      </c>
      <c r="L93" s="30"/>
    </row>
    <row r="94" spans="2:12" s="1" customFormat="1" ht="15.2" customHeight="1" x14ac:dyDescent="0.2">
      <c r="B94" s="30"/>
      <c r="C94" s="23" t="s">
        <v>23</v>
      </c>
      <c r="F94" s="21" t="str">
        <f>IF(E20="","",E20)</f>
        <v>Vyplň údaj</v>
      </c>
      <c r="I94" s="23" t="s">
        <v>27</v>
      </c>
      <c r="J94" s="26" t="str">
        <f>E26</f>
        <v xml:space="preserve"> </v>
      </c>
      <c r="L94" s="30"/>
    </row>
    <row r="95" spans="2:12" s="1" customFormat="1" ht="10.35" customHeight="1" x14ac:dyDescent="0.2">
      <c r="B95" s="30"/>
      <c r="L95" s="30"/>
    </row>
    <row r="96" spans="2:12" s="1" customFormat="1" ht="29.25" customHeight="1" x14ac:dyDescent="0.2">
      <c r="B96" s="30"/>
      <c r="C96" s="118" t="s">
        <v>188</v>
      </c>
      <c r="D96" s="101"/>
      <c r="E96" s="101"/>
      <c r="F96" s="101"/>
      <c r="G96" s="101"/>
      <c r="H96" s="101"/>
      <c r="I96" s="101"/>
      <c r="J96" s="119" t="s">
        <v>189</v>
      </c>
      <c r="K96" s="101"/>
      <c r="L96" s="30"/>
    </row>
    <row r="97" spans="2:65" s="1" customFormat="1" ht="10.35" customHeight="1" x14ac:dyDescent="0.2">
      <c r="B97" s="30"/>
      <c r="L97" s="30"/>
    </row>
    <row r="98" spans="2:65" s="1" customFormat="1" ht="22.9" customHeight="1" x14ac:dyDescent="0.2">
      <c r="B98" s="30"/>
      <c r="C98" s="120" t="s">
        <v>190</v>
      </c>
      <c r="J98" s="66">
        <f>J133</f>
        <v>0</v>
      </c>
      <c r="L98" s="30"/>
      <c r="AU98" s="13" t="s">
        <v>191</v>
      </c>
    </row>
    <row r="99" spans="2:65" s="8" customFormat="1" ht="24.95" customHeight="1" x14ac:dyDescent="0.2">
      <c r="B99" s="121"/>
      <c r="D99" s="122" t="s">
        <v>3103</v>
      </c>
      <c r="E99" s="123"/>
      <c r="F99" s="123"/>
      <c r="G99" s="123"/>
      <c r="H99" s="123"/>
      <c r="I99" s="123"/>
      <c r="J99" s="124">
        <f>J134</f>
        <v>0</v>
      </c>
      <c r="L99" s="121"/>
    </row>
    <row r="100" spans="2:65" s="8" customFormat="1" ht="24.95" customHeight="1" x14ac:dyDescent="0.2">
      <c r="B100" s="121"/>
      <c r="D100" s="122" t="s">
        <v>3104</v>
      </c>
      <c r="E100" s="123"/>
      <c r="F100" s="123"/>
      <c r="G100" s="123"/>
      <c r="H100" s="123"/>
      <c r="I100" s="123"/>
      <c r="J100" s="124">
        <f>J145</f>
        <v>0</v>
      </c>
      <c r="L100" s="121"/>
    </row>
    <row r="101" spans="2:65" s="8" customFormat="1" ht="24.95" customHeight="1" x14ac:dyDescent="0.2">
      <c r="B101" s="121"/>
      <c r="D101" s="122" t="s">
        <v>3105</v>
      </c>
      <c r="E101" s="123"/>
      <c r="F101" s="123"/>
      <c r="G101" s="123"/>
      <c r="H101" s="123"/>
      <c r="I101" s="123"/>
      <c r="J101" s="124">
        <f>J176</f>
        <v>0</v>
      </c>
      <c r="L101" s="121"/>
    </row>
    <row r="102" spans="2:65" s="1" customFormat="1" ht="21.75" customHeight="1" x14ac:dyDescent="0.2">
      <c r="B102" s="30"/>
      <c r="L102" s="30"/>
    </row>
    <row r="103" spans="2:65" s="1" customFormat="1" ht="6.95" customHeight="1" x14ac:dyDescent="0.2">
      <c r="B103" s="30"/>
      <c r="L103" s="30"/>
    </row>
    <row r="104" spans="2:65" s="1" customFormat="1" ht="29.25" customHeight="1" x14ac:dyDescent="0.2">
      <c r="B104" s="30"/>
      <c r="C104" s="120" t="s">
        <v>217</v>
      </c>
      <c r="J104" s="129">
        <f>ROUND(J105 + J106 + J107 + J108 + J109 + J110,2)</f>
        <v>0</v>
      </c>
      <c r="L104" s="30"/>
      <c r="N104" s="130" t="s">
        <v>35</v>
      </c>
    </row>
    <row r="105" spans="2:65" s="1" customFormat="1" ht="18" customHeight="1" x14ac:dyDescent="0.2">
      <c r="B105" s="131"/>
      <c r="C105" s="132"/>
      <c r="D105" s="207" t="s">
        <v>218</v>
      </c>
      <c r="E105" s="260"/>
      <c r="F105" s="260"/>
      <c r="G105" s="132"/>
      <c r="H105" s="132"/>
      <c r="I105" s="132"/>
      <c r="J105" s="94">
        <v>0</v>
      </c>
      <c r="K105" s="132"/>
      <c r="L105" s="131"/>
      <c r="M105" s="132"/>
      <c r="N105" s="134" t="s">
        <v>37</v>
      </c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5" t="s">
        <v>219</v>
      </c>
      <c r="AZ105" s="132"/>
      <c r="BA105" s="132"/>
      <c r="BB105" s="132"/>
      <c r="BC105" s="132"/>
      <c r="BD105" s="132"/>
      <c r="BE105" s="136">
        <f t="shared" ref="BE105:BE110" si="0">IF(N105="základná",J105,0)</f>
        <v>0</v>
      </c>
      <c r="BF105" s="136">
        <f t="shared" ref="BF105:BF110" si="1">IF(N105="znížená",J105,0)</f>
        <v>0</v>
      </c>
      <c r="BG105" s="136">
        <f t="shared" ref="BG105:BG110" si="2">IF(N105="zákl. prenesená",J105,0)</f>
        <v>0</v>
      </c>
      <c r="BH105" s="136">
        <f t="shared" ref="BH105:BH110" si="3">IF(N105="zníž. prenesená",J105,0)</f>
        <v>0</v>
      </c>
      <c r="BI105" s="136">
        <f t="shared" ref="BI105:BI110" si="4">IF(N105="nulová",J105,0)</f>
        <v>0</v>
      </c>
      <c r="BJ105" s="135" t="s">
        <v>83</v>
      </c>
      <c r="BK105" s="132"/>
      <c r="BL105" s="132"/>
      <c r="BM105" s="132"/>
    </row>
    <row r="106" spans="2:65" s="1" customFormat="1" ht="18" customHeight="1" x14ac:dyDescent="0.2">
      <c r="B106" s="131"/>
      <c r="C106" s="132"/>
      <c r="D106" s="207" t="s">
        <v>220</v>
      </c>
      <c r="E106" s="260"/>
      <c r="F106" s="260"/>
      <c r="G106" s="132"/>
      <c r="H106" s="132"/>
      <c r="I106" s="132"/>
      <c r="J106" s="94">
        <v>0</v>
      </c>
      <c r="K106" s="132"/>
      <c r="L106" s="131"/>
      <c r="M106" s="132"/>
      <c r="N106" s="134" t="s">
        <v>37</v>
      </c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5" t="s">
        <v>219</v>
      </c>
      <c r="AZ106" s="132"/>
      <c r="BA106" s="132"/>
      <c r="BB106" s="132"/>
      <c r="BC106" s="132"/>
      <c r="BD106" s="132"/>
      <c r="BE106" s="136">
        <f t="shared" si="0"/>
        <v>0</v>
      </c>
      <c r="BF106" s="136">
        <f t="shared" si="1"/>
        <v>0</v>
      </c>
      <c r="BG106" s="136">
        <f t="shared" si="2"/>
        <v>0</v>
      </c>
      <c r="BH106" s="136">
        <f t="shared" si="3"/>
        <v>0</v>
      </c>
      <c r="BI106" s="136">
        <f t="shared" si="4"/>
        <v>0</v>
      </c>
      <c r="BJ106" s="135" t="s">
        <v>83</v>
      </c>
      <c r="BK106" s="132"/>
      <c r="BL106" s="132"/>
      <c r="BM106" s="132"/>
    </row>
    <row r="107" spans="2:65" s="1" customFormat="1" ht="18" customHeight="1" x14ac:dyDescent="0.2">
      <c r="B107" s="131"/>
      <c r="C107" s="132"/>
      <c r="D107" s="207" t="s">
        <v>221</v>
      </c>
      <c r="E107" s="260"/>
      <c r="F107" s="260"/>
      <c r="G107" s="132"/>
      <c r="H107" s="132"/>
      <c r="I107" s="132"/>
      <c r="J107" s="94">
        <v>0</v>
      </c>
      <c r="K107" s="132"/>
      <c r="L107" s="131"/>
      <c r="M107" s="132"/>
      <c r="N107" s="134" t="s">
        <v>37</v>
      </c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5" t="s">
        <v>219</v>
      </c>
      <c r="AZ107" s="132"/>
      <c r="BA107" s="132"/>
      <c r="BB107" s="132"/>
      <c r="BC107" s="132"/>
      <c r="BD107" s="132"/>
      <c r="BE107" s="136">
        <f t="shared" si="0"/>
        <v>0</v>
      </c>
      <c r="BF107" s="136">
        <f t="shared" si="1"/>
        <v>0</v>
      </c>
      <c r="BG107" s="136">
        <f t="shared" si="2"/>
        <v>0</v>
      </c>
      <c r="BH107" s="136">
        <f t="shared" si="3"/>
        <v>0</v>
      </c>
      <c r="BI107" s="136">
        <f t="shared" si="4"/>
        <v>0</v>
      </c>
      <c r="BJ107" s="135" t="s">
        <v>83</v>
      </c>
      <c r="BK107" s="132"/>
      <c r="BL107" s="132"/>
      <c r="BM107" s="132"/>
    </row>
    <row r="108" spans="2:65" s="1" customFormat="1" ht="18" customHeight="1" x14ac:dyDescent="0.2">
      <c r="B108" s="131"/>
      <c r="C108" s="132"/>
      <c r="D108" s="207" t="s">
        <v>222</v>
      </c>
      <c r="E108" s="260"/>
      <c r="F108" s="260"/>
      <c r="G108" s="132"/>
      <c r="H108" s="132"/>
      <c r="I108" s="132"/>
      <c r="J108" s="94">
        <v>0</v>
      </c>
      <c r="K108" s="132"/>
      <c r="L108" s="131"/>
      <c r="M108" s="132"/>
      <c r="N108" s="134" t="s">
        <v>37</v>
      </c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5" t="s">
        <v>219</v>
      </c>
      <c r="AZ108" s="132"/>
      <c r="BA108" s="132"/>
      <c r="BB108" s="132"/>
      <c r="BC108" s="132"/>
      <c r="BD108" s="132"/>
      <c r="BE108" s="136">
        <f t="shared" si="0"/>
        <v>0</v>
      </c>
      <c r="BF108" s="136">
        <f t="shared" si="1"/>
        <v>0</v>
      </c>
      <c r="BG108" s="136">
        <f t="shared" si="2"/>
        <v>0</v>
      </c>
      <c r="BH108" s="136">
        <f t="shared" si="3"/>
        <v>0</v>
      </c>
      <c r="BI108" s="136">
        <f t="shared" si="4"/>
        <v>0</v>
      </c>
      <c r="BJ108" s="135" t="s">
        <v>83</v>
      </c>
      <c r="BK108" s="132"/>
      <c r="BL108" s="132"/>
      <c r="BM108" s="132"/>
    </row>
    <row r="109" spans="2:65" s="1" customFormat="1" ht="18" customHeight="1" x14ac:dyDescent="0.2">
      <c r="B109" s="131"/>
      <c r="C109" s="132"/>
      <c r="D109" s="207" t="s">
        <v>223</v>
      </c>
      <c r="E109" s="260"/>
      <c r="F109" s="260"/>
      <c r="G109" s="132"/>
      <c r="H109" s="132"/>
      <c r="I109" s="132"/>
      <c r="J109" s="94">
        <v>0</v>
      </c>
      <c r="K109" s="132"/>
      <c r="L109" s="131"/>
      <c r="M109" s="132"/>
      <c r="N109" s="134" t="s">
        <v>37</v>
      </c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5" t="s">
        <v>219</v>
      </c>
      <c r="AZ109" s="132"/>
      <c r="BA109" s="132"/>
      <c r="BB109" s="132"/>
      <c r="BC109" s="132"/>
      <c r="BD109" s="132"/>
      <c r="BE109" s="136">
        <f t="shared" si="0"/>
        <v>0</v>
      </c>
      <c r="BF109" s="136">
        <f t="shared" si="1"/>
        <v>0</v>
      </c>
      <c r="BG109" s="136">
        <f t="shared" si="2"/>
        <v>0</v>
      </c>
      <c r="BH109" s="136">
        <f t="shared" si="3"/>
        <v>0</v>
      </c>
      <c r="BI109" s="136">
        <f t="shared" si="4"/>
        <v>0</v>
      </c>
      <c r="BJ109" s="135" t="s">
        <v>83</v>
      </c>
      <c r="BK109" s="132"/>
      <c r="BL109" s="132"/>
      <c r="BM109" s="132"/>
    </row>
    <row r="110" spans="2:65" s="1" customFormat="1" ht="18" customHeight="1" x14ac:dyDescent="0.2">
      <c r="B110" s="131"/>
      <c r="C110" s="132"/>
      <c r="D110" s="133" t="s">
        <v>224</v>
      </c>
      <c r="E110" s="132"/>
      <c r="F110" s="132"/>
      <c r="G110" s="132"/>
      <c r="H110" s="132"/>
      <c r="I110" s="132"/>
      <c r="J110" s="94">
        <f>ROUND(J32*T110,2)</f>
        <v>0</v>
      </c>
      <c r="K110" s="132"/>
      <c r="L110" s="131"/>
      <c r="M110" s="132"/>
      <c r="N110" s="134" t="s">
        <v>37</v>
      </c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5" t="s">
        <v>225</v>
      </c>
      <c r="AZ110" s="132"/>
      <c r="BA110" s="132"/>
      <c r="BB110" s="132"/>
      <c r="BC110" s="132"/>
      <c r="BD110" s="132"/>
      <c r="BE110" s="136">
        <f t="shared" si="0"/>
        <v>0</v>
      </c>
      <c r="BF110" s="136">
        <f t="shared" si="1"/>
        <v>0</v>
      </c>
      <c r="BG110" s="136">
        <f t="shared" si="2"/>
        <v>0</v>
      </c>
      <c r="BH110" s="136">
        <f t="shared" si="3"/>
        <v>0</v>
      </c>
      <c r="BI110" s="136">
        <f t="shared" si="4"/>
        <v>0</v>
      </c>
      <c r="BJ110" s="135" t="s">
        <v>83</v>
      </c>
      <c r="BK110" s="132"/>
      <c r="BL110" s="132"/>
      <c r="BM110" s="132"/>
    </row>
    <row r="111" spans="2:65" s="1" customFormat="1" x14ac:dyDescent="0.2">
      <c r="B111" s="30"/>
      <c r="L111" s="30"/>
    </row>
    <row r="112" spans="2:65" s="1" customFormat="1" ht="29.25" customHeight="1" x14ac:dyDescent="0.2">
      <c r="B112" s="30"/>
      <c r="C112" s="100" t="s">
        <v>179</v>
      </c>
      <c r="D112" s="101"/>
      <c r="E112" s="101"/>
      <c r="F112" s="101"/>
      <c r="G112" s="101"/>
      <c r="H112" s="101"/>
      <c r="I112" s="101"/>
      <c r="J112" s="102">
        <f>ROUND(J98+J104,2)</f>
        <v>0</v>
      </c>
      <c r="K112" s="101"/>
      <c r="L112" s="30"/>
    </row>
    <row r="113" spans="2:12" s="1" customFormat="1" ht="6.95" customHeight="1" x14ac:dyDescent="0.2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30"/>
    </row>
    <row r="117" spans="2:12" s="1" customFormat="1" ht="6.95" customHeight="1" x14ac:dyDescent="0.2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30"/>
    </row>
    <row r="118" spans="2:12" s="1" customFormat="1" ht="24.95" customHeight="1" x14ac:dyDescent="0.2">
      <c r="B118" s="30"/>
      <c r="C118" s="17" t="s">
        <v>4589</v>
      </c>
      <c r="L118" s="30"/>
    </row>
    <row r="119" spans="2:12" s="1" customFormat="1" ht="6.95" customHeight="1" x14ac:dyDescent="0.2">
      <c r="B119" s="30"/>
      <c r="L119" s="30"/>
    </row>
    <row r="120" spans="2:12" s="1" customFormat="1" ht="12" customHeight="1" x14ac:dyDescent="0.2">
      <c r="B120" s="30"/>
      <c r="C120" s="23" t="s">
        <v>14</v>
      </c>
      <c r="L120" s="30"/>
    </row>
    <row r="121" spans="2:12" s="1" customFormat="1" ht="16.5" customHeight="1" x14ac:dyDescent="0.2">
      <c r="B121" s="30"/>
      <c r="E121" s="259" t="str">
        <f>E7</f>
        <v>KFA - Košická futbalová aréna II. a III. etapa</v>
      </c>
      <c r="F121" s="261"/>
      <c r="G121" s="261"/>
      <c r="H121" s="261"/>
      <c r="L121" s="30"/>
    </row>
    <row r="122" spans="2:12" ht="12" customHeight="1" x14ac:dyDescent="0.2">
      <c r="B122" s="16"/>
      <c r="C122" s="23" t="s">
        <v>180</v>
      </c>
      <c r="L122" s="16"/>
    </row>
    <row r="123" spans="2:12" s="1" customFormat="1" ht="16.5" customHeight="1" x14ac:dyDescent="0.2">
      <c r="B123" s="30"/>
      <c r="E123" s="259" t="s">
        <v>181</v>
      </c>
      <c r="F123" s="257"/>
      <c r="G123" s="257"/>
      <c r="H123" s="257"/>
      <c r="L123" s="30"/>
    </row>
    <row r="124" spans="2:12" s="1" customFormat="1" ht="12" customHeight="1" x14ac:dyDescent="0.2">
      <c r="B124" s="30"/>
      <c r="C124" s="23" t="s">
        <v>182</v>
      </c>
      <c r="L124" s="30"/>
    </row>
    <row r="125" spans="2:12" s="1" customFormat="1" ht="16.5" customHeight="1" x14ac:dyDescent="0.2">
      <c r="B125" s="30"/>
      <c r="E125" s="226" t="str">
        <f>E11</f>
        <v>022 - Vnútorný vodovod - Vstavok B2</v>
      </c>
      <c r="F125" s="257"/>
      <c r="G125" s="257"/>
      <c r="H125" s="257"/>
      <c r="L125" s="30"/>
    </row>
    <row r="126" spans="2:12" s="1" customFormat="1" ht="6.95" customHeight="1" x14ac:dyDescent="0.2">
      <c r="B126" s="30"/>
      <c r="L126" s="30"/>
    </row>
    <row r="127" spans="2:12" s="1" customFormat="1" ht="12" customHeight="1" x14ac:dyDescent="0.2">
      <c r="B127" s="30"/>
      <c r="C127" s="23" t="s">
        <v>17</v>
      </c>
      <c r="F127" s="21" t="str">
        <f>F14</f>
        <v xml:space="preserve"> </v>
      </c>
      <c r="I127" s="23" t="s">
        <v>19</v>
      </c>
      <c r="J127" s="53" t="str">
        <f>IF(J14="","",J14)</f>
        <v>4.10.2022 - REV05</v>
      </c>
      <c r="L127" s="30"/>
    </row>
    <row r="128" spans="2:12" s="1" customFormat="1" ht="6.95" customHeight="1" x14ac:dyDescent="0.2">
      <c r="B128" s="30"/>
      <c r="L128" s="30"/>
    </row>
    <row r="129" spans="2:65" s="1" customFormat="1" ht="15.2" customHeight="1" x14ac:dyDescent="0.2">
      <c r="B129" s="30"/>
      <c r="C129" s="23" t="s">
        <v>20</v>
      </c>
      <c r="F129" s="21" t="str">
        <f>E17</f>
        <v xml:space="preserve"> </v>
      </c>
      <c r="I129" s="23" t="s">
        <v>25</v>
      </c>
      <c r="J129" s="26" t="str">
        <f>E23</f>
        <v>HESCON,s.r.o.</v>
      </c>
      <c r="L129" s="30"/>
    </row>
    <row r="130" spans="2:65" s="1" customFormat="1" ht="15.2" customHeight="1" x14ac:dyDescent="0.2">
      <c r="B130" s="30"/>
      <c r="C130" s="23" t="s">
        <v>23</v>
      </c>
      <c r="F130" s="21" t="str">
        <f>IF(E20="","",E20)</f>
        <v>Vyplň údaj</v>
      </c>
      <c r="I130" s="23" t="s">
        <v>27</v>
      </c>
      <c r="J130" s="26" t="str">
        <f>E26</f>
        <v xml:space="preserve"> </v>
      </c>
      <c r="L130" s="30"/>
    </row>
    <row r="131" spans="2:65" s="1" customFormat="1" ht="10.35" customHeight="1" x14ac:dyDescent="0.2">
      <c r="B131" s="30"/>
      <c r="L131" s="30"/>
    </row>
    <row r="132" spans="2:65" s="10" customFormat="1" ht="29.25" customHeight="1" x14ac:dyDescent="0.2">
      <c r="B132" s="137"/>
      <c r="C132" s="138" t="s">
        <v>226</v>
      </c>
      <c r="D132" s="139" t="s">
        <v>56</v>
      </c>
      <c r="E132" s="139" t="s">
        <v>52</v>
      </c>
      <c r="F132" s="139" t="s">
        <v>53</v>
      </c>
      <c r="G132" s="139" t="s">
        <v>227</v>
      </c>
      <c r="H132" s="139" t="s">
        <v>228</v>
      </c>
      <c r="I132" s="139" t="s">
        <v>229</v>
      </c>
      <c r="J132" s="140" t="s">
        <v>189</v>
      </c>
      <c r="K132" s="141" t="s">
        <v>230</v>
      </c>
      <c r="L132" s="137"/>
      <c r="M132" s="59" t="s">
        <v>1</v>
      </c>
      <c r="N132" s="60" t="s">
        <v>35</v>
      </c>
      <c r="O132" s="60" t="s">
        <v>231</v>
      </c>
      <c r="P132" s="60" t="s">
        <v>232</v>
      </c>
      <c r="Q132" s="60" t="s">
        <v>233</v>
      </c>
      <c r="R132" s="60" t="s">
        <v>234</v>
      </c>
      <c r="S132" s="60" t="s">
        <v>235</v>
      </c>
      <c r="T132" s="61" t="s">
        <v>236</v>
      </c>
    </row>
    <row r="133" spans="2:65" s="1" customFormat="1" ht="22.9" customHeight="1" x14ac:dyDescent="0.25">
      <c r="B133" s="30"/>
      <c r="C133" s="64" t="s">
        <v>187</v>
      </c>
      <c r="J133" s="142">
        <f>BK133</f>
        <v>0</v>
      </c>
      <c r="L133" s="30"/>
      <c r="M133" s="62"/>
      <c r="N133" s="54"/>
      <c r="O133" s="54"/>
      <c r="P133" s="143">
        <f>P134+P145+P176</f>
        <v>0</v>
      </c>
      <c r="Q133" s="54"/>
      <c r="R133" s="143">
        <f>R134+R145+R176</f>
        <v>0</v>
      </c>
      <c r="S133" s="54"/>
      <c r="T133" s="144">
        <f>T134+T145+T176</f>
        <v>0</v>
      </c>
      <c r="AT133" s="13" t="s">
        <v>70</v>
      </c>
      <c r="AU133" s="13" t="s">
        <v>191</v>
      </c>
      <c r="BK133" s="145">
        <f>BK134+BK145+BK176</f>
        <v>0</v>
      </c>
    </row>
    <row r="134" spans="2:65" s="11" customFormat="1" ht="25.9" customHeight="1" x14ac:dyDescent="0.2">
      <c r="B134" s="146"/>
      <c r="D134" s="147" t="s">
        <v>70</v>
      </c>
      <c r="E134" s="148" t="s">
        <v>3107</v>
      </c>
      <c r="F134" s="148" t="s">
        <v>3054</v>
      </c>
      <c r="I134" s="149"/>
      <c r="J134" s="150">
        <f>BK134</f>
        <v>0</v>
      </c>
      <c r="L134" s="146"/>
      <c r="M134" s="151"/>
      <c r="P134" s="152">
        <f>SUM(P135:P144)</f>
        <v>0</v>
      </c>
      <c r="R134" s="152">
        <f>SUM(R135:R144)</f>
        <v>0</v>
      </c>
      <c r="T134" s="153">
        <f>SUM(T135:T144)</f>
        <v>0</v>
      </c>
      <c r="AR134" s="147" t="s">
        <v>78</v>
      </c>
      <c r="AT134" s="154" t="s">
        <v>70</v>
      </c>
      <c r="AU134" s="154" t="s">
        <v>71</v>
      </c>
      <c r="AY134" s="147" t="s">
        <v>239</v>
      </c>
      <c r="BK134" s="155">
        <f>SUM(BK135:BK144)</f>
        <v>0</v>
      </c>
    </row>
    <row r="135" spans="2:65" s="1" customFormat="1" ht="21.75" customHeight="1" x14ac:dyDescent="0.2">
      <c r="B135" s="131"/>
      <c r="C135" s="170" t="s">
        <v>78</v>
      </c>
      <c r="D135" s="170" t="s">
        <v>275</v>
      </c>
      <c r="E135" s="171" t="s">
        <v>2845</v>
      </c>
      <c r="F135" s="172" t="s">
        <v>3055</v>
      </c>
      <c r="G135" s="173" t="s">
        <v>331</v>
      </c>
      <c r="H135" s="174">
        <v>39</v>
      </c>
      <c r="I135" s="175"/>
      <c r="J135" s="176">
        <f t="shared" ref="J135:J144" si="5">ROUND(I135*H135,2)</f>
        <v>0</v>
      </c>
      <c r="K135" s="177"/>
      <c r="L135" s="178"/>
      <c r="M135" s="179" t="s">
        <v>1</v>
      </c>
      <c r="N135" s="180" t="s">
        <v>37</v>
      </c>
      <c r="P135" s="167">
        <f t="shared" ref="P135:P144" si="6">O135*H135</f>
        <v>0</v>
      </c>
      <c r="Q135" s="167">
        <v>0</v>
      </c>
      <c r="R135" s="167">
        <f t="shared" ref="R135:R144" si="7">Q135*H135</f>
        <v>0</v>
      </c>
      <c r="S135" s="167">
        <v>0</v>
      </c>
      <c r="T135" s="168">
        <f t="shared" ref="T135:T144" si="8">S135*H135</f>
        <v>0</v>
      </c>
      <c r="AR135" s="169" t="s">
        <v>270</v>
      </c>
      <c r="AT135" s="169" t="s">
        <v>275</v>
      </c>
      <c r="AU135" s="169" t="s">
        <v>78</v>
      </c>
      <c r="AY135" s="13" t="s">
        <v>239</v>
      </c>
      <c r="BE135" s="97">
        <f t="shared" ref="BE135:BE144" si="9">IF(N135="základná",J135,0)</f>
        <v>0</v>
      </c>
      <c r="BF135" s="97">
        <f t="shared" ref="BF135:BF144" si="10">IF(N135="znížená",J135,0)</f>
        <v>0</v>
      </c>
      <c r="BG135" s="97">
        <f t="shared" ref="BG135:BG144" si="11">IF(N135="zákl. prenesená",J135,0)</f>
        <v>0</v>
      </c>
      <c r="BH135" s="97">
        <f t="shared" ref="BH135:BH144" si="12">IF(N135="zníž. prenesená",J135,0)</f>
        <v>0</v>
      </c>
      <c r="BI135" s="97">
        <f t="shared" ref="BI135:BI144" si="13">IF(N135="nulová",J135,0)</f>
        <v>0</v>
      </c>
      <c r="BJ135" s="13" t="s">
        <v>83</v>
      </c>
      <c r="BK135" s="97">
        <f t="shared" ref="BK135:BK144" si="14">ROUND(I135*H135,2)</f>
        <v>0</v>
      </c>
      <c r="BL135" s="13" t="s">
        <v>245</v>
      </c>
      <c r="BM135" s="169" t="s">
        <v>83</v>
      </c>
    </row>
    <row r="136" spans="2:65" s="1" customFormat="1" ht="21.75" customHeight="1" x14ac:dyDescent="0.2">
      <c r="B136" s="131"/>
      <c r="C136" s="170" t="s">
        <v>83</v>
      </c>
      <c r="D136" s="170" t="s">
        <v>275</v>
      </c>
      <c r="E136" s="171" t="s">
        <v>2847</v>
      </c>
      <c r="F136" s="172" t="s">
        <v>3056</v>
      </c>
      <c r="G136" s="173" t="s">
        <v>331</v>
      </c>
      <c r="H136" s="174">
        <v>19</v>
      </c>
      <c r="I136" s="175"/>
      <c r="J136" s="176">
        <f t="shared" si="5"/>
        <v>0</v>
      </c>
      <c r="K136" s="177"/>
      <c r="L136" s="178"/>
      <c r="M136" s="179" t="s">
        <v>1</v>
      </c>
      <c r="N136" s="180" t="s">
        <v>37</v>
      </c>
      <c r="P136" s="167">
        <f t="shared" si="6"/>
        <v>0</v>
      </c>
      <c r="Q136" s="167">
        <v>0</v>
      </c>
      <c r="R136" s="167">
        <f t="shared" si="7"/>
        <v>0</v>
      </c>
      <c r="S136" s="167">
        <v>0</v>
      </c>
      <c r="T136" s="168">
        <f t="shared" si="8"/>
        <v>0</v>
      </c>
      <c r="AR136" s="169" t="s">
        <v>270</v>
      </c>
      <c r="AT136" s="169" t="s">
        <v>275</v>
      </c>
      <c r="AU136" s="169" t="s">
        <v>78</v>
      </c>
      <c r="AY136" s="13" t="s">
        <v>239</v>
      </c>
      <c r="BE136" s="97">
        <f t="shared" si="9"/>
        <v>0</v>
      </c>
      <c r="BF136" s="97">
        <f t="shared" si="10"/>
        <v>0</v>
      </c>
      <c r="BG136" s="97">
        <f t="shared" si="11"/>
        <v>0</v>
      </c>
      <c r="BH136" s="97">
        <f t="shared" si="12"/>
        <v>0</v>
      </c>
      <c r="BI136" s="97">
        <f t="shared" si="13"/>
        <v>0</v>
      </c>
      <c r="BJ136" s="13" t="s">
        <v>83</v>
      </c>
      <c r="BK136" s="97">
        <f t="shared" si="14"/>
        <v>0</v>
      </c>
      <c r="BL136" s="13" t="s">
        <v>245</v>
      </c>
      <c r="BM136" s="169" t="s">
        <v>245</v>
      </c>
    </row>
    <row r="137" spans="2:65" s="1" customFormat="1" ht="21.75" customHeight="1" x14ac:dyDescent="0.2">
      <c r="B137" s="131"/>
      <c r="C137" s="170" t="s">
        <v>251</v>
      </c>
      <c r="D137" s="170" t="s">
        <v>275</v>
      </c>
      <c r="E137" s="171" t="s">
        <v>2855</v>
      </c>
      <c r="F137" s="172" t="s">
        <v>3115</v>
      </c>
      <c r="G137" s="173" t="s">
        <v>331</v>
      </c>
      <c r="H137" s="174">
        <v>14</v>
      </c>
      <c r="I137" s="175"/>
      <c r="J137" s="176">
        <f t="shared" si="5"/>
        <v>0</v>
      </c>
      <c r="K137" s="177"/>
      <c r="L137" s="178"/>
      <c r="M137" s="179" t="s">
        <v>1</v>
      </c>
      <c r="N137" s="180" t="s">
        <v>37</v>
      </c>
      <c r="P137" s="167">
        <f t="shared" si="6"/>
        <v>0</v>
      </c>
      <c r="Q137" s="167">
        <v>0</v>
      </c>
      <c r="R137" s="167">
        <f t="shared" si="7"/>
        <v>0</v>
      </c>
      <c r="S137" s="167">
        <v>0</v>
      </c>
      <c r="T137" s="168">
        <f t="shared" si="8"/>
        <v>0</v>
      </c>
      <c r="AR137" s="169" t="s">
        <v>270</v>
      </c>
      <c r="AT137" s="169" t="s">
        <v>275</v>
      </c>
      <c r="AU137" s="169" t="s">
        <v>78</v>
      </c>
      <c r="AY137" s="13" t="s">
        <v>239</v>
      </c>
      <c r="BE137" s="97">
        <f t="shared" si="9"/>
        <v>0</v>
      </c>
      <c r="BF137" s="97">
        <f t="shared" si="10"/>
        <v>0</v>
      </c>
      <c r="BG137" s="97">
        <f t="shared" si="11"/>
        <v>0</v>
      </c>
      <c r="BH137" s="97">
        <f t="shared" si="12"/>
        <v>0</v>
      </c>
      <c r="BI137" s="97">
        <f t="shared" si="13"/>
        <v>0</v>
      </c>
      <c r="BJ137" s="13" t="s">
        <v>83</v>
      </c>
      <c r="BK137" s="97">
        <f t="shared" si="14"/>
        <v>0</v>
      </c>
      <c r="BL137" s="13" t="s">
        <v>245</v>
      </c>
      <c r="BM137" s="169" t="s">
        <v>262</v>
      </c>
    </row>
    <row r="138" spans="2:65" s="1" customFormat="1" ht="21.75" customHeight="1" x14ac:dyDescent="0.2">
      <c r="B138" s="131"/>
      <c r="C138" s="170" t="s">
        <v>245</v>
      </c>
      <c r="D138" s="170" t="s">
        <v>275</v>
      </c>
      <c r="E138" s="171" t="s">
        <v>2873</v>
      </c>
      <c r="F138" s="172" t="s">
        <v>3169</v>
      </c>
      <c r="G138" s="173" t="s">
        <v>331</v>
      </c>
      <c r="H138" s="174">
        <v>8</v>
      </c>
      <c r="I138" s="175"/>
      <c r="J138" s="176">
        <f t="shared" si="5"/>
        <v>0</v>
      </c>
      <c r="K138" s="177"/>
      <c r="L138" s="178"/>
      <c r="M138" s="179" t="s">
        <v>1</v>
      </c>
      <c r="N138" s="180" t="s">
        <v>37</v>
      </c>
      <c r="P138" s="167">
        <f t="shared" si="6"/>
        <v>0</v>
      </c>
      <c r="Q138" s="167">
        <v>0</v>
      </c>
      <c r="R138" s="167">
        <f t="shared" si="7"/>
        <v>0</v>
      </c>
      <c r="S138" s="167">
        <v>0</v>
      </c>
      <c r="T138" s="168">
        <f t="shared" si="8"/>
        <v>0</v>
      </c>
      <c r="AR138" s="169" t="s">
        <v>270</v>
      </c>
      <c r="AT138" s="169" t="s">
        <v>275</v>
      </c>
      <c r="AU138" s="169" t="s">
        <v>78</v>
      </c>
      <c r="AY138" s="13" t="s">
        <v>239</v>
      </c>
      <c r="BE138" s="97">
        <f t="shared" si="9"/>
        <v>0</v>
      </c>
      <c r="BF138" s="97">
        <f t="shared" si="10"/>
        <v>0</v>
      </c>
      <c r="BG138" s="97">
        <f t="shared" si="11"/>
        <v>0</v>
      </c>
      <c r="BH138" s="97">
        <f t="shared" si="12"/>
        <v>0</v>
      </c>
      <c r="BI138" s="97">
        <f t="shared" si="13"/>
        <v>0</v>
      </c>
      <c r="BJ138" s="13" t="s">
        <v>83</v>
      </c>
      <c r="BK138" s="97">
        <f t="shared" si="14"/>
        <v>0</v>
      </c>
      <c r="BL138" s="13" t="s">
        <v>245</v>
      </c>
      <c r="BM138" s="169" t="s">
        <v>270</v>
      </c>
    </row>
    <row r="139" spans="2:65" s="1" customFormat="1" ht="21.75" customHeight="1" x14ac:dyDescent="0.2">
      <c r="B139" s="131"/>
      <c r="C139" s="170" t="s">
        <v>258</v>
      </c>
      <c r="D139" s="170" t="s">
        <v>275</v>
      </c>
      <c r="E139" s="171" t="s">
        <v>2875</v>
      </c>
      <c r="F139" s="172" t="s">
        <v>3170</v>
      </c>
      <c r="G139" s="173" t="s">
        <v>331</v>
      </c>
      <c r="H139" s="174">
        <v>5</v>
      </c>
      <c r="I139" s="175"/>
      <c r="J139" s="176">
        <f t="shared" si="5"/>
        <v>0</v>
      </c>
      <c r="K139" s="177"/>
      <c r="L139" s="178"/>
      <c r="M139" s="179" t="s">
        <v>1</v>
      </c>
      <c r="N139" s="180" t="s">
        <v>37</v>
      </c>
      <c r="P139" s="167">
        <f t="shared" si="6"/>
        <v>0</v>
      </c>
      <c r="Q139" s="167">
        <v>0</v>
      </c>
      <c r="R139" s="167">
        <f t="shared" si="7"/>
        <v>0</v>
      </c>
      <c r="S139" s="167">
        <v>0</v>
      </c>
      <c r="T139" s="168">
        <f t="shared" si="8"/>
        <v>0</v>
      </c>
      <c r="AR139" s="169" t="s">
        <v>270</v>
      </c>
      <c r="AT139" s="169" t="s">
        <v>275</v>
      </c>
      <c r="AU139" s="169" t="s">
        <v>78</v>
      </c>
      <c r="AY139" s="13" t="s">
        <v>239</v>
      </c>
      <c r="BE139" s="97">
        <f t="shared" si="9"/>
        <v>0</v>
      </c>
      <c r="BF139" s="97">
        <f t="shared" si="10"/>
        <v>0</v>
      </c>
      <c r="BG139" s="97">
        <f t="shared" si="11"/>
        <v>0</v>
      </c>
      <c r="BH139" s="97">
        <f t="shared" si="12"/>
        <v>0</v>
      </c>
      <c r="BI139" s="97">
        <f t="shared" si="13"/>
        <v>0</v>
      </c>
      <c r="BJ139" s="13" t="s">
        <v>83</v>
      </c>
      <c r="BK139" s="97">
        <f t="shared" si="14"/>
        <v>0</v>
      </c>
      <c r="BL139" s="13" t="s">
        <v>245</v>
      </c>
      <c r="BM139" s="169" t="s">
        <v>280</v>
      </c>
    </row>
    <row r="140" spans="2:65" s="1" customFormat="1" ht="21.75" customHeight="1" x14ac:dyDescent="0.2">
      <c r="B140" s="131"/>
      <c r="C140" s="170" t="s">
        <v>262</v>
      </c>
      <c r="D140" s="170" t="s">
        <v>275</v>
      </c>
      <c r="E140" s="171" t="s">
        <v>2877</v>
      </c>
      <c r="F140" s="172" t="s">
        <v>3171</v>
      </c>
      <c r="G140" s="173" t="s">
        <v>331</v>
      </c>
      <c r="H140" s="174">
        <v>3</v>
      </c>
      <c r="I140" s="175"/>
      <c r="J140" s="176">
        <f t="shared" si="5"/>
        <v>0</v>
      </c>
      <c r="K140" s="177"/>
      <c r="L140" s="178"/>
      <c r="M140" s="179" t="s">
        <v>1</v>
      </c>
      <c r="N140" s="180" t="s">
        <v>37</v>
      </c>
      <c r="P140" s="167">
        <f t="shared" si="6"/>
        <v>0</v>
      </c>
      <c r="Q140" s="167">
        <v>0</v>
      </c>
      <c r="R140" s="167">
        <f t="shared" si="7"/>
        <v>0</v>
      </c>
      <c r="S140" s="167">
        <v>0</v>
      </c>
      <c r="T140" s="168">
        <f t="shared" si="8"/>
        <v>0</v>
      </c>
      <c r="AR140" s="169" t="s">
        <v>270</v>
      </c>
      <c r="AT140" s="169" t="s">
        <v>275</v>
      </c>
      <c r="AU140" s="169" t="s">
        <v>78</v>
      </c>
      <c r="AY140" s="13" t="s">
        <v>239</v>
      </c>
      <c r="BE140" s="97">
        <f t="shared" si="9"/>
        <v>0</v>
      </c>
      <c r="BF140" s="97">
        <f t="shared" si="10"/>
        <v>0</v>
      </c>
      <c r="BG140" s="97">
        <f t="shared" si="11"/>
        <v>0</v>
      </c>
      <c r="BH140" s="97">
        <f t="shared" si="12"/>
        <v>0</v>
      </c>
      <c r="BI140" s="97">
        <f t="shared" si="13"/>
        <v>0</v>
      </c>
      <c r="BJ140" s="13" t="s">
        <v>83</v>
      </c>
      <c r="BK140" s="97">
        <f t="shared" si="14"/>
        <v>0</v>
      </c>
      <c r="BL140" s="13" t="s">
        <v>245</v>
      </c>
      <c r="BM140" s="169" t="s">
        <v>289</v>
      </c>
    </row>
    <row r="141" spans="2:65" s="1" customFormat="1" ht="24.2" customHeight="1" x14ac:dyDescent="0.2">
      <c r="B141" s="131"/>
      <c r="C141" s="158" t="s">
        <v>266</v>
      </c>
      <c r="D141" s="158" t="s">
        <v>241</v>
      </c>
      <c r="E141" s="159" t="s">
        <v>3058</v>
      </c>
      <c r="F141" s="160" t="s">
        <v>3059</v>
      </c>
      <c r="G141" s="161" t="s">
        <v>331</v>
      </c>
      <c r="H141" s="162">
        <v>80</v>
      </c>
      <c r="I141" s="163"/>
      <c r="J141" s="164">
        <f t="shared" si="5"/>
        <v>0</v>
      </c>
      <c r="K141" s="165"/>
      <c r="L141" s="30"/>
      <c r="M141" s="166" t="s">
        <v>1</v>
      </c>
      <c r="N141" s="130" t="s">
        <v>37</v>
      </c>
      <c r="P141" s="167">
        <f t="shared" si="6"/>
        <v>0</v>
      </c>
      <c r="Q141" s="167">
        <v>0</v>
      </c>
      <c r="R141" s="167">
        <f t="shared" si="7"/>
        <v>0</v>
      </c>
      <c r="S141" s="167">
        <v>0</v>
      </c>
      <c r="T141" s="168">
        <f t="shared" si="8"/>
        <v>0</v>
      </c>
      <c r="AR141" s="169" t="s">
        <v>245</v>
      </c>
      <c r="AT141" s="169" t="s">
        <v>241</v>
      </c>
      <c r="AU141" s="169" t="s">
        <v>78</v>
      </c>
      <c r="AY141" s="13" t="s">
        <v>239</v>
      </c>
      <c r="BE141" s="97">
        <f t="shared" si="9"/>
        <v>0</v>
      </c>
      <c r="BF141" s="97">
        <f t="shared" si="10"/>
        <v>0</v>
      </c>
      <c r="BG141" s="97">
        <f t="shared" si="11"/>
        <v>0</v>
      </c>
      <c r="BH141" s="97">
        <f t="shared" si="12"/>
        <v>0</v>
      </c>
      <c r="BI141" s="97">
        <f t="shared" si="13"/>
        <v>0</v>
      </c>
      <c r="BJ141" s="13" t="s">
        <v>83</v>
      </c>
      <c r="BK141" s="97">
        <f t="shared" si="14"/>
        <v>0</v>
      </c>
      <c r="BL141" s="13" t="s">
        <v>245</v>
      </c>
      <c r="BM141" s="169" t="s">
        <v>297</v>
      </c>
    </row>
    <row r="142" spans="2:65" s="1" customFormat="1" ht="24.2" customHeight="1" x14ac:dyDescent="0.2">
      <c r="B142" s="131"/>
      <c r="C142" s="158" t="s">
        <v>270</v>
      </c>
      <c r="D142" s="158" t="s">
        <v>241</v>
      </c>
      <c r="E142" s="159" t="s">
        <v>3117</v>
      </c>
      <c r="F142" s="160" t="s">
        <v>3118</v>
      </c>
      <c r="G142" s="161" t="s">
        <v>331</v>
      </c>
      <c r="H142" s="162">
        <v>8</v>
      </c>
      <c r="I142" s="163"/>
      <c r="J142" s="164">
        <f t="shared" si="5"/>
        <v>0</v>
      </c>
      <c r="K142" s="165"/>
      <c r="L142" s="30"/>
      <c r="M142" s="166" t="s">
        <v>1</v>
      </c>
      <c r="N142" s="130" t="s">
        <v>37</v>
      </c>
      <c r="P142" s="167">
        <f t="shared" si="6"/>
        <v>0</v>
      </c>
      <c r="Q142" s="167">
        <v>0</v>
      </c>
      <c r="R142" s="167">
        <f t="shared" si="7"/>
        <v>0</v>
      </c>
      <c r="S142" s="167">
        <v>0</v>
      </c>
      <c r="T142" s="168">
        <f t="shared" si="8"/>
        <v>0</v>
      </c>
      <c r="AR142" s="169" t="s">
        <v>245</v>
      </c>
      <c r="AT142" s="169" t="s">
        <v>241</v>
      </c>
      <c r="AU142" s="169" t="s">
        <v>78</v>
      </c>
      <c r="AY142" s="13" t="s">
        <v>239</v>
      </c>
      <c r="BE142" s="97">
        <f t="shared" si="9"/>
        <v>0</v>
      </c>
      <c r="BF142" s="97">
        <f t="shared" si="10"/>
        <v>0</v>
      </c>
      <c r="BG142" s="97">
        <f t="shared" si="11"/>
        <v>0</v>
      </c>
      <c r="BH142" s="97">
        <f t="shared" si="12"/>
        <v>0</v>
      </c>
      <c r="BI142" s="97">
        <f t="shared" si="13"/>
        <v>0</v>
      </c>
      <c r="BJ142" s="13" t="s">
        <v>83</v>
      </c>
      <c r="BK142" s="97">
        <f t="shared" si="14"/>
        <v>0</v>
      </c>
      <c r="BL142" s="13" t="s">
        <v>245</v>
      </c>
      <c r="BM142" s="169" t="s">
        <v>305</v>
      </c>
    </row>
    <row r="143" spans="2:65" s="1" customFormat="1" ht="24.2" customHeight="1" x14ac:dyDescent="0.2">
      <c r="B143" s="131"/>
      <c r="C143" s="158" t="s">
        <v>274</v>
      </c>
      <c r="D143" s="158" t="s">
        <v>241</v>
      </c>
      <c r="E143" s="159" t="s">
        <v>3060</v>
      </c>
      <c r="F143" s="160" t="s">
        <v>3061</v>
      </c>
      <c r="G143" s="161" t="s">
        <v>1082</v>
      </c>
      <c r="H143" s="199">
        <v>1.3</v>
      </c>
      <c r="I143" s="163"/>
      <c r="J143" s="164">
        <f t="shared" si="5"/>
        <v>0</v>
      </c>
      <c r="K143" s="165"/>
      <c r="L143" s="30"/>
      <c r="M143" s="166" t="s">
        <v>1</v>
      </c>
      <c r="N143" s="130" t="s">
        <v>37</v>
      </c>
      <c r="P143" s="167">
        <f t="shared" si="6"/>
        <v>0</v>
      </c>
      <c r="Q143" s="167">
        <v>0</v>
      </c>
      <c r="R143" s="167">
        <f t="shared" si="7"/>
        <v>0</v>
      </c>
      <c r="S143" s="167">
        <v>0</v>
      </c>
      <c r="T143" s="168">
        <f t="shared" si="8"/>
        <v>0</v>
      </c>
      <c r="AR143" s="169" t="s">
        <v>245</v>
      </c>
      <c r="AT143" s="169" t="s">
        <v>241</v>
      </c>
      <c r="AU143" s="169" t="s">
        <v>78</v>
      </c>
      <c r="AY143" s="13" t="s">
        <v>239</v>
      </c>
      <c r="BE143" s="97">
        <f t="shared" si="9"/>
        <v>0</v>
      </c>
      <c r="BF143" s="97">
        <f t="shared" si="10"/>
        <v>0</v>
      </c>
      <c r="BG143" s="97">
        <f t="shared" si="11"/>
        <v>0</v>
      </c>
      <c r="BH143" s="97">
        <f t="shared" si="12"/>
        <v>0</v>
      </c>
      <c r="BI143" s="97">
        <f t="shared" si="13"/>
        <v>0</v>
      </c>
      <c r="BJ143" s="13" t="s">
        <v>83</v>
      </c>
      <c r="BK143" s="97">
        <f t="shared" si="14"/>
        <v>0</v>
      </c>
      <c r="BL143" s="13" t="s">
        <v>245</v>
      </c>
      <c r="BM143" s="169" t="s">
        <v>313</v>
      </c>
    </row>
    <row r="144" spans="2:65" s="1" customFormat="1" ht="24.2" customHeight="1" x14ac:dyDescent="0.2">
      <c r="B144" s="131"/>
      <c r="C144" s="158" t="s">
        <v>280</v>
      </c>
      <c r="D144" s="158" t="s">
        <v>241</v>
      </c>
      <c r="E144" s="159" t="s">
        <v>3062</v>
      </c>
      <c r="F144" s="160" t="s">
        <v>2870</v>
      </c>
      <c r="G144" s="161" t="s">
        <v>1082</v>
      </c>
      <c r="H144" s="199">
        <v>0.45</v>
      </c>
      <c r="I144" s="163"/>
      <c r="J144" s="164">
        <f t="shared" si="5"/>
        <v>0</v>
      </c>
      <c r="K144" s="165"/>
      <c r="L144" s="30"/>
      <c r="M144" s="166" t="s">
        <v>1</v>
      </c>
      <c r="N144" s="130" t="s">
        <v>37</v>
      </c>
      <c r="P144" s="167">
        <f t="shared" si="6"/>
        <v>0</v>
      </c>
      <c r="Q144" s="167">
        <v>0</v>
      </c>
      <c r="R144" s="167">
        <f t="shared" si="7"/>
        <v>0</v>
      </c>
      <c r="S144" s="167">
        <v>0</v>
      </c>
      <c r="T144" s="168">
        <f t="shared" si="8"/>
        <v>0</v>
      </c>
      <c r="AR144" s="169" t="s">
        <v>245</v>
      </c>
      <c r="AT144" s="169" t="s">
        <v>241</v>
      </c>
      <c r="AU144" s="169" t="s">
        <v>78</v>
      </c>
      <c r="AY144" s="13" t="s">
        <v>239</v>
      </c>
      <c r="BE144" s="97">
        <f t="shared" si="9"/>
        <v>0</v>
      </c>
      <c r="BF144" s="97">
        <f t="shared" si="10"/>
        <v>0</v>
      </c>
      <c r="BG144" s="97">
        <f t="shared" si="11"/>
        <v>0</v>
      </c>
      <c r="BH144" s="97">
        <f t="shared" si="12"/>
        <v>0</v>
      </c>
      <c r="BI144" s="97">
        <f t="shared" si="13"/>
        <v>0</v>
      </c>
      <c r="BJ144" s="13" t="s">
        <v>83</v>
      </c>
      <c r="BK144" s="97">
        <f t="shared" si="14"/>
        <v>0</v>
      </c>
      <c r="BL144" s="13" t="s">
        <v>245</v>
      </c>
      <c r="BM144" s="169" t="s">
        <v>7</v>
      </c>
    </row>
    <row r="145" spans="2:65" s="11" customFormat="1" ht="25.9" customHeight="1" x14ac:dyDescent="0.2">
      <c r="B145" s="146"/>
      <c r="D145" s="147" t="s">
        <v>70</v>
      </c>
      <c r="E145" s="148" t="s">
        <v>3111</v>
      </c>
      <c r="F145" s="148" t="s">
        <v>3064</v>
      </c>
      <c r="I145" s="149"/>
      <c r="J145" s="150">
        <f>BK145</f>
        <v>0</v>
      </c>
      <c r="L145" s="146"/>
      <c r="M145" s="151"/>
      <c r="P145" s="152">
        <f>SUM(P146:P175)</f>
        <v>0</v>
      </c>
      <c r="R145" s="152">
        <f>SUM(R146:R175)</f>
        <v>0</v>
      </c>
      <c r="T145" s="153">
        <f>SUM(T146:T175)</f>
        <v>0</v>
      </c>
      <c r="AR145" s="147" t="s">
        <v>78</v>
      </c>
      <c r="AT145" s="154" t="s">
        <v>70</v>
      </c>
      <c r="AU145" s="154" t="s">
        <v>71</v>
      </c>
      <c r="AY145" s="147" t="s">
        <v>239</v>
      </c>
      <c r="BK145" s="155">
        <f>SUM(BK146:BK175)</f>
        <v>0</v>
      </c>
    </row>
    <row r="146" spans="2:65" s="1" customFormat="1" ht="16.5" customHeight="1" x14ac:dyDescent="0.2">
      <c r="B146" s="131"/>
      <c r="C146" s="158" t="s">
        <v>285</v>
      </c>
      <c r="D146" s="158" t="s">
        <v>241</v>
      </c>
      <c r="E146" s="159" t="s">
        <v>2845</v>
      </c>
      <c r="F146" s="160" t="s">
        <v>3065</v>
      </c>
      <c r="G146" s="161" t="s">
        <v>331</v>
      </c>
      <c r="H146" s="162">
        <v>39</v>
      </c>
      <c r="I146" s="163"/>
      <c r="J146" s="164">
        <f t="shared" ref="J146:J175" si="15">ROUND(I146*H146,2)</f>
        <v>0</v>
      </c>
      <c r="K146" s="165"/>
      <c r="L146" s="30"/>
      <c r="M146" s="166" t="s">
        <v>1</v>
      </c>
      <c r="N146" s="130" t="s">
        <v>37</v>
      </c>
      <c r="P146" s="167">
        <f t="shared" ref="P146:P175" si="16">O146*H146</f>
        <v>0</v>
      </c>
      <c r="Q146" s="167">
        <v>0</v>
      </c>
      <c r="R146" s="167">
        <f t="shared" ref="R146:R175" si="17">Q146*H146</f>
        <v>0</v>
      </c>
      <c r="S146" s="167">
        <v>0</v>
      </c>
      <c r="T146" s="168">
        <f t="shared" ref="T146:T175" si="18">S146*H146</f>
        <v>0</v>
      </c>
      <c r="AR146" s="169" t="s">
        <v>245</v>
      </c>
      <c r="AT146" s="169" t="s">
        <v>241</v>
      </c>
      <c r="AU146" s="169" t="s">
        <v>78</v>
      </c>
      <c r="AY146" s="13" t="s">
        <v>239</v>
      </c>
      <c r="BE146" s="97">
        <f t="shared" ref="BE146:BE175" si="19">IF(N146="základná",J146,0)</f>
        <v>0</v>
      </c>
      <c r="BF146" s="97">
        <f t="shared" ref="BF146:BF175" si="20">IF(N146="znížená",J146,0)</f>
        <v>0</v>
      </c>
      <c r="BG146" s="97">
        <f t="shared" ref="BG146:BG175" si="21">IF(N146="zákl. prenesená",J146,0)</f>
        <v>0</v>
      </c>
      <c r="BH146" s="97">
        <f t="shared" ref="BH146:BH175" si="22">IF(N146="zníž. prenesená",J146,0)</f>
        <v>0</v>
      </c>
      <c r="BI146" s="97">
        <f t="shared" ref="BI146:BI175" si="23">IF(N146="nulová",J146,0)</f>
        <v>0</v>
      </c>
      <c r="BJ146" s="13" t="s">
        <v>83</v>
      </c>
      <c r="BK146" s="97">
        <f t="shared" ref="BK146:BK175" si="24">ROUND(I146*H146,2)</f>
        <v>0</v>
      </c>
      <c r="BL146" s="13" t="s">
        <v>245</v>
      </c>
      <c r="BM146" s="169" t="s">
        <v>328</v>
      </c>
    </row>
    <row r="147" spans="2:65" s="1" customFormat="1" ht="16.5" customHeight="1" x14ac:dyDescent="0.2">
      <c r="B147" s="131"/>
      <c r="C147" s="158" t="s">
        <v>289</v>
      </c>
      <c r="D147" s="158" t="s">
        <v>241</v>
      </c>
      <c r="E147" s="159" t="s">
        <v>2847</v>
      </c>
      <c r="F147" s="160" t="s">
        <v>3066</v>
      </c>
      <c r="G147" s="161" t="s">
        <v>331</v>
      </c>
      <c r="H147" s="162">
        <v>19</v>
      </c>
      <c r="I147" s="163"/>
      <c r="J147" s="164">
        <f t="shared" si="15"/>
        <v>0</v>
      </c>
      <c r="K147" s="165"/>
      <c r="L147" s="30"/>
      <c r="M147" s="166" t="s">
        <v>1</v>
      </c>
      <c r="N147" s="130" t="s">
        <v>37</v>
      </c>
      <c r="P147" s="167">
        <f t="shared" si="16"/>
        <v>0</v>
      </c>
      <c r="Q147" s="167">
        <v>0</v>
      </c>
      <c r="R147" s="167">
        <f t="shared" si="17"/>
        <v>0</v>
      </c>
      <c r="S147" s="167">
        <v>0</v>
      </c>
      <c r="T147" s="168">
        <f t="shared" si="18"/>
        <v>0</v>
      </c>
      <c r="AR147" s="169" t="s">
        <v>245</v>
      </c>
      <c r="AT147" s="169" t="s">
        <v>241</v>
      </c>
      <c r="AU147" s="169" t="s">
        <v>78</v>
      </c>
      <c r="AY147" s="13" t="s">
        <v>239</v>
      </c>
      <c r="BE147" s="97">
        <f t="shared" si="19"/>
        <v>0</v>
      </c>
      <c r="BF147" s="97">
        <f t="shared" si="20"/>
        <v>0</v>
      </c>
      <c r="BG147" s="97">
        <f t="shared" si="21"/>
        <v>0</v>
      </c>
      <c r="BH147" s="97">
        <f t="shared" si="22"/>
        <v>0</v>
      </c>
      <c r="BI147" s="97">
        <f t="shared" si="23"/>
        <v>0</v>
      </c>
      <c r="BJ147" s="13" t="s">
        <v>83</v>
      </c>
      <c r="BK147" s="97">
        <f t="shared" si="24"/>
        <v>0</v>
      </c>
      <c r="BL147" s="13" t="s">
        <v>245</v>
      </c>
      <c r="BM147" s="169" t="s">
        <v>338</v>
      </c>
    </row>
    <row r="148" spans="2:65" s="1" customFormat="1" ht="16.5" customHeight="1" x14ac:dyDescent="0.2">
      <c r="B148" s="131"/>
      <c r="C148" s="158" t="s">
        <v>293</v>
      </c>
      <c r="D148" s="158" t="s">
        <v>241</v>
      </c>
      <c r="E148" s="159" t="s">
        <v>2855</v>
      </c>
      <c r="F148" s="160" t="s">
        <v>3119</v>
      </c>
      <c r="G148" s="161" t="s">
        <v>331</v>
      </c>
      <c r="H148" s="162">
        <v>22</v>
      </c>
      <c r="I148" s="163"/>
      <c r="J148" s="164">
        <f t="shared" si="15"/>
        <v>0</v>
      </c>
      <c r="K148" s="165"/>
      <c r="L148" s="30"/>
      <c r="M148" s="166" t="s">
        <v>1</v>
      </c>
      <c r="N148" s="130" t="s">
        <v>37</v>
      </c>
      <c r="P148" s="167">
        <f t="shared" si="16"/>
        <v>0</v>
      </c>
      <c r="Q148" s="167">
        <v>0</v>
      </c>
      <c r="R148" s="167">
        <f t="shared" si="17"/>
        <v>0</v>
      </c>
      <c r="S148" s="167">
        <v>0</v>
      </c>
      <c r="T148" s="168">
        <f t="shared" si="18"/>
        <v>0</v>
      </c>
      <c r="AR148" s="169" t="s">
        <v>245</v>
      </c>
      <c r="AT148" s="169" t="s">
        <v>241</v>
      </c>
      <c r="AU148" s="169" t="s">
        <v>78</v>
      </c>
      <c r="AY148" s="13" t="s">
        <v>239</v>
      </c>
      <c r="BE148" s="97">
        <f t="shared" si="19"/>
        <v>0</v>
      </c>
      <c r="BF148" s="97">
        <f t="shared" si="20"/>
        <v>0</v>
      </c>
      <c r="BG148" s="97">
        <f t="shared" si="21"/>
        <v>0</v>
      </c>
      <c r="BH148" s="97">
        <f t="shared" si="22"/>
        <v>0</v>
      </c>
      <c r="BI148" s="97">
        <f t="shared" si="23"/>
        <v>0</v>
      </c>
      <c r="BJ148" s="13" t="s">
        <v>83</v>
      </c>
      <c r="BK148" s="97">
        <f t="shared" si="24"/>
        <v>0</v>
      </c>
      <c r="BL148" s="13" t="s">
        <v>245</v>
      </c>
      <c r="BM148" s="169" t="s">
        <v>346</v>
      </c>
    </row>
    <row r="149" spans="2:65" s="1" customFormat="1" ht="16.5" customHeight="1" x14ac:dyDescent="0.2">
      <c r="B149" s="131"/>
      <c r="C149" s="158" t="s">
        <v>297</v>
      </c>
      <c r="D149" s="158" t="s">
        <v>241</v>
      </c>
      <c r="E149" s="159" t="s">
        <v>2873</v>
      </c>
      <c r="F149" s="160" t="s">
        <v>3120</v>
      </c>
      <c r="G149" s="161" t="s">
        <v>331</v>
      </c>
      <c r="H149" s="162">
        <v>5</v>
      </c>
      <c r="I149" s="163"/>
      <c r="J149" s="164">
        <f t="shared" si="15"/>
        <v>0</v>
      </c>
      <c r="K149" s="165"/>
      <c r="L149" s="30"/>
      <c r="M149" s="166" t="s">
        <v>1</v>
      </c>
      <c r="N149" s="130" t="s">
        <v>37</v>
      </c>
      <c r="P149" s="167">
        <f t="shared" si="16"/>
        <v>0</v>
      </c>
      <c r="Q149" s="167">
        <v>0</v>
      </c>
      <c r="R149" s="167">
        <f t="shared" si="17"/>
        <v>0</v>
      </c>
      <c r="S149" s="167">
        <v>0</v>
      </c>
      <c r="T149" s="168">
        <f t="shared" si="18"/>
        <v>0</v>
      </c>
      <c r="AR149" s="169" t="s">
        <v>245</v>
      </c>
      <c r="AT149" s="169" t="s">
        <v>241</v>
      </c>
      <c r="AU149" s="169" t="s">
        <v>78</v>
      </c>
      <c r="AY149" s="13" t="s">
        <v>239</v>
      </c>
      <c r="BE149" s="97">
        <f t="shared" si="19"/>
        <v>0</v>
      </c>
      <c r="BF149" s="97">
        <f t="shared" si="20"/>
        <v>0</v>
      </c>
      <c r="BG149" s="97">
        <f t="shared" si="21"/>
        <v>0</v>
      </c>
      <c r="BH149" s="97">
        <f t="shared" si="22"/>
        <v>0</v>
      </c>
      <c r="BI149" s="97">
        <f t="shared" si="23"/>
        <v>0</v>
      </c>
      <c r="BJ149" s="13" t="s">
        <v>83</v>
      </c>
      <c r="BK149" s="97">
        <f t="shared" si="24"/>
        <v>0</v>
      </c>
      <c r="BL149" s="13" t="s">
        <v>245</v>
      </c>
      <c r="BM149" s="169" t="s">
        <v>355</v>
      </c>
    </row>
    <row r="150" spans="2:65" s="1" customFormat="1" ht="16.5" customHeight="1" x14ac:dyDescent="0.2">
      <c r="B150" s="131"/>
      <c r="C150" s="158" t="s">
        <v>301</v>
      </c>
      <c r="D150" s="158" t="s">
        <v>241</v>
      </c>
      <c r="E150" s="159" t="s">
        <v>2875</v>
      </c>
      <c r="F150" s="160" t="s">
        <v>3172</v>
      </c>
      <c r="G150" s="161" t="s">
        <v>331</v>
      </c>
      <c r="H150" s="162">
        <v>3</v>
      </c>
      <c r="I150" s="163"/>
      <c r="J150" s="164">
        <f t="shared" si="15"/>
        <v>0</v>
      </c>
      <c r="K150" s="165"/>
      <c r="L150" s="30"/>
      <c r="M150" s="166" t="s">
        <v>1</v>
      </c>
      <c r="N150" s="130" t="s">
        <v>37</v>
      </c>
      <c r="P150" s="167">
        <f t="shared" si="16"/>
        <v>0</v>
      </c>
      <c r="Q150" s="167">
        <v>0</v>
      </c>
      <c r="R150" s="167">
        <f t="shared" si="17"/>
        <v>0</v>
      </c>
      <c r="S150" s="167">
        <v>0</v>
      </c>
      <c r="T150" s="168">
        <f t="shared" si="18"/>
        <v>0</v>
      </c>
      <c r="AR150" s="169" t="s">
        <v>245</v>
      </c>
      <c r="AT150" s="169" t="s">
        <v>241</v>
      </c>
      <c r="AU150" s="169" t="s">
        <v>78</v>
      </c>
      <c r="AY150" s="13" t="s">
        <v>239</v>
      </c>
      <c r="BE150" s="97">
        <f t="shared" si="19"/>
        <v>0</v>
      </c>
      <c r="BF150" s="97">
        <f t="shared" si="20"/>
        <v>0</v>
      </c>
      <c r="BG150" s="97">
        <f t="shared" si="21"/>
        <v>0</v>
      </c>
      <c r="BH150" s="97">
        <f t="shared" si="22"/>
        <v>0</v>
      </c>
      <c r="BI150" s="97">
        <f t="shared" si="23"/>
        <v>0</v>
      </c>
      <c r="BJ150" s="13" t="s">
        <v>83</v>
      </c>
      <c r="BK150" s="97">
        <f t="shared" si="24"/>
        <v>0</v>
      </c>
      <c r="BL150" s="13" t="s">
        <v>245</v>
      </c>
      <c r="BM150" s="169" t="s">
        <v>363</v>
      </c>
    </row>
    <row r="151" spans="2:65" s="1" customFormat="1" ht="16.5" customHeight="1" x14ac:dyDescent="0.2">
      <c r="B151" s="131"/>
      <c r="C151" s="158" t="s">
        <v>305</v>
      </c>
      <c r="D151" s="158" t="s">
        <v>241</v>
      </c>
      <c r="E151" s="159" t="s">
        <v>2877</v>
      </c>
      <c r="F151" s="160" t="s">
        <v>3122</v>
      </c>
      <c r="G151" s="161" t="s">
        <v>331</v>
      </c>
      <c r="H151" s="162">
        <v>9</v>
      </c>
      <c r="I151" s="163"/>
      <c r="J151" s="164">
        <f t="shared" si="15"/>
        <v>0</v>
      </c>
      <c r="K151" s="165"/>
      <c r="L151" s="30"/>
      <c r="M151" s="166" t="s">
        <v>1</v>
      </c>
      <c r="N151" s="130" t="s">
        <v>37</v>
      </c>
      <c r="P151" s="167">
        <f t="shared" si="16"/>
        <v>0</v>
      </c>
      <c r="Q151" s="167">
        <v>0</v>
      </c>
      <c r="R151" s="167">
        <f t="shared" si="17"/>
        <v>0</v>
      </c>
      <c r="S151" s="167">
        <v>0</v>
      </c>
      <c r="T151" s="168">
        <f t="shared" si="18"/>
        <v>0</v>
      </c>
      <c r="AR151" s="169" t="s">
        <v>245</v>
      </c>
      <c r="AT151" s="169" t="s">
        <v>241</v>
      </c>
      <c r="AU151" s="169" t="s">
        <v>78</v>
      </c>
      <c r="AY151" s="13" t="s">
        <v>239</v>
      </c>
      <c r="BE151" s="97">
        <f t="shared" si="19"/>
        <v>0</v>
      </c>
      <c r="BF151" s="97">
        <f t="shared" si="20"/>
        <v>0</v>
      </c>
      <c r="BG151" s="97">
        <f t="shared" si="21"/>
        <v>0</v>
      </c>
      <c r="BH151" s="97">
        <f t="shared" si="22"/>
        <v>0</v>
      </c>
      <c r="BI151" s="97">
        <f t="shared" si="23"/>
        <v>0</v>
      </c>
      <c r="BJ151" s="13" t="s">
        <v>83</v>
      </c>
      <c r="BK151" s="97">
        <f t="shared" si="24"/>
        <v>0</v>
      </c>
      <c r="BL151" s="13" t="s">
        <v>245</v>
      </c>
      <c r="BM151" s="169" t="s">
        <v>371</v>
      </c>
    </row>
    <row r="152" spans="2:65" s="1" customFormat="1" ht="24.2" customHeight="1" x14ac:dyDescent="0.2">
      <c r="B152" s="131"/>
      <c r="C152" s="170" t="s">
        <v>309</v>
      </c>
      <c r="D152" s="170" t="s">
        <v>275</v>
      </c>
      <c r="E152" s="171" t="s">
        <v>2879</v>
      </c>
      <c r="F152" s="172" t="s">
        <v>3173</v>
      </c>
      <c r="G152" s="173" t="s">
        <v>353</v>
      </c>
      <c r="H152" s="174">
        <v>1</v>
      </c>
      <c r="I152" s="175"/>
      <c r="J152" s="176">
        <f t="shared" si="15"/>
        <v>0</v>
      </c>
      <c r="K152" s="177"/>
      <c r="L152" s="178"/>
      <c r="M152" s="179" t="s">
        <v>1</v>
      </c>
      <c r="N152" s="180" t="s">
        <v>37</v>
      </c>
      <c r="P152" s="167">
        <f t="shared" si="16"/>
        <v>0</v>
      </c>
      <c r="Q152" s="167">
        <v>0</v>
      </c>
      <c r="R152" s="167">
        <f t="shared" si="17"/>
        <v>0</v>
      </c>
      <c r="S152" s="167">
        <v>0</v>
      </c>
      <c r="T152" s="168">
        <f t="shared" si="18"/>
        <v>0</v>
      </c>
      <c r="AR152" s="169" t="s">
        <v>270</v>
      </c>
      <c r="AT152" s="169" t="s">
        <v>275</v>
      </c>
      <c r="AU152" s="169" t="s">
        <v>78</v>
      </c>
      <c r="AY152" s="13" t="s">
        <v>239</v>
      </c>
      <c r="BE152" s="97">
        <f t="shared" si="19"/>
        <v>0</v>
      </c>
      <c r="BF152" s="97">
        <f t="shared" si="20"/>
        <v>0</v>
      </c>
      <c r="BG152" s="97">
        <f t="shared" si="21"/>
        <v>0</v>
      </c>
      <c r="BH152" s="97">
        <f t="shared" si="22"/>
        <v>0</v>
      </c>
      <c r="BI152" s="97">
        <f t="shared" si="23"/>
        <v>0</v>
      </c>
      <c r="BJ152" s="13" t="s">
        <v>83</v>
      </c>
      <c r="BK152" s="97">
        <f t="shared" si="24"/>
        <v>0</v>
      </c>
      <c r="BL152" s="13" t="s">
        <v>245</v>
      </c>
      <c r="BM152" s="169" t="s">
        <v>379</v>
      </c>
    </row>
    <row r="153" spans="2:65" s="1" customFormat="1" ht="16.5" customHeight="1" x14ac:dyDescent="0.2">
      <c r="B153" s="131"/>
      <c r="C153" s="170" t="s">
        <v>313</v>
      </c>
      <c r="D153" s="170" t="s">
        <v>275</v>
      </c>
      <c r="E153" s="171" t="s">
        <v>2889</v>
      </c>
      <c r="F153" s="172" t="s">
        <v>3174</v>
      </c>
      <c r="G153" s="173" t="s">
        <v>353</v>
      </c>
      <c r="H153" s="174">
        <v>1</v>
      </c>
      <c r="I153" s="175"/>
      <c r="J153" s="176">
        <f t="shared" si="15"/>
        <v>0</v>
      </c>
      <c r="K153" s="177"/>
      <c r="L153" s="178"/>
      <c r="M153" s="179" t="s">
        <v>1</v>
      </c>
      <c r="N153" s="180" t="s">
        <v>37</v>
      </c>
      <c r="P153" s="167">
        <f t="shared" si="16"/>
        <v>0</v>
      </c>
      <c r="Q153" s="167">
        <v>0</v>
      </c>
      <c r="R153" s="167">
        <f t="shared" si="17"/>
        <v>0</v>
      </c>
      <c r="S153" s="167">
        <v>0</v>
      </c>
      <c r="T153" s="168">
        <f t="shared" si="18"/>
        <v>0</v>
      </c>
      <c r="AR153" s="169" t="s">
        <v>270</v>
      </c>
      <c r="AT153" s="169" t="s">
        <v>275</v>
      </c>
      <c r="AU153" s="169" t="s">
        <v>78</v>
      </c>
      <c r="AY153" s="13" t="s">
        <v>239</v>
      </c>
      <c r="BE153" s="97">
        <f t="shared" si="19"/>
        <v>0</v>
      </c>
      <c r="BF153" s="97">
        <f t="shared" si="20"/>
        <v>0</v>
      </c>
      <c r="BG153" s="97">
        <f t="shared" si="21"/>
        <v>0</v>
      </c>
      <c r="BH153" s="97">
        <f t="shared" si="22"/>
        <v>0</v>
      </c>
      <c r="BI153" s="97">
        <f t="shared" si="23"/>
        <v>0</v>
      </c>
      <c r="BJ153" s="13" t="s">
        <v>83</v>
      </c>
      <c r="BK153" s="97">
        <f t="shared" si="24"/>
        <v>0</v>
      </c>
      <c r="BL153" s="13" t="s">
        <v>245</v>
      </c>
      <c r="BM153" s="169" t="s">
        <v>387</v>
      </c>
    </row>
    <row r="154" spans="2:65" s="1" customFormat="1" ht="24.2" customHeight="1" x14ac:dyDescent="0.2">
      <c r="B154" s="131"/>
      <c r="C154" s="170" t="s">
        <v>317</v>
      </c>
      <c r="D154" s="170" t="s">
        <v>275</v>
      </c>
      <c r="E154" s="171" t="s">
        <v>2893</v>
      </c>
      <c r="F154" s="172" t="s">
        <v>3175</v>
      </c>
      <c r="G154" s="173" t="s">
        <v>353</v>
      </c>
      <c r="H154" s="174">
        <v>1</v>
      </c>
      <c r="I154" s="175"/>
      <c r="J154" s="176">
        <f t="shared" si="15"/>
        <v>0</v>
      </c>
      <c r="K154" s="177"/>
      <c r="L154" s="178"/>
      <c r="M154" s="179" t="s">
        <v>1</v>
      </c>
      <c r="N154" s="180" t="s">
        <v>37</v>
      </c>
      <c r="P154" s="167">
        <f t="shared" si="16"/>
        <v>0</v>
      </c>
      <c r="Q154" s="167">
        <v>0</v>
      </c>
      <c r="R154" s="167">
        <f t="shared" si="17"/>
        <v>0</v>
      </c>
      <c r="S154" s="167">
        <v>0</v>
      </c>
      <c r="T154" s="168">
        <f t="shared" si="18"/>
        <v>0</v>
      </c>
      <c r="AR154" s="169" t="s">
        <v>270</v>
      </c>
      <c r="AT154" s="169" t="s">
        <v>275</v>
      </c>
      <c r="AU154" s="169" t="s">
        <v>78</v>
      </c>
      <c r="AY154" s="13" t="s">
        <v>239</v>
      </c>
      <c r="BE154" s="97">
        <f t="shared" si="19"/>
        <v>0</v>
      </c>
      <c r="BF154" s="97">
        <f t="shared" si="20"/>
        <v>0</v>
      </c>
      <c r="BG154" s="97">
        <f t="shared" si="21"/>
        <v>0</v>
      </c>
      <c r="BH154" s="97">
        <f t="shared" si="22"/>
        <v>0</v>
      </c>
      <c r="BI154" s="97">
        <f t="shared" si="23"/>
        <v>0</v>
      </c>
      <c r="BJ154" s="13" t="s">
        <v>83</v>
      </c>
      <c r="BK154" s="97">
        <f t="shared" si="24"/>
        <v>0</v>
      </c>
      <c r="BL154" s="13" t="s">
        <v>245</v>
      </c>
      <c r="BM154" s="169" t="s">
        <v>395</v>
      </c>
    </row>
    <row r="155" spans="2:65" s="1" customFormat="1" ht="16.5" customHeight="1" x14ac:dyDescent="0.2">
      <c r="B155" s="131"/>
      <c r="C155" s="158" t="s">
        <v>7</v>
      </c>
      <c r="D155" s="158" t="s">
        <v>241</v>
      </c>
      <c r="E155" s="159" t="s">
        <v>2879</v>
      </c>
      <c r="F155" s="160" t="s">
        <v>3130</v>
      </c>
      <c r="G155" s="161" t="s">
        <v>353</v>
      </c>
      <c r="H155" s="162">
        <v>3</v>
      </c>
      <c r="I155" s="163"/>
      <c r="J155" s="164">
        <f t="shared" si="15"/>
        <v>0</v>
      </c>
      <c r="K155" s="165"/>
      <c r="L155" s="30"/>
      <c r="M155" s="166" t="s">
        <v>1</v>
      </c>
      <c r="N155" s="130" t="s">
        <v>37</v>
      </c>
      <c r="P155" s="167">
        <f t="shared" si="16"/>
        <v>0</v>
      </c>
      <c r="Q155" s="167">
        <v>0</v>
      </c>
      <c r="R155" s="167">
        <f t="shared" si="17"/>
        <v>0</v>
      </c>
      <c r="S155" s="167">
        <v>0</v>
      </c>
      <c r="T155" s="168">
        <f t="shared" si="18"/>
        <v>0</v>
      </c>
      <c r="AR155" s="169" t="s">
        <v>245</v>
      </c>
      <c r="AT155" s="169" t="s">
        <v>241</v>
      </c>
      <c r="AU155" s="169" t="s">
        <v>78</v>
      </c>
      <c r="AY155" s="13" t="s">
        <v>239</v>
      </c>
      <c r="BE155" s="97">
        <f t="shared" si="19"/>
        <v>0</v>
      </c>
      <c r="BF155" s="97">
        <f t="shared" si="20"/>
        <v>0</v>
      </c>
      <c r="BG155" s="97">
        <f t="shared" si="21"/>
        <v>0</v>
      </c>
      <c r="BH155" s="97">
        <f t="shared" si="22"/>
        <v>0</v>
      </c>
      <c r="BI155" s="97">
        <f t="shared" si="23"/>
        <v>0</v>
      </c>
      <c r="BJ155" s="13" t="s">
        <v>83</v>
      </c>
      <c r="BK155" s="97">
        <f t="shared" si="24"/>
        <v>0</v>
      </c>
      <c r="BL155" s="13" t="s">
        <v>245</v>
      </c>
      <c r="BM155" s="169" t="s">
        <v>403</v>
      </c>
    </row>
    <row r="156" spans="2:65" s="1" customFormat="1" ht="21.75" customHeight="1" x14ac:dyDescent="0.2">
      <c r="B156" s="131"/>
      <c r="C156" s="170" t="s">
        <v>324</v>
      </c>
      <c r="D156" s="170" t="s">
        <v>275</v>
      </c>
      <c r="E156" s="171" t="s">
        <v>2897</v>
      </c>
      <c r="F156" s="172" t="s">
        <v>3131</v>
      </c>
      <c r="G156" s="173" t="s">
        <v>353</v>
      </c>
      <c r="H156" s="174">
        <v>2</v>
      </c>
      <c r="I156" s="175"/>
      <c r="J156" s="176">
        <f t="shared" si="15"/>
        <v>0</v>
      </c>
      <c r="K156" s="177"/>
      <c r="L156" s="178"/>
      <c r="M156" s="179" t="s">
        <v>1</v>
      </c>
      <c r="N156" s="180" t="s">
        <v>37</v>
      </c>
      <c r="P156" s="167">
        <f t="shared" si="16"/>
        <v>0</v>
      </c>
      <c r="Q156" s="167">
        <v>0</v>
      </c>
      <c r="R156" s="167">
        <f t="shared" si="17"/>
        <v>0</v>
      </c>
      <c r="S156" s="167">
        <v>0</v>
      </c>
      <c r="T156" s="168">
        <f t="shared" si="18"/>
        <v>0</v>
      </c>
      <c r="AR156" s="169" t="s">
        <v>270</v>
      </c>
      <c r="AT156" s="169" t="s">
        <v>275</v>
      </c>
      <c r="AU156" s="169" t="s">
        <v>78</v>
      </c>
      <c r="AY156" s="13" t="s">
        <v>239</v>
      </c>
      <c r="BE156" s="97">
        <f t="shared" si="19"/>
        <v>0</v>
      </c>
      <c r="BF156" s="97">
        <f t="shared" si="20"/>
        <v>0</v>
      </c>
      <c r="BG156" s="97">
        <f t="shared" si="21"/>
        <v>0</v>
      </c>
      <c r="BH156" s="97">
        <f t="shared" si="22"/>
        <v>0</v>
      </c>
      <c r="BI156" s="97">
        <f t="shared" si="23"/>
        <v>0</v>
      </c>
      <c r="BJ156" s="13" t="s">
        <v>83</v>
      </c>
      <c r="BK156" s="97">
        <f t="shared" si="24"/>
        <v>0</v>
      </c>
      <c r="BL156" s="13" t="s">
        <v>245</v>
      </c>
      <c r="BM156" s="169" t="s">
        <v>411</v>
      </c>
    </row>
    <row r="157" spans="2:65" s="1" customFormat="1" ht="21.75" customHeight="1" x14ac:dyDescent="0.2">
      <c r="B157" s="131"/>
      <c r="C157" s="170" t="s">
        <v>328</v>
      </c>
      <c r="D157" s="170" t="s">
        <v>275</v>
      </c>
      <c r="E157" s="171" t="s">
        <v>2901</v>
      </c>
      <c r="F157" s="172" t="s">
        <v>3067</v>
      </c>
      <c r="G157" s="173" t="s">
        <v>353</v>
      </c>
      <c r="H157" s="174">
        <v>3</v>
      </c>
      <c r="I157" s="175"/>
      <c r="J157" s="176">
        <f t="shared" si="15"/>
        <v>0</v>
      </c>
      <c r="K157" s="177"/>
      <c r="L157" s="178"/>
      <c r="M157" s="179" t="s">
        <v>1</v>
      </c>
      <c r="N157" s="180" t="s">
        <v>37</v>
      </c>
      <c r="P157" s="167">
        <f t="shared" si="16"/>
        <v>0</v>
      </c>
      <c r="Q157" s="167">
        <v>0</v>
      </c>
      <c r="R157" s="167">
        <f t="shared" si="17"/>
        <v>0</v>
      </c>
      <c r="S157" s="167">
        <v>0</v>
      </c>
      <c r="T157" s="168">
        <f t="shared" si="18"/>
        <v>0</v>
      </c>
      <c r="AR157" s="169" t="s">
        <v>270</v>
      </c>
      <c r="AT157" s="169" t="s">
        <v>275</v>
      </c>
      <c r="AU157" s="169" t="s">
        <v>78</v>
      </c>
      <c r="AY157" s="13" t="s">
        <v>239</v>
      </c>
      <c r="BE157" s="97">
        <f t="shared" si="19"/>
        <v>0</v>
      </c>
      <c r="BF157" s="97">
        <f t="shared" si="20"/>
        <v>0</v>
      </c>
      <c r="BG157" s="97">
        <f t="shared" si="21"/>
        <v>0</v>
      </c>
      <c r="BH157" s="97">
        <f t="shared" si="22"/>
        <v>0</v>
      </c>
      <c r="BI157" s="97">
        <f t="shared" si="23"/>
        <v>0</v>
      </c>
      <c r="BJ157" s="13" t="s">
        <v>83</v>
      </c>
      <c r="BK157" s="97">
        <f t="shared" si="24"/>
        <v>0</v>
      </c>
      <c r="BL157" s="13" t="s">
        <v>245</v>
      </c>
      <c r="BM157" s="169" t="s">
        <v>419</v>
      </c>
    </row>
    <row r="158" spans="2:65" s="1" customFormat="1" ht="21.75" customHeight="1" x14ac:dyDescent="0.2">
      <c r="B158" s="131"/>
      <c r="C158" s="170" t="s">
        <v>333</v>
      </c>
      <c r="D158" s="170" t="s">
        <v>275</v>
      </c>
      <c r="E158" s="171" t="s">
        <v>2905</v>
      </c>
      <c r="F158" s="172" t="s">
        <v>3176</v>
      </c>
      <c r="G158" s="173" t="s">
        <v>353</v>
      </c>
      <c r="H158" s="174">
        <v>2</v>
      </c>
      <c r="I158" s="175"/>
      <c r="J158" s="176">
        <f t="shared" si="15"/>
        <v>0</v>
      </c>
      <c r="K158" s="177"/>
      <c r="L158" s="178"/>
      <c r="M158" s="179" t="s">
        <v>1</v>
      </c>
      <c r="N158" s="180" t="s">
        <v>37</v>
      </c>
      <c r="P158" s="167">
        <f t="shared" si="16"/>
        <v>0</v>
      </c>
      <c r="Q158" s="167">
        <v>0</v>
      </c>
      <c r="R158" s="167">
        <f t="shared" si="17"/>
        <v>0</v>
      </c>
      <c r="S158" s="167">
        <v>0</v>
      </c>
      <c r="T158" s="168">
        <f t="shared" si="18"/>
        <v>0</v>
      </c>
      <c r="AR158" s="169" t="s">
        <v>270</v>
      </c>
      <c r="AT158" s="169" t="s">
        <v>275</v>
      </c>
      <c r="AU158" s="169" t="s">
        <v>78</v>
      </c>
      <c r="AY158" s="13" t="s">
        <v>239</v>
      </c>
      <c r="BE158" s="97">
        <f t="shared" si="19"/>
        <v>0</v>
      </c>
      <c r="BF158" s="97">
        <f t="shared" si="20"/>
        <v>0</v>
      </c>
      <c r="BG158" s="97">
        <f t="shared" si="21"/>
        <v>0</v>
      </c>
      <c r="BH158" s="97">
        <f t="shared" si="22"/>
        <v>0</v>
      </c>
      <c r="BI158" s="97">
        <f t="shared" si="23"/>
        <v>0</v>
      </c>
      <c r="BJ158" s="13" t="s">
        <v>83</v>
      </c>
      <c r="BK158" s="97">
        <f t="shared" si="24"/>
        <v>0</v>
      </c>
      <c r="BL158" s="13" t="s">
        <v>245</v>
      </c>
      <c r="BM158" s="169" t="s">
        <v>427</v>
      </c>
    </row>
    <row r="159" spans="2:65" s="1" customFormat="1" ht="24.2" customHeight="1" x14ac:dyDescent="0.2">
      <c r="B159" s="131"/>
      <c r="C159" s="158" t="s">
        <v>338</v>
      </c>
      <c r="D159" s="158" t="s">
        <v>241</v>
      </c>
      <c r="E159" s="159" t="s">
        <v>3133</v>
      </c>
      <c r="F159" s="160" t="s">
        <v>3134</v>
      </c>
      <c r="G159" s="161" t="s">
        <v>3070</v>
      </c>
      <c r="H159" s="162">
        <v>2</v>
      </c>
      <c r="I159" s="163"/>
      <c r="J159" s="164">
        <f t="shared" si="15"/>
        <v>0</v>
      </c>
      <c r="K159" s="165"/>
      <c r="L159" s="30"/>
      <c r="M159" s="166" t="s">
        <v>1</v>
      </c>
      <c r="N159" s="130" t="s">
        <v>37</v>
      </c>
      <c r="P159" s="167">
        <f t="shared" si="16"/>
        <v>0</v>
      </c>
      <c r="Q159" s="167">
        <v>0</v>
      </c>
      <c r="R159" s="167">
        <f t="shared" si="17"/>
        <v>0</v>
      </c>
      <c r="S159" s="167">
        <v>0</v>
      </c>
      <c r="T159" s="168">
        <f t="shared" si="18"/>
        <v>0</v>
      </c>
      <c r="AR159" s="169" t="s">
        <v>245</v>
      </c>
      <c r="AT159" s="169" t="s">
        <v>241</v>
      </c>
      <c r="AU159" s="169" t="s">
        <v>78</v>
      </c>
      <c r="AY159" s="13" t="s">
        <v>239</v>
      </c>
      <c r="BE159" s="97">
        <f t="shared" si="19"/>
        <v>0</v>
      </c>
      <c r="BF159" s="97">
        <f t="shared" si="20"/>
        <v>0</v>
      </c>
      <c r="BG159" s="97">
        <f t="shared" si="21"/>
        <v>0</v>
      </c>
      <c r="BH159" s="97">
        <f t="shared" si="22"/>
        <v>0</v>
      </c>
      <c r="BI159" s="97">
        <f t="shared" si="23"/>
        <v>0</v>
      </c>
      <c r="BJ159" s="13" t="s">
        <v>83</v>
      </c>
      <c r="BK159" s="97">
        <f t="shared" si="24"/>
        <v>0</v>
      </c>
      <c r="BL159" s="13" t="s">
        <v>245</v>
      </c>
      <c r="BM159" s="169" t="s">
        <v>435</v>
      </c>
    </row>
    <row r="160" spans="2:65" s="1" customFormat="1" ht="24.2" customHeight="1" x14ac:dyDescent="0.2">
      <c r="B160" s="131"/>
      <c r="C160" s="158" t="s">
        <v>342</v>
      </c>
      <c r="D160" s="158" t="s">
        <v>241</v>
      </c>
      <c r="E160" s="159" t="s">
        <v>3068</v>
      </c>
      <c r="F160" s="160" t="s">
        <v>3069</v>
      </c>
      <c r="G160" s="161" t="s">
        <v>3070</v>
      </c>
      <c r="H160" s="162">
        <v>3</v>
      </c>
      <c r="I160" s="163"/>
      <c r="J160" s="164">
        <f t="shared" si="15"/>
        <v>0</v>
      </c>
      <c r="K160" s="165"/>
      <c r="L160" s="30"/>
      <c r="M160" s="166" t="s">
        <v>1</v>
      </c>
      <c r="N160" s="130" t="s">
        <v>37</v>
      </c>
      <c r="P160" s="167">
        <f t="shared" si="16"/>
        <v>0</v>
      </c>
      <c r="Q160" s="167">
        <v>0</v>
      </c>
      <c r="R160" s="167">
        <f t="shared" si="17"/>
        <v>0</v>
      </c>
      <c r="S160" s="167">
        <v>0</v>
      </c>
      <c r="T160" s="168">
        <f t="shared" si="18"/>
        <v>0</v>
      </c>
      <c r="AR160" s="169" t="s">
        <v>245</v>
      </c>
      <c r="AT160" s="169" t="s">
        <v>241</v>
      </c>
      <c r="AU160" s="169" t="s">
        <v>78</v>
      </c>
      <c r="AY160" s="13" t="s">
        <v>239</v>
      </c>
      <c r="BE160" s="97">
        <f t="shared" si="19"/>
        <v>0</v>
      </c>
      <c r="BF160" s="97">
        <f t="shared" si="20"/>
        <v>0</v>
      </c>
      <c r="BG160" s="97">
        <f t="shared" si="21"/>
        <v>0</v>
      </c>
      <c r="BH160" s="97">
        <f t="shared" si="22"/>
        <v>0</v>
      </c>
      <c r="BI160" s="97">
        <f t="shared" si="23"/>
        <v>0</v>
      </c>
      <c r="BJ160" s="13" t="s">
        <v>83</v>
      </c>
      <c r="BK160" s="97">
        <f t="shared" si="24"/>
        <v>0</v>
      </c>
      <c r="BL160" s="13" t="s">
        <v>245</v>
      </c>
      <c r="BM160" s="169" t="s">
        <v>443</v>
      </c>
    </row>
    <row r="161" spans="2:65" s="1" customFormat="1" ht="24.2" customHeight="1" x14ac:dyDescent="0.2">
      <c r="B161" s="131"/>
      <c r="C161" s="158" t="s">
        <v>346</v>
      </c>
      <c r="D161" s="158" t="s">
        <v>241</v>
      </c>
      <c r="E161" s="159" t="s">
        <v>3177</v>
      </c>
      <c r="F161" s="160" t="s">
        <v>3178</v>
      </c>
      <c r="G161" s="161" t="s">
        <v>3070</v>
      </c>
      <c r="H161" s="162">
        <v>2</v>
      </c>
      <c r="I161" s="163"/>
      <c r="J161" s="164">
        <f t="shared" si="15"/>
        <v>0</v>
      </c>
      <c r="K161" s="165"/>
      <c r="L161" s="30"/>
      <c r="M161" s="166" t="s">
        <v>1</v>
      </c>
      <c r="N161" s="130" t="s">
        <v>37</v>
      </c>
      <c r="P161" s="167">
        <f t="shared" si="16"/>
        <v>0</v>
      </c>
      <c r="Q161" s="167">
        <v>0</v>
      </c>
      <c r="R161" s="167">
        <f t="shared" si="17"/>
        <v>0</v>
      </c>
      <c r="S161" s="167">
        <v>0</v>
      </c>
      <c r="T161" s="168">
        <f t="shared" si="18"/>
        <v>0</v>
      </c>
      <c r="AR161" s="169" t="s">
        <v>245</v>
      </c>
      <c r="AT161" s="169" t="s">
        <v>241</v>
      </c>
      <c r="AU161" s="169" t="s">
        <v>78</v>
      </c>
      <c r="AY161" s="13" t="s">
        <v>239</v>
      </c>
      <c r="BE161" s="97">
        <f t="shared" si="19"/>
        <v>0</v>
      </c>
      <c r="BF161" s="97">
        <f t="shared" si="20"/>
        <v>0</v>
      </c>
      <c r="BG161" s="97">
        <f t="shared" si="21"/>
        <v>0</v>
      </c>
      <c r="BH161" s="97">
        <f t="shared" si="22"/>
        <v>0</v>
      </c>
      <c r="BI161" s="97">
        <f t="shared" si="23"/>
        <v>0</v>
      </c>
      <c r="BJ161" s="13" t="s">
        <v>83</v>
      </c>
      <c r="BK161" s="97">
        <f t="shared" si="24"/>
        <v>0</v>
      </c>
      <c r="BL161" s="13" t="s">
        <v>245</v>
      </c>
      <c r="BM161" s="169" t="s">
        <v>451</v>
      </c>
    </row>
    <row r="162" spans="2:65" s="1" customFormat="1" ht="16.5" customHeight="1" x14ac:dyDescent="0.2">
      <c r="B162" s="131"/>
      <c r="C162" s="170" t="s">
        <v>350</v>
      </c>
      <c r="D162" s="170" t="s">
        <v>275</v>
      </c>
      <c r="E162" s="171" t="s">
        <v>2954</v>
      </c>
      <c r="F162" s="172" t="s">
        <v>3137</v>
      </c>
      <c r="G162" s="173" t="s">
        <v>353</v>
      </c>
      <c r="H162" s="174">
        <v>2</v>
      </c>
      <c r="I162" s="175"/>
      <c r="J162" s="176">
        <f t="shared" si="15"/>
        <v>0</v>
      </c>
      <c r="K162" s="177"/>
      <c r="L162" s="178"/>
      <c r="M162" s="179" t="s">
        <v>1</v>
      </c>
      <c r="N162" s="180" t="s">
        <v>37</v>
      </c>
      <c r="P162" s="167">
        <f t="shared" si="16"/>
        <v>0</v>
      </c>
      <c r="Q162" s="167">
        <v>0</v>
      </c>
      <c r="R162" s="167">
        <f t="shared" si="17"/>
        <v>0</v>
      </c>
      <c r="S162" s="167">
        <v>0</v>
      </c>
      <c r="T162" s="168">
        <f t="shared" si="18"/>
        <v>0</v>
      </c>
      <c r="AR162" s="169" t="s">
        <v>270</v>
      </c>
      <c r="AT162" s="169" t="s">
        <v>275</v>
      </c>
      <c r="AU162" s="169" t="s">
        <v>78</v>
      </c>
      <c r="AY162" s="13" t="s">
        <v>239</v>
      </c>
      <c r="BE162" s="97">
        <f t="shared" si="19"/>
        <v>0</v>
      </c>
      <c r="BF162" s="97">
        <f t="shared" si="20"/>
        <v>0</v>
      </c>
      <c r="BG162" s="97">
        <f t="shared" si="21"/>
        <v>0</v>
      </c>
      <c r="BH162" s="97">
        <f t="shared" si="22"/>
        <v>0</v>
      </c>
      <c r="BI162" s="97">
        <f t="shared" si="23"/>
        <v>0</v>
      </c>
      <c r="BJ162" s="13" t="s">
        <v>83</v>
      </c>
      <c r="BK162" s="97">
        <f t="shared" si="24"/>
        <v>0</v>
      </c>
      <c r="BL162" s="13" t="s">
        <v>245</v>
      </c>
      <c r="BM162" s="169" t="s">
        <v>459</v>
      </c>
    </row>
    <row r="163" spans="2:65" s="1" customFormat="1" ht="16.5" customHeight="1" x14ac:dyDescent="0.2">
      <c r="B163" s="131"/>
      <c r="C163" s="170" t="s">
        <v>355</v>
      </c>
      <c r="D163" s="170" t="s">
        <v>275</v>
      </c>
      <c r="E163" s="171" t="s">
        <v>2958</v>
      </c>
      <c r="F163" s="172" t="s">
        <v>3071</v>
      </c>
      <c r="G163" s="173" t="s">
        <v>353</v>
      </c>
      <c r="H163" s="174">
        <v>3</v>
      </c>
      <c r="I163" s="175"/>
      <c r="J163" s="176">
        <f t="shared" si="15"/>
        <v>0</v>
      </c>
      <c r="K163" s="177"/>
      <c r="L163" s="178"/>
      <c r="M163" s="179" t="s">
        <v>1</v>
      </c>
      <c r="N163" s="180" t="s">
        <v>37</v>
      </c>
      <c r="P163" s="167">
        <f t="shared" si="16"/>
        <v>0</v>
      </c>
      <c r="Q163" s="167">
        <v>0</v>
      </c>
      <c r="R163" s="167">
        <f t="shared" si="17"/>
        <v>0</v>
      </c>
      <c r="S163" s="167">
        <v>0</v>
      </c>
      <c r="T163" s="168">
        <f t="shared" si="18"/>
        <v>0</v>
      </c>
      <c r="AR163" s="169" t="s">
        <v>270</v>
      </c>
      <c r="AT163" s="169" t="s">
        <v>275</v>
      </c>
      <c r="AU163" s="169" t="s">
        <v>78</v>
      </c>
      <c r="AY163" s="13" t="s">
        <v>239</v>
      </c>
      <c r="BE163" s="97">
        <f t="shared" si="19"/>
        <v>0</v>
      </c>
      <c r="BF163" s="97">
        <f t="shared" si="20"/>
        <v>0</v>
      </c>
      <c r="BG163" s="97">
        <f t="shared" si="21"/>
        <v>0</v>
      </c>
      <c r="BH163" s="97">
        <f t="shared" si="22"/>
        <v>0</v>
      </c>
      <c r="BI163" s="97">
        <f t="shared" si="23"/>
        <v>0</v>
      </c>
      <c r="BJ163" s="13" t="s">
        <v>83</v>
      </c>
      <c r="BK163" s="97">
        <f t="shared" si="24"/>
        <v>0</v>
      </c>
      <c r="BL163" s="13" t="s">
        <v>245</v>
      </c>
      <c r="BM163" s="169" t="s">
        <v>467</v>
      </c>
    </row>
    <row r="164" spans="2:65" s="1" customFormat="1" ht="21.75" customHeight="1" x14ac:dyDescent="0.2">
      <c r="B164" s="131"/>
      <c r="C164" s="158" t="s">
        <v>359</v>
      </c>
      <c r="D164" s="158" t="s">
        <v>241</v>
      </c>
      <c r="E164" s="159" t="s">
        <v>3138</v>
      </c>
      <c r="F164" s="160" t="s">
        <v>3139</v>
      </c>
      <c r="G164" s="161" t="s">
        <v>3070</v>
      </c>
      <c r="H164" s="162">
        <v>2</v>
      </c>
      <c r="I164" s="163"/>
      <c r="J164" s="164">
        <f t="shared" si="15"/>
        <v>0</v>
      </c>
      <c r="K164" s="165"/>
      <c r="L164" s="30"/>
      <c r="M164" s="166" t="s">
        <v>1</v>
      </c>
      <c r="N164" s="130" t="s">
        <v>37</v>
      </c>
      <c r="P164" s="167">
        <f t="shared" si="16"/>
        <v>0</v>
      </c>
      <c r="Q164" s="167">
        <v>0</v>
      </c>
      <c r="R164" s="167">
        <f t="shared" si="17"/>
        <v>0</v>
      </c>
      <c r="S164" s="167">
        <v>0</v>
      </c>
      <c r="T164" s="168">
        <f t="shared" si="18"/>
        <v>0</v>
      </c>
      <c r="AR164" s="169" t="s">
        <v>245</v>
      </c>
      <c r="AT164" s="169" t="s">
        <v>241</v>
      </c>
      <c r="AU164" s="169" t="s">
        <v>78</v>
      </c>
      <c r="AY164" s="13" t="s">
        <v>239</v>
      </c>
      <c r="BE164" s="97">
        <f t="shared" si="19"/>
        <v>0</v>
      </c>
      <c r="BF164" s="97">
        <f t="shared" si="20"/>
        <v>0</v>
      </c>
      <c r="BG164" s="97">
        <f t="shared" si="21"/>
        <v>0</v>
      </c>
      <c r="BH164" s="97">
        <f t="shared" si="22"/>
        <v>0</v>
      </c>
      <c r="BI164" s="97">
        <f t="shared" si="23"/>
        <v>0</v>
      </c>
      <c r="BJ164" s="13" t="s">
        <v>83</v>
      </c>
      <c r="BK164" s="97">
        <f t="shared" si="24"/>
        <v>0</v>
      </c>
      <c r="BL164" s="13" t="s">
        <v>245</v>
      </c>
      <c r="BM164" s="169" t="s">
        <v>475</v>
      </c>
    </row>
    <row r="165" spans="2:65" s="1" customFormat="1" ht="21.75" customHeight="1" x14ac:dyDescent="0.2">
      <c r="B165" s="131"/>
      <c r="C165" s="158" t="s">
        <v>363</v>
      </c>
      <c r="D165" s="158" t="s">
        <v>241</v>
      </c>
      <c r="E165" s="159" t="s">
        <v>3072</v>
      </c>
      <c r="F165" s="160" t="s">
        <v>3073</v>
      </c>
      <c r="G165" s="161" t="s">
        <v>3070</v>
      </c>
      <c r="H165" s="162">
        <v>3</v>
      </c>
      <c r="I165" s="163"/>
      <c r="J165" s="164">
        <f t="shared" si="15"/>
        <v>0</v>
      </c>
      <c r="K165" s="165"/>
      <c r="L165" s="30"/>
      <c r="M165" s="166" t="s">
        <v>1</v>
      </c>
      <c r="N165" s="130" t="s">
        <v>37</v>
      </c>
      <c r="P165" s="167">
        <f t="shared" si="16"/>
        <v>0</v>
      </c>
      <c r="Q165" s="167">
        <v>0</v>
      </c>
      <c r="R165" s="167">
        <f t="shared" si="17"/>
        <v>0</v>
      </c>
      <c r="S165" s="167">
        <v>0</v>
      </c>
      <c r="T165" s="168">
        <f t="shared" si="18"/>
        <v>0</v>
      </c>
      <c r="AR165" s="169" t="s">
        <v>245</v>
      </c>
      <c r="AT165" s="169" t="s">
        <v>241</v>
      </c>
      <c r="AU165" s="169" t="s">
        <v>78</v>
      </c>
      <c r="AY165" s="13" t="s">
        <v>239</v>
      </c>
      <c r="BE165" s="97">
        <f t="shared" si="19"/>
        <v>0</v>
      </c>
      <c r="BF165" s="97">
        <f t="shared" si="20"/>
        <v>0</v>
      </c>
      <c r="BG165" s="97">
        <f t="shared" si="21"/>
        <v>0</v>
      </c>
      <c r="BH165" s="97">
        <f t="shared" si="22"/>
        <v>0</v>
      </c>
      <c r="BI165" s="97">
        <f t="shared" si="23"/>
        <v>0</v>
      </c>
      <c r="BJ165" s="13" t="s">
        <v>83</v>
      </c>
      <c r="BK165" s="97">
        <f t="shared" si="24"/>
        <v>0</v>
      </c>
      <c r="BL165" s="13" t="s">
        <v>245</v>
      </c>
      <c r="BM165" s="169" t="s">
        <v>483</v>
      </c>
    </row>
    <row r="166" spans="2:65" s="1" customFormat="1" ht="16.5" customHeight="1" x14ac:dyDescent="0.2">
      <c r="B166" s="131"/>
      <c r="C166" s="170" t="s">
        <v>367</v>
      </c>
      <c r="D166" s="170" t="s">
        <v>275</v>
      </c>
      <c r="E166" s="171" t="s">
        <v>2960</v>
      </c>
      <c r="F166" s="172" t="s">
        <v>3179</v>
      </c>
      <c r="G166" s="173" t="s">
        <v>353</v>
      </c>
      <c r="H166" s="174">
        <v>1</v>
      </c>
      <c r="I166" s="175"/>
      <c r="J166" s="176">
        <f t="shared" si="15"/>
        <v>0</v>
      </c>
      <c r="K166" s="177"/>
      <c r="L166" s="178"/>
      <c r="M166" s="179" t="s">
        <v>1</v>
      </c>
      <c r="N166" s="180" t="s">
        <v>37</v>
      </c>
      <c r="P166" s="167">
        <f t="shared" si="16"/>
        <v>0</v>
      </c>
      <c r="Q166" s="167">
        <v>0</v>
      </c>
      <c r="R166" s="167">
        <f t="shared" si="17"/>
        <v>0</v>
      </c>
      <c r="S166" s="167">
        <v>0</v>
      </c>
      <c r="T166" s="168">
        <f t="shared" si="18"/>
        <v>0</v>
      </c>
      <c r="AR166" s="169" t="s">
        <v>270</v>
      </c>
      <c r="AT166" s="169" t="s">
        <v>275</v>
      </c>
      <c r="AU166" s="169" t="s">
        <v>78</v>
      </c>
      <c r="AY166" s="13" t="s">
        <v>239</v>
      </c>
      <c r="BE166" s="97">
        <f t="shared" si="19"/>
        <v>0</v>
      </c>
      <c r="BF166" s="97">
        <f t="shared" si="20"/>
        <v>0</v>
      </c>
      <c r="BG166" s="97">
        <f t="shared" si="21"/>
        <v>0</v>
      </c>
      <c r="BH166" s="97">
        <f t="shared" si="22"/>
        <v>0</v>
      </c>
      <c r="BI166" s="97">
        <f t="shared" si="23"/>
        <v>0</v>
      </c>
      <c r="BJ166" s="13" t="s">
        <v>83</v>
      </c>
      <c r="BK166" s="97">
        <f t="shared" si="24"/>
        <v>0</v>
      </c>
      <c r="BL166" s="13" t="s">
        <v>245</v>
      </c>
      <c r="BM166" s="169" t="s">
        <v>491</v>
      </c>
    </row>
    <row r="167" spans="2:65" s="1" customFormat="1" ht="16.5" customHeight="1" x14ac:dyDescent="0.2">
      <c r="B167" s="131"/>
      <c r="C167" s="158" t="s">
        <v>371</v>
      </c>
      <c r="D167" s="158" t="s">
        <v>241</v>
      </c>
      <c r="E167" s="159" t="s">
        <v>3180</v>
      </c>
      <c r="F167" s="160" t="s">
        <v>3181</v>
      </c>
      <c r="G167" s="161" t="s">
        <v>3070</v>
      </c>
      <c r="H167" s="162">
        <v>1</v>
      </c>
      <c r="I167" s="163"/>
      <c r="J167" s="164">
        <f t="shared" si="15"/>
        <v>0</v>
      </c>
      <c r="K167" s="165"/>
      <c r="L167" s="30"/>
      <c r="M167" s="166" t="s">
        <v>1</v>
      </c>
      <c r="N167" s="130" t="s">
        <v>37</v>
      </c>
      <c r="P167" s="167">
        <f t="shared" si="16"/>
        <v>0</v>
      </c>
      <c r="Q167" s="167">
        <v>0</v>
      </c>
      <c r="R167" s="167">
        <f t="shared" si="17"/>
        <v>0</v>
      </c>
      <c r="S167" s="167">
        <v>0</v>
      </c>
      <c r="T167" s="168">
        <f t="shared" si="18"/>
        <v>0</v>
      </c>
      <c r="AR167" s="169" t="s">
        <v>245</v>
      </c>
      <c r="AT167" s="169" t="s">
        <v>241</v>
      </c>
      <c r="AU167" s="169" t="s">
        <v>78</v>
      </c>
      <c r="AY167" s="13" t="s">
        <v>239</v>
      </c>
      <c r="BE167" s="97">
        <f t="shared" si="19"/>
        <v>0</v>
      </c>
      <c r="BF167" s="97">
        <f t="shared" si="20"/>
        <v>0</v>
      </c>
      <c r="BG167" s="97">
        <f t="shared" si="21"/>
        <v>0</v>
      </c>
      <c r="BH167" s="97">
        <f t="shared" si="22"/>
        <v>0</v>
      </c>
      <c r="BI167" s="97">
        <f t="shared" si="23"/>
        <v>0</v>
      </c>
      <c r="BJ167" s="13" t="s">
        <v>83</v>
      </c>
      <c r="BK167" s="97">
        <f t="shared" si="24"/>
        <v>0</v>
      </c>
      <c r="BL167" s="13" t="s">
        <v>245</v>
      </c>
      <c r="BM167" s="169" t="s">
        <v>499</v>
      </c>
    </row>
    <row r="168" spans="2:65" s="1" customFormat="1" ht="16.5" customHeight="1" x14ac:dyDescent="0.2">
      <c r="B168" s="131"/>
      <c r="C168" s="158" t="s">
        <v>375</v>
      </c>
      <c r="D168" s="158" t="s">
        <v>241</v>
      </c>
      <c r="E168" s="159" t="s">
        <v>3074</v>
      </c>
      <c r="F168" s="160" t="s">
        <v>3075</v>
      </c>
      <c r="G168" s="161" t="s">
        <v>353</v>
      </c>
      <c r="H168" s="162">
        <v>26</v>
      </c>
      <c r="I168" s="163"/>
      <c r="J168" s="164">
        <f t="shared" si="15"/>
        <v>0</v>
      </c>
      <c r="K168" s="165"/>
      <c r="L168" s="30"/>
      <c r="M168" s="166" t="s">
        <v>1</v>
      </c>
      <c r="N168" s="130" t="s">
        <v>37</v>
      </c>
      <c r="P168" s="167">
        <f t="shared" si="16"/>
        <v>0</v>
      </c>
      <c r="Q168" s="167">
        <v>0</v>
      </c>
      <c r="R168" s="167">
        <f t="shared" si="17"/>
        <v>0</v>
      </c>
      <c r="S168" s="167">
        <v>0</v>
      </c>
      <c r="T168" s="168">
        <f t="shared" si="18"/>
        <v>0</v>
      </c>
      <c r="AR168" s="169" t="s">
        <v>245</v>
      </c>
      <c r="AT168" s="169" t="s">
        <v>241</v>
      </c>
      <c r="AU168" s="169" t="s">
        <v>78</v>
      </c>
      <c r="AY168" s="13" t="s">
        <v>239</v>
      </c>
      <c r="BE168" s="97">
        <f t="shared" si="19"/>
        <v>0</v>
      </c>
      <c r="BF168" s="97">
        <f t="shared" si="20"/>
        <v>0</v>
      </c>
      <c r="BG168" s="97">
        <f t="shared" si="21"/>
        <v>0</v>
      </c>
      <c r="BH168" s="97">
        <f t="shared" si="22"/>
        <v>0</v>
      </c>
      <c r="BI168" s="97">
        <f t="shared" si="23"/>
        <v>0</v>
      </c>
      <c r="BJ168" s="13" t="s">
        <v>83</v>
      </c>
      <c r="BK168" s="97">
        <f t="shared" si="24"/>
        <v>0</v>
      </c>
      <c r="BL168" s="13" t="s">
        <v>245</v>
      </c>
      <c r="BM168" s="169" t="s">
        <v>507</v>
      </c>
    </row>
    <row r="169" spans="2:65" s="1" customFormat="1" ht="16.5" customHeight="1" x14ac:dyDescent="0.2">
      <c r="B169" s="131"/>
      <c r="C169" s="158" t="s">
        <v>379</v>
      </c>
      <c r="D169" s="158" t="s">
        <v>241</v>
      </c>
      <c r="E169" s="159" t="s">
        <v>3076</v>
      </c>
      <c r="F169" s="160" t="s">
        <v>3077</v>
      </c>
      <c r="G169" s="161" t="s">
        <v>3070</v>
      </c>
      <c r="H169" s="162">
        <v>1</v>
      </c>
      <c r="I169" s="163"/>
      <c r="J169" s="164">
        <f t="shared" si="15"/>
        <v>0</v>
      </c>
      <c r="K169" s="165"/>
      <c r="L169" s="30"/>
      <c r="M169" s="166" t="s">
        <v>1</v>
      </c>
      <c r="N169" s="130" t="s">
        <v>37</v>
      </c>
      <c r="P169" s="167">
        <f t="shared" si="16"/>
        <v>0</v>
      </c>
      <c r="Q169" s="167">
        <v>0</v>
      </c>
      <c r="R169" s="167">
        <f t="shared" si="17"/>
        <v>0</v>
      </c>
      <c r="S169" s="167">
        <v>0</v>
      </c>
      <c r="T169" s="168">
        <f t="shared" si="18"/>
        <v>0</v>
      </c>
      <c r="AR169" s="169" t="s">
        <v>245</v>
      </c>
      <c r="AT169" s="169" t="s">
        <v>241</v>
      </c>
      <c r="AU169" s="169" t="s">
        <v>78</v>
      </c>
      <c r="AY169" s="13" t="s">
        <v>239</v>
      </c>
      <c r="BE169" s="97">
        <f t="shared" si="19"/>
        <v>0</v>
      </c>
      <c r="BF169" s="97">
        <f t="shared" si="20"/>
        <v>0</v>
      </c>
      <c r="BG169" s="97">
        <f t="shared" si="21"/>
        <v>0</v>
      </c>
      <c r="BH169" s="97">
        <f t="shared" si="22"/>
        <v>0</v>
      </c>
      <c r="BI169" s="97">
        <f t="shared" si="23"/>
        <v>0</v>
      </c>
      <c r="BJ169" s="13" t="s">
        <v>83</v>
      </c>
      <c r="BK169" s="97">
        <f t="shared" si="24"/>
        <v>0</v>
      </c>
      <c r="BL169" s="13" t="s">
        <v>245</v>
      </c>
      <c r="BM169" s="169" t="s">
        <v>515</v>
      </c>
    </row>
    <row r="170" spans="2:65" s="1" customFormat="1" ht="16.5" customHeight="1" x14ac:dyDescent="0.2">
      <c r="B170" s="131"/>
      <c r="C170" s="170" t="s">
        <v>383</v>
      </c>
      <c r="D170" s="170" t="s">
        <v>275</v>
      </c>
      <c r="E170" s="171" t="s">
        <v>2963</v>
      </c>
      <c r="F170" s="172" t="s">
        <v>3147</v>
      </c>
      <c r="G170" s="173" t="s">
        <v>353</v>
      </c>
      <c r="H170" s="174">
        <v>1</v>
      </c>
      <c r="I170" s="175"/>
      <c r="J170" s="176">
        <f t="shared" si="15"/>
        <v>0</v>
      </c>
      <c r="K170" s="177"/>
      <c r="L170" s="178"/>
      <c r="M170" s="179" t="s">
        <v>1</v>
      </c>
      <c r="N170" s="180" t="s">
        <v>37</v>
      </c>
      <c r="P170" s="167">
        <f t="shared" si="16"/>
        <v>0</v>
      </c>
      <c r="Q170" s="167">
        <v>0</v>
      </c>
      <c r="R170" s="167">
        <f t="shared" si="17"/>
        <v>0</v>
      </c>
      <c r="S170" s="167">
        <v>0</v>
      </c>
      <c r="T170" s="168">
        <f t="shared" si="18"/>
        <v>0</v>
      </c>
      <c r="AR170" s="169" t="s">
        <v>270</v>
      </c>
      <c r="AT170" s="169" t="s">
        <v>275</v>
      </c>
      <c r="AU170" s="169" t="s">
        <v>78</v>
      </c>
      <c r="AY170" s="13" t="s">
        <v>239</v>
      </c>
      <c r="BE170" s="97">
        <f t="shared" si="19"/>
        <v>0</v>
      </c>
      <c r="BF170" s="97">
        <f t="shared" si="20"/>
        <v>0</v>
      </c>
      <c r="BG170" s="97">
        <f t="shared" si="21"/>
        <v>0</v>
      </c>
      <c r="BH170" s="97">
        <f t="shared" si="22"/>
        <v>0</v>
      </c>
      <c r="BI170" s="97">
        <f t="shared" si="23"/>
        <v>0</v>
      </c>
      <c r="BJ170" s="13" t="s">
        <v>83</v>
      </c>
      <c r="BK170" s="97">
        <f t="shared" si="24"/>
        <v>0</v>
      </c>
      <c r="BL170" s="13" t="s">
        <v>245</v>
      </c>
      <c r="BM170" s="169" t="s">
        <v>523</v>
      </c>
    </row>
    <row r="171" spans="2:65" s="1" customFormat="1" ht="16.5" customHeight="1" x14ac:dyDescent="0.2">
      <c r="B171" s="131"/>
      <c r="C171" s="158" t="s">
        <v>387</v>
      </c>
      <c r="D171" s="158" t="s">
        <v>241</v>
      </c>
      <c r="E171" s="159" t="s">
        <v>3150</v>
      </c>
      <c r="F171" s="160" t="s">
        <v>3151</v>
      </c>
      <c r="G171" s="161" t="s">
        <v>353</v>
      </c>
      <c r="H171" s="162">
        <v>1</v>
      </c>
      <c r="I171" s="163"/>
      <c r="J171" s="164">
        <f t="shared" si="15"/>
        <v>0</v>
      </c>
      <c r="K171" s="165"/>
      <c r="L171" s="30"/>
      <c r="M171" s="166" t="s">
        <v>1</v>
      </c>
      <c r="N171" s="130" t="s">
        <v>37</v>
      </c>
      <c r="P171" s="167">
        <f t="shared" si="16"/>
        <v>0</v>
      </c>
      <c r="Q171" s="167">
        <v>0</v>
      </c>
      <c r="R171" s="167">
        <f t="shared" si="17"/>
        <v>0</v>
      </c>
      <c r="S171" s="167">
        <v>0</v>
      </c>
      <c r="T171" s="168">
        <f t="shared" si="18"/>
        <v>0</v>
      </c>
      <c r="AR171" s="169" t="s">
        <v>245</v>
      </c>
      <c r="AT171" s="169" t="s">
        <v>241</v>
      </c>
      <c r="AU171" s="169" t="s">
        <v>78</v>
      </c>
      <c r="AY171" s="13" t="s">
        <v>239</v>
      </c>
      <c r="BE171" s="97">
        <f t="shared" si="19"/>
        <v>0</v>
      </c>
      <c r="BF171" s="97">
        <f t="shared" si="20"/>
        <v>0</v>
      </c>
      <c r="BG171" s="97">
        <f t="shared" si="21"/>
        <v>0</v>
      </c>
      <c r="BH171" s="97">
        <f t="shared" si="22"/>
        <v>0</v>
      </c>
      <c r="BI171" s="97">
        <f t="shared" si="23"/>
        <v>0</v>
      </c>
      <c r="BJ171" s="13" t="s">
        <v>83</v>
      </c>
      <c r="BK171" s="97">
        <f t="shared" si="24"/>
        <v>0</v>
      </c>
      <c r="BL171" s="13" t="s">
        <v>245</v>
      </c>
      <c r="BM171" s="169" t="s">
        <v>530</v>
      </c>
    </row>
    <row r="172" spans="2:65" s="1" customFormat="1" ht="16.5" customHeight="1" x14ac:dyDescent="0.2">
      <c r="B172" s="131"/>
      <c r="C172" s="158" t="s">
        <v>391</v>
      </c>
      <c r="D172" s="158" t="s">
        <v>241</v>
      </c>
      <c r="E172" s="159" t="s">
        <v>3078</v>
      </c>
      <c r="F172" s="160" t="s">
        <v>3079</v>
      </c>
      <c r="G172" s="161" t="s">
        <v>331</v>
      </c>
      <c r="H172" s="162">
        <v>97</v>
      </c>
      <c r="I172" s="163"/>
      <c r="J172" s="164">
        <f t="shared" si="15"/>
        <v>0</v>
      </c>
      <c r="K172" s="165"/>
      <c r="L172" s="30"/>
      <c r="M172" s="166" t="s">
        <v>1</v>
      </c>
      <c r="N172" s="130" t="s">
        <v>37</v>
      </c>
      <c r="P172" s="167">
        <f t="shared" si="16"/>
        <v>0</v>
      </c>
      <c r="Q172" s="167">
        <v>0</v>
      </c>
      <c r="R172" s="167">
        <f t="shared" si="17"/>
        <v>0</v>
      </c>
      <c r="S172" s="167">
        <v>0</v>
      </c>
      <c r="T172" s="168">
        <f t="shared" si="18"/>
        <v>0</v>
      </c>
      <c r="AR172" s="169" t="s">
        <v>245</v>
      </c>
      <c r="AT172" s="169" t="s">
        <v>241</v>
      </c>
      <c r="AU172" s="169" t="s">
        <v>78</v>
      </c>
      <c r="AY172" s="13" t="s">
        <v>239</v>
      </c>
      <c r="BE172" s="97">
        <f t="shared" si="19"/>
        <v>0</v>
      </c>
      <c r="BF172" s="97">
        <f t="shared" si="20"/>
        <v>0</v>
      </c>
      <c r="BG172" s="97">
        <f t="shared" si="21"/>
        <v>0</v>
      </c>
      <c r="BH172" s="97">
        <f t="shared" si="22"/>
        <v>0</v>
      </c>
      <c r="BI172" s="97">
        <f t="shared" si="23"/>
        <v>0</v>
      </c>
      <c r="BJ172" s="13" t="s">
        <v>83</v>
      </c>
      <c r="BK172" s="97">
        <f t="shared" si="24"/>
        <v>0</v>
      </c>
      <c r="BL172" s="13" t="s">
        <v>245</v>
      </c>
      <c r="BM172" s="169" t="s">
        <v>537</v>
      </c>
    </row>
    <row r="173" spans="2:65" s="1" customFormat="1" ht="24.2" customHeight="1" x14ac:dyDescent="0.2">
      <c r="B173" s="131"/>
      <c r="C173" s="158" t="s">
        <v>395</v>
      </c>
      <c r="D173" s="158" t="s">
        <v>241</v>
      </c>
      <c r="E173" s="159" t="s">
        <v>3080</v>
      </c>
      <c r="F173" s="160" t="s">
        <v>3081</v>
      </c>
      <c r="G173" s="161" t="s">
        <v>331</v>
      </c>
      <c r="H173" s="162">
        <v>97</v>
      </c>
      <c r="I173" s="163"/>
      <c r="J173" s="164">
        <f t="shared" si="15"/>
        <v>0</v>
      </c>
      <c r="K173" s="165"/>
      <c r="L173" s="30"/>
      <c r="M173" s="166" t="s">
        <v>1</v>
      </c>
      <c r="N173" s="130" t="s">
        <v>37</v>
      </c>
      <c r="P173" s="167">
        <f t="shared" si="16"/>
        <v>0</v>
      </c>
      <c r="Q173" s="167">
        <v>0</v>
      </c>
      <c r="R173" s="167">
        <f t="shared" si="17"/>
        <v>0</v>
      </c>
      <c r="S173" s="167">
        <v>0</v>
      </c>
      <c r="T173" s="168">
        <f t="shared" si="18"/>
        <v>0</v>
      </c>
      <c r="AR173" s="169" t="s">
        <v>245</v>
      </c>
      <c r="AT173" s="169" t="s">
        <v>241</v>
      </c>
      <c r="AU173" s="169" t="s">
        <v>78</v>
      </c>
      <c r="AY173" s="13" t="s">
        <v>239</v>
      </c>
      <c r="BE173" s="97">
        <f t="shared" si="19"/>
        <v>0</v>
      </c>
      <c r="BF173" s="97">
        <f t="shared" si="20"/>
        <v>0</v>
      </c>
      <c r="BG173" s="97">
        <f t="shared" si="21"/>
        <v>0</v>
      </c>
      <c r="BH173" s="97">
        <f t="shared" si="22"/>
        <v>0</v>
      </c>
      <c r="BI173" s="97">
        <f t="shared" si="23"/>
        <v>0</v>
      </c>
      <c r="BJ173" s="13" t="s">
        <v>83</v>
      </c>
      <c r="BK173" s="97">
        <f t="shared" si="24"/>
        <v>0</v>
      </c>
      <c r="BL173" s="13" t="s">
        <v>245</v>
      </c>
      <c r="BM173" s="169" t="s">
        <v>544</v>
      </c>
    </row>
    <row r="174" spans="2:65" s="1" customFormat="1" ht="24.2" customHeight="1" x14ac:dyDescent="0.2">
      <c r="B174" s="131"/>
      <c r="C174" s="158" t="s">
        <v>399</v>
      </c>
      <c r="D174" s="158" t="s">
        <v>241</v>
      </c>
      <c r="E174" s="159" t="s">
        <v>3084</v>
      </c>
      <c r="F174" s="160" t="s">
        <v>3085</v>
      </c>
      <c r="G174" s="161" t="s">
        <v>1082</v>
      </c>
      <c r="H174" s="199">
        <v>0.7</v>
      </c>
      <c r="I174" s="163"/>
      <c r="J174" s="164">
        <f t="shared" si="15"/>
        <v>0</v>
      </c>
      <c r="K174" s="165"/>
      <c r="L174" s="30"/>
      <c r="M174" s="166" t="s">
        <v>1</v>
      </c>
      <c r="N174" s="130" t="s">
        <v>37</v>
      </c>
      <c r="P174" s="167">
        <f t="shared" si="16"/>
        <v>0</v>
      </c>
      <c r="Q174" s="167">
        <v>0</v>
      </c>
      <c r="R174" s="167">
        <f t="shared" si="17"/>
        <v>0</v>
      </c>
      <c r="S174" s="167">
        <v>0</v>
      </c>
      <c r="T174" s="168">
        <f t="shared" si="18"/>
        <v>0</v>
      </c>
      <c r="AR174" s="169" t="s">
        <v>245</v>
      </c>
      <c r="AT174" s="169" t="s">
        <v>241</v>
      </c>
      <c r="AU174" s="169" t="s">
        <v>78</v>
      </c>
      <c r="AY174" s="13" t="s">
        <v>239</v>
      </c>
      <c r="BE174" s="97">
        <f t="shared" si="19"/>
        <v>0</v>
      </c>
      <c r="BF174" s="97">
        <f t="shared" si="20"/>
        <v>0</v>
      </c>
      <c r="BG174" s="97">
        <f t="shared" si="21"/>
        <v>0</v>
      </c>
      <c r="BH174" s="97">
        <f t="shared" si="22"/>
        <v>0</v>
      </c>
      <c r="BI174" s="97">
        <f t="shared" si="23"/>
        <v>0</v>
      </c>
      <c r="BJ174" s="13" t="s">
        <v>83</v>
      </c>
      <c r="BK174" s="97">
        <f t="shared" si="24"/>
        <v>0</v>
      </c>
      <c r="BL174" s="13" t="s">
        <v>245</v>
      </c>
      <c r="BM174" s="169" t="s">
        <v>552</v>
      </c>
    </row>
    <row r="175" spans="2:65" s="1" customFormat="1" ht="24.2" customHeight="1" x14ac:dyDescent="0.2">
      <c r="B175" s="131"/>
      <c r="C175" s="158" t="s">
        <v>403</v>
      </c>
      <c r="D175" s="158" t="s">
        <v>241</v>
      </c>
      <c r="E175" s="159" t="s">
        <v>3086</v>
      </c>
      <c r="F175" s="160" t="s">
        <v>2870</v>
      </c>
      <c r="G175" s="161" t="s">
        <v>1082</v>
      </c>
      <c r="H175" s="199">
        <v>0.75</v>
      </c>
      <c r="I175" s="163"/>
      <c r="J175" s="164">
        <f t="shared" si="15"/>
        <v>0</v>
      </c>
      <c r="K175" s="165"/>
      <c r="L175" s="30"/>
      <c r="M175" s="166" t="s">
        <v>1</v>
      </c>
      <c r="N175" s="130" t="s">
        <v>37</v>
      </c>
      <c r="P175" s="167">
        <f t="shared" si="16"/>
        <v>0</v>
      </c>
      <c r="Q175" s="167">
        <v>0</v>
      </c>
      <c r="R175" s="167">
        <f t="shared" si="17"/>
        <v>0</v>
      </c>
      <c r="S175" s="167">
        <v>0</v>
      </c>
      <c r="T175" s="168">
        <f t="shared" si="18"/>
        <v>0</v>
      </c>
      <c r="AR175" s="169" t="s">
        <v>245</v>
      </c>
      <c r="AT175" s="169" t="s">
        <v>241</v>
      </c>
      <c r="AU175" s="169" t="s">
        <v>78</v>
      </c>
      <c r="AY175" s="13" t="s">
        <v>239</v>
      </c>
      <c r="BE175" s="97">
        <f t="shared" si="19"/>
        <v>0</v>
      </c>
      <c r="BF175" s="97">
        <f t="shared" si="20"/>
        <v>0</v>
      </c>
      <c r="BG175" s="97">
        <f t="shared" si="21"/>
        <v>0</v>
      </c>
      <c r="BH175" s="97">
        <f t="shared" si="22"/>
        <v>0</v>
      </c>
      <c r="BI175" s="97">
        <f t="shared" si="23"/>
        <v>0</v>
      </c>
      <c r="BJ175" s="13" t="s">
        <v>83</v>
      </c>
      <c r="BK175" s="97">
        <f t="shared" si="24"/>
        <v>0</v>
      </c>
      <c r="BL175" s="13" t="s">
        <v>245</v>
      </c>
      <c r="BM175" s="169" t="s">
        <v>560</v>
      </c>
    </row>
    <row r="176" spans="2:65" s="11" customFormat="1" ht="25.9" customHeight="1" x14ac:dyDescent="0.2">
      <c r="B176" s="146"/>
      <c r="D176" s="147" t="s">
        <v>70</v>
      </c>
      <c r="E176" s="148" t="s">
        <v>3112</v>
      </c>
      <c r="F176" s="148" t="s">
        <v>2872</v>
      </c>
      <c r="I176" s="149"/>
      <c r="J176" s="150">
        <f>BK176</f>
        <v>0</v>
      </c>
      <c r="L176" s="146"/>
      <c r="M176" s="151"/>
      <c r="P176" s="152">
        <f>SUM(P177:P194)</f>
        <v>0</v>
      </c>
      <c r="R176" s="152">
        <f>SUM(R177:R194)</f>
        <v>0</v>
      </c>
      <c r="T176" s="153">
        <f>SUM(T177:T194)</f>
        <v>0</v>
      </c>
      <c r="AR176" s="147" t="s">
        <v>78</v>
      </c>
      <c r="AT176" s="154" t="s">
        <v>70</v>
      </c>
      <c r="AU176" s="154" t="s">
        <v>71</v>
      </c>
      <c r="AY176" s="147" t="s">
        <v>239</v>
      </c>
      <c r="BK176" s="155">
        <f>SUM(BK177:BK194)</f>
        <v>0</v>
      </c>
    </row>
    <row r="177" spans="2:65" s="1" customFormat="1" ht="24.2" customHeight="1" x14ac:dyDescent="0.2">
      <c r="B177" s="131"/>
      <c r="C177" s="170" t="s">
        <v>407</v>
      </c>
      <c r="D177" s="170" t="s">
        <v>275</v>
      </c>
      <c r="E177" s="171" t="s">
        <v>2969</v>
      </c>
      <c r="F177" s="172" t="s">
        <v>3182</v>
      </c>
      <c r="G177" s="173" t="s">
        <v>353</v>
      </c>
      <c r="H177" s="174">
        <v>4</v>
      </c>
      <c r="I177" s="175"/>
      <c r="J177" s="176">
        <f t="shared" ref="J177:J194" si="25">ROUND(I177*H177,2)</f>
        <v>0</v>
      </c>
      <c r="K177" s="177"/>
      <c r="L177" s="178"/>
      <c r="M177" s="179" t="s">
        <v>1</v>
      </c>
      <c r="N177" s="180" t="s">
        <v>37</v>
      </c>
      <c r="P177" s="167">
        <f t="shared" ref="P177:P194" si="26">O177*H177</f>
        <v>0</v>
      </c>
      <c r="Q177" s="167">
        <v>0</v>
      </c>
      <c r="R177" s="167">
        <f t="shared" ref="R177:R194" si="27">Q177*H177</f>
        <v>0</v>
      </c>
      <c r="S177" s="167">
        <v>0</v>
      </c>
      <c r="T177" s="168">
        <f t="shared" ref="T177:T194" si="28">S177*H177</f>
        <v>0</v>
      </c>
      <c r="AR177" s="169" t="s">
        <v>270</v>
      </c>
      <c r="AT177" s="169" t="s">
        <v>275</v>
      </c>
      <c r="AU177" s="169" t="s">
        <v>78</v>
      </c>
      <c r="AY177" s="13" t="s">
        <v>239</v>
      </c>
      <c r="BE177" s="97">
        <f t="shared" ref="BE177:BE194" si="29">IF(N177="základná",J177,0)</f>
        <v>0</v>
      </c>
      <c r="BF177" s="97">
        <f t="shared" ref="BF177:BF194" si="30">IF(N177="znížená",J177,0)</f>
        <v>0</v>
      </c>
      <c r="BG177" s="97">
        <f t="shared" ref="BG177:BG194" si="31">IF(N177="zákl. prenesená",J177,0)</f>
        <v>0</v>
      </c>
      <c r="BH177" s="97">
        <f t="shared" ref="BH177:BH194" si="32">IF(N177="zníž. prenesená",J177,0)</f>
        <v>0</v>
      </c>
      <c r="BI177" s="97">
        <f t="shared" ref="BI177:BI194" si="33">IF(N177="nulová",J177,0)</f>
        <v>0</v>
      </c>
      <c r="BJ177" s="13" t="s">
        <v>83</v>
      </c>
      <c r="BK177" s="97">
        <f t="shared" ref="BK177:BK194" si="34">ROUND(I177*H177,2)</f>
        <v>0</v>
      </c>
      <c r="BL177" s="13" t="s">
        <v>245</v>
      </c>
      <c r="BM177" s="169" t="s">
        <v>568</v>
      </c>
    </row>
    <row r="178" spans="2:65" s="1" customFormat="1" ht="24.2" customHeight="1" x14ac:dyDescent="0.2">
      <c r="B178" s="131"/>
      <c r="C178" s="158" t="s">
        <v>411</v>
      </c>
      <c r="D178" s="158" t="s">
        <v>241</v>
      </c>
      <c r="E178" s="159" t="s">
        <v>3153</v>
      </c>
      <c r="F178" s="160" t="s">
        <v>3154</v>
      </c>
      <c r="G178" s="161" t="s">
        <v>353</v>
      </c>
      <c r="H178" s="162">
        <v>4</v>
      </c>
      <c r="I178" s="163"/>
      <c r="J178" s="164">
        <f t="shared" si="25"/>
        <v>0</v>
      </c>
      <c r="K178" s="165"/>
      <c r="L178" s="30"/>
      <c r="M178" s="166" t="s">
        <v>1</v>
      </c>
      <c r="N178" s="130" t="s">
        <v>37</v>
      </c>
      <c r="P178" s="167">
        <f t="shared" si="26"/>
        <v>0</v>
      </c>
      <c r="Q178" s="167">
        <v>0</v>
      </c>
      <c r="R178" s="167">
        <f t="shared" si="27"/>
        <v>0</v>
      </c>
      <c r="S178" s="167">
        <v>0</v>
      </c>
      <c r="T178" s="168">
        <f t="shared" si="28"/>
        <v>0</v>
      </c>
      <c r="AR178" s="169" t="s">
        <v>245</v>
      </c>
      <c r="AT178" s="169" t="s">
        <v>241</v>
      </c>
      <c r="AU178" s="169" t="s">
        <v>78</v>
      </c>
      <c r="AY178" s="13" t="s">
        <v>239</v>
      </c>
      <c r="BE178" s="97">
        <f t="shared" si="29"/>
        <v>0</v>
      </c>
      <c r="BF178" s="97">
        <f t="shared" si="30"/>
        <v>0</v>
      </c>
      <c r="BG178" s="97">
        <f t="shared" si="31"/>
        <v>0</v>
      </c>
      <c r="BH178" s="97">
        <f t="shared" si="32"/>
        <v>0</v>
      </c>
      <c r="BI178" s="97">
        <f t="shared" si="33"/>
        <v>0</v>
      </c>
      <c r="BJ178" s="13" t="s">
        <v>83</v>
      </c>
      <c r="BK178" s="97">
        <f t="shared" si="34"/>
        <v>0</v>
      </c>
      <c r="BL178" s="13" t="s">
        <v>245</v>
      </c>
      <c r="BM178" s="169" t="s">
        <v>576</v>
      </c>
    </row>
    <row r="179" spans="2:65" s="1" customFormat="1" ht="24.2" customHeight="1" x14ac:dyDescent="0.2">
      <c r="B179" s="131"/>
      <c r="C179" s="170" t="s">
        <v>415</v>
      </c>
      <c r="D179" s="170" t="s">
        <v>275</v>
      </c>
      <c r="E179" s="171" t="s">
        <v>2990</v>
      </c>
      <c r="F179" s="172" t="s">
        <v>3183</v>
      </c>
      <c r="G179" s="173" t="s">
        <v>353</v>
      </c>
      <c r="H179" s="174">
        <v>1</v>
      </c>
      <c r="I179" s="175"/>
      <c r="J179" s="176">
        <f t="shared" si="25"/>
        <v>0</v>
      </c>
      <c r="K179" s="177"/>
      <c r="L179" s="178"/>
      <c r="M179" s="179" t="s">
        <v>1</v>
      </c>
      <c r="N179" s="180" t="s">
        <v>37</v>
      </c>
      <c r="P179" s="167">
        <f t="shared" si="26"/>
        <v>0</v>
      </c>
      <c r="Q179" s="167">
        <v>0</v>
      </c>
      <c r="R179" s="167">
        <f t="shared" si="27"/>
        <v>0</v>
      </c>
      <c r="S179" s="167">
        <v>0</v>
      </c>
      <c r="T179" s="168">
        <f t="shared" si="28"/>
        <v>0</v>
      </c>
      <c r="AR179" s="169" t="s">
        <v>270</v>
      </c>
      <c r="AT179" s="169" t="s">
        <v>275</v>
      </c>
      <c r="AU179" s="169" t="s">
        <v>78</v>
      </c>
      <c r="AY179" s="13" t="s">
        <v>239</v>
      </c>
      <c r="BE179" s="97">
        <f t="shared" si="29"/>
        <v>0</v>
      </c>
      <c r="BF179" s="97">
        <f t="shared" si="30"/>
        <v>0</v>
      </c>
      <c r="BG179" s="97">
        <f t="shared" si="31"/>
        <v>0</v>
      </c>
      <c r="BH179" s="97">
        <f t="shared" si="32"/>
        <v>0</v>
      </c>
      <c r="BI179" s="97">
        <f t="shared" si="33"/>
        <v>0</v>
      </c>
      <c r="BJ179" s="13" t="s">
        <v>83</v>
      </c>
      <c r="BK179" s="97">
        <f t="shared" si="34"/>
        <v>0</v>
      </c>
      <c r="BL179" s="13" t="s">
        <v>245</v>
      </c>
      <c r="BM179" s="169" t="s">
        <v>584</v>
      </c>
    </row>
    <row r="180" spans="2:65" s="1" customFormat="1" ht="24.2" customHeight="1" x14ac:dyDescent="0.2">
      <c r="B180" s="131"/>
      <c r="C180" s="158" t="s">
        <v>419</v>
      </c>
      <c r="D180" s="158" t="s">
        <v>241</v>
      </c>
      <c r="E180" s="159" t="s">
        <v>3184</v>
      </c>
      <c r="F180" s="160" t="s">
        <v>3185</v>
      </c>
      <c r="G180" s="161" t="s">
        <v>353</v>
      </c>
      <c r="H180" s="162">
        <v>1</v>
      </c>
      <c r="I180" s="163"/>
      <c r="J180" s="164">
        <f t="shared" si="25"/>
        <v>0</v>
      </c>
      <c r="K180" s="165"/>
      <c r="L180" s="30"/>
      <c r="M180" s="166" t="s">
        <v>1</v>
      </c>
      <c r="N180" s="130" t="s">
        <v>37</v>
      </c>
      <c r="P180" s="167">
        <f t="shared" si="26"/>
        <v>0</v>
      </c>
      <c r="Q180" s="167">
        <v>0</v>
      </c>
      <c r="R180" s="167">
        <f t="shared" si="27"/>
        <v>0</v>
      </c>
      <c r="S180" s="167">
        <v>0</v>
      </c>
      <c r="T180" s="168">
        <f t="shared" si="28"/>
        <v>0</v>
      </c>
      <c r="AR180" s="169" t="s">
        <v>245</v>
      </c>
      <c r="AT180" s="169" t="s">
        <v>241</v>
      </c>
      <c r="AU180" s="169" t="s">
        <v>78</v>
      </c>
      <c r="AY180" s="13" t="s">
        <v>239</v>
      </c>
      <c r="BE180" s="97">
        <f t="shared" si="29"/>
        <v>0</v>
      </c>
      <c r="BF180" s="97">
        <f t="shared" si="30"/>
        <v>0</v>
      </c>
      <c r="BG180" s="97">
        <f t="shared" si="31"/>
        <v>0</v>
      </c>
      <c r="BH180" s="97">
        <f t="shared" si="32"/>
        <v>0</v>
      </c>
      <c r="BI180" s="97">
        <f t="shared" si="33"/>
        <v>0</v>
      </c>
      <c r="BJ180" s="13" t="s">
        <v>83</v>
      </c>
      <c r="BK180" s="97">
        <f t="shared" si="34"/>
        <v>0</v>
      </c>
      <c r="BL180" s="13" t="s">
        <v>245</v>
      </c>
      <c r="BM180" s="169" t="s">
        <v>592</v>
      </c>
    </row>
    <row r="181" spans="2:65" s="1" customFormat="1" ht="24.2" customHeight="1" x14ac:dyDescent="0.2">
      <c r="B181" s="131"/>
      <c r="C181" s="170" t="s">
        <v>423</v>
      </c>
      <c r="D181" s="170" t="s">
        <v>275</v>
      </c>
      <c r="E181" s="171" t="s">
        <v>2997</v>
      </c>
      <c r="F181" s="172" t="s">
        <v>3155</v>
      </c>
      <c r="G181" s="173" t="s">
        <v>3156</v>
      </c>
      <c r="H181" s="174">
        <v>1</v>
      </c>
      <c r="I181" s="175"/>
      <c r="J181" s="176">
        <f t="shared" si="25"/>
        <v>0</v>
      </c>
      <c r="K181" s="177"/>
      <c r="L181" s="178"/>
      <c r="M181" s="179" t="s">
        <v>1</v>
      </c>
      <c r="N181" s="180" t="s">
        <v>37</v>
      </c>
      <c r="P181" s="167">
        <f t="shared" si="26"/>
        <v>0</v>
      </c>
      <c r="Q181" s="167">
        <v>0</v>
      </c>
      <c r="R181" s="167">
        <f t="shared" si="27"/>
        <v>0</v>
      </c>
      <c r="S181" s="167">
        <v>0</v>
      </c>
      <c r="T181" s="168">
        <f t="shared" si="28"/>
        <v>0</v>
      </c>
      <c r="AR181" s="169" t="s">
        <v>270</v>
      </c>
      <c r="AT181" s="169" t="s">
        <v>275</v>
      </c>
      <c r="AU181" s="169" t="s">
        <v>78</v>
      </c>
      <c r="AY181" s="13" t="s">
        <v>239</v>
      </c>
      <c r="BE181" s="97">
        <f t="shared" si="29"/>
        <v>0</v>
      </c>
      <c r="BF181" s="97">
        <f t="shared" si="30"/>
        <v>0</v>
      </c>
      <c r="BG181" s="97">
        <f t="shared" si="31"/>
        <v>0</v>
      </c>
      <c r="BH181" s="97">
        <f t="shared" si="32"/>
        <v>0</v>
      </c>
      <c r="BI181" s="97">
        <f t="shared" si="33"/>
        <v>0</v>
      </c>
      <c r="BJ181" s="13" t="s">
        <v>83</v>
      </c>
      <c r="BK181" s="97">
        <f t="shared" si="34"/>
        <v>0</v>
      </c>
      <c r="BL181" s="13" t="s">
        <v>245</v>
      </c>
      <c r="BM181" s="169" t="s">
        <v>600</v>
      </c>
    </row>
    <row r="182" spans="2:65" s="1" customFormat="1" ht="24.2" customHeight="1" x14ac:dyDescent="0.2">
      <c r="B182" s="131"/>
      <c r="C182" s="158" t="s">
        <v>427</v>
      </c>
      <c r="D182" s="158" t="s">
        <v>241</v>
      </c>
      <c r="E182" s="159" t="s">
        <v>3158</v>
      </c>
      <c r="F182" s="160" t="s">
        <v>3159</v>
      </c>
      <c r="G182" s="161" t="s">
        <v>3156</v>
      </c>
      <c r="H182" s="162">
        <v>1</v>
      </c>
      <c r="I182" s="163"/>
      <c r="J182" s="164">
        <f t="shared" si="25"/>
        <v>0</v>
      </c>
      <c r="K182" s="165"/>
      <c r="L182" s="30"/>
      <c r="M182" s="166" t="s">
        <v>1</v>
      </c>
      <c r="N182" s="130" t="s">
        <v>37</v>
      </c>
      <c r="P182" s="167">
        <f t="shared" si="26"/>
        <v>0</v>
      </c>
      <c r="Q182" s="167">
        <v>0</v>
      </c>
      <c r="R182" s="167">
        <f t="shared" si="27"/>
        <v>0</v>
      </c>
      <c r="S182" s="167">
        <v>0</v>
      </c>
      <c r="T182" s="168">
        <f t="shared" si="28"/>
        <v>0</v>
      </c>
      <c r="AR182" s="169" t="s">
        <v>245</v>
      </c>
      <c r="AT182" s="169" t="s">
        <v>241</v>
      </c>
      <c r="AU182" s="169" t="s">
        <v>78</v>
      </c>
      <c r="AY182" s="13" t="s">
        <v>239</v>
      </c>
      <c r="BE182" s="97">
        <f t="shared" si="29"/>
        <v>0</v>
      </c>
      <c r="BF182" s="97">
        <f t="shared" si="30"/>
        <v>0</v>
      </c>
      <c r="BG182" s="97">
        <f t="shared" si="31"/>
        <v>0</v>
      </c>
      <c r="BH182" s="97">
        <f t="shared" si="32"/>
        <v>0</v>
      </c>
      <c r="BI182" s="97">
        <f t="shared" si="33"/>
        <v>0</v>
      </c>
      <c r="BJ182" s="13" t="s">
        <v>83</v>
      </c>
      <c r="BK182" s="97">
        <f t="shared" si="34"/>
        <v>0</v>
      </c>
      <c r="BL182" s="13" t="s">
        <v>245</v>
      </c>
      <c r="BM182" s="169" t="s">
        <v>608</v>
      </c>
    </row>
    <row r="183" spans="2:65" s="1" customFormat="1" ht="16.5" customHeight="1" x14ac:dyDescent="0.2">
      <c r="B183" s="131"/>
      <c r="C183" s="170" t="s">
        <v>431</v>
      </c>
      <c r="D183" s="170" t="s">
        <v>275</v>
      </c>
      <c r="E183" s="171" t="s">
        <v>2998</v>
      </c>
      <c r="F183" s="172" t="s">
        <v>3088</v>
      </c>
      <c r="G183" s="173" t="s">
        <v>353</v>
      </c>
      <c r="H183" s="174">
        <v>21</v>
      </c>
      <c r="I183" s="175"/>
      <c r="J183" s="176">
        <f t="shared" si="25"/>
        <v>0</v>
      </c>
      <c r="K183" s="177"/>
      <c r="L183" s="178"/>
      <c r="M183" s="179" t="s">
        <v>1</v>
      </c>
      <c r="N183" s="180" t="s">
        <v>37</v>
      </c>
      <c r="P183" s="167">
        <f t="shared" si="26"/>
        <v>0</v>
      </c>
      <c r="Q183" s="167">
        <v>0</v>
      </c>
      <c r="R183" s="167">
        <f t="shared" si="27"/>
        <v>0</v>
      </c>
      <c r="S183" s="167">
        <v>0</v>
      </c>
      <c r="T183" s="168">
        <f t="shared" si="28"/>
        <v>0</v>
      </c>
      <c r="AR183" s="169" t="s">
        <v>270</v>
      </c>
      <c r="AT183" s="169" t="s">
        <v>275</v>
      </c>
      <c r="AU183" s="169" t="s">
        <v>78</v>
      </c>
      <c r="AY183" s="13" t="s">
        <v>239</v>
      </c>
      <c r="BE183" s="97">
        <f t="shared" si="29"/>
        <v>0</v>
      </c>
      <c r="BF183" s="97">
        <f t="shared" si="30"/>
        <v>0</v>
      </c>
      <c r="BG183" s="97">
        <f t="shared" si="31"/>
        <v>0</v>
      </c>
      <c r="BH183" s="97">
        <f t="shared" si="32"/>
        <v>0</v>
      </c>
      <c r="BI183" s="97">
        <f t="shared" si="33"/>
        <v>0</v>
      </c>
      <c r="BJ183" s="13" t="s">
        <v>83</v>
      </c>
      <c r="BK183" s="97">
        <f t="shared" si="34"/>
        <v>0</v>
      </c>
      <c r="BL183" s="13" t="s">
        <v>245</v>
      </c>
      <c r="BM183" s="169" t="s">
        <v>616</v>
      </c>
    </row>
    <row r="184" spans="2:65" s="1" customFormat="1" ht="16.5" customHeight="1" x14ac:dyDescent="0.2">
      <c r="B184" s="131"/>
      <c r="C184" s="170" t="s">
        <v>435</v>
      </c>
      <c r="D184" s="170" t="s">
        <v>275</v>
      </c>
      <c r="E184" s="171" t="s">
        <v>3008</v>
      </c>
      <c r="F184" s="172" t="s">
        <v>3089</v>
      </c>
      <c r="G184" s="173" t="s">
        <v>353</v>
      </c>
      <c r="H184" s="174">
        <v>4</v>
      </c>
      <c r="I184" s="175"/>
      <c r="J184" s="176">
        <f t="shared" si="25"/>
        <v>0</v>
      </c>
      <c r="K184" s="177"/>
      <c r="L184" s="178"/>
      <c r="M184" s="179" t="s">
        <v>1</v>
      </c>
      <c r="N184" s="180" t="s">
        <v>37</v>
      </c>
      <c r="P184" s="167">
        <f t="shared" si="26"/>
        <v>0</v>
      </c>
      <c r="Q184" s="167">
        <v>0</v>
      </c>
      <c r="R184" s="167">
        <f t="shared" si="27"/>
        <v>0</v>
      </c>
      <c r="S184" s="167">
        <v>0</v>
      </c>
      <c r="T184" s="168">
        <f t="shared" si="28"/>
        <v>0</v>
      </c>
      <c r="AR184" s="169" t="s">
        <v>270</v>
      </c>
      <c r="AT184" s="169" t="s">
        <v>275</v>
      </c>
      <c r="AU184" s="169" t="s">
        <v>78</v>
      </c>
      <c r="AY184" s="13" t="s">
        <v>239</v>
      </c>
      <c r="BE184" s="97">
        <f t="shared" si="29"/>
        <v>0</v>
      </c>
      <c r="BF184" s="97">
        <f t="shared" si="30"/>
        <v>0</v>
      </c>
      <c r="BG184" s="97">
        <f t="shared" si="31"/>
        <v>0</v>
      </c>
      <c r="BH184" s="97">
        <f t="shared" si="32"/>
        <v>0</v>
      </c>
      <c r="BI184" s="97">
        <f t="shared" si="33"/>
        <v>0</v>
      </c>
      <c r="BJ184" s="13" t="s">
        <v>83</v>
      </c>
      <c r="BK184" s="97">
        <f t="shared" si="34"/>
        <v>0</v>
      </c>
      <c r="BL184" s="13" t="s">
        <v>245</v>
      </c>
      <c r="BM184" s="169" t="s">
        <v>624</v>
      </c>
    </row>
    <row r="185" spans="2:65" s="1" customFormat="1" ht="16.5" customHeight="1" x14ac:dyDescent="0.2">
      <c r="B185" s="131"/>
      <c r="C185" s="158" t="s">
        <v>439</v>
      </c>
      <c r="D185" s="158" t="s">
        <v>241</v>
      </c>
      <c r="E185" s="159" t="s">
        <v>3090</v>
      </c>
      <c r="F185" s="160" t="s">
        <v>3091</v>
      </c>
      <c r="G185" s="161" t="s">
        <v>353</v>
      </c>
      <c r="H185" s="162">
        <v>25</v>
      </c>
      <c r="I185" s="163"/>
      <c r="J185" s="164">
        <f t="shared" si="25"/>
        <v>0</v>
      </c>
      <c r="K185" s="165"/>
      <c r="L185" s="30"/>
      <c r="M185" s="166" t="s">
        <v>1</v>
      </c>
      <c r="N185" s="130" t="s">
        <v>37</v>
      </c>
      <c r="P185" s="167">
        <f t="shared" si="26"/>
        <v>0</v>
      </c>
      <c r="Q185" s="167">
        <v>0</v>
      </c>
      <c r="R185" s="167">
        <f t="shared" si="27"/>
        <v>0</v>
      </c>
      <c r="S185" s="167">
        <v>0</v>
      </c>
      <c r="T185" s="168">
        <f t="shared" si="28"/>
        <v>0</v>
      </c>
      <c r="AR185" s="169" t="s">
        <v>245</v>
      </c>
      <c r="AT185" s="169" t="s">
        <v>241</v>
      </c>
      <c r="AU185" s="169" t="s">
        <v>78</v>
      </c>
      <c r="AY185" s="13" t="s">
        <v>239</v>
      </c>
      <c r="BE185" s="97">
        <f t="shared" si="29"/>
        <v>0</v>
      </c>
      <c r="BF185" s="97">
        <f t="shared" si="30"/>
        <v>0</v>
      </c>
      <c r="BG185" s="97">
        <f t="shared" si="31"/>
        <v>0</v>
      </c>
      <c r="BH185" s="97">
        <f t="shared" si="32"/>
        <v>0</v>
      </c>
      <c r="BI185" s="97">
        <f t="shared" si="33"/>
        <v>0</v>
      </c>
      <c r="BJ185" s="13" t="s">
        <v>83</v>
      </c>
      <c r="BK185" s="97">
        <f t="shared" si="34"/>
        <v>0</v>
      </c>
      <c r="BL185" s="13" t="s">
        <v>245</v>
      </c>
      <c r="BM185" s="169" t="s">
        <v>632</v>
      </c>
    </row>
    <row r="186" spans="2:65" s="1" customFormat="1" ht="16.5" customHeight="1" x14ac:dyDescent="0.2">
      <c r="B186" s="131"/>
      <c r="C186" s="170" t="s">
        <v>443</v>
      </c>
      <c r="D186" s="170" t="s">
        <v>275</v>
      </c>
      <c r="E186" s="171" t="s">
        <v>3010</v>
      </c>
      <c r="F186" s="172" t="s">
        <v>3163</v>
      </c>
      <c r="G186" s="173" t="s">
        <v>353</v>
      </c>
      <c r="H186" s="174">
        <v>1</v>
      </c>
      <c r="I186" s="175"/>
      <c r="J186" s="176">
        <f t="shared" si="25"/>
        <v>0</v>
      </c>
      <c r="K186" s="177"/>
      <c r="L186" s="178"/>
      <c r="M186" s="179" t="s">
        <v>1</v>
      </c>
      <c r="N186" s="180" t="s">
        <v>37</v>
      </c>
      <c r="P186" s="167">
        <f t="shared" si="26"/>
        <v>0</v>
      </c>
      <c r="Q186" s="167">
        <v>0</v>
      </c>
      <c r="R186" s="167">
        <f t="shared" si="27"/>
        <v>0</v>
      </c>
      <c r="S186" s="167">
        <v>0</v>
      </c>
      <c r="T186" s="168">
        <f t="shared" si="28"/>
        <v>0</v>
      </c>
      <c r="AR186" s="169" t="s">
        <v>270</v>
      </c>
      <c r="AT186" s="169" t="s">
        <v>275</v>
      </c>
      <c r="AU186" s="169" t="s">
        <v>78</v>
      </c>
      <c r="AY186" s="13" t="s">
        <v>239</v>
      </c>
      <c r="BE186" s="97">
        <f t="shared" si="29"/>
        <v>0</v>
      </c>
      <c r="BF186" s="97">
        <f t="shared" si="30"/>
        <v>0</v>
      </c>
      <c r="BG186" s="97">
        <f t="shared" si="31"/>
        <v>0</v>
      </c>
      <c r="BH186" s="97">
        <f t="shared" si="32"/>
        <v>0</v>
      </c>
      <c r="BI186" s="97">
        <f t="shared" si="33"/>
        <v>0</v>
      </c>
      <c r="BJ186" s="13" t="s">
        <v>83</v>
      </c>
      <c r="BK186" s="97">
        <f t="shared" si="34"/>
        <v>0</v>
      </c>
      <c r="BL186" s="13" t="s">
        <v>245</v>
      </c>
      <c r="BM186" s="169" t="s">
        <v>640</v>
      </c>
    </row>
    <row r="187" spans="2:65" s="1" customFormat="1" ht="24.2" customHeight="1" x14ac:dyDescent="0.2">
      <c r="B187" s="131"/>
      <c r="C187" s="158" t="s">
        <v>447</v>
      </c>
      <c r="D187" s="158" t="s">
        <v>241</v>
      </c>
      <c r="E187" s="159" t="s">
        <v>3093</v>
      </c>
      <c r="F187" s="160" t="s">
        <v>3094</v>
      </c>
      <c r="G187" s="161" t="s">
        <v>353</v>
      </c>
      <c r="H187" s="162">
        <v>1</v>
      </c>
      <c r="I187" s="163"/>
      <c r="J187" s="164">
        <f t="shared" si="25"/>
        <v>0</v>
      </c>
      <c r="K187" s="165"/>
      <c r="L187" s="30"/>
      <c r="M187" s="166" t="s">
        <v>1</v>
      </c>
      <c r="N187" s="130" t="s">
        <v>37</v>
      </c>
      <c r="P187" s="167">
        <f t="shared" si="26"/>
        <v>0</v>
      </c>
      <c r="Q187" s="167">
        <v>0</v>
      </c>
      <c r="R187" s="167">
        <f t="shared" si="27"/>
        <v>0</v>
      </c>
      <c r="S187" s="167">
        <v>0</v>
      </c>
      <c r="T187" s="168">
        <f t="shared" si="28"/>
        <v>0</v>
      </c>
      <c r="AR187" s="169" t="s">
        <v>245</v>
      </c>
      <c r="AT187" s="169" t="s">
        <v>241</v>
      </c>
      <c r="AU187" s="169" t="s">
        <v>78</v>
      </c>
      <c r="AY187" s="13" t="s">
        <v>239</v>
      </c>
      <c r="BE187" s="97">
        <f t="shared" si="29"/>
        <v>0</v>
      </c>
      <c r="BF187" s="97">
        <f t="shared" si="30"/>
        <v>0</v>
      </c>
      <c r="BG187" s="97">
        <f t="shared" si="31"/>
        <v>0</v>
      </c>
      <c r="BH187" s="97">
        <f t="shared" si="32"/>
        <v>0</v>
      </c>
      <c r="BI187" s="97">
        <f t="shared" si="33"/>
        <v>0</v>
      </c>
      <c r="BJ187" s="13" t="s">
        <v>83</v>
      </c>
      <c r="BK187" s="97">
        <f t="shared" si="34"/>
        <v>0</v>
      </c>
      <c r="BL187" s="13" t="s">
        <v>245</v>
      </c>
      <c r="BM187" s="169" t="s">
        <v>648</v>
      </c>
    </row>
    <row r="188" spans="2:65" s="1" customFormat="1" ht="16.5" customHeight="1" x14ac:dyDescent="0.2">
      <c r="B188" s="131"/>
      <c r="C188" s="170" t="s">
        <v>451</v>
      </c>
      <c r="D188" s="170" t="s">
        <v>275</v>
      </c>
      <c r="E188" s="171" t="s">
        <v>3014</v>
      </c>
      <c r="F188" s="172" t="s">
        <v>3186</v>
      </c>
      <c r="G188" s="173" t="s">
        <v>353</v>
      </c>
      <c r="H188" s="174">
        <v>3</v>
      </c>
      <c r="I188" s="175"/>
      <c r="J188" s="176">
        <f t="shared" si="25"/>
        <v>0</v>
      </c>
      <c r="K188" s="177"/>
      <c r="L188" s="178"/>
      <c r="M188" s="179" t="s">
        <v>1</v>
      </c>
      <c r="N188" s="180" t="s">
        <v>37</v>
      </c>
      <c r="P188" s="167">
        <f t="shared" si="26"/>
        <v>0</v>
      </c>
      <c r="Q188" s="167">
        <v>0</v>
      </c>
      <c r="R188" s="167">
        <f t="shared" si="27"/>
        <v>0</v>
      </c>
      <c r="S188" s="167">
        <v>0</v>
      </c>
      <c r="T188" s="168">
        <f t="shared" si="28"/>
        <v>0</v>
      </c>
      <c r="AR188" s="169" t="s">
        <v>270</v>
      </c>
      <c r="AT188" s="169" t="s">
        <v>275</v>
      </c>
      <c r="AU188" s="169" t="s">
        <v>78</v>
      </c>
      <c r="AY188" s="13" t="s">
        <v>239</v>
      </c>
      <c r="BE188" s="97">
        <f t="shared" si="29"/>
        <v>0</v>
      </c>
      <c r="BF188" s="97">
        <f t="shared" si="30"/>
        <v>0</v>
      </c>
      <c r="BG188" s="97">
        <f t="shared" si="31"/>
        <v>0</v>
      </c>
      <c r="BH188" s="97">
        <f t="shared" si="32"/>
        <v>0</v>
      </c>
      <c r="BI188" s="97">
        <f t="shared" si="33"/>
        <v>0</v>
      </c>
      <c r="BJ188" s="13" t="s">
        <v>83</v>
      </c>
      <c r="BK188" s="97">
        <f t="shared" si="34"/>
        <v>0</v>
      </c>
      <c r="BL188" s="13" t="s">
        <v>245</v>
      </c>
      <c r="BM188" s="169" t="s">
        <v>656</v>
      </c>
    </row>
    <row r="189" spans="2:65" s="1" customFormat="1" ht="21.75" customHeight="1" x14ac:dyDescent="0.2">
      <c r="B189" s="131"/>
      <c r="C189" s="170" t="s">
        <v>455</v>
      </c>
      <c r="D189" s="170" t="s">
        <v>275</v>
      </c>
      <c r="E189" s="171" t="s">
        <v>3015</v>
      </c>
      <c r="F189" s="172" t="s">
        <v>3187</v>
      </c>
      <c r="G189" s="173" t="s">
        <v>353</v>
      </c>
      <c r="H189" s="174">
        <v>7</v>
      </c>
      <c r="I189" s="175"/>
      <c r="J189" s="176">
        <f t="shared" si="25"/>
        <v>0</v>
      </c>
      <c r="K189" s="177"/>
      <c r="L189" s="178"/>
      <c r="M189" s="179" t="s">
        <v>1</v>
      </c>
      <c r="N189" s="180" t="s">
        <v>37</v>
      </c>
      <c r="P189" s="167">
        <f t="shared" si="26"/>
        <v>0</v>
      </c>
      <c r="Q189" s="167">
        <v>0</v>
      </c>
      <c r="R189" s="167">
        <f t="shared" si="27"/>
        <v>0</v>
      </c>
      <c r="S189" s="167">
        <v>0</v>
      </c>
      <c r="T189" s="168">
        <f t="shared" si="28"/>
        <v>0</v>
      </c>
      <c r="AR189" s="169" t="s">
        <v>270</v>
      </c>
      <c r="AT189" s="169" t="s">
        <v>275</v>
      </c>
      <c r="AU189" s="169" t="s">
        <v>78</v>
      </c>
      <c r="AY189" s="13" t="s">
        <v>239</v>
      </c>
      <c r="BE189" s="97">
        <f t="shared" si="29"/>
        <v>0</v>
      </c>
      <c r="BF189" s="97">
        <f t="shared" si="30"/>
        <v>0</v>
      </c>
      <c r="BG189" s="97">
        <f t="shared" si="31"/>
        <v>0</v>
      </c>
      <c r="BH189" s="97">
        <f t="shared" si="32"/>
        <v>0</v>
      </c>
      <c r="BI189" s="97">
        <f t="shared" si="33"/>
        <v>0</v>
      </c>
      <c r="BJ189" s="13" t="s">
        <v>83</v>
      </c>
      <c r="BK189" s="97">
        <f t="shared" si="34"/>
        <v>0</v>
      </c>
      <c r="BL189" s="13" t="s">
        <v>245</v>
      </c>
      <c r="BM189" s="169" t="s">
        <v>664</v>
      </c>
    </row>
    <row r="190" spans="2:65" s="1" customFormat="1" ht="33" customHeight="1" x14ac:dyDescent="0.2">
      <c r="B190" s="131"/>
      <c r="C190" s="158" t="s">
        <v>459</v>
      </c>
      <c r="D190" s="158" t="s">
        <v>241</v>
      </c>
      <c r="E190" s="159" t="s">
        <v>3097</v>
      </c>
      <c r="F190" s="160" t="s">
        <v>3098</v>
      </c>
      <c r="G190" s="161" t="s">
        <v>353</v>
      </c>
      <c r="H190" s="162">
        <v>10</v>
      </c>
      <c r="I190" s="163"/>
      <c r="J190" s="164">
        <f t="shared" si="25"/>
        <v>0</v>
      </c>
      <c r="K190" s="165"/>
      <c r="L190" s="30"/>
      <c r="M190" s="166" t="s">
        <v>1</v>
      </c>
      <c r="N190" s="130" t="s">
        <v>37</v>
      </c>
      <c r="P190" s="167">
        <f t="shared" si="26"/>
        <v>0</v>
      </c>
      <c r="Q190" s="167">
        <v>0</v>
      </c>
      <c r="R190" s="167">
        <f t="shared" si="27"/>
        <v>0</v>
      </c>
      <c r="S190" s="167">
        <v>0</v>
      </c>
      <c r="T190" s="168">
        <f t="shared" si="28"/>
        <v>0</v>
      </c>
      <c r="AR190" s="169" t="s">
        <v>245</v>
      </c>
      <c r="AT190" s="169" t="s">
        <v>241</v>
      </c>
      <c r="AU190" s="169" t="s">
        <v>78</v>
      </c>
      <c r="AY190" s="13" t="s">
        <v>239</v>
      </c>
      <c r="BE190" s="97">
        <f t="shared" si="29"/>
        <v>0</v>
      </c>
      <c r="BF190" s="97">
        <f t="shared" si="30"/>
        <v>0</v>
      </c>
      <c r="BG190" s="97">
        <f t="shared" si="31"/>
        <v>0</v>
      </c>
      <c r="BH190" s="97">
        <f t="shared" si="32"/>
        <v>0</v>
      </c>
      <c r="BI190" s="97">
        <f t="shared" si="33"/>
        <v>0</v>
      </c>
      <c r="BJ190" s="13" t="s">
        <v>83</v>
      </c>
      <c r="BK190" s="97">
        <f t="shared" si="34"/>
        <v>0</v>
      </c>
      <c r="BL190" s="13" t="s">
        <v>245</v>
      </c>
      <c r="BM190" s="169" t="s">
        <v>672</v>
      </c>
    </row>
    <row r="191" spans="2:65" s="1" customFormat="1" ht="16.5" customHeight="1" x14ac:dyDescent="0.2">
      <c r="B191" s="131"/>
      <c r="C191" s="170" t="s">
        <v>463</v>
      </c>
      <c r="D191" s="170" t="s">
        <v>275</v>
      </c>
      <c r="E191" s="171" t="s">
        <v>3016</v>
      </c>
      <c r="F191" s="172" t="s">
        <v>3167</v>
      </c>
      <c r="G191" s="173" t="s">
        <v>353</v>
      </c>
      <c r="H191" s="174">
        <v>1</v>
      </c>
      <c r="I191" s="175"/>
      <c r="J191" s="176">
        <f t="shared" si="25"/>
        <v>0</v>
      </c>
      <c r="K191" s="177"/>
      <c r="L191" s="178"/>
      <c r="M191" s="179" t="s">
        <v>1</v>
      </c>
      <c r="N191" s="180" t="s">
        <v>37</v>
      </c>
      <c r="P191" s="167">
        <f t="shared" si="26"/>
        <v>0</v>
      </c>
      <c r="Q191" s="167">
        <v>0</v>
      </c>
      <c r="R191" s="167">
        <f t="shared" si="27"/>
        <v>0</v>
      </c>
      <c r="S191" s="167">
        <v>0</v>
      </c>
      <c r="T191" s="168">
        <f t="shared" si="28"/>
        <v>0</v>
      </c>
      <c r="AR191" s="169" t="s">
        <v>270</v>
      </c>
      <c r="AT191" s="169" t="s">
        <v>275</v>
      </c>
      <c r="AU191" s="169" t="s">
        <v>78</v>
      </c>
      <c r="AY191" s="13" t="s">
        <v>239</v>
      </c>
      <c r="BE191" s="97">
        <f t="shared" si="29"/>
        <v>0</v>
      </c>
      <c r="BF191" s="97">
        <f t="shared" si="30"/>
        <v>0</v>
      </c>
      <c r="BG191" s="97">
        <f t="shared" si="31"/>
        <v>0</v>
      </c>
      <c r="BH191" s="97">
        <f t="shared" si="32"/>
        <v>0</v>
      </c>
      <c r="BI191" s="97">
        <f t="shared" si="33"/>
        <v>0</v>
      </c>
      <c r="BJ191" s="13" t="s">
        <v>83</v>
      </c>
      <c r="BK191" s="97">
        <f t="shared" si="34"/>
        <v>0</v>
      </c>
      <c r="BL191" s="13" t="s">
        <v>245</v>
      </c>
      <c r="BM191" s="169" t="s">
        <v>680</v>
      </c>
    </row>
    <row r="192" spans="2:65" s="1" customFormat="1" ht="16.5" customHeight="1" x14ac:dyDescent="0.2">
      <c r="B192" s="131"/>
      <c r="C192" s="158" t="s">
        <v>467</v>
      </c>
      <c r="D192" s="158" t="s">
        <v>241</v>
      </c>
      <c r="E192" s="159" t="s">
        <v>2889</v>
      </c>
      <c r="F192" s="160" t="s">
        <v>2907</v>
      </c>
      <c r="G192" s="161" t="s">
        <v>353</v>
      </c>
      <c r="H192" s="162">
        <v>1</v>
      </c>
      <c r="I192" s="163"/>
      <c r="J192" s="164">
        <f t="shared" si="25"/>
        <v>0</v>
      </c>
      <c r="K192" s="165"/>
      <c r="L192" s="30"/>
      <c r="M192" s="166" t="s">
        <v>1</v>
      </c>
      <c r="N192" s="130" t="s">
        <v>37</v>
      </c>
      <c r="P192" s="167">
        <f t="shared" si="26"/>
        <v>0</v>
      </c>
      <c r="Q192" s="167">
        <v>0</v>
      </c>
      <c r="R192" s="167">
        <f t="shared" si="27"/>
        <v>0</v>
      </c>
      <c r="S192" s="167">
        <v>0</v>
      </c>
      <c r="T192" s="168">
        <f t="shared" si="28"/>
        <v>0</v>
      </c>
      <c r="AR192" s="169" t="s">
        <v>245</v>
      </c>
      <c r="AT192" s="169" t="s">
        <v>241</v>
      </c>
      <c r="AU192" s="169" t="s">
        <v>78</v>
      </c>
      <c r="AY192" s="13" t="s">
        <v>239</v>
      </c>
      <c r="BE192" s="97">
        <f t="shared" si="29"/>
        <v>0</v>
      </c>
      <c r="BF192" s="97">
        <f t="shared" si="30"/>
        <v>0</v>
      </c>
      <c r="BG192" s="97">
        <f t="shared" si="31"/>
        <v>0</v>
      </c>
      <c r="BH192" s="97">
        <f t="shared" si="32"/>
        <v>0</v>
      </c>
      <c r="BI192" s="97">
        <f t="shared" si="33"/>
        <v>0</v>
      </c>
      <c r="BJ192" s="13" t="s">
        <v>83</v>
      </c>
      <c r="BK192" s="97">
        <f t="shared" si="34"/>
        <v>0</v>
      </c>
      <c r="BL192" s="13" t="s">
        <v>245</v>
      </c>
      <c r="BM192" s="169" t="s">
        <v>688</v>
      </c>
    </row>
    <row r="193" spans="2:65" s="1" customFormat="1" ht="24.2" customHeight="1" x14ac:dyDescent="0.2">
      <c r="B193" s="131"/>
      <c r="C193" s="158" t="s">
        <v>471</v>
      </c>
      <c r="D193" s="158" t="s">
        <v>241</v>
      </c>
      <c r="E193" s="159" t="s">
        <v>2908</v>
      </c>
      <c r="F193" s="160" t="s">
        <v>2909</v>
      </c>
      <c r="G193" s="161" t="s">
        <v>1082</v>
      </c>
      <c r="H193" s="199">
        <v>0.3</v>
      </c>
      <c r="I193" s="163"/>
      <c r="J193" s="164">
        <f t="shared" si="25"/>
        <v>0</v>
      </c>
      <c r="K193" s="165"/>
      <c r="L193" s="30"/>
      <c r="M193" s="166" t="s">
        <v>1</v>
      </c>
      <c r="N193" s="130" t="s">
        <v>37</v>
      </c>
      <c r="P193" s="167">
        <f t="shared" si="26"/>
        <v>0</v>
      </c>
      <c r="Q193" s="167">
        <v>0</v>
      </c>
      <c r="R193" s="167">
        <f t="shared" si="27"/>
        <v>0</v>
      </c>
      <c r="S193" s="167">
        <v>0</v>
      </c>
      <c r="T193" s="168">
        <f t="shared" si="28"/>
        <v>0</v>
      </c>
      <c r="AR193" s="169" t="s">
        <v>245</v>
      </c>
      <c r="AT193" s="169" t="s">
        <v>241</v>
      </c>
      <c r="AU193" s="169" t="s">
        <v>78</v>
      </c>
      <c r="AY193" s="13" t="s">
        <v>239</v>
      </c>
      <c r="BE193" s="97">
        <f t="shared" si="29"/>
        <v>0</v>
      </c>
      <c r="BF193" s="97">
        <f t="shared" si="30"/>
        <v>0</v>
      </c>
      <c r="BG193" s="97">
        <f t="shared" si="31"/>
        <v>0</v>
      </c>
      <c r="BH193" s="97">
        <f t="shared" si="32"/>
        <v>0</v>
      </c>
      <c r="BI193" s="97">
        <f t="shared" si="33"/>
        <v>0</v>
      </c>
      <c r="BJ193" s="13" t="s">
        <v>83</v>
      </c>
      <c r="BK193" s="97">
        <f t="shared" si="34"/>
        <v>0</v>
      </c>
      <c r="BL193" s="13" t="s">
        <v>245</v>
      </c>
      <c r="BM193" s="169" t="s">
        <v>696</v>
      </c>
    </row>
    <row r="194" spans="2:65" s="1" customFormat="1" ht="24.2" customHeight="1" x14ac:dyDescent="0.2">
      <c r="B194" s="131"/>
      <c r="C194" s="158" t="s">
        <v>475</v>
      </c>
      <c r="D194" s="158" t="s">
        <v>241</v>
      </c>
      <c r="E194" s="159" t="s">
        <v>2910</v>
      </c>
      <c r="F194" s="160" t="s">
        <v>2870</v>
      </c>
      <c r="G194" s="161" t="s">
        <v>1082</v>
      </c>
      <c r="H194" s="199">
        <v>0.3</v>
      </c>
      <c r="I194" s="163"/>
      <c r="J194" s="164">
        <f t="shared" si="25"/>
        <v>0</v>
      </c>
      <c r="K194" s="165"/>
      <c r="L194" s="30"/>
      <c r="M194" s="182" t="s">
        <v>1</v>
      </c>
      <c r="N194" s="183" t="s">
        <v>37</v>
      </c>
      <c r="O194" s="184"/>
      <c r="P194" s="185">
        <f t="shared" si="26"/>
        <v>0</v>
      </c>
      <c r="Q194" s="185">
        <v>0</v>
      </c>
      <c r="R194" s="185">
        <f t="shared" si="27"/>
        <v>0</v>
      </c>
      <c r="S194" s="185">
        <v>0</v>
      </c>
      <c r="T194" s="186">
        <f t="shared" si="28"/>
        <v>0</v>
      </c>
      <c r="AR194" s="169" t="s">
        <v>245</v>
      </c>
      <c r="AT194" s="169" t="s">
        <v>241</v>
      </c>
      <c r="AU194" s="169" t="s">
        <v>78</v>
      </c>
      <c r="AY194" s="13" t="s">
        <v>239</v>
      </c>
      <c r="BE194" s="97">
        <f t="shared" si="29"/>
        <v>0</v>
      </c>
      <c r="BF194" s="97">
        <f t="shared" si="30"/>
        <v>0</v>
      </c>
      <c r="BG194" s="97">
        <f t="shared" si="31"/>
        <v>0</v>
      </c>
      <c r="BH194" s="97">
        <f t="shared" si="32"/>
        <v>0</v>
      </c>
      <c r="BI194" s="97">
        <f t="shared" si="33"/>
        <v>0</v>
      </c>
      <c r="BJ194" s="13" t="s">
        <v>83</v>
      </c>
      <c r="BK194" s="97">
        <f t="shared" si="34"/>
        <v>0</v>
      </c>
      <c r="BL194" s="13" t="s">
        <v>245</v>
      </c>
      <c r="BM194" s="169" t="s">
        <v>704</v>
      </c>
    </row>
    <row r="195" spans="2:65" s="1" customFormat="1" ht="6.95" customHeight="1" x14ac:dyDescent="0.2">
      <c r="B195" s="45"/>
      <c r="C195" s="46"/>
      <c r="D195" s="46"/>
      <c r="E195" s="46"/>
      <c r="F195" s="46"/>
      <c r="G195" s="46"/>
      <c r="H195" s="46"/>
      <c r="I195" s="46"/>
      <c r="J195" s="46"/>
      <c r="K195" s="46"/>
      <c r="L195" s="30"/>
    </row>
  </sheetData>
  <autoFilter ref="C132:K194" xr:uid="{00000000-0009-0000-0000-000014000000}"/>
  <mergeCells count="17">
    <mergeCell ref="L2:V2"/>
    <mergeCell ref="D107:F107"/>
    <mergeCell ref="D108:F108"/>
    <mergeCell ref="D109:F109"/>
    <mergeCell ref="E121:H121"/>
    <mergeCell ref="E85:H85"/>
    <mergeCell ref="E87:H87"/>
    <mergeCell ref="E89:H89"/>
    <mergeCell ref="D105:F105"/>
    <mergeCell ref="D106:F106"/>
    <mergeCell ref="E7:H7"/>
    <mergeCell ref="E9:H9"/>
    <mergeCell ref="E11:H11"/>
    <mergeCell ref="E20:H20"/>
    <mergeCell ref="E29:H29"/>
    <mergeCell ref="E125:H125"/>
    <mergeCell ref="E123:H123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BM191"/>
  <sheetViews>
    <sheetView showGridLines="0" topLeftCell="A141" workbookViewId="0">
      <selection activeCell="H144" activeCellId="2" sqref="H189:H190 H172:H173 H144:H145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3" t="s">
        <v>124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4587</v>
      </c>
      <c r="L4" s="16"/>
      <c r="M4" s="103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14</v>
      </c>
      <c r="L6" s="16"/>
    </row>
    <row r="7" spans="2:46" ht="16.5" customHeight="1" x14ac:dyDescent="0.2">
      <c r="B7" s="16"/>
      <c r="E7" s="259" t="str">
        <f>'Rekapitulácia stavby'!K6</f>
        <v>KFA - Košická futbalová aréna II. a III. etapa</v>
      </c>
      <c r="F7" s="261"/>
      <c r="G7" s="261"/>
      <c r="H7" s="261"/>
      <c r="L7" s="16"/>
    </row>
    <row r="8" spans="2:46" ht="12" customHeight="1" x14ac:dyDescent="0.2">
      <c r="B8" s="16"/>
      <c r="D8" s="23" t="s">
        <v>180</v>
      </c>
      <c r="L8" s="16"/>
    </row>
    <row r="9" spans="2:46" s="1" customFormat="1" ht="16.5" customHeight="1" x14ac:dyDescent="0.2">
      <c r="B9" s="30"/>
      <c r="E9" s="259" t="s">
        <v>181</v>
      </c>
      <c r="F9" s="257"/>
      <c r="G9" s="257"/>
      <c r="H9" s="257"/>
      <c r="L9" s="30"/>
    </row>
    <row r="10" spans="2:46" s="1" customFormat="1" ht="12" customHeight="1" x14ac:dyDescent="0.2">
      <c r="B10" s="30"/>
      <c r="D10" s="23" t="s">
        <v>182</v>
      </c>
      <c r="L10" s="30"/>
    </row>
    <row r="11" spans="2:46" s="1" customFormat="1" ht="16.5" customHeight="1" x14ac:dyDescent="0.2">
      <c r="B11" s="30"/>
      <c r="E11" s="226" t="s">
        <v>3188</v>
      </c>
      <c r="F11" s="257"/>
      <c r="G11" s="257"/>
      <c r="H11" s="257"/>
      <c r="L11" s="30"/>
    </row>
    <row r="12" spans="2:46" s="1" customFormat="1" x14ac:dyDescent="0.2">
      <c r="B12" s="30"/>
      <c r="L12" s="30"/>
    </row>
    <row r="13" spans="2:46" s="1" customFormat="1" ht="12" customHeight="1" x14ac:dyDescent="0.2">
      <c r="B13" s="30"/>
      <c r="D13" s="23" t="s">
        <v>15</v>
      </c>
      <c r="F13" s="21" t="s">
        <v>1</v>
      </c>
      <c r="I13" s="23" t="s">
        <v>16</v>
      </c>
      <c r="J13" s="21" t="s">
        <v>1</v>
      </c>
      <c r="L13" s="30"/>
    </row>
    <row r="14" spans="2:46" s="1" customFormat="1" ht="12" customHeight="1" x14ac:dyDescent="0.2">
      <c r="B14" s="30"/>
      <c r="D14" s="23" t="s">
        <v>17</v>
      </c>
      <c r="F14" s="21" t="s">
        <v>18</v>
      </c>
      <c r="I14" s="23" t="s">
        <v>19</v>
      </c>
      <c r="J14" s="53" t="str">
        <f>'Rekapitulácia stavby'!AN8</f>
        <v>4.10.2022 - REV05</v>
      </c>
      <c r="L14" s="30"/>
    </row>
    <row r="15" spans="2:46" s="1" customFormat="1" ht="10.9" customHeight="1" x14ac:dyDescent="0.2">
      <c r="B15" s="30"/>
      <c r="L15" s="30"/>
    </row>
    <row r="16" spans="2:46" s="1" customFormat="1" ht="12" customHeight="1" x14ac:dyDescent="0.2">
      <c r="B16" s="30"/>
      <c r="D16" s="23" t="s">
        <v>20</v>
      </c>
      <c r="I16" s="23" t="s">
        <v>21</v>
      </c>
      <c r="J16" s="21" t="str">
        <f>IF('Rekapitulácia stavby'!AN10="","",'Rekapitulácia stavby'!AN10)</f>
        <v/>
      </c>
      <c r="L16" s="30"/>
    </row>
    <row r="17" spans="2:12" s="1" customFormat="1" ht="18" customHeight="1" x14ac:dyDescent="0.2">
      <c r="B17" s="30"/>
      <c r="E17" s="21" t="str">
        <f>IF('Rekapitulácia stavby'!E11="","",'Rekapitulácia stavby'!E11)</f>
        <v xml:space="preserve"> </v>
      </c>
      <c r="I17" s="23" t="s">
        <v>22</v>
      </c>
      <c r="J17" s="21" t="str">
        <f>IF('Rekapitulácia stavby'!AN11="","",'Rekapitulácia stavby'!AN11)</f>
        <v/>
      </c>
      <c r="L17" s="30"/>
    </row>
    <row r="18" spans="2:12" s="1" customFormat="1" ht="6.95" customHeight="1" x14ac:dyDescent="0.2">
      <c r="B18" s="30"/>
      <c r="L18" s="30"/>
    </row>
    <row r="19" spans="2:12" s="1" customFormat="1" ht="12" customHeight="1" x14ac:dyDescent="0.2">
      <c r="B19" s="30"/>
      <c r="D19" s="23" t="s">
        <v>23</v>
      </c>
      <c r="I19" s="23" t="s">
        <v>21</v>
      </c>
      <c r="J19" s="24" t="str">
        <f>'Rekapitulácia stavby'!AN13</f>
        <v>Vyplň údaj</v>
      </c>
      <c r="L19" s="30"/>
    </row>
    <row r="20" spans="2:12" s="1" customFormat="1" ht="18" customHeight="1" x14ac:dyDescent="0.2">
      <c r="B20" s="30"/>
      <c r="E20" s="258" t="str">
        <f>'Rekapitulácia stavby'!E14</f>
        <v>Vyplň údaj</v>
      </c>
      <c r="F20" s="248"/>
      <c r="G20" s="248"/>
      <c r="H20" s="248"/>
      <c r="I20" s="23" t="s">
        <v>22</v>
      </c>
      <c r="J20" s="24" t="str">
        <f>'Rekapitulácia stavby'!AN14</f>
        <v>Vyplň údaj</v>
      </c>
      <c r="L20" s="30"/>
    </row>
    <row r="21" spans="2:12" s="1" customFormat="1" ht="6.95" customHeight="1" x14ac:dyDescent="0.2">
      <c r="B21" s="30"/>
      <c r="L21" s="30"/>
    </row>
    <row r="22" spans="2:12" s="1" customFormat="1" ht="12" customHeight="1" x14ac:dyDescent="0.2">
      <c r="B22" s="30"/>
      <c r="D22" s="23" t="s">
        <v>25</v>
      </c>
      <c r="I22" s="23" t="s">
        <v>21</v>
      </c>
      <c r="J22" s="21" t="str">
        <f>IF('Rekapitulácia stavby'!AN16="","",'Rekapitulácia stavby'!AN16)</f>
        <v/>
      </c>
      <c r="L22" s="30"/>
    </row>
    <row r="23" spans="2:12" s="1" customFormat="1" ht="18" customHeight="1" x14ac:dyDescent="0.2">
      <c r="B23" s="30"/>
      <c r="E23" s="21" t="str">
        <f>IF('Rekapitulácia stavby'!E17="","",'Rekapitulácia stavby'!E17)</f>
        <v>HESCON,s.r.o.</v>
      </c>
      <c r="I23" s="23" t="s">
        <v>22</v>
      </c>
      <c r="J23" s="21" t="str">
        <f>IF('Rekapitulácia stavby'!AN17="","",'Rekapitulácia stavby'!AN17)</f>
        <v/>
      </c>
      <c r="L23" s="30"/>
    </row>
    <row r="24" spans="2:12" s="1" customFormat="1" ht="6.95" customHeight="1" x14ac:dyDescent="0.2">
      <c r="B24" s="30"/>
      <c r="L24" s="30"/>
    </row>
    <row r="25" spans="2:12" s="1" customFormat="1" ht="12" customHeight="1" x14ac:dyDescent="0.2">
      <c r="B25" s="30"/>
      <c r="D25" s="23" t="s">
        <v>27</v>
      </c>
      <c r="I25" s="23" t="s">
        <v>21</v>
      </c>
      <c r="J25" s="21" t="str">
        <f>IF('Rekapitulácia stavby'!AN19="","",'Rekapitulácia stavby'!AN19)</f>
        <v/>
      </c>
      <c r="L25" s="30"/>
    </row>
    <row r="26" spans="2:12" s="1" customFormat="1" ht="18" customHeight="1" x14ac:dyDescent="0.2">
      <c r="B26" s="30"/>
      <c r="E26" s="21" t="str">
        <f>IF('Rekapitulácia stavby'!E20="","",'Rekapitulácia stavby'!E20)</f>
        <v xml:space="preserve"> </v>
      </c>
      <c r="I26" s="23" t="s">
        <v>22</v>
      </c>
      <c r="J26" s="21" t="str">
        <f>IF('Rekapitulácia stavby'!AN20="","",'Rekapitulácia stavby'!AN20)</f>
        <v/>
      </c>
      <c r="L26" s="30"/>
    </row>
    <row r="27" spans="2:12" s="1" customFormat="1" ht="6.95" customHeight="1" x14ac:dyDescent="0.2">
      <c r="B27" s="30"/>
      <c r="L27" s="30"/>
    </row>
    <row r="28" spans="2:12" s="1" customFormat="1" ht="12" customHeight="1" x14ac:dyDescent="0.2">
      <c r="B28" s="30"/>
      <c r="D28" s="23" t="s">
        <v>28</v>
      </c>
      <c r="L28" s="30"/>
    </row>
    <row r="29" spans="2:12" s="7" customFormat="1" ht="16.5" customHeight="1" x14ac:dyDescent="0.2">
      <c r="B29" s="104"/>
      <c r="E29" s="251" t="s">
        <v>1</v>
      </c>
      <c r="F29" s="251"/>
      <c r="G29" s="251"/>
      <c r="H29" s="251"/>
      <c r="L29" s="104"/>
    </row>
    <row r="30" spans="2:12" s="1" customFormat="1" ht="6.95" customHeight="1" x14ac:dyDescent="0.2">
      <c r="B30" s="30"/>
      <c r="L30" s="30"/>
    </row>
    <row r="31" spans="2:12" s="1" customFormat="1" ht="6.95" customHeight="1" x14ac:dyDescent="0.2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5" customHeight="1" x14ac:dyDescent="0.2">
      <c r="B32" s="30"/>
      <c r="D32" s="21" t="s">
        <v>187</v>
      </c>
      <c r="J32" s="29">
        <f>J98</f>
        <v>0</v>
      </c>
      <c r="L32" s="30"/>
    </row>
    <row r="33" spans="2:12" s="1" customFormat="1" ht="14.45" customHeight="1" x14ac:dyDescent="0.2">
      <c r="B33" s="30"/>
      <c r="D33" s="28" t="s">
        <v>174</v>
      </c>
      <c r="J33" s="29">
        <f>J104</f>
        <v>0</v>
      </c>
      <c r="L33" s="30"/>
    </row>
    <row r="34" spans="2:12" s="1" customFormat="1" ht="25.35" customHeight="1" x14ac:dyDescent="0.2">
      <c r="B34" s="30"/>
      <c r="D34" s="105" t="s">
        <v>31</v>
      </c>
      <c r="J34" s="66">
        <f>ROUND(J32 + J33, 2)</f>
        <v>0</v>
      </c>
      <c r="L34" s="30"/>
    </row>
    <row r="35" spans="2:12" s="1" customFormat="1" ht="6.95" customHeight="1" x14ac:dyDescent="0.2">
      <c r="B35" s="30"/>
      <c r="D35" s="54"/>
      <c r="E35" s="54"/>
      <c r="F35" s="54"/>
      <c r="G35" s="54"/>
      <c r="H35" s="54"/>
      <c r="I35" s="54"/>
      <c r="J35" s="54"/>
      <c r="K35" s="54"/>
      <c r="L35" s="30"/>
    </row>
    <row r="36" spans="2:12" s="1" customFormat="1" ht="14.45" customHeight="1" x14ac:dyDescent="0.2">
      <c r="B36" s="30"/>
      <c r="F36" s="33" t="s">
        <v>33</v>
      </c>
      <c r="I36" s="33" t="s">
        <v>32</v>
      </c>
      <c r="J36" s="33" t="s">
        <v>34</v>
      </c>
      <c r="L36" s="30"/>
    </row>
    <row r="37" spans="2:12" s="1" customFormat="1" ht="14.45" customHeight="1" x14ac:dyDescent="0.2">
      <c r="B37" s="30"/>
      <c r="D37" s="106" t="s">
        <v>35</v>
      </c>
      <c r="E37" s="35" t="s">
        <v>36</v>
      </c>
      <c r="F37" s="107">
        <f>ROUND((SUM(BE104:BE111) + SUM(BE133:BE190)),  2)</f>
        <v>0</v>
      </c>
      <c r="G37" s="108"/>
      <c r="H37" s="108"/>
      <c r="I37" s="109">
        <v>0.2</v>
      </c>
      <c r="J37" s="107">
        <f>ROUND(((SUM(BE104:BE111) + SUM(BE133:BE190))*I37),  2)</f>
        <v>0</v>
      </c>
      <c r="L37" s="30"/>
    </row>
    <row r="38" spans="2:12" s="1" customFormat="1" ht="14.45" customHeight="1" x14ac:dyDescent="0.2">
      <c r="B38" s="30"/>
      <c r="E38" s="35" t="s">
        <v>37</v>
      </c>
      <c r="F38" s="107">
        <f>ROUND((SUM(BF104:BF111) + SUM(BF133:BF190)),  2)</f>
        <v>0</v>
      </c>
      <c r="G38" s="108"/>
      <c r="H38" s="108"/>
      <c r="I38" s="109">
        <v>0.2</v>
      </c>
      <c r="J38" s="107">
        <f>ROUND(((SUM(BF104:BF111) + SUM(BF133:BF190))*I38),  2)</f>
        <v>0</v>
      </c>
      <c r="L38" s="30"/>
    </row>
    <row r="39" spans="2:12" s="1" customFormat="1" ht="14.45" hidden="1" customHeight="1" x14ac:dyDescent="0.2">
      <c r="B39" s="30"/>
      <c r="E39" s="23" t="s">
        <v>38</v>
      </c>
      <c r="F39" s="86">
        <f>ROUND((SUM(BG104:BG111) + SUM(BG133:BG190)),  2)</f>
        <v>0</v>
      </c>
      <c r="I39" s="110">
        <v>0.2</v>
      </c>
      <c r="J39" s="86">
        <f>0</f>
        <v>0</v>
      </c>
      <c r="L39" s="30"/>
    </row>
    <row r="40" spans="2:12" s="1" customFormat="1" ht="14.45" hidden="1" customHeight="1" x14ac:dyDescent="0.2">
      <c r="B40" s="30"/>
      <c r="E40" s="23" t="s">
        <v>39</v>
      </c>
      <c r="F40" s="86">
        <f>ROUND((SUM(BH104:BH111) + SUM(BH133:BH190)),  2)</f>
        <v>0</v>
      </c>
      <c r="I40" s="110">
        <v>0.2</v>
      </c>
      <c r="J40" s="86">
        <f>0</f>
        <v>0</v>
      </c>
      <c r="L40" s="30"/>
    </row>
    <row r="41" spans="2:12" s="1" customFormat="1" ht="14.45" hidden="1" customHeight="1" x14ac:dyDescent="0.2">
      <c r="B41" s="30"/>
      <c r="E41" s="35" t="s">
        <v>40</v>
      </c>
      <c r="F41" s="107">
        <f>ROUND((SUM(BI104:BI111) + SUM(BI133:BI190)),  2)</f>
        <v>0</v>
      </c>
      <c r="G41" s="108"/>
      <c r="H41" s="108"/>
      <c r="I41" s="109">
        <v>0</v>
      </c>
      <c r="J41" s="107">
        <f>0</f>
        <v>0</v>
      </c>
      <c r="L41" s="30"/>
    </row>
    <row r="42" spans="2:12" s="1" customFormat="1" ht="6.95" customHeight="1" x14ac:dyDescent="0.2">
      <c r="B42" s="30"/>
      <c r="L42" s="30"/>
    </row>
    <row r="43" spans="2:12" s="1" customFormat="1" ht="25.35" customHeight="1" x14ac:dyDescent="0.2">
      <c r="B43" s="30"/>
      <c r="C43" s="101"/>
      <c r="D43" s="111" t="s">
        <v>41</v>
      </c>
      <c r="E43" s="57"/>
      <c r="F43" s="57"/>
      <c r="G43" s="112" t="s">
        <v>42</v>
      </c>
      <c r="H43" s="113" t="s">
        <v>43</v>
      </c>
      <c r="I43" s="57"/>
      <c r="J43" s="114">
        <f>SUM(J34:J41)</f>
        <v>0</v>
      </c>
      <c r="K43" s="115"/>
      <c r="L43" s="30"/>
    </row>
    <row r="44" spans="2:12" s="1" customFormat="1" ht="14.45" customHeight="1" x14ac:dyDescent="0.2">
      <c r="B44" s="30"/>
      <c r="L44" s="30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30"/>
      <c r="D50" s="42" t="s">
        <v>44</v>
      </c>
      <c r="E50" s="43"/>
      <c r="F50" s="43"/>
      <c r="G50" s="42" t="s">
        <v>45</v>
      </c>
      <c r="H50" s="43"/>
      <c r="I50" s="43"/>
      <c r="J50" s="43"/>
      <c r="K50" s="43"/>
      <c r="L50" s="30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30"/>
      <c r="D61" s="44" t="s">
        <v>46</v>
      </c>
      <c r="E61" s="32"/>
      <c r="F61" s="116" t="s">
        <v>47</v>
      </c>
      <c r="G61" s="44" t="s">
        <v>46</v>
      </c>
      <c r="H61" s="32"/>
      <c r="I61" s="32"/>
      <c r="J61" s="117" t="s">
        <v>47</v>
      </c>
      <c r="K61" s="32"/>
      <c r="L61" s="30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30"/>
      <c r="D65" s="42" t="s">
        <v>48</v>
      </c>
      <c r="E65" s="43"/>
      <c r="F65" s="43"/>
      <c r="G65" s="42" t="s">
        <v>49</v>
      </c>
      <c r="H65" s="43"/>
      <c r="I65" s="43"/>
      <c r="J65" s="43"/>
      <c r="K65" s="43"/>
      <c r="L65" s="30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30"/>
      <c r="D76" s="44" t="s">
        <v>46</v>
      </c>
      <c r="E76" s="32"/>
      <c r="F76" s="116" t="s">
        <v>47</v>
      </c>
      <c r="G76" s="44" t="s">
        <v>46</v>
      </c>
      <c r="H76" s="32"/>
      <c r="I76" s="32"/>
      <c r="J76" s="117" t="s">
        <v>47</v>
      </c>
      <c r="K76" s="32"/>
      <c r="L76" s="30"/>
    </row>
    <row r="77" spans="2:12" s="1" customFormat="1" ht="14.45" customHeight="1" x14ac:dyDescent="0.2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12" s="1" customFormat="1" ht="6.95" customHeight="1" x14ac:dyDescent="0.2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12" s="1" customFormat="1" ht="24.95" customHeight="1" x14ac:dyDescent="0.2">
      <c r="B82" s="30"/>
      <c r="C82" s="17" t="s">
        <v>4588</v>
      </c>
      <c r="L82" s="30"/>
    </row>
    <row r="83" spans="2:12" s="1" customFormat="1" ht="6.95" customHeight="1" x14ac:dyDescent="0.2">
      <c r="B83" s="30"/>
      <c r="L83" s="30"/>
    </row>
    <row r="84" spans="2:12" s="1" customFormat="1" ht="12" customHeight="1" x14ac:dyDescent="0.2">
      <c r="B84" s="30"/>
      <c r="C84" s="23" t="s">
        <v>14</v>
      </c>
      <c r="L84" s="30"/>
    </row>
    <row r="85" spans="2:12" s="1" customFormat="1" ht="16.5" customHeight="1" x14ac:dyDescent="0.2">
      <c r="B85" s="30"/>
      <c r="E85" s="259" t="str">
        <f>E7</f>
        <v>KFA - Košická futbalová aréna II. a III. etapa</v>
      </c>
      <c r="F85" s="261"/>
      <c r="G85" s="261"/>
      <c r="H85" s="261"/>
      <c r="L85" s="30"/>
    </row>
    <row r="86" spans="2:12" ht="12" customHeight="1" x14ac:dyDescent="0.2">
      <c r="B86" s="16"/>
      <c r="C86" s="23" t="s">
        <v>180</v>
      </c>
      <c r="L86" s="16"/>
    </row>
    <row r="87" spans="2:12" s="1" customFormat="1" ht="16.5" customHeight="1" x14ac:dyDescent="0.2">
      <c r="B87" s="30"/>
      <c r="E87" s="259" t="s">
        <v>181</v>
      </c>
      <c r="F87" s="257"/>
      <c r="G87" s="257"/>
      <c r="H87" s="257"/>
      <c r="L87" s="30"/>
    </row>
    <row r="88" spans="2:12" s="1" customFormat="1" ht="12" customHeight="1" x14ac:dyDescent="0.2">
      <c r="B88" s="30"/>
      <c r="C88" s="23" t="s">
        <v>182</v>
      </c>
      <c r="L88" s="30"/>
    </row>
    <row r="89" spans="2:12" s="1" customFormat="1" ht="16.5" customHeight="1" x14ac:dyDescent="0.2">
      <c r="B89" s="30"/>
      <c r="E89" s="226" t="str">
        <f>E11</f>
        <v>023 - Vnútorný vodovod - Vstavok B3</v>
      </c>
      <c r="F89" s="257"/>
      <c r="G89" s="257"/>
      <c r="H89" s="257"/>
      <c r="L89" s="30"/>
    </row>
    <row r="90" spans="2:12" s="1" customFormat="1" ht="6.95" customHeight="1" x14ac:dyDescent="0.2">
      <c r="B90" s="30"/>
      <c r="L90" s="30"/>
    </row>
    <row r="91" spans="2:12" s="1" customFormat="1" ht="12" customHeight="1" x14ac:dyDescent="0.2">
      <c r="B91" s="30"/>
      <c r="C91" s="23" t="s">
        <v>17</v>
      </c>
      <c r="F91" s="21" t="str">
        <f>F14</f>
        <v xml:space="preserve"> </v>
      </c>
      <c r="I91" s="23" t="s">
        <v>19</v>
      </c>
      <c r="J91" s="53" t="str">
        <f>IF(J14="","",J14)</f>
        <v>4.10.2022 - REV05</v>
      </c>
      <c r="L91" s="30"/>
    </row>
    <row r="92" spans="2:12" s="1" customFormat="1" ht="6.95" customHeight="1" x14ac:dyDescent="0.2">
      <c r="B92" s="30"/>
      <c r="L92" s="30"/>
    </row>
    <row r="93" spans="2:12" s="1" customFormat="1" ht="15.2" customHeight="1" x14ac:dyDescent="0.2">
      <c r="B93" s="30"/>
      <c r="C93" s="23" t="s">
        <v>20</v>
      </c>
      <c r="F93" s="21" t="str">
        <f>E17</f>
        <v xml:space="preserve"> </v>
      </c>
      <c r="I93" s="23" t="s">
        <v>25</v>
      </c>
      <c r="J93" s="26" t="str">
        <f>E23</f>
        <v>HESCON,s.r.o.</v>
      </c>
      <c r="L93" s="30"/>
    </row>
    <row r="94" spans="2:12" s="1" customFormat="1" ht="15.2" customHeight="1" x14ac:dyDescent="0.2">
      <c r="B94" s="30"/>
      <c r="C94" s="23" t="s">
        <v>23</v>
      </c>
      <c r="F94" s="21" t="str">
        <f>IF(E20="","",E20)</f>
        <v>Vyplň údaj</v>
      </c>
      <c r="I94" s="23" t="s">
        <v>27</v>
      </c>
      <c r="J94" s="26" t="str">
        <f>E26</f>
        <v xml:space="preserve"> </v>
      </c>
      <c r="L94" s="30"/>
    </row>
    <row r="95" spans="2:12" s="1" customFormat="1" ht="10.35" customHeight="1" x14ac:dyDescent="0.2">
      <c r="B95" s="30"/>
      <c r="L95" s="30"/>
    </row>
    <row r="96" spans="2:12" s="1" customFormat="1" ht="29.25" customHeight="1" x14ac:dyDescent="0.2">
      <c r="B96" s="30"/>
      <c r="C96" s="118" t="s">
        <v>188</v>
      </c>
      <c r="D96" s="101"/>
      <c r="E96" s="101"/>
      <c r="F96" s="101"/>
      <c r="G96" s="101"/>
      <c r="H96" s="101"/>
      <c r="I96" s="101"/>
      <c r="J96" s="119" t="s">
        <v>189</v>
      </c>
      <c r="K96" s="101"/>
      <c r="L96" s="30"/>
    </row>
    <row r="97" spans="2:65" s="1" customFormat="1" ht="10.35" customHeight="1" x14ac:dyDescent="0.2">
      <c r="B97" s="30"/>
      <c r="L97" s="30"/>
    </row>
    <row r="98" spans="2:65" s="1" customFormat="1" ht="22.9" customHeight="1" x14ac:dyDescent="0.2">
      <c r="B98" s="30"/>
      <c r="C98" s="120" t="s">
        <v>190</v>
      </c>
      <c r="J98" s="66">
        <f>J133</f>
        <v>0</v>
      </c>
      <c r="L98" s="30"/>
      <c r="AU98" s="13" t="s">
        <v>191</v>
      </c>
    </row>
    <row r="99" spans="2:65" s="8" customFormat="1" ht="24.95" customHeight="1" x14ac:dyDescent="0.2">
      <c r="B99" s="121"/>
      <c r="D99" s="122" t="s">
        <v>3103</v>
      </c>
      <c r="E99" s="123"/>
      <c r="F99" s="123"/>
      <c r="G99" s="123"/>
      <c r="H99" s="123"/>
      <c r="I99" s="123"/>
      <c r="J99" s="124">
        <f>J134</f>
        <v>0</v>
      </c>
      <c r="L99" s="121"/>
    </row>
    <row r="100" spans="2:65" s="8" customFormat="1" ht="24.95" customHeight="1" x14ac:dyDescent="0.2">
      <c r="B100" s="121"/>
      <c r="D100" s="122" t="s">
        <v>3104</v>
      </c>
      <c r="E100" s="123"/>
      <c r="F100" s="123"/>
      <c r="G100" s="123"/>
      <c r="H100" s="123"/>
      <c r="I100" s="123"/>
      <c r="J100" s="124">
        <f>J146</f>
        <v>0</v>
      </c>
      <c r="L100" s="121"/>
    </row>
    <row r="101" spans="2:65" s="8" customFormat="1" ht="24.95" customHeight="1" x14ac:dyDescent="0.2">
      <c r="B101" s="121"/>
      <c r="D101" s="122" t="s">
        <v>3105</v>
      </c>
      <c r="E101" s="123"/>
      <c r="F101" s="123"/>
      <c r="G101" s="123"/>
      <c r="H101" s="123"/>
      <c r="I101" s="123"/>
      <c r="J101" s="124">
        <f>J174</f>
        <v>0</v>
      </c>
      <c r="L101" s="121"/>
    </row>
    <row r="102" spans="2:65" s="1" customFormat="1" ht="21.75" customHeight="1" x14ac:dyDescent="0.2">
      <c r="B102" s="30"/>
      <c r="L102" s="30"/>
    </row>
    <row r="103" spans="2:65" s="1" customFormat="1" ht="6.95" customHeight="1" x14ac:dyDescent="0.2">
      <c r="B103" s="30"/>
      <c r="L103" s="30"/>
    </row>
    <row r="104" spans="2:65" s="1" customFormat="1" ht="29.25" customHeight="1" x14ac:dyDescent="0.2">
      <c r="B104" s="30"/>
      <c r="C104" s="120" t="s">
        <v>217</v>
      </c>
      <c r="J104" s="129">
        <f>ROUND(J105 + J106 + J107 + J108 + J109 + J110,2)</f>
        <v>0</v>
      </c>
      <c r="L104" s="30"/>
      <c r="N104" s="130" t="s">
        <v>35</v>
      </c>
    </row>
    <row r="105" spans="2:65" s="1" customFormat="1" ht="18" customHeight="1" x14ac:dyDescent="0.2">
      <c r="B105" s="131"/>
      <c r="C105" s="132"/>
      <c r="D105" s="207" t="s">
        <v>218</v>
      </c>
      <c r="E105" s="260"/>
      <c r="F105" s="260"/>
      <c r="G105" s="132"/>
      <c r="H105" s="132"/>
      <c r="I105" s="132"/>
      <c r="J105" s="94">
        <v>0</v>
      </c>
      <c r="K105" s="132"/>
      <c r="L105" s="131"/>
      <c r="M105" s="132"/>
      <c r="N105" s="134" t="s">
        <v>37</v>
      </c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5" t="s">
        <v>219</v>
      </c>
      <c r="AZ105" s="132"/>
      <c r="BA105" s="132"/>
      <c r="BB105" s="132"/>
      <c r="BC105" s="132"/>
      <c r="BD105" s="132"/>
      <c r="BE105" s="136">
        <f t="shared" ref="BE105:BE110" si="0">IF(N105="základná",J105,0)</f>
        <v>0</v>
      </c>
      <c r="BF105" s="136">
        <f t="shared" ref="BF105:BF110" si="1">IF(N105="znížená",J105,0)</f>
        <v>0</v>
      </c>
      <c r="BG105" s="136">
        <f t="shared" ref="BG105:BG110" si="2">IF(N105="zákl. prenesená",J105,0)</f>
        <v>0</v>
      </c>
      <c r="BH105" s="136">
        <f t="shared" ref="BH105:BH110" si="3">IF(N105="zníž. prenesená",J105,0)</f>
        <v>0</v>
      </c>
      <c r="BI105" s="136">
        <f t="shared" ref="BI105:BI110" si="4">IF(N105="nulová",J105,0)</f>
        <v>0</v>
      </c>
      <c r="BJ105" s="135" t="s">
        <v>83</v>
      </c>
      <c r="BK105" s="132"/>
      <c r="BL105" s="132"/>
      <c r="BM105" s="132"/>
    </row>
    <row r="106" spans="2:65" s="1" customFormat="1" ht="18" customHeight="1" x14ac:dyDescent="0.2">
      <c r="B106" s="131"/>
      <c r="C106" s="132"/>
      <c r="D106" s="207" t="s">
        <v>220</v>
      </c>
      <c r="E106" s="260"/>
      <c r="F106" s="260"/>
      <c r="G106" s="132"/>
      <c r="H106" s="132"/>
      <c r="I106" s="132"/>
      <c r="J106" s="94">
        <v>0</v>
      </c>
      <c r="K106" s="132"/>
      <c r="L106" s="131"/>
      <c r="M106" s="132"/>
      <c r="N106" s="134" t="s">
        <v>37</v>
      </c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5" t="s">
        <v>219</v>
      </c>
      <c r="AZ106" s="132"/>
      <c r="BA106" s="132"/>
      <c r="BB106" s="132"/>
      <c r="BC106" s="132"/>
      <c r="BD106" s="132"/>
      <c r="BE106" s="136">
        <f t="shared" si="0"/>
        <v>0</v>
      </c>
      <c r="BF106" s="136">
        <f t="shared" si="1"/>
        <v>0</v>
      </c>
      <c r="BG106" s="136">
        <f t="shared" si="2"/>
        <v>0</v>
      </c>
      <c r="BH106" s="136">
        <f t="shared" si="3"/>
        <v>0</v>
      </c>
      <c r="BI106" s="136">
        <f t="shared" si="4"/>
        <v>0</v>
      </c>
      <c r="BJ106" s="135" t="s">
        <v>83</v>
      </c>
      <c r="BK106" s="132"/>
      <c r="BL106" s="132"/>
      <c r="BM106" s="132"/>
    </row>
    <row r="107" spans="2:65" s="1" customFormat="1" ht="18" customHeight="1" x14ac:dyDescent="0.2">
      <c r="B107" s="131"/>
      <c r="C107" s="132"/>
      <c r="D107" s="207" t="s">
        <v>221</v>
      </c>
      <c r="E107" s="260"/>
      <c r="F107" s="260"/>
      <c r="G107" s="132"/>
      <c r="H107" s="132"/>
      <c r="I107" s="132"/>
      <c r="J107" s="94">
        <v>0</v>
      </c>
      <c r="K107" s="132"/>
      <c r="L107" s="131"/>
      <c r="M107" s="132"/>
      <c r="N107" s="134" t="s">
        <v>37</v>
      </c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5" t="s">
        <v>219</v>
      </c>
      <c r="AZ107" s="132"/>
      <c r="BA107" s="132"/>
      <c r="BB107" s="132"/>
      <c r="BC107" s="132"/>
      <c r="BD107" s="132"/>
      <c r="BE107" s="136">
        <f t="shared" si="0"/>
        <v>0</v>
      </c>
      <c r="BF107" s="136">
        <f t="shared" si="1"/>
        <v>0</v>
      </c>
      <c r="BG107" s="136">
        <f t="shared" si="2"/>
        <v>0</v>
      </c>
      <c r="BH107" s="136">
        <f t="shared" si="3"/>
        <v>0</v>
      </c>
      <c r="BI107" s="136">
        <f t="shared" si="4"/>
        <v>0</v>
      </c>
      <c r="BJ107" s="135" t="s">
        <v>83</v>
      </c>
      <c r="BK107" s="132"/>
      <c r="BL107" s="132"/>
      <c r="BM107" s="132"/>
    </row>
    <row r="108" spans="2:65" s="1" customFormat="1" ht="18" customHeight="1" x14ac:dyDescent="0.2">
      <c r="B108" s="131"/>
      <c r="C108" s="132"/>
      <c r="D108" s="207" t="s">
        <v>222</v>
      </c>
      <c r="E108" s="260"/>
      <c r="F108" s="260"/>
      <c r="G108" s="132"/>
      <c r="H108" s="132"/>
      <c r="I108" s="132"/>
      <c r="J108" s="94">
        <v>0</v>
      </c>
      <c r="K108" s="132"/>
      <c r="L108" s="131"/>
      <c r="M108" s="132"/>
      <c r="N108" s="134" t="s">
        <v>37</v>
      </c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5" t="s">
        <v>219</v>
      </c>
      <c r="AZ108" s="132"/>
      <c r="BA108" s="132"/>
      <c r="BB108" s="132"/>
      <c r="BC108" s="132"/>
      <c r="BD108" s="132"/>
      <c r="BE108" s="136">
        <f t="shared" si="0"/>
        <v>0</v>
      </c>
      <c r="BF108" s="136">
        <f t="shared" si="1"/>
        <v>0</v>
      </c>
      <c r="BG108" s="136">
        <f t="shared" si="2"/>
        <v>0</v>
      </c>
      <c r="BH108" s="136">
        <f t="shared" si="3"/>
        <v>0</v>
      </c>
      <c r="BI108" s="136">
        <f t="shared" si="4"/>
        <v>0</v>
      </c>
      <c r="BJ108" s="135" t="s">
        <v>83</v>
      </c>
      <c r="BK108" s="132"/>
      <c r="BL108" s="132"/>
      <c r="BM108" s="132"/>
    </row>
    <row r="109" spans="2:65" s="1" customFormat="1" ht="18" customHeight="1" x14ac:dyDescent="0.2">
      <c r="B109" s="131"/>
      <c r="C109" s="132"/>
      <c r="D109" s="207" t="s">
        <v>223</v>
      </c>
      <c r="E109" s="260"/>
      <c r="F109" s="260"/>
      <c r="G109" s="132"/>
      <c r="H109" s="132"/>
      <c r="I109" s="132"/>
      <c r="J109" s="94">
        <v>0</v>
      </c>
      <c r="K109" s="132"/>
      <c r="L109" s="131"/>
      <c r="M109" s="132"/>
      <c r="N109" s="134" t="s">
        <v>37</v>
      </c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5" t="s">
        <v>219</v>
      </c>
      <c r="AZ109" s="132"/>
      <c r="BA109" s="132"/>
      <c r="BB109" s="132"/>
      <c r="BC109" s="132"/>
      <c r="BD109" s="132"/>
      <c r="BE109" s="136">
        <f t="shared" si="0"/>
        <v>0</v>
      </c>
      <c r="BF109" s="136">
        <f t="shared" si="1"/>
        <v>0</v>
      </c>
      <c r="BG109" s="136">
        <f t="shared" si="2"/>
        <v>0</v>
      </c>
      <c r="BH109" s="136">
        <f t="shared" si="3"/>
        <v>0</v>
      </c>
      <c r="BI109" s="136">
        <f t="shared" si="4"/>
        <v>0</v>
      </c>
      <c r="BJ109" s="135" t="s">
        <v>83</v>
      </c>
      <c r="BK109" s="132"/>
      <c r="BL109" s="132"/>
      <c r="BM109" s="132"/>
    </row>
    <row r="110" spans="2:65" s="1" customFormat="1" ht="18" customHeight="1" x14ac:dyDescent="0.2">
      <c r="B110" s="131"/>
      <c r="C110" s="132"/>
      <c r="D110" s="133" t="s">
        <v>224</v>
      </c>
      <c r="E110" s="132"/>
      <c r="F110" s="132"/>
      <c r="G110" s="132"/>
      <c r="H110" s="132"/>
      <c r="I110" s="132"/>
      <c r="J110" s="94">
        <f>ROUND(J32*T110,2)</f>
        <v>0</v>
      </c>
      <c r="K110" s="132"/>
      <c r="L110" s="131"/>
      <c r="M110" s="132"/>
      <c r="N110" s="134" t="s">
        <v>37</v>
      </c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5" t="s">
        <v>225</v>
      </c>
      <c r="AZ110" s="132"/>
      <c r="BA110" s="132"/>
      <c r="BB110" s="132"/>
      <c r="BC110" s="132"/>
      <c r="BD110" s="132"/>
      <c r="BE110" s="136">
        <f t="shared" si="0"/>
        <v>0</v>
      </c>
      <c r="BF110" s="136">
        <f t="shared" si="1"/>
        <v>0</v>
      </c>
      <c r="BG110" s="136">
        <f t="shared" si="2"/>
        <v>0</v>
      </c>
      <c r="BH110" s="136">
        <f t="shared" si="3"/>
        <v>0</v>
      </c>
      <c r="BI110" s="136">
        <f t="shared" si="4"/>
        <v>0</v>
      </c>
      <c r="BJ110" s="135" t="s">
        <v>83</v>
      </c>
      <c r="BK110" s="132"/>
      <c r="BL110" s="132"/>
      <c r="BM110" s="132"/>
    </row>
    <row r="111" spans="2:65" s="1" customFormat="1" x14ac:dyDescent="0.2">
      <c r="B111" s="30"/>
      <c r="L111" s="30"/>
    </row>
    <row r="112" spans="2:65" s="1" customFormat="1" ht="29.25" customHeight="1" x14ac:dyDescent="0.2">
      <c r="B112" s="30"/>
      <c r="C112" s="100" t="s">
        <v>179</v>
      </c>
      <c r="D112" s="101"/>
      <c r="E112" s="101"/>
      <c r="F112" s="101"/>
      <c r="G112" s="101"/>
      <c r="H112" s="101"/>
      <c r="I112" s="101"/>
      <c r="J112" s="102">
        <f>ROUND(J98+J104,2)</f>
        <v>0</v>
      </c>
      <c r="K112" s="101"/>
      <c r="L112" s="30"/>
    </row>
    <row r="113" spans="2:12" s="1" customFormat="1" ht="6.95" customHeight="1" x14ac:dyDescent="0.2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30"/>
    </row>
    <row r="117" spans="2:12" s="1" customFormat="1" ht="6.95" customHeight="1" x14ac:dyDescent="0.2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30"/>
    </row>
    <row r="118" spans="2:12" s="1" customFormat="1" ht="24.95" customHeight="1" x14ac:dyDescent="0.2">
      <c r="B118" s="30"/>
      <c r="C118" s="17" t="s">
        <v>4589</v>
      </c>
      <c r="L118" s="30"/>
    </row>
    <row r="119" spans="2:12" s="1" customFormat="1" ht="6.95" customHeight="1" x14ac:dyDescent="0.2">
      <c r="B119" s="30"/>
      <c r="L119" s="30"/>
    </row>
    <row r="120" spans="2:12" s="1" customFormat="1" ht="12" customHeight="1" x14ac:dyDescent="0.2">
      <c r="B120" s="30"/>
      <c r="C120" s="23" t="s">
        <v>14</v>
      </c>
      <c r="L120" s="30"/>
    </row>
    <row r="121" spans="2:12" s="1" customFormat="1" ht="16.5" customHeight="1" x14ac:dyDescent="0.2">
      <c r="B121" s="30"/>
      <c r="E121" s="259" t="str">
        <f>E7</f>
        <v>KFA - Košická futbalová aréna II. a III. etapa</v>
      </c>
      <c r="F121" s="261"/>
      <c r="G121" s="261"/>
      <c r="H121" s="261"/>
      <c r="L121" s="30"/>
    </row>
    <row r="122" spans="2:12" ht="12" customHeight="1" x14ac:dyDescent="0.2">
      <c r="B122" s="16"/>
      <c r="C122" s="23" t="s">
        <v>180</v>
      </c>
      <c r="L122" s="16"/>
    </row>
    <row r="123" spans="2:12" s="1" customFormat="1" ht="16.5" customHeight="1" x14ac:dyDescent="0.2">
      <c r="B123" s="30"/>
      <c r="E123" s="259" t="s">
        <v>181</v>
      </c>
      <c r="F123" s="257"/>
      <c r="G123" s="257"/>
      <c r="H123" s="257"/>
      <c r="L123" s="30"/>
    </row>
    <row r="124" spans="2:12" s="1" customFormat="1" ht="12" customHeight="1" x14ac:dyDescent="0.2">
      <c r="B124" s="30"/>
      <c r="C124" s="23" t="s">
        <v>182</v>
      </c>
      <c r="L124" s="30"/>
    </row>
    <row r="125" spans="2:12" s="1" customFormat="1" ht="16.5" customHeight="1" x14ac:dyDescent="0.2">
      <c r="B125" s="30"/>
      <c r="E125" s="226" t="str">
        <f>E11</f>
        <v>023 - Vnútorný vodovod - Vstavok B3</v>
      </c>
      <c r="F125" s="257"/>
      <c r="G125" s="257"/>
      <c r="H125" s="257"/>
      <c r="L125" s="30"/>
    </row>
    <row r="126" spans="2:12" s="1" customFormat="1" ht="6.95" customHeight="1" x14ac:dyDescent="0.2">
      <c r="B126" s="30"/>
      <c r="L126" s="30"/>
    </row>
    <row r="127" spans="2:12" s="1" customFormat="1" ht="12" customHeight="1" x14ac:dyDescent="0.2">
      <c r="B127" s="30"/>
      <c r="C127" s="23" t="s">
        <v>17</v>
      </c>
      <c r="F127" s="21" t="str">
        <f>F14</f>
        <v xml:space="preserve"> </v>
      </c>
      <c r="I127" s="23" t="s">
        <v>19</v>
      </c>
      <c r="J127" s="53" t="str">
        <f>IF(J14="","",J14)</f>
        <v>4.10.2022 - REV05</v>
      </c>
      <c r="L127" s="30"/>
    </row>
    <row r="128" spans="2:12" s="1" customFormat="1" ht="6.95" customHeight="1" x14ac:dyDescent="0.2">
      <c r="B128" s="30"/>
      <c r="L128" s="30"/>
    </row>
    <row r="129" spans="2:65" s="1" customFormat="1" ht="15.2" customHeight="1" x14ac:dyDescent="0.2">
      <c r="B129" s="30"/>
      <c r="C129" s="23" t="s">
        <v>20</v>
      </c>
      <c r="F129" s="21" t="str">
        <f>E17</f>
        <v xml:space="preserve"> </v>
      </c>
      <c r="I129" s="23" t="s">
        <v>25</v>
      </c>
      <c r="J129" s="26" t="str">
        <f>E23</f>
        <v>HESCON,s.r.o.</v>
      </c>
      <c r="L129" s="30"/>
    </row>
    <row r="130" spans="2:65" s="1" customFormat="1" ht="15.2" customHeight="1" x14ac:dyDescent="0.2">
      <c r="B130" s="30"/>
      <c r="C130" s="23" t="s">
        <v>23</v>
      </c>
      <c r="F130" s="21" t="str">
        <f>IF(E20="","",E20)</f>
        <v>Vyplň údaj</v>
      </c>
      <c r="I130" s="23" t="s">
        <v>27</v>
      </c>
      <c r="J130" s="26" t="str">
        <f>E26</f>
        <v xml:space="preserve"> </v>
      </c>
      <c r="L130" s="30"/>
    </row>
    <row r="131" spans="2:65" s="1" customFormat="1" ht="10.35" customHeight="1" x14ac:dyDescent="0.2">
      <c r="B131" s="30"/>
      <c r="L131" s="30"/>
    </row>
    <row r="132" spans="2:65" s="10" customFormat="1" ht="29.25" customHeight="1" x14ac:dyDescent="0.2">
      <c r="B132" s="137"/>
      <c r="C132" s="138" t="s">
        <v>226</v>
      </c>
      <c r="D132" s="139" t="s">
        <v>56</v>
      </c>
      <c r="E132" s="139" t="s">
        <v>52</v>
      </c>
      <c r="F132" s="139" t="s">
        <v>53</v>
      </c>
      <c r="G132" s="139" t="s">
        <v>227</v>
      </c>
      <c r="H132" s="139" t="s">
        <v>228</v>
      </c>
      <c r="I132" s="139" t="s">
        <v>229</v>
      </c>
      <c r="J132" s="140" t="s">
        <v>189</v>
      </c>
      <c r="K132" s="141" t="s">
        <v>230</v>
      </c>
      <c r="L132" s="137"/>
      <c r="M132" s="59" t="s">
        <v>1</v>
      </c>
      <c r="N132" s="60" t="s">
        <v>35</v>
      </c>
      <c r="O132" s="60" t="s">
        <v>231</v>
      </c>
      <c r="P132" s="60" t="s">
        <v>232</v>
      </c>
      <c r="Q132" s="60" t="s">
        <v>233</v>
      </c>
      <c r="R132" s="60" t="s">
        <v>234</v>
      </c>
      <c r="S132" s="60" t="s">
        <v>235</v>
      </c>
      <c r="T132" s="61" t="s">
        <v>236</v>
      </c>
    </row>
    <row r="133" spans="2:65" s="1" customFormat="1" ht="22.9" customHeight="1" x14ac:dyDescent="0.25">
      <c r="B133" s="30"/>
      <c r="C133" s="64" t="s">
        <v>187</v>
      </c>
      <c r="J133" s="142">
        <f>BK133</f>
        <v>0</v>
      </c>
      <c r="L133" s="30"/>
      <c r="M133" s="62"/>
      <c r="N133" s="54"/>
      <c r="O133" s="54"/>
      <c r="P133" s="143">
        <f>P134+P146+P174</f>
        <v>0</v>
      </c>
      <c r="Q133" s="54"/>
      <c r="R133" s="143">
        <f>R134+R146+R174</f>
        <v>0</v>
      </c>
      <c r="S133" s="54"/>
      <c r="T133" s="144">
        <f>T134+T146+T174</f>
        <v>0</v>
      </c>
      <c r="AT133" s="13" t="s">
        <v>70</v>
      </c>
      <c r="AU133" s="13" t="s">
        <v>191</v>
      </c>
      <c r="BK133" s="145">
        <f>BK134+BK146+BK174</f>
        <v>0</v>
      </c>
    </row>
    <row r="134" spans="2:65" s="11" customFormat="1" ht="25.9" customHeight="1" x14ac:dyDescent="0.2">
      <c r="B134" s="146"/>
      <c r="D134" s="147" t="s">
        <v>70</v>
      </c>
      <c r="E134" s="148" t="s">
        <v>3107</v>
      </c>
      <c r="F134" s="148" t="s">
        <v>3054</v>
      </c>
      <c r="I134" s="149"/>
      <c r="J134" s="150">
        <f>BK134</f>
        <v>0</v>
      </c>
      <c r="L134" s="146"/>
      <c r="M134" s="151"/>
      <c r="P134" s="152">
        <f>SUM(P135:P145)</f>
        <v>0</v>
      </c>
      <c r="R134" s="152">
        <f>SUM(R135:R145)</f>
        <v>0</v>
      </c>
      <c r="T134" s="153">
        <f>SUM(T135:T145)</f>
        <v>0</v>
      </c>
      <c r="AR134" s="147" t="s">
        <v>78</v>
      </c>
      <c r="AT134" s="154" t="s">
        <v>70</v>
      </c>
      <c r="AU134" s="154" t="s">
        <v>71</v>
      </c>
      <c r="AY134" s="147" t="s">
        <v>239</v>
      </c>
      <c r="BK134" s="155">
        <f>SUM(BK135:BK145)</f>
        <v>0</v>
      </c>
    </row>
    <row r="135" spans="2:65" s="1" customFormat="1" ht="21.75" customHeight="1" x14ac:dyDescent="0.2">
      <c r="B135" s="131"/>
      <c r="C135" s="170" t="s">
        <v>78</v>
      </c>
      <c r="D135" s="170" t="s">
        <v>275</v>
      </c>
      <c r="E135" s="171" t="s">
        <v>2845</v>
      </c>
      <c r="F135" s="172" t="s">
        <v>3055</v>
      </c>
      <c r="G135" s="173" t="s">
        <v>331</v>
      </c>
      <c r="H135" s="174">
        <v>58</v>
      </c>
      <c r="I135" s="175"/>
      <c r="J135" s="176">
        <f t="shared" ref="J135:J145" si="5">ROUND(I135*H135,2)</f>
        <v>0</v>
      </c>
      <c r="K135" s="177"/>
      <c r="L135" s="178"/>
      <c r="M135" s="179" t="s">
        <v>1</v>
      </c>
      <c r="N135" s="180" t="s">
        <v>37</v>
      </c>
      <c r="P135" s="167">
        <f t="shared" ref="P135:P145" si="6">O135*H135</f>
        <v>0</v>
      </c>
      <c r="Q135" s="167">
        <v>0</v>
      </c>
      <c r="R135" s="167">
        <f t="shared" ref="R135:R145" si="7">Q135*H135</f>
        <v>0</v>
      </c>
      <c r="S135" s="167">
        <v>0</v>
      </c>
      <c r="T135" s="168">
        <f t="shared" ref="T135:T145" si="8">S135*H135</f>
        <v>0</v>
      </c>
      <c r="AR135" s="169" t="s">
        <v>270</v>
      </c>
      <c r="AT135" s="169" t="s">
        <v>275</v>
      </c>
      <c r="AU135" s="169" t="s">
        <v>78</v>
      </c>
      <c r="AY135" s="13" t="s">
        <v>239</v>
      </c>
      <c r="BE135" s="97">
        <f t="shared" ref="BE135:BE145" si="9">IF(N135="základná",J135,0)</f>
        <v>0</v>
      </c>
      <c r="BF135" s="97">
        <f t="shared" ref="BF135:BF145" si="10">IF(N135="znížená",J135,0)</f>
        <v>0</v>
      </c>
      <c r="BG135" s="97">
        <f t="shared" ref="BG135:BG145" si="11">IF(N135="zákl. prenesená",J135,0)</f>
        <v>0</v>
      </c>
      <c r="BH135" s="97">
        <f t="shared" ref="BH135:BH145" si="12">IF(N135="zníž. prenesená",J135,0)</f>
        <v>0</v>
      </c>
      <c r="BI135" s="97">
        <f t="shared" ref="BI135:BI145" si="13">IF(N135="nulová",J135,0)</f>
        <v>0</v>
      </c>
      <c r="BJ135" s="13" t="s">
        <v>83</v>
      </c>
      <c r="BK135" s="97">
        <f t="shared" ref="BK135:BK145" si="14">ROUND(I135*H135,2)</f>
        <v>0</v>
      </c>
      <c r="BL135" s="13" t="s">
        <v>245</v>
      </c>
      <c r="BM135" s="169" t="s">
        <v>83</v>
      </c>
    </row>
    <row r="136" spans="2:65" s="1" customFormat="1" ht="21.75" customHeight="1" x14ac:dyDescent="0.2">
      <c r="B136" s="131"/>
      <c r="C136" s="170" t="s">
        <v>83</v>
      </c>
      <c r="D136" s="170" t="s">
        <v>275</v>
      </c>
      <c r="E136" s="171" t="s">
        <v>2847</v>
      </c>
      <c r="F136" s="172" t="s">
        <v>3056</v>
      </c>
      <c r="G136" s="173" t="s">
        <v>331</v>
      </c>
      <c r="H136" s="174">
        <v>23</v>
      </c>
      <c r="I136" s="175"/>
      <c r="J136" s="176">
        <f t="shared" si="5"/>
        <v>0</v>
      </c>
      <c r="K136" s="177"/>
      <c r="L136" s="178"/>
      <c r="M136" s="179" t="s">
        <v>1</v>
      </c>
      <c r="N136" s="180" t="s">
        <v>37</v>
      </c>
      <c r="P136" s="167">
        <f t="shared" si="6"/>
        <v>0</v>
      </c>
      <c r="Q136" s="167">
        <v>0</v>
      </c>
      <c r="R136" s="167">
        <f t="shared" si="7"/>
        <v>0</v>
      </c>
      <c r="S136" s="167">
        <v>0</v>
      </c>
      <c r="T136" s="168">
        <f t="shared" si="8"/>
        <v>0</v>
      </c>
      <c r="AR136" s="169" t="s">
        <v>270</v>
      </c>
      <c r="AT136" s="169" t="s">
        <v>275</v>
      </c>
      <c r="AU136" s="169" t="s">
        <v>78</v>
      </c>
      <c r="AY136" s="13" t="s">
        <v>239</v>
      </c>
      <c r="BE136" s="97">
        <f t="shared" si="9"/>
        <v>0</v>
      </c>
      <c r="BF136" s="97">
        <f t="shared" si="10"/>
        <v>0</v>
      </c>
      <c r="BG136" s="97">
        <f t="shared" si="11"/>
        <v>0</v>
      </c>
      <c r="BH136" s="97">
        <f t="shared" si="12"/>
        <v>0</v>
      </c>
      <c r="BI136" s="97">
        <f t="shared" si="13"/>
        <v>0</v>
      </c>
      <c r="BJ136" s="13" t="s">
        <v>83</v>
      </c>
      <c r="BK136" s="97">
        <f t="shared" si="14"/>
        <v>0</v>
      </c>
      <c r="BL136" s="13" t="s">
        <v>245</v>
      </c>
      <c r="BM136" s="169" t="s">
        <v>245</v>
      </c>
    </row>
    <row r="137" spans="2:65" s="1" customFormat="1" ht="21.75" customHeight="1" x14ac:dyDescent="0.2">
      <c r="B137" s="131"/>
      <c r="C137" s="170" t="s">
        <v>251</v>
      </c>
      <c r="D137" s="170" t="s">
        <v>275</v>
      </c>
      <c r="E137" s="171" t="s">
        <v>2855</v>
      </c>
      <c r="F137" s="172" t="s">
        <v>3115</v>
      </c>
      <c r="G137" s="173" t="s">
        <v>331</v>
      </c>
      <c r="H137" s="174">
        <v>5</v>
      </c>
      <c r="I137" s="175"/>
      <c r="J137" s="176">
        <f t="shared" si="5"/>
        <v>0</v>
      </c>
      <c r="K137" s="177"/>
      <c r="L137" s="178"/>
      <c r="M137" s="179" t="s">
        <v>1</v>
      </c>
      <c r="N137" s="180" t="s">
        <v>37</v>
      </c>
      <c r="P137" s="167">
        <f t="shared" si="6"/>
        <v>0</v>
      </c>
      <c r="Q137" s="167">
        <v>0</v>
      </c>
      <c r="R137" s="167">
        <f t="shared" si="7"/>
        <v>0</v>
      </c>
      <c r="S137" s="167">
        <v>0</v>
      </c>
      <c r="T137" s="168">
        <f t="shared" si="8"/>
        <v>0</v>
      </c>
      <c r="AR137" s="169" t="s">
        <v>270</v>
      </c>
      <c r="AT137" s="169" t="s">
        <v>275</v>
      </c>
      <c r="AU137" s="169" t="s">
        <v>78</v>
      </c>
      <c r="AY137" s="13" t="s">
        <v>239</v>
      </c>
      <c r="BE137" s="97">
        <f t="shared" si="9"/>
        <v>0</v>
      </c>
      <c r="BF137" s="97">
        <f t="shared" si="10"/>
        <v>0</v>
      </c>
      <c r="BG137" s="97">
        <f t="shared" si="11"/>
        <v>0</v>
      </c>
      <c r="BH137" s="97">
        <f t="shared" si="12"/>
        <v>0</v>
      </c>
      <c r="BI137" s="97">
        <f t="shared" si="13"/>
        <v>0</v>
      </c>
      <c r="BJ137" s="13" t="s">
        <v>83</v>
      </c>
      <c r="BK137" s="97">
        <f t="shared" si="14"/>
        <v>0</v>
      </c>
      <c r="BL137" s="13" t="s">
        <v>245</v>
      </c>
      <c r="BM137" s="169" t="s">
        <v>262</v>
      </c>
    </row>
    <row r="138" spans="2:65" s="1" customFormat="1" ht="21.75" customHeight="1" x14ac:dyDescent="0.2">
      <c r="B138" s="131"/>
      <c r="C138" s="170" t="s">
        <v>245</v>
      </c>
      <c r="D138" s="170" t="s">
        <v>275</v>
      </c>
      <c r="E138" s="171" t="s">
        <v>2873</v>
      </c>
      <c r="F138" s="172" t="s">
        <v>3057</v>
      </c>
      <c r="G138" s="173" t="s">
        <v>331</v>
      </c>
      <c r="H138" s="174">
        <v>13</v>
      </c>
      <c r="I138" s="175"/>
      <c r="J138" s="176">
        <f t="shared" si="5"/>
        <v>0</v>
      </c>
      <c r="K138" s="177"/>
      <c r="L138" s="178"/>
      <c r="M138" s="179" t="s">
        <v>1</v>
      </c>
      <c r="N138" s="180" t="s">
        <v>37</v>
      </c>
      <c r="P138" s="167">
        <f t="shared" si="6"/>
        <v>0</v>
      </c>
      <c r="Q138" s="167">
        <v>0</v>
      </c>
      <c r="R138" s="167">
        <f t="shared" si="7"/>
        <v>0</v>
      </c>
      <c r="S138" s="167">
        <v>0</v>
      </c>
      <c r="T138" s="168">
        <f t="shared" si="8"/>
        <v>0</v>
      </c>
      <c r="AR138" s="169" t="s">
        <v>270</v>
      </c>
      <c r="AT138" s="169" t="s">
        <v>275</v>
      </c>
      <c r="AU138" s="169" t="s">
        <v>78</v>
      </c>
      <c r="AY138" s="13" t="s">
        <v>239</v>
      </c>
      <c r="BE138" s="97">
        <f t="shared" si="9"/>
        <v>0</v>
      </c>
      <c r="BF138" s="97">
        <f t="shared" si="10"/>
        <v>0</v>
      </c>
      <c r="BG138" s="97">
        <f t="shared" si="11"/>
        <v>0</v>
      </c>
      <c r="BH138" s="97">
        <f t="shared" si="12"/>
        <v>0</v>
      </c>
      <c r="BI138" s="97">
        <f t="shared" si="13"/>
        <v>0</v>
      </c>
      <c r="BJ138" s="13" t="s">
        <v>83</v>
      </c>
      <c r="BK138" s="97">
        <f t="shared" si="14"/>
        <v>0</v>
      </c>
      <c r="BL138" s="13" t="s">
        <v>245</v>
      </c>
      <c r="BM138" s="169" t="s">
        <v>270</v>
      </c>
    </row>
    <row r="139" spans="2:65" s="1" customFormat="1" ht="21.75" customHeight="1" x14ac:dyDescent="0.2">
      <c r="B139" s="131"/>
      <c r="C139" s="170" t="s">
        <v>258</v>
      </c>
      <c r="D139" s="170" t="s">
        <v>275</v>
      </c>
      <c r="E139" s="171" t="s">
        <v>2875</v>
      </c>
      <c r="F139" s="172" t="s">
        <v>3170</v>
      </c>
      <c r="G139" s="173" t="s">
        <v>331</v>
      </c>
      <c r="H139" s="174">
        <v>14</v>
      </c>
      <c r="I139" s="175"/>
      <c r="J139" s="176">
        <f t="shared" si="5"/>
        <v>0</v>
      </c>
      <c r="K139" s="177"/>
      <c r="L139" s="178"/>
      <c r="M139" s="179" t="s">
        <v>1</v>
      </c>
      <c r="N139" s="180" t="s">
        <v>37</v>
      </c>
      <c r="P139" s="167">
        <f t="shared" si="6"/>
        <v>0</v>
      </c>
      <c r="Q139" s="167">
        <v>0</v>
      </c>
      <c r="R139" s="167">
        <f t="shared" si="7"/>
        <v>0</v>
      </c>
      <c r="S139" s="167">
        <v>0</v>
      </c>
      <c r="T139" s="168">
        <f t="shared" si="8"/>
        <v>0</v>
      </c>
      <c r="AR139" s="169" t="s">
        <v>270</v>
      </c>
      <c r="AT139" s="169" t="s">
        <v>275</v>
      </c>
      <c r="AU139" s="169" t="s">
        <v>78</v>
      </c>
      <c r="AY139" s="13" t="s">
        <v>239</v>
      </c>
      <c r="BE139" s="97">
        <f t="shared" si="9"/>
        <v>0</v>
      </c>
      <c r="BF139" s="97">
        <f t="shared" si="10"/>
        <v>0</v>
      </c>
      <c r="BG139" s="97">
        <f t="shared" si="11"/>
        <v>0</v>
      </c>
      <c r="BH139" s="97">
        <f t="shared" si="12"/>
        <v>0</v>
      </c>
      <c r="BI139" s="97">
        <f t="shared" si="13"/>
        <v>0</v>
      </c>
      <c r="BJ139" s="13" t="s">
        <v>83</v>
      </c>
      <c r="BK139" s="97">
        <f t="shared" si="14"/>
        <v>0</v>
      </c>
      <c r="BL139" s="13" t="s">
        <v>245</v>
      </c>
      <c r="BM139" s="169" t="s">
        <v>280</v>
      </c>
    </row>
    <row r="140" spans="2:65" s="1" customFormat="1" ht="21.75" customHeight="1" x14ac:dyDescent="0.2">
      <c r="B140" s="131"/>
      <c r="C140" s="170" t="s">
        <v>262</v>
      </c>
      <c r="D140" s="170" t="s">
        <v>275</v>
      </c>
      <c r="E140" s="171" t="s">
        <v>2877</v>
      </c>
      <c r="F140" s="172" t="s">
        <v>3171</v>
      </c>
      <c r="G140" s="173" t="s">
        <v>331</v>
      </c>
      <c r="H140" s="174">
        <v>5</v>
      </c>
      <c r="I140" s="175"/>
      <c r="J140" s="176">
        <f t="shared" si="5"/>
        <v>0</v>
      </c>
      <c r="K140" s="177"/>
      <c r="L140" s="178"/>
      <c r="M140" s="179" t="s">
        <v>1</v>
      </c>
      <c r="N140" s="180" t="s">
        <v>37</v>
      </c>
      <c r="P140" s="167">
        <f t="shared" si="6"/>
        <v>0</v>
      </c>
      <c r="Q140" s="167">
        <v>0</v>
      </c>
      <c r="R140" s="167">
        <f t="shared" si="7"/>
        <v>0</v>
      </c>
      <c r="S140" s="167">
        <v>0</v>
      </c>
      <c r="T140" s="168">
        <f t="shared" si="8"/>
        <v>0</v>
      </c>
      <c r="AR140" s="169" t="s">
        <v>270</v>
      </c>
      <c r="AT140" s="169" t="s">
        <v>275</v>
      </c>
      <c r="AU140" s="169" t="s">
        <v>78</v>
      </c>
      <c r="AY140" s="13" t="s">
        <v>239</v>
      </c>
      <c r="BE140" s="97">
        <f t="shared" si="9"/>
        <v>0</v>
      </c>
      <c r="BF140" s="97">
        <f t="shared" si="10"/>
        <v>0</v>
      </c>
      <c r="BG140" s="97">
        <f t="shared" si="11"/>
        <v>0</v>
      </c>
      <c r="BH140" s="97">
        <f t="shared" si="12"/>
        <v>0</v>
      </c>
      <c r="BI140" s="97">
        <f t="shared" si="13"/>
        <v>0</v>
      </c>
      <c r="BJ140" s="13" t="s">
        <v>83</v>
      </c>
      <c r="BK140" s="97">
        <f t="shared" si="14"/>
        <v>0</v>
      </c>
      <c r="BL140" s="13" t="s">
        <v>245</v>
      </c>
      <c r="BM140" s="169" t="s">
        <v>289</v>
      </c>
    </row>
    <row r="141" spans="2:65" s="1" customFormat="1" ht="21.75" customHeight="1" x14ac:dyDescent="0.2">
      <c r="B141" s="131"/>
      <c r="C141" s="170" t="s">
        <v>266</v>
      </c>
      <c r="D141" s="170" t="s">
        <v>275</v>
      </c>
      <c r="E141" s="171" t="s">
        <v>2879</v>
      </c>
      <c r="F141" s="172" t="s">
        <v>3189</v>
      </c>
      <c r="G141" s="173" t="s">
        <v>331</v>
      </c>
      <c r="H141" s="174">
        <v>3</v>
      </c>
      <c r="I141" s="175"/>
      <c r="J141" s="176">
        <f t="shared" si="5"/>
        <v>0</v>
      </c>
      <c r="K141" s="177"/>
      <c r="L141" s="178"/>
      <c r="M141" s="179" t="s">
        <v>1</v>
      </c>
      <c r="N141" s="180" t="s">
        <v>37</v>
      </c>
      <c r="P141" s="167">
        <f t="shared" si="6"/>
        <v>0</v>
      </c>
      <c r="Q141" s="167">
        <v>0</v>
      </c>
      <c r="R141" s="167">
        <f t="shared" si="7"/>
        <v>0</v>
      </c>
      <c r="S141" s="167">
        <v>0</v>
      </c>
      <c r="T141" s="168">
        <f t="shared" si="8"/>
        <v>0</v>
      </c>
      <c r="AR141" s="169" t="s">
        <v>270</v>
      </c>
      <c r="AT141" s="169" t="s">
        <v>275</v>
      </c>
      <c r="AU141" s="169" t="s">
        <v>78</v>
      </c>
      <c r="AY141" s="13" t="s">
        <v>239</v>
      </c>
      <c r="BE141" s="97">
        <f t="shared" si="9"/>
        <v>0</v>
      </c>
      <c r="BF141" s="97">
        <f t="shared" si="10"/>
        <v>0</v>
      </c>
      <c r="BG141" s="97">
        <f t="shared" si="11"/>
        <v>0</v>
      </c>
      <c r="BH141" s="97">
        <f t="shared" si="12"/>
        <v>0</v>
      </c>
      <c r="BI141" s="97">
        <f t="shared" si="13"/>
        <v>0</v>
      </c>
      <c r="BJ141" s="13" t="s">
        <v>83</v>
      </c>
      <c r="BK141" s="97">
        <f t="shared" si="14"/>
        <v>0</v>
      </c>
      <c r="BL141" s="13" t="s">
        <v>245</v>
      </c>
      <c r="BM141" s="169" t="s">
        <v>297</v>
      </c>
    </row>
    <row r="142" spans="2:65" s="1" customFormat="1" ht="24.2" customHeight="1" x14ac:dyDescent="0.2">
      <c r="B142" s="131"/>
      <c r="C142" s="158" t="s">
        <v>270</v>
      </c>
      <c r="D142" s="158" t="s">
        <v>241</v>
      </c>
      <c r="E142" s="159" t="s">
        <v>3058</v>
      </c>
      <c r="F142" s="160" t="s">
        <v>3059</v>
      </c>
      <c r="G142" s="161" t="s">
        <v>331</v>
      </c>
      <c r="H142" s="162">
        <v>99</v>
      </c>
      <c r="I142" s="163"/>
      <c r="J142" s="164">
        <f t="shared" si="5"/>
        <v>0</v>
      </c>
      <c r="K142" s="165"/>
      <c r="L142" s="30"/>
      <c r="M142" s="166" t="s">
        <v>1</v>
      </c>
      <c r="N142" s="130" t="s">
        <v>37</v>
      </c>
      <c r="P142" s="167">
        <f t="shared" si="6"/>
        <v>0</v>
      </c>
      <c r="Q142" s="167">
        <v>0</v>
      </c>
      <c r="R142" s="167">
        <f t="shared" si="7"/>
        <v>0</v>
      </c>
      <c r="S142" s="167">
        <v>0</v>
      </c>
      <c r="T142" s="168">
        <f t="shared" si="8"/>
        <v>0</v>
      </c>
      <c r="AR142" s="169" t="s">
        <v>245</v>
      </c>
      <c r="AT142" s="169" t="s">
        <v>241</v>
      </c>
      <c r="AU142" s="169" t="s">
        <v>78</v>
      </c>
      <c r="AY142" s="13" t="s">
        <v>239</v>
      </c>
      <c r="BE142" s="97">
        <f t="shared" si="9"/>
        <v>0</v>
      </c>
      <c r="BF142" s="97">
        <f t="shared" si="10"/>
        <v>0</v>
      </c>
      <c r="BG142" s="97">
        <f t="shared" si="11"/>
        <v>0</v>
      </c>
      <c r="BH142" s="97">
        <f t="shared" si="12"/>
        <v>0</v>
      </c>
      <c r="BI142" s="97">
        <f t="shared" si="13"/>
        <v>0</v>
      </c>
      <c r="BJ142" s="13" t="s">
        <v>83</v>
      </c>
      <c r="BK142" s="97">
        <f t="shared" si="14"/>
        <v>0</v>
      </c>
      <c r="BL142" s="13" t="s">
        <v>245</v>
      </c>
      <c r="BM142" s="169" t="s">
        <v>305</v>
      </c>
    </row>
    <row r="143" spans="2:65" s="1" customFormat="1" ht="24.2" customHeight="1" x14ac:dyDescent="0.2">
      <c r="B143" s="131"/>
      <c r="C143" s="158" t="s">
        <v>274</v>
      </c>
      <c r="D143" s="158" t="s">
        <v>241</v>
      </c>
      <c r="E143" s="159" t="s">
        <v>3117</v>
      </c>
      <c r="F143" s="160" t="s">
        <v>3118</v>
      </c>
      <c r="G143" s="161" t="s">
        <v>331</v>
      </c>
      <c r="H143" s="162">
        <v>22</v>
      </c>
      <c r="I143" s="163"/>
      <c r="J143" s="164">
        <f t="shared" si="5"/>
        <v>0</v>
      </c>
      <c r="K143" s="165"/>
      <c r="L143" s="30"/>
      <c r="M143" s="166" t="s">
        <v>1</v>
      </c>
      <c r="N143" s="130" t="s">
        <v>37</v>
      </c>
      <c r="P143" s="167">
        <f t="shared" si="6"/>
        <v>0</v>
      </c>
      <c r="Q143" s="167">
        <v>0</v>
      </c>
      <c r="R143" s="167">
        <f t="shared" si="7"/>
        <v>0</v>
      </c>
      <c r="S143" s="167">
        <v>0</v>
      </c>
      <c r="T143" s="168">
        <f t="shared" si="8"/>
        <v>0</v>
      </c>
      <c r="AR143" s="169" t="s">
        <v>245</v>
      </c>
      <c r="AT143" s="169" t="s">
        <v>241</v>
      </c>
      <c r="AU143" s="169" t="s">
        <v>78</v>
      </c>
      <c r="AY143" s="13" t="s">
        <v>239</v>
      </c>
      <c r="BE143" s="97">
        <f t="shared" si="9"/>
        <v>0</v>
      </c>
      <c r="BF143" s="97">
        <f t="shared" si="10"/>
        <v>0</v>
      </c>
      <c r="BG143" s="97">
        <f t="shared" si="11"/>
        <v>0</v>
      </c>
      <c r="BH143" s="97">
        <f t="shared" si="12"/>
        <v>0</v>
      </c>
      <c r="BI143" s="97">
        <f t="shared" si="13"/>
        <v>0</v>
      </c>
      <c r="BJ143" s="13" t="s">
        <v>83</v>
      </c>
      <c r="BK143" s="97">
        <f t="shared" si="14"/>
        <v>0</v>
      </c>
      <c r="BL143" s="13" t="s">
        <v>245</v>
      </c>
      <c r="BM143" s="169" t="s">
        <v>313</v>
      </c>
    </row>
    <row r="144" spans="2:65" s="1" customFormat="1" ht="24.2" customHeight="1" x14ac:dyDescent="0.2">
      <c r="B144" s="131"/>
      <c r="C144" s="158" t="s">
        <v>280</v>
      </c>
      <c r="D144" s="158" t="s">
        <v>241</v>
      </c>
      <c r="E144" s="159" t="s">
        <v>3060</v>
      </c>
      <c r="F144" s="160" t="s">
        <v>3061</v>
      </c>
      <c r="G144" s="161" t="s">
        <v>1082</v>
      </c>
      <c r="H144" s="199">
        <v>1.3</v>
      </c>
      <c r="I144" s="163"/>
      <c r="J144" s="164">
        <f t="shared" si="5"/>
        <v>0</v>
      </c>
      <c r="K144" s="165"/>
      <c r="L144" s="30"/>
      <c r="M144" s="166" t="s">
        <v>1</v>
      </c>
      <c r="N144" s="130" t="s">
        <v>37</v>
      </c>
      <c r="P144" s="167">
        <f t="shared" si="6"/>
        <v>0</v>
      </c>
      <c r="Q144" s="167">
        <v>0</v>
      </c>
      <c r="R144" s="167">
        <f t="shared" si="7"/>
        <v>0</v>
      </c>
      <c r="S144" s="167">
        <v>0</v>
      </c>
      <c r="T144" s="168">
        <f t="shared" si="8"/>
        <v>0</v>
      </c>
      <c r="AR144" s="169" t="s">
        <v>245</v>
      </c>
      <c r="AT144" s="169" t="s">
        <v>241</v>
      </c>
      <c r="AU144" s="169" t="s">
        <v>78</v>
      </c>
      <c r="AY144" s="13" t="s">
        <v>239</v>
      </c>
      <c r="BE144" s="97">
        <f t="shared" si="9"/>
        <v>0</v>
      </c>
      <c r="BF144" s="97">
        <f t="shared" si="10"/>
        <v>0</v>
      </c>
      <c r="BG144" s="97">
        <f t="shared" si="11"/>
        <v>0</v>
      </c>
      <c r="BH144" s="97">
        <f t="shared" si="12"/>
        <v>0</v>
      </c>
      <c r="BI144" s="97">
        <f t="shared" si="13"/>
        <v>0</v>
      </c>
      <c r="BJ144" s="13" t="s">
        <v>83</v>
      </c>
      <c r="BK144" s="97">
        <f t="shared" si="14"/>
        <v>0</v>
      </c>
      <c r="BL144" s="13" t="s">
        <v>245</v>
      </c>
      <c r="BM144" s="169" t="s">
        <v>7</v>
      </c>
    </row>
    <row r="145" spans="2:65" s="1" customFormat="1" ht="24.2" customHeight="1" x14ac:dyDescent="0.2">
      <c r="B145" s="131"/>
      <c r="C145" s="158" t="s">
        <v>285</v>
      </c>
      <c r="D145" s="158" t="s">
        <v>241</v>
      </c>
      <c r="E145" s="159" t="s">
        <v>3062</v>
      </c>
      <c r="F145" s="160" t="s">
        <v>2870</v>
      </c>
      <c r="G145" s="161" t="s">
        <v>1082</v>
      </c>
      <c r="H145" s="199">
        <v>0.45</v>
      </c>
      <c r="I145" s="163"/>
      <c r="J145" s="164">
        <f t="shared" si="5"/>
        <v>0</v>
      </c>
      <c r="K145" s="165"/>
      <c r="L145" s="30"/>
      <c r="M145" s="166" t="s">
        <v>1</v>
      </c>
      <c r="N145" s="130" t="s">
        <v>37</v>
      </c>
      <c r="P145" s="167">
        <f t="shared" si="6"/>
        <v>0</v>
      </c>
      <c r="Q145" s="167">
        <v>0</v>
      </c>
      <c r="R145" s="167">
        <f t="shared" si="7"/>
        <v>0</v>
      </c>
      <c r="S145" s="167">
        <v>0</v>
      </c>
      <c r="T145" s="168">
        <f t="shared" si="8"/>
        <v>0</v>
      </c>
      <c r="AR145" s="169" t="s">
        <v>245</v>
      </c>
      <c r="AT145" s="169" t="s">
        <v>241</v>
      </c>
      <c r="AU145" s="169" t="s">
        <v>78</v>
      </c>
      <c r="AY145" s="13" t="s">
        <v>239</v>
      </c>
      <c r="BE145" s="97">
        <f t="shared" si="9"/>
        <v>0</v>
      </c>
      <c r="BF145" s="97">
        <f t="shared" si="10"/>
        <v>0</v>
      </c>
      <c r="BG145" s="97">
        <f t="shared" si="11"/>
        <v>0</v>
      </c>
      <c r="BH145" s="97">
        <f t="shared" si="12"/>
        <v>0</v>
      </c>
      <c r="BI145" s="97">
        <f t="shared" si="13"/>
        <v>0</v>
      </c>
      <c r="BJ145" s="13" t="s">
        <v>83</v>
      </c>
      <c r="BK145" s="97">
        <f t="shared" si="14"/>
        <v>0</v>
      </c>
      <c r="BL145" s="13" t="s">
        <v>245</v>
      </c>
      <c r="BM145" s="169" t="s">
        <v>328</v>
      </c>
    </row>
    <row r="146" spans="2:65" s="11" customFormat="1" ht="25.9" customHeight="1" x14ac:dyDescent="0.2">
      <c r="B146" s="146"/>
      <c r="D146" s="147" t="s">
        <v>70</v>
      </c>
      <c r="E146" s="148" t="s">
        <v>3111</v>
      </c>
      <c r="F146" s="148" t="s">
        <v>3064</v>
      </c>
      <c r="I146" s="149"/>
      <c r="J146" s="150">
        <f>BK146</f>
        <v>0</v>
      </c>
      <c r="L146" s="146"/>
      <c r="M146" s="151"/>
      <c r="P146" s="152">
        <f>SUM(P147:P173)</f>
        <v>0</v>
      </c>
      <c r="R146" s="152">
        <f>SUM(R147:R173)</f>
        <v>0</v>
      </c>
      <c r="T146" s="153">
        <f>SUM(T147:T173)</f>
        <v>0</v>
      </c>
      <c r="AR146" s="147" t="s">
        <v>78</v>
      </c>
      <c r="AT146" s="154" t="s">
        <v>70</v>
      </c>
      <c r="AU146" s="154" t="s">
        <v>71</v>
      </c>
      <c r="AY146" s="147" t="s">
        <v>239</v>
      </c>
      <c r="BK146" s="155">
        <f>SUM(BK147:BK173)</f>
        <v>0</v>
      </c>
    </row>
    <row r="147" spans="2:65" s="1" customFormat="1" ht="16.5" customHeight="1" x14ac:dyDescent="0.2">
      <c r="B147" s="131"/>
      <c r="C147" s="158" t="s">
        <v>289</v>
      </c>
      <c r="D147" s="158" t="s">
        <v>241</v>
      </c>
      <c r="E147" s="159" t="s">
        <v>2845</v>
      </c>
      <c r="F147" s="160" t="s">
        <v>3065</v>
      </c>
      <c r="G147" s="161" t="s">
        <v>331</v>
      </c>
      <c r="H147" s="162">
        <v>58</v>
      </c>
      <c r="I147" s="163"/>
      <c r="J147" s="164">
        <f t="shared" ref="J147:J173" si="15">ROUND(I147*H147,2)</f>
        <v>0</v>
      </c>
      <c r="K147" s="165"/>
      <c r="L147" s="30"/>
      <c r="M147" s="166" t="s">
        <v>1</v>
      </c>
      <c r="N147" s="130" t="s">
        <v>37</v>
      </c>
      <c r="P147" s="167">
        <f t="shared" ref="P147:P173" si="16">O147*H147</f>
        <v>0</v>
      </c>
      <c r="Q147" s="167">
        <v>0</v>
      </c>
      <c r="R147" s="167">
        <f t="shared" ref="R147:R173" si="17">Q147*H147</f>
        <v>0</v>
      </c>
      <c r="S147" s="167">
        <v>0</v>
      </c>
      <c r="T147" s="168">
        <f t="shared" ref="T147:T173" si="18">S147*H147</f>
        <v>0</v>
      </c>
      <c r="AR147" s="169" t="s">
        <v>245</v>
      </c>
      <c r="AT147" s="169" t="s">
        <v>241</v>
      </c>
      <c r="AU147" s="169" t="s">
        <v>78</v>
      </c>
      <c r="AY147" s="13" t="s">
        <v>239</v>
      </c>
      <c r="BE147" s="97">
        <f t="shared" ref="BE147:BE173" si="19">IF(N147="základná",J147,0)</f>
        <v>0</v>
      </c>
      <c r="BF147" s="97">
        <f t="shared" ref="BF147:BF173" si="20">IF(N147="znížená",J147,0)</f>
        <v>0</v>
      </c>
      <c r="BG147" s="97">
        <f t="shared" ref="BG147:BG173" si="21">IF(N147="zákl. prenesená",J147,0)</f>
        <v>0</v>
      </c>
      <c r="BH147" s="97">
        <f t="shared" ref="BH147:BH173" si="22">IF(N147="zníž. prenesená",J147,0)</f>
        <v>0</v>
      </c>
      <c r="BI147" s="97">
        <f t="shared" ref="BI147:BI173" si="23">IF(N147="nulová",J147,0)</f>
        <v>0</v>
      </c>
      <c r="BJ147" s="13" t="s">
        <v>83</v>
      </c>
      <c r="BK147" s="97">
        <f t="shared" ref="BK147:BK173" si="24">ROUND(I147*H147,2)</f>
        <v>0</v>
      </c>
      <c r="BL147" s="13" t="s">
        <v>245</v>
      </c>
      <c r="BM147" s="169" t="s">
        <v>338</v>
      </c>
    </row>
    <row r="148" spans="2:65" s="1" customFormat="1" ht="16.5" customHeight="1" x14ac:dyDescent="0.2">
      <c r="B148" s="131"/>
      <c r="C148" s="158" t="s">
        <v>293</v>
      </c>
      <c r="D148" s="158" t="s">
        <v>241</v>
      </c>
      <c r="E148" s="159" t="s">
        <v>2847</v>
      </c>
      <c r="F148" s="160" t="s">
        <v>3066</v>
      </c>
      <c r="G148" s="161" t="s">
        <v>331</v>
      </c>
      <c r="H148" s="162">
        <v>36</v>
      </c>
      <c r="I148" s="163"/>
      <c r="J148" s="164">
        <f t="shared" si="15"/>
        <v>0</v>
      </c>
      <c r="K148" s="165"/>
      <c r="L148" s="30"/>
      <c r="M148" s="166" t="s">
        <v>1</v>
      </c>
      <c r="N148" s="130" t="s">
        <v>37</v>
      </c>
      <c r="P148" s="167">
        <f t="shared" si="16"/>
        <v>0</v>
      </c>
      <c r="Q148" s="167">
        <v>0</v>
      </c>
      <c r="R148" s="167">
        <f t="shared" si="17"/>
        <v>0</v>
      </c>
      <c r="S148" s="167">
        <v>0</v>
      </c>
      <c r="T148" s="168">
        <f t="shared" si="18"/>
        <v>0</v>
      </c>
      <c r="AR148" s="169" t="s">
        <v>245</v>
      </c>
      <c r="AT148" s="169" t="s">
        <v>241</v>
      </c>
      <c r="AU148" s="169" t="s">
        <v>78</v>
      </c>
      <c r="AY148" s="13" t="s">
        <v>239</v>
      </c>
      <c r="BE148" s="97">
        <f t="shared" si="19"/>
        <v>0</v>
      </c>
      <c r="BF148" s="97">
        <f t="shared" si="20"/>
        <v>0</v>
      </c>
      <c r="BG148" s="97">
        <f t="shared" si="21"/>
        <v>0</v>
      </c>
      <c r="BH148" s="97">
        <f t="shared" si="22"/>
        <v>0</v>
      </c>
      <c r="BI148" s="97">
        <f t="shared" si="23"/>
        <v>0</v>
      </c>
      <c r="BJ148" s="13" t="s">
        <v>83</v>
      </c>
      <c r="BK148" s="97">
        <f t="shared" si="24"/>
        <v>0</v>
      </c>
      <c r="BL148" s="13" t="s">
        <v>245</v>
      </c>
      <c r="BM148" s="169" t="s">
        <v>346</v>
      </c>
    </row>
    <row r="149" spans="2:65" s="1" customFormat="1" ht="16.5" customHeight="1" x14ac:dyDescent="0.2">
      <c r="B149" s="131"/>
      <c r="C149" s="158" t="s">
        <v>297</v>
      </c>
      <c r="D149" s="158" t="s">
        <v>241</v>
      </c>
      <c r="E149" s="159" t="s">
        <v>2855</v>
      </c>
      <c r="F149" s="160" t="s">
        <v>3119</v>
      </c>
      <c r="G149" s="161" t="s">
        <v>331</v>
      </c>
      <c r="H149" s="162">
        <v>5</v>
      </c>
      <c r="I149" s="163"/>
      <c r="J149" s="164">
        <f t="shared" si="15"/>
        <v>0</v>
      </c>
      <c r="K149" s="165"/>
      <c r="L149" s="30"/>
      <c r="M149" s="166" t="s">
        <v>1</v>
      </c>
      <c r="N149" s="130" t="s">
        <v>37</v>
      </c>
      <c r="P149" s="167">
        <f t="shared" si="16"/>
        <v>0</v>
      </c>
      <c r="Q149" s="167">
        <v>0</v>
      </c>
      <c r="R149" s="167">
        <f t="shared" si="17"/>
        <v>0</v>
      </c>
      <c r="S149" s="167">
        <v>0</v>
      </c>
      <c r="T149" s="168">
        <f t="shared" si="18"/>
        <v>0</v>
      </c>
      <c r="AR149" s="169" t="s">
        <v>245</v>
      </c>
      <c r="AT149" s="169" t="s">
        <v>241</v>
      </c>
      <c r="AU149" s="169" t="s">
        <v>78</v>
      </c>
      <c r="AY149" s="13" t="s">
        <v>239</v>
      </c>
      <c r="BE149" s="97">
        <f t="shared" si="19"/>
        <v>0</v>
      </c>
      <c r="BF149" s="97">
        <f t="shared" si="20"/>
        <v>0</v>
      </c>
      <c r="BG149" s="97">
        <f t="shared" si="21"/>
        <v>0</v>
      </c>
      <c r="BH149" s="97">
        <f t="shared" si="22"/>
        <v>0</v>
      </c>
      <c r="BI149" s="97">
        <f t="shared" si="23"/>
        <v>0</v>
      </c>
      <c r="BJ149" s="13" t="s">
        <v>83</v>
      </c>
      <c r="BK149" s="97">
        <f t="shared" si="24"/>
        <v>0</v>
      </c>
      <c r="BL149" s="13" t="s">
        <v>245</v>
      </c>
      <c r="BM149" s="169" t="s">
        <v>355</v>
      </c>
    </row>
    <row r="150" spans="2:65" s="1" customFormat="1" ht="16.5" customHeight="1" x14ac:dyDescent="0.2">
      <c r="B150" s="131"/>
      <c r="C150" s="158" t="s">
        <v>301</v>
      </c>
      <c r="D150" s="158" t="s">
        <v>241</v>
      </c>
      <c r="E150" s="159" t="s">
        <v>2873</v>
      </c>
      <c r="F150" s="160" t="s">
        <v>3120</v>
      </c>
      <c r="G150" s="161" t="s">
        <v>331</v>
      </c>
      <c r="H150" s="162">
        <v>14</v>
      </c>
      <c r="I150" s="163"/>
      <c r="J150" s="164">
        <f t="shared" si="15"/>
        <v>0</v>
      </c>
      <c r="K150" s="165"/>
      <c r="L150" s="30"/>
      <c r="M150" s="166" t="s">
        <v>1</v>
      </c>
      <c r="N150" s="130" t="s">
        <v>37</v>
      </c>
      <c r="P150" s="167">
        <f t="shared" si="16"/>
        <v>0</v>
      </c>
      <c r="Q150" s="167">
        <v>0</v>
      </c>
      <c r="R150" s="167">
        <f t="shared" si="17"/>
        <v>0</v>
      </c>
      <c r="S150" s="167">
        <v>0</v>
      </c>
      <c r="T150" s="168">
        <f t="shared" si="18"/>
        <v>0</v>
      </c>
      <c r="AR150" s="169" t="s">
        <v>245</v>
      </c>
      <c r="AT150" s="169" t="s">
        <v>241</v>
      </c>
      <c r="AU150" s="169" t="s">
        <v>78</v>
      </c>
      <c r="AY150" s="13" t="s">
        <v>239</v>
      </c>
      <c r="BE150" s="97">
        <f t="shared" si="19"/>
        <v>0</v>
      </c>
      <c r="BF150" s="97">
        <f t="shared" si="20"/>
        <v>0</v>
      </c>
      <c r="BG150" s="97">
        <f t="shared" si="21"/>
        <v>0</v>
      </c>
      <c r="BH150" s="97">
        <f t="shared" si="22"/>
        <v>0</v>
      </c>
      <c r="BI150" s="97">
        <f t="shared" si="23"/>
        <v>0</v>
      </c>
      <c r="BJ150" s="13" t="s">
        <v>83</v>
      </c>
      <c r="BK150" s="97">
        <f t="shared" si="24"/>
        <v>0</v>
      </c>
      <c r="BL150" s="13" t="s">
        <v>245</v>
      </c>
      <c r="BM150" s="169" t="s">
        <v>363</v>
      </c>
    </row>
    <row r="151" spans="2:65" s="1" customFormat="1" ht="16.5" customHeight="1" x14ac:dyDescent="0.2">
      <c r="B151" s="131"/>
      <c r="C151" s="158" t="s">
        <v>305</v>
      </c>
      <c r="D151" s="158" t="s">
        <v>241</v>
      </c>
      <c r="E151" s="159" t="s">
        <v>2875</v>
      </c>
      <c r="F151" s="160" t="s">
        <v>3172</v>
      </c>
      <c r="G151" s="161" t="s">
        <v>331</v>
      </c>
      <c r="H151" s="162">
        <v>5</v>
      </c>
      <c r="I151" s="163"/>
      <c r="J151" s="164">
        <f t="shared" si="15"/>
        <v>0</v>
      </c>
      <c r="K151" s="165"/>
      <c r="L151" s="30"/>
      <c r="M151" s="166" t="s">
        <v>1</v>
      </c>
      <c r="N151" s="130" t="s">
        <v>37</v>
      </c>
      <c r="P151" s="167">
        <f t="shared" si="16"/>
        <v>0</v>
      </c>
      <c r="Q151" s="167">
        <v>0</v>
      </c>
      <c r="R151" s="167">
        <f t="shared" si="17"/>
        <v>0</v>
      </c>
      <c r="S151" s="167">
        <v>0</v>
      </c>
      <c r="T151" s="168">
        <f t="shared" si="18"/>
        <v>0</v>
      </c>
      <c r="AR151" s="169" t="s">
        <v>245</v>
      </c>
      <c r="AT151" s="169" t="s">
        <v>241</v>
      </c>
      <c r="AU151" s="169" t="s">
        <v>78</v>
      </c>
      <c r="AY151" s="13" t="s">
        <v>239</v>
      </c>
      <c r="BE151" s="97">
        <f t="shared" si="19"/>
        <v>0</v>
      </c>
      <c r="BF151" s="97">
        <f t="shared" si="20"/>
        <v>0</v>
      </c>
      <c r="BG151" s="97">
        <f t="shared" si="21"/>
        <v>0</v>
      </c>
      <c r="BH151" s="97">
        <f t="shared" si="22"/>
        <v>0</v>
      </c>
      <c r="BI151" s="97">
        <f t="shared" si="23"/>
        <v>0</v>
      </c>
      <c r="BJ151" s="13" t="s">
        <v>83</v>
      </c>
      <c r="BK151" s="97">
        <f t="shared" si="24"/>
        <v>0</v>
      </c>
      <c r="BL151" s="13" t="s">
        <v>245</v>
      </c>
      <c r="BM151" s="169" t="s">
        <v>371</v>
      </c>
    </row>
    <row r="152" spans="2:65" s="1" customFormat="1" ht="16.5" customHeight="1" x14ac:dyDescent="0.2">
      <c r="B152" s="131"/>
      <c r="C152" s="158" t="s">
        <v>309</v>
      </c>
      <c r="D152" s="158" t="s">
        <v>241</v>
      </c>
      <c r="E152" s="159" t="s">
        <v>2877</v>
      </c>
      <c r="F152" s="160" t="s">
        <v>3190</v>
      </c>
      <c r="G152" s="161" t="s">
        <v>331</v>
      </c>
      <c r="H152" s="162">
        <v>3</v>
      </c>
      <c r="I152" s="163"/>
      <c r="J152" s="164">
        <f t="shared" si="15"/>
        <v>0</v>
      </c>
      <c r="K152" s="165"/>
      <c r="L152" s="30"/>
      <c r="M152" s="166" t="s">
        <v>1</v>
      </c>
      <c r="N152" s="130" t="s">
        <v>37</v>
      </c>
      <c r="P152" s="167">
        <f t="shared" si="16"/>
        <v>0</v>
      </c>
      <c r="Q152" s="167">
        <v>0</v>
      </c>
      <c r="R152" s="167">
        <f t="shared" si="17"/>
        <v>0</v>
      </c>
      <c r="S152" s="167">
        <v>0</v>
      </c>
      <c r="T152" s="168">
        <f t="shared" si="18"/>
        <v>0</v>
      </c>
      <c r="AR152" s="169" t="s">
        <v>245</v>
      </c>
      <c r="AT152" s="169" t="s">
        <v>241</v>
      </c>
      <c r="AU152" s="169" t="s">
        <v>78</v>
      </c>
      <c r="AY152" s="13" t="s">
        <v>239</v>
      </c>
      <c r="BE152" s="97">
        <f t="shared" si="19"/>
        <v>0</v>
      </c>
      <c r="BF152" s="97">
        <f t="shared" si="20"/>
        <v>0</v>
      </c>
      <c r="BG152" s="97">
        <f t="shared" si="21"/>
        <v>0</v>
      </c>
      <c r="BH152" s="97">
        <f t="shared" si="22"/>
        <v>0</v>
      </c>
      <c r="BI152" s="97">
        <f t="shared" si="23"/>
        <v>0</v>
      </c>
      <c r="BJ152" s="13" t="s">
        <v>83</v>
      </c>
      <c r="BK152" s="97">
        <f t="shared" si="24"/>
        <v>0</v>
      </c>
      <c r="BL152" s="13" t="s">
        <v>245</v>
      </c>
      <c r="BM152" s="169" t="s">
        <v>379</v>
      </c>
    </row>
    <row r="153" spans="2:65" s="1" customFormat="1" ht="16.5" customHeight="1" x14ac:dyDescent="0.2">
      <c r="B153" s="131"/>
      <c r="C153" s="158" t="s">
        <v>313</v>
      </c>
      <c r="D153" s="158" t="s">
        <v>241</v>
      </c>
      <c r="E153" s="159" t="s">
        <v>2879</v>
      </c>
      <c r="F153" s="160" t="s">
        <v>3122</v>
      </c>
      <c r="G153" s="161" t="s">
        <v>331</v>
      </c>
      <c r="H153" s="162">
        <v>9</v>
      </c>
      <c r="I153" s="163"/>
      <c r="J153" s="164">
        <f t="shared" si="15"/>
        <v>0</v>
      </c>
      <c r="K153" s="165"/>
      <c r="L153" s="30"/>
      <c r="M153" s="166" t="s">
        <v>1</v>
      </c>
      <c r="N153" s="130" t="s">
        <v>37</v>
      </c>
      <c r="P153" s="167">
        <f t="shared" si="16"/>
        <v>0</v>
      </c>
      <c r="Q153" s="167">
        <v>0</v>
      </c>
      <c r="R153" s="167">
        <f t="shared" si="17"/>
        <v>0</v>
      </c>
      <c r="S153" s="167">
        <v>0</v>
      </c>
      <c r="T153" s="168">
        <f t="shared" si="18"/>
        <v>0</v>
      </c>
      <c r="AR153" s="169" t="s">
        <v>245</v>
      </c>
      <c r="AT153" s="169" t="s">
        <v>241</v>
      </c>
      <c r="AU153" s="169" t="s">
        <v>78</v>
      </c>
      <c r="AY153" s="13" t="s">
        <v>239</v>
      </c>
      <c r="BE153" s="97">
        <f t="shared" si="19"/>
        <v>0</v>
      </c>
      <c r="BF153" s="97">
        <f t="shared" si="20"/>
        <v>0</v>
      </c>
      <c r="BG153" s="97">
        <f t="shared" si="21"/>
        <v>0</v>
      </c>
      <c r="BH153" s="97">
        <f t="shared" si="22"/>
        <v>0</v>
      </c>
      <c r="BI153" s="97">
        <f t="shared" si="23"/>
        <v>0</v>
      </c>
      <c r="BJ153" s="13" t="s">
        <v>83</v>
      </c>
      <c r="BK153" s="97">
        <f t="shared" si="24"/>
        <v>0</v>
      </c>
      <c r="BL153" s="13" t="s">
        <v>245</v>
      </c>
      <c r="BM153" s="169" t="s">
        <v>387</v>
      </c>
    </row>
    <row r="154" spans="2:65" s="1" customFormat="1" ht="24.2" customHeight="1" x14ac:dyDescent="0.2">
      <c r="B154" s="131"/>
      <c r="C154" s="170" t="s">
        <v>317</v>
      </c>
      <c r="D154" s="170" t="s">
        <v>275</v>
      </c>
      <c r="E154" s="171" t="s">
        <v>2889</v>
      </c>
      <c r="F154" s="172" t="s">
        <v>3173</v>
      </c>
      <c r="G154" s="173" t="s">
        <v>353</v>
      </c>
      <c r="H154" s="174">
        <v>1</v>
      </c>
      <c r="I154" s="175"/>
      <c r="J154" s="176">
        <f t="shared" si="15"/>
        <v>0</v>
      </c>
      <c r="K154" s="177"/>
      <c r="L154" s="178"/>
      <c r="M154" s="179" t="s">
        <v>1</v>
      </c>
      <c r="N154" s="180" t="s">
        <v>37</v>
      </c>
      <c r="P154" s="167">
        <f t="shared" si="16"/>
        <v>0</v>
      </c>
      <c r="Q154" s="167">
        <v>0</v>
      </c>
      <c r="R154" s="167">
        <f t="shared" si="17"/>
        <v>0</v>
      </c>
      <c r="S154" s="167">
        <v>0</v>
      </c>
      <c r="T154" s="168">
        <f t="shared" si="18"/>
        <v>0</v>
      </c>
      <c r="AR154" s="169" t="s">
        <v>270</v>
      </c>
      <c r="AT154" s="169" t="s">
        <v>275</v>
      </c>
      <c r="AU154" s="169" t="s">
        <v>78</v>
      </c>
      <c r="AY154" s="13" t="s">
        <v>239</v>
      </c>
      <c r="BE154" s="97">
        <f t="shared" si="19"/>
        <v>0</v>
      </c>
      <c r="BF154" s="97">
        <f t="shared" si="20"/>
        <v>0</v>
      </c>
      <c r="BG154" s="97">
        <f t="shared" si="21"/>
        <v>0</v>
      </c>
      <c r="BH154" s="97">
        <f t="shared" si="22"/>
        <v>0</v>
      </c>
      <c r="BI154" s="97">
        <f t="shared" si="23"/>
        <v>0</v>
      </c>
      <c r="BJ154" s="13" t="s">
        <v>83</v>
      </c>
      <c r="BK154" s="97">
        <f t="shared" si="24"/>
        <v>0</v>
      </c>
      <c r="BL154" s="13" t="s">
        <v>245</v>
      </c>
      <c r="BM154" s="169" t="s">
        <v>395</v>
      </c>
    </row>
    <row r="155" spans="2:65" s="1" customFormat="1" ht="24.2" customHeight="1" x14ac:dyDescent="0.2">
      <c r="B155" s="131"/>
      <c r="C155" s="170" t="s">
        <v>7</v>
      </c>
      <c r="D155" s="170" t="s">
        <v>275</v>
      </c>
      <c r="E155" s="171" t="s">
        <v>2893</v>
      </c>
      <c r="F155" s="172" t="s">
        <v>3125</v>
      </c>
      <c r="G155" s="173" t="s">
        <v>353</v>
      </c>
      <c r="H155" s="174">
        <v>1</v>
      </c>
      <c r="I155" s="175"/>
      <c r="J155" s="176">
        <f t="shared" si="15"/>
        <v>0</v>
      </c>
      <c r="K155" s="177"/>
      <c r="L155" s="178"/>
      <c r="M155" s="179" t="s">
        <v>1</v>
      </c>
      <c r="N155" s="180" t="s">
        <v>37</v>
      </c>
      <c r="P155" s="167">
        <f t="shared" si="16"/>
        <v>0</v>
      </c>
      <c r="Q155" s="167">
        <v>0</v>
      </c>
      <c r="R155" s="167">
        <f t="shared" si="17"/>
        <v>0</v>
      </c>
      <c r="S155" s="167">
        <v>0</v>
      </c>
      <c r="T155" s="168">
        <f t="shared" si="18"/>
        <v>0</v>
      </c>
      <c r="AR155" s="169" t="s">
        <v>270</v>
      </c>
      <c r="AT155" s="169" t="s">
        <v>275</v>
      </c>
      <c r="AU155" s="169" t="s">
        <v>78</v>
      </c>
      <c r="AY155" s="13" t="s">
        <v>239</v>
      </c>
      <c r="BE155" s="97">
        <f t="shared" si="19"/>
        <v>0</v>
      </c>
      <c r="BF155" s="97">
        <f t="shared" si="20"/>
        <v>0</v>
      </c>
      <c r="BG155" s="97">
        <f t="shared" si="21"/>
        <v>0</v>
      </c>
      <c r="BH155" s="97">
        <f t="shared" si="22"/>
        <v>0</v>
      </c>
      <c r="BI155" s="97">
        <f t="shared" si="23"/>
        <v>0</v>
      </c>
      <c r="BJ155" s="13" t="s">
        <v>83</v>
      </c>
      <c r="BK155" s="97">
        <f t="shared" si="24"/>
        <v>0</v>
      </c>
      <c r="BL155" s="13" t="s">
        <v>245</v>
      </c>
      <c r="BM155" s="169" t="s">
        <v>403</v>
      </c>
    </row>
    <row r="156" spans="2:65" s="1" customFormat="1" ht="24.2" customHeight="1" x14ac:dyDescent="0.2">
      <c r="B156" s="131"/>
      <c r="C156" s="170" t="s">
        <v>324</v>
      </c>
      <c r="D156" s="170" t="s">
        <v>275</v>
      </c>
      <c r="E156" s="171" t="s">
        <v>2897</v>
      </c>
      <c r="F156" s="172" t="s">
        <v>3191</v>
      </c>
      <c r="G156" s="173" t="s">
        <v>353</v>
      </c>
      <c r="H156" s="174">
        <v>1</v>
      </c>
      <c r="I156" s="175"/>
      <c r="J156" s="176">
        <f t="shared" si="15"/>
        <v>0</v>
      </c>
      <c r="K156" s="177"/>
      <c r="L156" s="178"/>
      <c r="M156" s="179" t="s">
        <v>1</v>
      </c>
      <c r="N156" s="180" t="s">
        <v>37</v>
      </c>
      <c r="P156" s="167">
        <f t="shared" si="16"/>
        <v>0</v>
      </c>
      <c r="Q156" s="167">
        <v>0</v>
      </c>
      <c r="R156" s="167">
        <f t="shared" si="17"/>
        <v>0</v>
      </c>
      <c r="S156" s="167">
        <v>0</v>
      </c>
      <c r="T156" s="168">
        <f t="shared" si="18"/>
        <v>0</v>
      </c>
      <c r="AR156" s="169" t="s">
        <v>270</v>
      </c>
      <c r="AT156" s="169" t="s">
        <v>275</v>
      </c>
      <c r="AU156" s="169" t="s">
        <v>78</v>
      </c>
      <c r="AY156" s="13" t="s">
        <v>239</v>
      </c>
      <c r="BE156" s="97">
        <f t="shared" si="19"/>
        <v>0</v>
      </c>
      <c r="BF156" s="97">
        <f t="shared" si="20"/>
        <v>0</v>
      </c>
      <c r="BG156" s="97">
        <f t="shared" si="21"/>
        <v>0</v>
      </c>
      <c r="BH156" s="97">
        <f t="shared" si="22"/>
        <v>0</v>
      </c>
      <c r="BI156" s="97">
        <f t="shared" si="23"/>
        <v>0</v>
      </c>
      <c r="BJ156" s="13" t="s">
        <v>83</v>
      </c>
      <c r="BK156" s="97">
        <f t="shared" si="24"/>
        <v>0</v>
      </c>
      <c r="BL156" s="13" t="s">
        <v>245</v>
      </c>
      <c r="BM156" s="169" t="s">
        <v>411</v>
      </c>
    </row>
    <row r="157" spans="2:65" s="1" customFormat="1" ht="16.5" customHeight="1" x14ac:dyDescent="0.2">
      <c r="B157" s="131"/>
      <c r="C157" s="158" t="s">
        <v>328</v>
      </c>
      <c r="D157" s="158" t="s">
        <v>241</v>
      </c>
      <c r="E157" s="159" t="s">
        <v>2889</v>
      </c>
      <c r="F157" s="160" t="s">
        <v>3130</v>
      </c>
      <c r="G157" s="161" t="s">
        <v>353</v>
      </c>
      <c r="H157" s="162">
        <v>3</v>
      </c>
      <c r="I157" s="163"/>
      <c r="J157" s="164">
        <f t="shared" si="15"/>
        <v>0</v>
      </c>
      <c r="K157" s="165"/>
      <c r="L157" s="30"/>
      <c r="M157" s="166" t="s">
        <v>1</v>
      </c>
      <c r="N157" s="130" t="s">
        <v>37</v>
      </c>
      <c r="P157" s="167">
        <f t="shared" si="16"/>
        <v>0</v>
      </c>
      <c r="Q157" s="167">
        <v>0</v>
      </c>
      <c r="R157" s="167">
        <f t="shared" si="17"/>
        <v>0</v>
      </c>
      <c r="S157" s="167">
        <v>0</v>
      </c>
      <c r="T157" s="168">
        <f t="shared" si="18"/>
        <v>0</v>
      </c>
      <c r="AR157" s="169" t="s">
        <v>245</v>
      </c>
      <c r="AT157" s="169" t="s">
        <v>241</v>
      </c>
      <c r="AU157" s="169" t="s">
        <v>78</v>
      </c>
      <c r="AY157" s="13" t="s">
        <v>239</v>
      </c>
      <c r="BE157" s="97">
        <f t="shared" si="19"/>
        <v>0</v>
      </c>
      <c r="BF157" s="97">
        <f t="shared" si="20"/>
        <v>0</v>
      </c>
      <c r="BG157" s="97">
        <f t="shared" si="21"/>
        <v>0</v>
      </c>
      <c r="BH157" s="97">
        <f t="shared" si="22"/>
        <v>0</v>
      </c>
      <c r="BI157" s="97">
        <f t="shared" si="23"/>
        <v>0</v>
      </c>
      <c r="BJ157" s="13" t="s">
        <v>83</v>
      </c>
      <c r="BK157" s="97">
        <f t="shared" si="24"/>
        <v>0</v>
      </c>
      <c r="BL157" s="13" t="s">
        <v>245</v>
      </c>
      <c r="BM157" s="169" t="s">
        <v>419</v>
      </c>
    </row>
    <row r="158" spans="2:65" s="1" customFormat="1" ht="21.75" customHeight="1" x14ac:dyDescent="0.2">
      <c r="B158" s="131"/>
      <c r="C158" s="170" t="s">
        <v>333</v>
      </c>
      <c r="D158" s="170" t="s">
        <v>275</v>
      </c>
      <c r="E158" s="171" t="s">
        <v>2901</v>
      </c>
      <c r="F158" s="172" t="s">
        <v>3131</v>
      </c>
      <c r="G158" s="173" t="s">
        <v>353</v>
      </c>
      <c r="H158" s="174">
        <v>5</v>
      </c>
      <c r="I158" s="175"/>
      <c r="J158" s="176">
        <f t="shared" si="15"/>
        <v>0</v>
      </c>
      <c r="K158" s="177"/>
      <c r="L158" s="178"/>
      <c r="M158" s="179" t="s">
        <v>1</v>
      </c>
      <c r="N158" s="180" t="s">
        <v>37</v>
      </c>
      <c r="P158" s="167">
        <f t="shared" si="16"/>
        <v>0</v>
      </c>
      <c r="Q158" s="167">
        <v>0</v>
      </c>
      <c r="R158" s="167">
        <f t="shared" si="17"/>
        <v>0</v>
      </c>
      <c r="S158" s="167">
        <v>0</v>
      </c>
      <c r="T158" s="168">
        <f t="shared" si="18"/>
        <v>0</v>
      </c>
      <c r="AR158" s="169" t="s">
        <v>270</v>
      </c>
      <c r="AT158" s="169" t="s">
        <v>275</v>
      </c>
      <c r="AU158" s="169" t="s">
        <v>78</v>
      </c>
      <c r="AY158" s="13" t="s">
        <v>239</v>
      </c>
      <c r="BE158" s="97">
        <f t="shared" si="19"/>
        <v>0</v>
      </c>
      <c r="BF158" s="97">
        <f t="shared" si="20"/>
        <v>0</v>
      </c>
      <c r="BG158" s="97">
        <f t="shared" si="21"/>
        <v>0</v>
      </c>
      <c r="BH158" s="97">
        <f t="shared" si="22"/>
        <v>0</v>
      </c>
      <c r="BI158" s="97">
        <f t="shared" si="23"/>
        <v>0</v>
      </c>
      <c r="BJ158" s="13" t="s">
        <v>83</v>
      </c>
      <c r="BK158" s="97">
        <f t="shared" si="24"/>
        <v>0</v>
      </c>
      <c r="BL158" s="13" t="s">
        <v>245</v>
      </c>
      <c r="BM158" s="169" t="s">
        <v>427</v>
      </c>
    </row>
    <row r="159" spans="2:65" s="1" customFormat="1" ht="21.75" customHeight="1" x14ac:dyDescent="0.2">
      <c r="B159" s="131"/>
      <c r="C159" s="170" t="s">
        <v>338</v>
      </c>
      <c r="D159" s="170" t="s">
        <v>275</v>
      </c>
      <c r="E159" s="171" t="s">
        <v>2905</v>
      </c>
      <c r="F159" s="172" t="s">
        <v>3192</v>
      </c>
      <c r="G159" s="173" t="s">
        <v>353</v>
      </c>
      <c r="H159" s="174">
        <v>2</v>
      </c>
      <c r="I159" s="175"/>
      <c r="J159" s="176">
        <f t="shared" si="15"/>
        <v>0</v>
      </c>
      <c r="K159" s="177"/>
      <c r="L159" s="178"/>
      <c r="M159" s="179" t="s">
        <v>1</v>
      </c>
      <c r="N159" s="180" t="s">
        <v>37</v>
      </c>
      <c r="P159" s="167">
        <f t="shared" si="16"/>
        <v>0</v>
      </c>
      <c r="Q159" s="167">
        <v>0</v>
      </c>
      <c r="R159" s="167">
        <f t="shared" si="17"/>
        <v>0</v>
      </c>
      <c r="S159" s="167">
        <v>0</v>
      </c>
      <c r="T159" s="168">
        <f t="shared" si="18"/>
        <v>0</v>
      </c>
      <c r="AR159" s="169" t="s">
        <v>270</v>
      </c>
      <c r="AT159" s="169" t="s">
        <v>275</v>
      </c>
      <c r="AU159" s="169" t="s">
        <v>78</v>
      </c>
      <c r="AY159" s="13" t="s">
        <v>239</v>
      </c>
      <c r="BE159" s="97">
        <f t="shared" si="19"/>
        <v>0</v>
      </c>
      <c r="BF159" s="97">
        <f t="shared" si="20"/>
        <v>0</v>
      </c>
      <c r="BG159" s="97">
        <f t="shared" si="21"/>
        <v>0</v>
      </c>
      <c r="BH159" s="97">
        <f t="shared" si="22"/>
        <v>0</v>
      </c>
      <c r="BI159" s="97">
        <f t="shared" si="23"/>
        <v>0</v>
      </c>
      <c r="BJ159" s="13" t="s">
        <v>83</v>
      </c>
      <c r="BK159" s="97">
        <f t="shared" si="24"/>
        <v>0</v>
      </c>
      <c r="BL159" s="13" t="s">
        <v>245</v>
      </c>
      <c r="BM159" s="169" t="s">
        <v>435</v>
      </c>
    </row>
    <row r="160" spans="2:65" s="1" customFormat="1" ht="24.2" customHeight="1" x14ac:dyDescent="0.2">
      <c r="B160" s="131"/>
      <c r="C160" s="158" t="s">
        <v>342</v>
      </c>
      <c r="D160" s="158" t="s">
        <v>241</v>
      </c>
      <c r="E160" s="159" t="s">
        <v>3133</v>
      </c>
      <c r="F160" s="160" t="s">
        <v>3134</v>
      </c>
      <c r="G160" s="161" t="s">
        <v>3070</v>
      </c>
      <c r="H160" s="162">
        <v>5</v>
      </c>
      <c r="I160" s="163"/>
      <c r="J160" s="164">
        <f t="shared" si="15"/>
        <v>0</v>
      </c>
      <c r="K160" s="165"/>
      <c r="L160" s="30"/>
      <c r="M160" s="166" t="s">
        <v>1</v>
      </c>
      <c r="N160" s="130" t="s">
        <v>37</v>
      </c>
      <c r="P160" s="167">
        <f t="shared" si="16"/>
        <v>0</v>
      </c>
      <c r="Q160" s="167">
        <v>0</v>
      </c>
      <c r="R160" s="167">
        <f t="shared" si="17"/>
        <v>0</v>
      </c>
      <c r="S160" s="167">
        <v>0</v>
      </c>
      <c r="T160" s="168">
        <f t="shared" si="18"/>
        <v>0</v>
      </c>
      <c r="AR160" s="169" t="s">
        <v>245</v>
      </c>
      <c r="AT160" s="169" t="s">
        <v>241</v>
      </c>
      <c r="AU160" s="169" t="s">
        <v>78</v>
      </c>
      <c r="AY160" s="13" t="s">
        <v>239</v>
      </c>
      <c r="BE160" s="97">
        <f t="shared" si="19"/>
        <v>0</v>
      </c>
      <c r="BF160" s="97">
        <f t="shared" si="20"/>
        <v>0</v>
      </c>
      <c r="BG160" s="97">
        <f t="shared" si="21"/>
        <v>0</v>
      </c>
      <c r="BH160" s="97">
        <f t="shared" si="22"/>
        <v>0</v>
      </c>
      <c r="BI160" s="97">
        <f t="shared" si="23"/>
        <v>0</v>
      </c>
      <c r="BJ160" s="13" t="s">
        <v>83</v>
      </c>
      <c r="BK160" s="97">
        <f t="shared" si="24"/>
        <v>0</v>
      </c>
      <c r="BL160" s="13" t="s">
        <v>245</v>
      </c>
      <c r="BM160" s="169" t="s">
        <v>443</v>
      </c>
    </row>
    <row r="161" spans="2:65" s="1" customFormat="1" ht="24.2" customHeight="1" x14ac:dyDescent="0.2">
      <c r="B161" s="131"/>
      <c r="C161" s="158" t="s">
        <v>346</v>
      </c>
      <c r="D161" s="158" t="s">
        <v>241</v>
      </c>
      <c r="E161" s="159" t="s">
        <v>3193</v>
      </c>
      <c r="F161" s="160" t="s">
        <v>3194</v>
      </c>
      <c r="G161" s="161" t="s">
        <v>3070</v>
      </c>
      <c r="H161" s="162">
        <v>2</v>
      </c>
      <c r="I161" s="163"/>
      <c r="J161" s="164">
        <f t="shared" si="15"/>
        <v>0</v>
      </c>
      <c r="K161" s="165"/>
      <c r="L161" s="30"/>
      <c r="M161" s="166" t="s">
        <v>1</v>
      </c>
      <c r="N161" s="130" t="s">
        <v>37</v>
      </c>
      <c r="P161" s="167">
        <f t="shared" si="16"/>
        <v>0</v>
      </c>
      <c r="Q161" s="167">
        <v>0</v>
      </c>
      <c r="R161" s="167">
        <f t="shared" si="17"/>
        <v>0</v>
      </c>
      <c r="S161" s="167">
        <v>0</v>
      </c>
      <c r="T161" s="168">
        <f t="shared" si="18"/>
        <v>0</v>
      </c>
      <c r="AR161" s="169" t="s">
        <v>245</v>
      </c>
      <c r="AT161" s="169" t="s">
        <v>241</v>
      </c>
      <c r="AU161" s="169" t="s">
        <v>78</v>
      </c>
      <c r="AY161" s="13" t="s">
        <v>239</v>
      </c>
      <c r="BE161" s="97">
        <f t="shared" si="19"/>
        <v>0</v>
      </c>
      <c r="BF161" s="97">
        <f t="shared" si="20"/>
        <v>0</v>
      </c>
      <c r="BG161" s="97">
        <f t="shared" si="21"/>
        <v>0</v>
      </c>
      <c r="BH161" s="97">
        <f t="shared" si="22"/>
        <v>0</v>
      </c>
      <c r="BI161" s="97">
        <f t="shared" si="23"/>
        <v>0</v>
      </c>
      <c r="BJ161" s="13" t="s">
        <v>83</v>
      </c>
      <c r="BK161" s="97">
        <f t="shared" si="24"/>
        <v>0</v>
      </c>
      <c r="BL161" s="13" t="s">
        <v>245</v>
      </c>
      <c r="BM161" s="169" t="s">
        <v>451</v>
      </c>
    </row>
    <row r="162" spans="2:65" s="1" customFormat="1" ht="16.5" customHeight="1" x14ac:dyDescent="0.2">
      <c r="B162" s="131"/>
      <c r="C162" s="170" t="s">
        <v>350</v>
      </c>
      <c r="D162" s="170" t="s">
        <v>275</v>
      </c>
      <c r="E162" s="171" t="s">
        <v>2954</v>
      </c>
      <c r="F162" s="172" t="s">
        <v>3137</v>
      </c>
      <c r="G162" s="173" t="s">
        <v>353</v>
      </c>
      <c r="H162" s="174">
        <v>5</v>
      </c>
      <c r="I162" s="175"/>
      <c r="J162" s="176">
        <f t="shared" si="15"/>
        <v>0</v>
      </c>
      <c r="K162" s="177"/>
      <c r="L162" s="178"/>
      <c r="M162" s="179" t="s">
        <v>1</v>
      </c>
      <c r="N162" s="180" t="s">
        <v>37</v>
      </c>
      <c r="P162" s="167">
        <f t="shared" si="16"/>
        <v>0</v>
      </c>
      <c r="Q162" s="167">
        <v>0</v>
      </c>
      <c r="R162" s="167">
        <f t="shared" si="17"/>
        <v>0</v>
      </c>
      <c r="S162" s="167">
        <v>0</v>
      </c>
      <c r="T162" s="168">
        <f t="shared" si="18"/>
        <v>0</v>
      </c>
      <c r="AR162" s="169" t="s">
        <v>270</v>
      </c>
      <c r="AT162" s="169" t="s">
        <v>275</v>
      </c>
      <c r="AU162" s="169" t="s">
        <v>78</v>
      </c>
      <c r="AY162" s="13" t="s">
        <v>239</v>
      </c>
      <c r="BE162" s="97">
        <f t="shared" si="19"/>
        <v>0</v>
      </c>
      <c r="BF162" s="97">
        <f t="shared" si="20"/>
        <v>0</v>
      </c>
      <c r="BG162" s="97">
        <f t="shared" si="21"/>
        <v>0</v>
      </c>
      <c r="BH162" s="97">
        <f t="shared" si="22"/>
        <v>0</v>
      </c>
      <c r="BI162" s="97">
        <f t="shared" si="23"/>
        <v>0</v>
      </c>
      <c r="BJ162" s="13" t="s">
        <v>83</v>
      </c>
      <c r="BK162" s="97">
        <f t="shared" si="24"/>
        <v>0</v>
      </c>
      <c r="BL162" s="13" t="s">
        <v>245</v>
      </c>
      <c r="BM162" s="169" t="s">
        <v>459</v>
      </c>
    </row>
    <row r="163" spans="2:65" s="1" customFormat="1" ht="21.75" customHeight="1" x14ac:dyDescent="0.2">
      <c r="B163" s="131"/>
      <c r="C163" s="158" t="s">
        <v>355</v>
      </c>
      <c r="D163" s="158" t="s">
        <v>241</v>
      </c>
      <c r="E163" s="159" t="s">
        <v>3138</v>
      </c>
      <c r="F163" s="160" t="s">
        <v>3139</v>
      </c>
      <c r="G163" s="161" t="s">
        <v>3070</v>
      </c>
      <c r="H163" s="162">
        <v>5</v>
      </c>
      <c r="I163" s="163"/>
      <c r="J163" s="164">
        <f t="shared" si="15"/>
        <v>0</v>
      </c>
      <c r="K163" s="165"/>
      <c r="L163" s="30"/>
      <c r="M163" s="166" t="s">
        <v>1</v>
      </c>
      <c r="N163" s="130" t="s">
        <v>37</v>
      </c>
      <c r="P163" s="167">
        <f t="shared" si="16"/>
        <v>0</v>
      </c>
      <c r="Q163" s="167">
        <v>0</v>
      </c>
      <c r="R163" s="167">
        <f t="shared" si="17"/>
        <v>0</v>
      </c>
      <c r="S163" s="167">
        <v>0</v>
      </c>
      <c r="T163" s="168">
        <f t="shared" si="18"/>
        <v>0</v>
      </c>
      <c r="AR163" s="169" t="s">
        <v>245</v>
      </c>
      <c r="AT163" s="169" t="s">
        <v>241</v>
      </c>
      <c r="AU163" s="169" t="s">
        <v>78</v>
      </c>
      <c r="AY163" s="13" t="s">
        <v>239</v>
      </c>
      <c r="BE163" s="97">
        <f t="shared" si="19"/>
        <v>0</v>
      </c>
      <c r="BF163" s="97">
        <f t="shared" si="20"/>
        <v>0</v>
      </c>
      <c r="BG163" s="97">
        <f t="shared" si="21"/>
        <v>0</v>
      </c>
      <c r="BH163" s="97">
        <f t="shared" si="22"/>
        <v>0</v>
      </c>
      <c r="BI163" s="97">
        <f t="shared" si="23"/>
        <v>0</v>
      </c>
      <c r="BJ163" s="13" t="s">
        <v>83</v>
      </c>
      <c r="BK163" s="97">
        <f t="shared" si="24"/>
        <v>0</v>
      </c>
      <c r="BL163" s="13" t="s">
        <v>245</v>
      </c>
      <c r="BM163" s="169" t="s">
        <v>467</v>
      </c>
    </row>
    <row r="164" spans="2:65" s="1" customFormat="1" ht="16.5" customHeight="1" x14ac:dyDescent="0.2">
      <c r="B164" s="131"/>
      <c r="C164" s="170" t="s">
        <v>359</v>
      </c>
      <c r="D164" s="170" t="s">
        <v>275</v>
      </c>
      <c r="E164" s="171" t="s">
        <v>2958</v>
      </c>
      <c r="F164" s="172" t="s">
        <v>3195</v>
      </c>
      <c r="G164" s="173" t="s">
        <v>353</v>
      </c>
      <c r="H164" s="174">
        <v>1</v>
      </c>
      <c r="I164" s="175"/>
      <c r="J164" s="176">
        <f t="shared" si="15"/>
        <v>0</v>
      </c>
      <c r="K164" s="177"/>
      <c r="L164" s="178"/>
      <c r="M164" s="179" t="s">
        <v>1</v>
      </c>
      <c r="N164" s="180" t="s">
        <v>37</v>
      </c>
      <c r="P164" s="167">
        <f t="shared" si="16"/>
        <v>0</v>
      </c>
      <c r="Q164" s="167">
        <v>0</v>
      </c>
      <c r="R164" s="167">
        <f t="shared" si="17"/>
        <v>0</v>
      </c>
      <c r="S164" s="167">
        <v>0</v>
      </c>
      <c r="T164" s="168">
        <f t="shared" si="18"/>
        <v>0</v>
      </c>
      <c r="AR164" s="169" t="s">
        <v>270</v>
      </c>
      <c r="AT164" s="169" t="s">
        <v>275</v>
      </c>
      <c r="AU164" s="169" t="s">
        <v>78</v>
      </c>
      <c r="AY164" s="13" t="s">
        <v>239</v>
      </c>
      <c r="BE164" s="97">
        <f t="shared" si="19"/>
        <v>0</v>
      </c>
      <c r="BF164" s="97">
        <f t="shared" si="20"/>
        <v>0</v>
      </c>
      <c r="BG164" s="97">
        <f t="shared" si="21"/>
        <v>0</v>
      </c>
      <c r="BH164" s="97">
        <f t="shared" si="22"/>
        <v>0</v>
      </c>
      <c r="BI164" s="97">
        <f t="shared" si="23"/>
        <v>0</v>
      </c>
      <c r="BJ164" s="13" t="s">
        <v>83</v>
      </c>
      <c r="BK164" s="97">
        <f t="shared" si="24"/>
        <v>0</v>
      </c>
      <c r="BL164" s="13" t="s">
        <v>245</v>
      </c>
      <c r="BM164" s="169" t="s">
        <v>475</v>
      </c>
    </row>
    <row r="165" spans="2:65" s="1" customFormat="1" ht="16.5" customHeight="1" x14ac:dyDescent="0.2">
      <c r="B165" s="131"/>
      <c r="C165" s="158" t="s">
        <v>363</v>
      </c>
      <c r="D165" s="158" t="s">
        <v>241</v>
      </c>
      <c r="E165" s="159" t="s">
        <v>3196</v>
      </c>
      <c r="F165" s="160" t="s">
        <v>3197</v>
      </c>
      <c r="G165" s="161" t="s">
        <v>3070</v>
      </c>
      <c r="H165" s="162">
        <v>1</v>
      </c>
      <c r="I165" s="163"/>
      <c r="J165" s="164">
        <f t="shared" si="15"/>
        <v>0</v>
      </c>
      <c r="K165" s="165"/>
      <c r="L165" s="30"/>
      <c r="M165" s="166" t="s">
        <v>1</v>
      </c>
      <c r="N165" s="130" t="s">
        <v>37</v>
      </c>
      <c r="P165" s="167">
        <f t="shared" si="16"/>
        <v>0</v>
      </c>
      <c r="Q165" s="167">
        <v>0</v>
      </c>
      <c r="R165" s="167">
        <f t="shared" si="17"/>
        <v>0</v>
      </c>
      <c r="S165" s="167">
        <v>0</v>
      </c>
      <c r="T165" s="168">
        <f t="shared" si="18"/>
        <v>0</v>
      </c>
      <c r="AR165" s="169" t="s">
        <v>245</v>
      </c>
      <c r="AT165" s="169" t="s">
        <v>241</v>
      </c>
      <c r="AU165" s="169" t="s">
        <v>78</v>
      </c>
      <c r="AY165" s="13" t="s">
        <v>239</v>
      </c>
      <c r="BE165" s="97">
        <f t="shared" si="19"/>
        <v>0</v>
      </c>
      <c r="BF165" s="97">
        <f t="shared" si="20"/>
        <v>0</v>
      </c>
      <c r="BG165" s="97">
        <f t="shared" si="21"/>
        <v>0</v>
      </c>
      <c r="BH165" s="97">
        <f t="shared" si="22"/>
        <v>0</v>
      </c>
      <c r="BI165" s="97">
        <f t="shared" si="23"/>
        <v>0</v>
      </c>
      <c r="BJ165" s="13" t="s">
        <v>83</v>
      </c>
      <c r="BK165" s="97">
        <f t="shared" si="24"/>
        <v>0</v>
      </c>
      <c r="BL165" s="13" t="s">
        <v>245</v>
      </c>
      <c r="BM165" s="169" t="s">
        <v>483</v>
      </c>
    </row>
    <row r="166" spans="2:65" s="1" customFormat="1" ht="16.5" customHeight="1" x14ac:dyDescent="0.2">
      <c r="B166" s="131"/>
      <c r="C166" s="158" t="s">
        <v>367</v>
      </c>
      <c r="D166" s="158" t="s">
        <v>241</v>
      </c>
      <c r="E166" s="159" t="s">
        <v>3074</v>
      </c>
      <c r="F166" s="160" t="s">
        <v>3075</v>
      </c>
      <c r="G166" s="161" t="s">
        <v>353</v>
      </c>
      <c r="H166" s="162">
        <v>60</v>
      </c>
      <c r="I166" s="163"/>
      <c r="J166" s="164">
        <f t="shared" si="15"/>
        <v>0</v>
      </c>
      <c r="K166" s="165"/>
      <c r="L166" s="30"/>
      <c r="M166" s="166" t="s">
        <v>1</v>
      </c>
      <c r="N166" s="130" t="s">
        <v>37</v>
      </c>
      <c r="P166" s="167">
        <f t="shared" si="16"/>
        <v>0</v>
      </c>
      <c r="Q166" s="167">
        <v>0</v>
      </c>
      <c r="R166" s="167">
        <f t="shared" si="17"/>
        <v>0</v>
      </c>
      <c r="S166" s="167">
        <v>0</v>
      </c>
      <c r="T166" s="168">
        <f t="shared" si="18"/>
        <v>0</v>
      </c>
      <c r="AR166" s="169" t="s">
        <v>245</v>
      </c>
      <c r="AT166" s="169" t="s">
        <v>241</v>
      </c>
      <c r="AU166" s="169" t="s">
        <v>78</v>
      </c>
      <c r="AY166" s="13" t="s">
        <v>239</v>
      </c>
      <c r="BE166" s="97">
        <f t="shared" si="19"/>
        <v>0</v>
      </c>
      <c r="BF166" s="97">
        <f t="shared" si="20"/>
        <v>0</v>
      </c>
      <c r="BG166" s="97">
        <f t="shared" si="21"/>
        <v>0</v>
      </c>
      <c r="BH166" s="97">
        <f t="shared" si="22"/>
        <v>0</v>
      </c>
      <c r="BI166" s="97">
        <f t="shared" si="23"/>
        <v>0</v>
      </c>
      <c r="BJ166" s="13" t="s">
        <v>83</v>
      </c>
      <c r="BK166" s="97">
        <f t="shared" si="24"/>
        <v>0</v>
      </c>
      <c r="BL166" s="13" t="s">
        <v>245</v>
      </c>
      <c r="BM166" s="169" t="s">
        <v>491</v>
      </c>
    </row>
    <row r="167" spans="2:65" s="1" customFormat="1" ht="16.5" customHeight="1" x14ac:dyDescent="0.2">
      <c r="B167" s="131"/>
      <c r="C167" s="158" t="s">
        <v>371</v>
      </c>
      <c r="D167" s="158" t="s">
        <v>241</v>
      </c>
      <c r="E167" s="159" t="s">
        <v>3076</v>
      </c>
      <c r="F167" s="160" t="s">
        <v>3077</v>
      </c>
      <c r="G167" s="161" t="s">
        <v>3070</v>
      </c>
      <c r="H167" s="162">
        <v>1</v>
      </c>
      <c r="I167" s="163"/>
      <c r="J167" s="164">
        <f t="shared" si="15"/>
        <v>0</v>
      </c>
      <c r="K167" s="165"/>
      <c r="L167" s="30"/>
      <c r="M167" s="166" t="s">
        <v>1</v>
      </c>
      <c r="N167" s="130" t="s">
        <v>37</v>
      </c>
      <c r="P167" s="167">
        <f t="shared" si="16"/>
        <v>0</v>
      </c>
      <c r="Q167" s="167">
        <v>0</v>
      </c>
      <c r="R167" s="167">
        <f t="shared" si="17"/>
        <v>0</v>
      </c>
      <c r="S167" s="167">
        <v>0</v>
      </c>
      <c r="T167" s="168">
        <f t="shared" si="18"/>
        <v>0</v>
      </c>
      <c r="AR167" s="169" t="s">
        <v>245</v>
      </c>
      <c r="AT167" s="169" t="s">
        <v>241</v>
      </c>
      <c r="AU167" s="169" t="s">
        <v>78</v>
      </c>
      <c r="AY167" s="13" t="s">
        <v>239</v>
      </c>
      <c r="BE167" s="97">
        <f t="shared" si="19"/>
        <v>0</v>
      </c>
      <c r="BF167" s="97">
        <f t="shared" si="20"/>
        <v>0</v>
      </c>
      <c r="BG167" s="97">
        <f t="shared" si="21"/>
        <v>0</v>
      </c>
      <c r="BH167" s="97">
        <f t="shared" si="22"/>
        <v>0</v>
      </c>
      <c r="BI167" s="97">
        <f t="shared" si="23"/>
        <v>0</v>
      </c>
      <c r="BJ167" s="13" t="s">
        <v>83</v>
      </c>
      <c r="BK167" s="97">
        <f t="shared" si="24"/>
        <v>0</v>
      </c>
      <c r="BL167" s="13" t="s">
        <v>245</v>
      </c>
      <c r="BM167" s="169" t="s">
        <v>499</v>
      </c>
    </row>
    <row r="168" spans="2:65" s="1" customFormat="1" ht="16.5" customHeight="1" x14ac:dyDescent="0.2">
      <c r="B168" s="131"/>
      <c r="C168" s="170" t="s">
        <v>375</v>
      </c>
      <c r="D168" s="170" t="s">
        <v>275</v>
      </c>
      <c r="E168" s="171" t="s">
        <v>2960</v>
      </c>
      <c r="F168" s="172" t="s">
        <v>3198</v>
      </c>
      <c r="G168" s="173" t="s">
        <v>353</v>
      </c>
      <c r="H168" s="174">
        <v>1</v>
      </c>
      <c r="I168" s="175"/>
      <c r="J168" s="176">
        <f t="shared" si="15"/>
        <v>0</v>
      </c>
      <c r="K168" s="177"/>
      <c r="L168" s="178"/>
      <c r="M168" s="179" t="s">
        <v>1</v>
      </c>
      <c r="N168" s="180" t="s">
        <v>37</v>
      </c>
      <c r="P168" s="167">
        <f t="shared" si="16"/>
        <v>0</v>
      </c>
      <c r="Q168" s="167">
        <v>0</v>
      </c>
      <c r="R168" s="167">
        <f t="shared" si="17"/>
        <v>0</v>
      </c>
      <c r="S168" s="167">
        <v>0</v>
      </c>
      <c r="T168" s="168">
        <f t="shared" si="18"/>
        <v>0</v>
      </c>
      <c r="AR168" s="169" t="s">
        <v>270</v>
      </c>
      <c r="AT168" s="169" t="s">
        <v>275</v>
      </c>
      <c r="AU168" s="169" t="s">
        <v>78</v>
      </c>
      <c r="AY168" s="13" t="s">
        <v>239</v>
      </c>
      <c r="BE168" s="97">
        <f t="shared" si="19"/>
        <v>0</v>
      </c>
      <c r="BF168" s="97">
        <f t="shared" si="20"/>
        <v>0</v>
      </c>
      <c r="BG168" s="97">
        <f t="shared" si="21"/>
        <v>0</v>
      </c>
      <c r="BH168" s="97">
        <f t="shared" si="22"/>
        <v>0</v>
      </c>
      <c r="BI168" s="97">
        <f t="shared" si="23"/>
        <v>0</v>
      </c>
      <c r="BJ168" s="13" t="s">
        <v>83</v>
      </c>
      <c r="BK168" s="97">
        <f t="shared" si="24"/>
        <v>0</v>
      </c>
      <c r="BL168" s="13" t="s">
        <v>245</v>
      </c>
      <c r="BM168" s="169" t="s">
        <v>507</v>
      </c>
    </row>
    <row r="169" spans="2:65" s="1" customFormat="1" ht="16.5" customHeight="1" x14ac:dyDescent="0.2">
      <c r="B169" s="131"/>
      <c r="C169" s="158" t="s">
        <v>379</v>
      </c>
      <c r="D169" s="158" t="s">
        <v>241</v>
      </c>
      <c r="E169" s="159" t="s">
        <v>3199</v>
      </c>
      <c r="F169" s="160" t="s">
        <v>3200</v>
      </c>
      <c r="G169" s="161" t="s">
        <v>353</v>
      </c>
      <c r="H169" s="162">
        <v>1</v>
      </c>
      <c r="I169" s="163"/>
      <c r="J169" s="164">
        <f t="shared" si="15"/>
        <v>0</v>
      </c>
      <c r="K169" s="165"/>
      <c r="L169" s="30"/>
      <c r="M169" s="166" t="s">
        <v>1</v>
      </c>
      <c r="N169" s="130" t="s">
        <v>37</v>
      </c>
      <c r="P169" s="167">
        <f t="shared" si="16"/>
        <v>0</v>
      </c>
      <c r="Q169" s="167">
        <v>0</v>
      </c>
      <c r="R169" s="167">
        <f t="shared" si="17"/>
        <v>0</v>
      </c>
      <c r="S169" s="167">
        <v>0</v>
      </c>
      <c r="T169" s="168">
        <f t="shared" si="18"/>
        <v>0</v>
      </c>
      <c r="AR169" s="169" t="s">
        <v>245</v>
      </c>
      <c r="AT169" s="169" t="s">
        <v>241</v>
      </c>
      <c r="AU169" s="169" t="s">
        <v>78</v>
      </c>
      <c r="AY169" s="13" t="s">
        <v>239</v>
      </c>
      <c r="BE169" s="97">
        <f t="shared" si="19"/>
        <v>0</v>
      </c>
      <c r="BF169" s="97">
        <f t="shared" si="20"/>
        <v>0</v>
      </c>
      <c r="BG169" s="97">
        <f t="shared" si="21"/>
        <v>0</v>
      </c>
      <c r="BH169" s="97">
        <f t="shared" si="22"/>
        <v>0</v>
      </c>
      <c r="BI169" s="97">
        <f t="shared" si="23"/>
        <v>0</v>
      </c>
      <c r="BJ169" s="13" t="s">
        <v>83</v>
      </c>
      <c r="BK169" s="97">
        <f t="shared" si="24"/>
        <v>0</v>
      </c>
      <c r="BL169" s="13" t="s">
        <v>245</v>
      </c>
      <c r="BM169" s="169" t="s">
        <v>515</v>
      </c>
    </row>
    <row r="170" spans="2:65" s="1" customFormat="1" ht="16.5" customHeight="1" x14ac:dyDescent="0.2">
      <c r="B170" s="131"/>
      <c r="C170" s="158" t="s">
        <v>383</v>
      </c>
      <c r="D170" s="158" t="s">
        <v>241</v>
      </c>
      <c r="E170" s="159" t="s">
        <v>3078</v>
      </c>
      <c r="F170" s="160" t="s">
        <v>3079</v>
      </c>
      <c r="G170" s="161" t="s">
        <v>331</v>
      </c>
      <c r="H170" s="162">
        <v>130</v>
      </c>
      <c r="I170" s="163"/>
      <c r="J170" s="164">
        <f t="shared" si="15"/>
        <v>0</v>
      </c>
      <c r="K170" s="165"/>
      <c r="L170" s="30"/>
      <c r="M170" s="166" t="s">
        <v>1</v>
      </c>
      <c r="N170" s="130" t="s">
        <v>37</v>
      </c>
      <c r="P170" s="167">
        <f t="shared" si="16"/>
        <v>0</v>
      </c>
      <c r="Q170" s="167">
        <v>0</v>
      </c>
      <c r="R170" s="167">
        <f t="shared" si="17"/>
        <v>0</v>
      </c>
      <c r="S170" s="167">
        <v>0</v>
      </c>
      <c r="T170" s="168">
        <f t="shared" si="18"/>
        <v>0</v>
      </c>
      <c r="AR170" s="169" t="s">
        <v>245</v>
      </c>
      <c r="AT170" s="169" t="s">
        <v>241</v>
      </c>
      <c r="AU170" s="169" t="s">
        <v>78</v>
      </c>
      <c r="AY170" s="13" t="s">
        <v>239</v>
      </c>
      <c r="BE170" s="97">
        <f t="shared" si="19"/>
        <v>0</v>
      </c>
      <c r="BF170" s="97">
        <f t="shared" si="20"/>
        <v>0</v>
      </c>
      <c r="BG170" s="97">
        <f t="shared" si="21"/>
        <v>0</v>
      </c>
      <c r="BH170" s="97">
        <f t="shared" si="22"/>
        <v>0</v>
      </c>
      <c r="BI170" s="97">
        <f t="shared" si="23"/>
        <v>0</v>
      </c>
      <c r="BJ170" s="13" t="s">
        <v>83</v>
      </c>
      <c r="BK170" s="97">
        <f t="shared" si="24"/>
        <v>0</v>
      </c>
      <c r="BL170" s="13" t="s">
        <v>245</v>
      </c>
      <c r="BM170" s="169" t="s">
        <v>523</v>
      </c>
    </row>
    <row r="171" spans="2:65" s="1" customFormat="1" ht="24.2" customHeight="1" x14ac:dyDescent="0.2">
      <c r="B171" s="131"/>
      <c r="C171" s="158" t="s">
        <v>387</v>
      </c>
      <c r="D171" s="158" t="s">
        <v>241</v>
      </c>
      <c r="E171" s="159" t="s">
        <v>3080</v>
      </c>
      <c r="F171" s="160" t="s">
        <v>3081</v>
      </c>
      <c r="G171" s="161" t="s">
        <v>331</v>
      </c>
      <c r="H171" s="162">
        <v>130</v>
      </c>
      <c r="I171" s="163"/>
      <c r="J171" s="164">
        <f t="shared" si="15"/>
        <v>0</v>
      </c>
      <c r="K171" s="165"/>
      <c r="L171" s="30"/>
      <c r="M171" s="166" t="s">
        <v>1</v>
      </c>
      <c r="N171" s="130" t="s">
        <v>37</v>
      </c>
      <c r="P171" s="167">
        <f t="shared" si="16"/>
        <v>0</v>
      </c>
      <c r="Q171" s="167">
        <v>0</v>
      </c>
      <c r="R171" s="167">
        <f t="shared" si="17"/>
        <v>0</v>
      </c>
      <c r="S171" s="167">
        <v>0</v>
      </c>
      <c r="T171" s="168">
        <f t="shared" si="18"/>
        <v>0</v>
      </c>
      <c r="AR171" s="169" t="s">
        <v>245</v>
      </c>
      <c r="AT171" s="169" t="s">
        <v>241</v>
      </c>
      <c r="AU171" s="169" t="s">
        <v>78</v>
      </c>
      <c r="AY171" s="13" t="s">
        <v>239</v>
      </c>
      <c r="BE171" s="97">
        <f t="shared" si="19"/>
        <v>0</v>
      </c>
      <c r="BF171" s="97">
        <f t="shared" si="20"/>
        <v>0</v>
      </c>
      <c r="BG171" s="97">
        <f t="shared" si="21"/>
        <v>0</v>
      </c>
      <c r="BH171" s="97">
        <f t="shared" si="22"/>
        <v>0</v>
      </c>
      <c r="BI171" s="97">
        <f t="shared" si="23"/>
        <v>0</v>
      </c>
      <c r="BJ171" s="13" t="s">
        <v>83</v>
      </c>
      <c r="BK171" s="97">
        <f t="shared" si="24"/>
        <v>0</v>
      </c>
      <c r="BL171" s="13" t="s">
        <v>245</v>
      </c>
      <c r="BM171" s="169" t="s">
        <v>530</v>
      </c>
    </row>
    <row r="172" spans="2:65" s="1" customFormat="1" ht="24.2" customHeight="1" x14ac:dyDescent="0.2">
      <c r="B172" s="131"/>
      <c r="C172" s="158" t="s">
        <v>391</v>
      </c>
      <c r="D172" s="158" t="s">
        <v>241</v>
      </c>
      <c r="E172" s="159" t="s">
        <v>3084</v>
      </c>
      <c r="F172" s="160" t="s">
        <v>3085</v>
      </c>
      <c r="G172" s="161" t="s">
        <v>1082</v>
      </c>
      <c r="H172" s="199">
        <v>0.7</v>
      </c>
      <c r="I172" s="163"/>
      <c r="J172" s="164">
        <f t="shared" si="15"/>
        <v>0</v>
      </c>
      <c r="K172" s="165"/>
      <c r="L172" s="30"/>
      <c r="M172" s="166" t="s">
        <v>1</v>
      </c>
      <c r="N172" s="130" t="s">
        <v>37</v>
      </c>
      <c r="P172" s="167">
        <f t="shared" si="16"/>
        <v>0</v>
      </c>
      <c r="Q172" s="167">
        <v>0</v>
      </c>
      <c r="R172" s="167">
        <f t="shared" si="17"/>
        <v>0</v>
      </c>
      <c r="S172" s="167">
        <v>0</v>
      </c>
      <c r="T172" s="168">
        <f t="shared" si="18"/>
        <v>0</v>
      </c>
      <c r="AR172" s="169" t="s">
        <v>245</v>
      </c>
      <c r="AT172" s="169" t="s">
        <v>241</v>
      </c>
      <c r="AU172" s="169" t="s">
        <v>78</v>
      </c>
      <c r="AY172" s="13" t="s">
        <v>239</v>
      </c>
      <c r="BE172" s="97">
        <f t="shared" si="19"/>
        <v>0</v>
      </c>
      <c r="BF172" s="97">
        <f t="shared" si="20"/>
        <v>0</v>
      </c>
      <c r="BG172" s="97">
        <f t="shared" si="21"/>
        <v>0</v>
      </c>
      <c r="BH172" s="97">
        <f t="shared" si="22"/>
        <v>0</v>
      </c>
      <c r="BI172" s="97">
        <f t="shared" si="23"/>
        <v>0</v>
      </c>
      <c r="BJ172" s="13" t="s">
        <v>83</v>
      </c>
      <c r="BK172" s="97">
        <f t="shared" si="24"/>
        <v>0</v>
      </c>
      <c r="BL172" s="13" t="s">
        <v>245</v>
      </c>
      <c r="BM172" s="169" t="s">
        <v>537</v>
      </c>
    </row>
    <row r="173" spans="2:65" s="1" customFormat="1" ht="24.2" customHeight="1" x14ac:dyDescent="0.2">
      <c r="B173" s="131"/>
      <c r="C173" s="158" t="s">
        <v>395</v>
      </c>
      <c r="D173" s="158" t="s">
        <v>241</v>
      </c>
      <c r="E173" s="159" t="s">
        <v>3086</v>
      </c>
      <c r="F173" s="160" t="s">
        <v>2870</v>
      </c>
      <c r="G173" s="161" t="s">
        <v>1082</v>
      </c>
      <c r="H173" s="199">
        <v>0.75</v>
      </c>
      <c r="I173" s="163"/>
      <c r="J173" s="164">
        <f t="shared" si="15"/>
        <v>0</v>
      </c>
      <c r="K173" s="165"/>
      <c r="L173" s="30"/>
      <c r="M173" s="166" t="s">
        <v>1</v>
      </c>
      <c r="N173" s="130" t="s">
        <v>37</v>
      </c>
      <c r="P173" s="167">
        <f t="shared" si="16"/>
        <v>0</v>
      </c>
      <c r="Q173" s="167">
        <v>0</v>
      </c>
      <c r="R173" s="167">
        <f t="shared" si="17"/>
        <v>0</v>
      </c>
      <c r="S173" s="167">
        <v>0</v>
      </c>
      <c r="T173" s="168">
        <f t="shared" si="18"/>
        <v>0</v>
      </c>
      <c r="AR173" s="169" t="s">
        <v>245</v>
      </c>
      <c r="AT173" s="169" t="s">
        <v>241</v>
      </c>
      <c r="AU173" s="169" t="s">
        <v>78</v>
      </c>
      <c r="AY173" s="13" t="s">
        <v>239</v>
      </c>
      <c r="BE173" s="97">
        <f t="shared" si="19"/>
        <v>0</v>
      </c>
      <c r="BF173" s="97">
        <f t="shared" si="20"/>
        <v>0</v>
      </c>
      <c r="BG173" s="97">
        <f t="shared" si="21"/>
        <v>0</v>
      </c>
      <c r="BH173" s="97">
        <f t="shared" si="22"/>
        <v>0</v>
      </c>
      <c r="BI173" s="97">
        <f t="shared" si="23"/>
        <v>0</v>
      </c>
      <c r="BJ173" s="13" t="s">
        <v>83</v>
      </c>
      <c r="BK173" s="97">
        <f t="shared" si="24"/>
        <v>0</v>
      </c>
      <c r="BL173" s="13" t="s">
        <v>245</v>
      </c>
      <c r="BM173" s="169" t="s">
        <v>544</v>
      </c>
    </row>
    <row r="174" spans="2:65" s="11" customFormat="1" ht="25.9" customHeight="1" x14ac:dyDescent="0.2">
      <c r="B174" s="146"/>
      <c r="D174" s="147" t="s">
        <v>70</v>
      </c>
      <c r="E174" s="148" t="s">
        <v>3112</v>
      </c>
      <c r="F174" s="148" t="s">
        <v>2872</v>
      </c>
      <c r="I174" s="149"/>
      <c r="J174" s="150">
        <f>BK174</f>
        <v>0</v>
      </c>
      <c r="L174" s="146"/>
      <c r="M174" s="151"/>
      <c r="P174" s="152">
        <f>SUM(P175:P190)</f>
        <v>0</v>
      </c>
      <c r="R174" s="152">
        <f>SUM(R175:R190)</f>
        <v>0</v>
      </c>
      <c r="T174" s="153">
        <f>SUM(T175:T190)</f>
        <v>0</v>
      </c>
      <c r="AR174" s="147" t="s">
        <v>78</v>
      </c>
      <c r="AT174" s="154" t="s">
        <v>70</v>
      </c>
      <c r="AU174" s="154" t="s">
        <v>71</v>
      </c>
      <c r="AY174" s="147" t="s">
        <v>239</v>
      </c>
      <c r="BK174" s="155">
        <f>SUM(BK175:BK190)</f>
        <v>0</v>
      </c>
    </row>
    <row r="175" spans="2:65" s="1" customFormat="1" ht="24.2" customHeight="1" x14ac:dyDescent="0.2">
      <c r="B175" s="131"/>
      <c r="C175" s="170" t="s">
        <v>399</v>
      </c>
      <c r="D175" s="170" t="s">
        <v>275</v>
      </c>
      <c r="E175" s="171" t="s">
        <v>2963</v>
      </c>
      <c r="F175" s="172" t="s">
        <v>3201</v>
      </c>
      <c r="G175" s="173" t="s">
        <v>353</v>
      </c>
      <c r="H175" s="174">
        <v>1</v>
      </c>
      <c r="I175" s="175"/>
      <c r="J175" s="176">
        <f t="shared" ref="J175:J190" si="25">ROUND(I175*H175,2)</f>
        <v>0</v>
      </c>
      <c r="K175" s="177"/>
      <c r="L175" s="178"/>
      <c r="M175" s="179" t="s">
        <v>1</v>
      </c>
      <c r="N175" s="180" t="s">
        <v>37</v>
      </c>
      <c r="P175" s="167">
        <f t="shared" ref="P175:P190" si="26">O175*H175</f>
        <v>0</v>
      </c>
      <c r="Q175" s="167">
        <v>0</v>
      </c>
      <c r="R175" s="167">
        <f t="shared" ref="R175:R190" si="27">Q175*H175</f>
        <v>0</v>
      </c>
      <c r="S175" s="167">
        <v>0</v>
      </c>
      <c r="T175" s="168">
        <f t="shared" ref="T175:T190" si="28">S175*H175</f>
        <v>0</v>
      </c>
      <c r="AR175" s="169" t="s">
        <v>270</v>
      </c>
      <c r="AT175" s="169" t="s">
        <v>275</v>
      </c>
      <c r="AU175" s="169" t="s">
        <v>78</v>
      </c>
      <c r="AY175" s="13" t="s">
        <v>239</v>
      </c>
      <c r="BE175" s="97">
        <f t="shared" ref="BE175:BE190" si="29">IF(N175="základná",J175,0)</f>
        <v>0</v>
      </c>
      <c r="BF175" s="97">
        <f t="shared" ref="BF175:BF190" si="30">IF(N175="znížená",J175,0)</f>
        <v>0</v>
      </c>
      <c r="BG175" s="97">
        <f t="shared" ref="BG175:BG190" si="31">IF(N175="zákl. prenesená",J175,0)</f>
        <v>0</v>
      </c>
      <c r="BH175" s="97">
        <f t="shared" ref="BH175:BH190" si="32">IF(N175="zníž. prenesená",J175,0)</f>
        <v>0</v>
      </c>
      <c r="BI175" s="97">
        <f t="shared" ref="BI175:BI190" si="33">IF(N175="nulová",J175,0)</f>
        <v>0</v>
      </c>
      <c r="BJ175" s="13" t="s">
        <v>83</v>
      </c>
      <c r="BK175" s="97">
        <f t="shared" ref="BK175:BK190" si="34">ROUND(I175*H175,2)</f>
        <v>0</v>
      </c>
      <c r="BL175" s="13" t="s">
        <v>245</v>
      </c>
      <c r="BM175" s="169" t="s">
        <v>552</v>
      </c>
    </row>
    <row r="176" spans="2:65" s="1" customFormat="1" ht="24.2" customHeight="1" x14ac:dyDescent="0.2">
      <c r="B176" s="131"/>
      <c r="C176" s="158" t="s">
        <v>403</v>
      </c>
      <c r="D176" s="158" t="s">
        <v>241</v>
      </c>
      <c r="E176" s="159" t="s">
        <v>3153</v>
      </c>
      <c r="F176" s="160" t="s">
        <v>3154</v>
      </c>
      <c r="G176" s="161" t="s">
        <v>353</v>
      </c>
      <c r="H176" s="162">
        <v>1</v>
      </c>
      <c r="I176" s="163"/>
      <c r="J176" s="164">
        <f t="shared" si="25"/>
        <v>0</v>
      </c>
      <c r="K176" s="165"/>
      <c r="L176" s="30"/>
      <c r="M176" s="166" t="s">
        <v>1</v>
      </c>
      <c r="N176" s="130" t="s">
        <v>37</v>
      </c>
      <c r="P176" s="167">
        <f t="shared" si="26"/>
        <v>0</v>
      </c>
      <c r="Q176" s="167">
        <v>0</v>
      </c>
      <c r="R176" s="167">
        <f t="shared" si="27"/>
        <v>0</v>
      </c>
      <c r="S176" s="167">
        <v>0</v>
      </c>
      <c r="T176" s="168">
        <f t="shared" si="28"/>
        <v>0</v>
      </c>
      <c r="AR176" s="169" t="s">
        <v>245</v>
      </c>
      <c r="AT176" s="169" t="s">
        <v>241</v>
      </c>
      <c r="AU176" s="169" t="s">
        <v>78</v>
      </c>
      <c r="AY176" s="13" t="s">
        <v>239</v>
      </c>
      <c r="BE176" s="97">
        <f t="shared" si="29"/>
        <v>0</v>
      </c>
      <c r="BF176" s="97">
        <f t="shared" si="30"/>
        <v>0</v>
      </c>
      <c r="BG176" s="97">
        <f t="shared" si="31"/>
        <v>0</v>
      </c>
      <c r="BH176" s="97">
        <f t="shared" si="32"/>
        <v>0</v>
      </c>
      <c r="BI176" s="97">
        <f t="shared" si="33"/>
        <v>0</v>
      </c>
      <c r="BJ176" s="13" t="s">
        <v>83</v>
      </c>
      <c r="BK176" s="97">
        <f t="shared" si="34"/>
        <v>0</v>
      </c>
      <c r="BL176" s="13" t="s">
        <v>245</v>
      </c>
      <c r="BM176" s="169" t="s">
        <v>560</v>
      </c>
    </row>
    <row r="177" spans="2:65" s="1" customFormat="1" ht="24.2" customHeight="1" x14ac:dyDescent="0.2">
      <c r="B177" s="131"/>
      <c r="C177" s="170" t="s">
        <v>407</v>
      </c>
      <c r="D177" s="170" t="s">
        <v>275</v>
      </c>
      <c r="E177" s="171" t="s">
        <v>2969</v>
      </c>
      <c r="F177" s="172" t="s">
        <v>3202</v>
      </c>
      <c r="G177" s="173" t="s">
        <v>3156</v>
      </c>
      <c r="H177" s="174">
        <v>2</v>
      </c>
      <c r="I177" s="175"/>
      <c r="J177" s="176">
        <f t="shared" si="25"/>
        <v>0</v>
      </c>
      <c r="K177" s="177"/>
      <c r="L177" s="178"/>
      <c r="M177" s="179" t="s">
        <v>1</v>
      </c>
      <c r="N177" s="180" t="s">
        <v>37</v>
      </c>
      <c r="P177" s="167">
        <f t="shared" si="26"/>
        <v>0</v>
      </c>
      <c r="Q177" s="167">
        <v>0</v>
      </c>
      <c r="R177" s="167">
        <f t="shared" si="27"/>
        <v>0</v>
      </c>
      <c r="S177" s="167">
        <v>0</v>
      </c>
      <c r="T177" s="168">
        <f t="shared" si="28"/>
        <v>0</v>
      </c>
      <c r="AR177" s="169" t="s">
        <v>270</v>
      </c>
      <c r="AT177" s="169" t="s">
        <v>275</v>
      </c>
      <c r="AU177" s="169" t="s">
        <v>78</v>
      </c>
      <c r="AY177" s="13" t="s">
        <v>239</v>
      </c>
      <c r="BE177" s="97">
        <f t="shared" si="29"/>
        <v>0</v>
      </c>
      <c r="BF177" s="97">
        <f t="shared" si="30"/>
        <v>0</v>
      </c>
      <c r="BG177" s="97">
        <f t="shared" si="31"/>
        <v>0</v>
      </c>
      <c r="BH177" s="97">
        <f t="shared" si="32"/>
        <v>0</v>
      </c>
      <c r="BI177" s="97">
        <f t="shared" si="33"/>
        <v>0</v>
      </c>
      <c r="BJ177" s="13" t="s">
        <v>83</v>
      </c>
      <c r="BK177" s="97">
        <f t="shared" si="34"/>
        <v>0</v>
      </c>
      <c r="BL177" s="13" t="s">
        <v>245</v>
      </c>
      <c r="BM177" s="169" t="s">
        <v>568</v>
      </c>
    </row>
    <row r="178" spans="2:65" s="1" customFormat="1" ht="24.2" customHeight="1" x14ac:dyDescent="0.2">
      <c r="B178" s="131"/>
      <c r="C178" s="170" t="s">
        <v>411</v>
      </c>
      <c r="D178" s="170" t="s">
        <v>275</v>
      </c>
      <c r="E178" s="171" t="s">
        <v>2990</v>
      </c>
      <c r="F178" s="172" t="s">
        <v>3157</v>
      </c>
      <c r="G178" s="173" t="s">
        <v>3156</v>
      </c>
      <c r="H178" s="174">
        <v>2</v>
      </c>
      <c r="I178" s="175"/>
      <c r="J178" s="176">
        <f t="shared" si="25"/>
        <v>0</v>
      </c>
      <c r="K178" s="177"/>
      <c r="L178" s="178"/>
      <c r="M178" s="179" t="s">
        <v>1</v>
      </c>
      <c r="N178" s="180" t="s">
        <v>37</v>
      </c>
      <c r="P178" s="167">
        <f t="shared" si="26"/>
        <v>0</v>
      </c>
      <c r="Q178" s="167">
        <v>0</v>
      </c>
      <c r="R178" s="167">
        <f t="shared" si="27"/>
        <v>0</v>
      </c>
      <c r="S178" s="167">
        <v>0</v>
      </c>
      <c r="T178" s="168">
        <f t="shared" si="28"/>
        <v>0</v>
      </c>
      <c r="AR178" s="169" t="s">
        <v>270</v>
      </c>
      <c r="AT178" s="169" t="s">
        <v>275</v>
      </c>
      <c r="AU178" s="169" t="s">
        <v>78</v>
      </c>
      <c r="AY178" s="13" t="s">
        <v>239</v>
      </c>
      <c r="BE178" s="97">
        <f t="shared" si="29"/>
        <v>0</v>
      </c>
      <c r="BF178" s="97">
        <f t="shared" si="30"/>
        <v>0</v>
      </c>
      <c r="BG178" s="97">
        <f t="shared" si="31"/>
        <v>0</v>
      </c>
      <c r="BH178" s="97">
        <f t="shared" si="32"/>
        <v>0</v>
      </c>
      <c r="BI178" s="97">
        <f t="shared" si="33"/>
        <v>0</v>
      </c>
      <c r="BJ178" s="13" t="s">
        <v>83</v>
      </c>
      <c r="BK178" s="97">
        <f t="shared" si="34"/>
        <v>0</v>
      </c>
      <c r="BL178" s="13" t="s">
        <v>245</v>
      </c>
      <c r="BM178" s="169" t="s">
        <v>576</v>
      </c>
    </row>
    <row r="179" spans="2:65" s="1" customFormat="1" ht="24.2" customHeight="1" x14ac:dyDescent="0.2">
      <c r="B179" s="131"/>
      <c r="C179" s="158" t="s">
        <v>415</v>
      </c>
      <c r="D179" s="158" t="s">
        <v>241</v>
      </c>
      <c r="E179" s="159" t="s">
        <v>3158</v>
      </c>
      <c r="F179" s="160" t="s">
        <v>3159</v>
      </c>
      <c r="G179" s="161" t="s">
        <v>3156</v>
      </c>
      <c r="H179" s="162">
        <v>4</v>
      </c>
      <c r="I179" s="163"/>
      <c r="J179" s="164">
        <f t="shared" si="25"/>
        <v>0</v>
      </c>
      <c r="K179" s="165"/>
      <c r="L179" s="30"/>
      <c r="M179" s="166" t="s">
        <v>1</v>
      </c>
      <c r="N179" s="130" t="s">
        <v>37</v>
      </c>
      <c r="P179" s="167">
        <f t="shared" si="26"/>
        <v>0</v>
      </c>
      <c r="Q179" s="167">
        <v>0</v>
      </c>
      <c r="R179" s="167">
        <f t="shared" si="27"/>
        <v>0</v>
      </c>
      <c r="S179" s="167">
        <v>0</v>
      </c>
      <c r="T179" s="168">
        <f t="shared" si="28"/>
        <v>0</v>
      </c>
      <c r="AR179" s="169" t="s">
        <v>245</v>
      </c>
      <c r="AT179" s="169" t="s">
        <v>241</v>
      </c>
      <c r="AU179" s="169" t="s">
        <v>78</v>
      </c>
      <c r="AY179" s="13" t="s">
        <v>239</v>
      </c>
      <c r="BE179" s="97">
        <f t="shared" si="29"/>
        <v>0</v>
      </c>
      <c r="BF179" s="97">
        <f t="shared" si="30"/>
        <v>0</v>
      </c>
      <c r="BG179" s="97">
        <f t="shared" si="31"/>
        <v>0</v>
      </c>
      <c r="BH179" s="97">
        <f t="shared" si="32"/>
        <v>0</v>
      </c>
      <c r="BI179" s="97">
        <f t="shared" si="33"/>
        <v>0</v>
      </c>
      <c r="BJ179" s="13" t="s">
        <v>83</v>
      </c>
      <c r="BK179" s="97">
        <f t="shared" si="34"/>
        <v>0</v>
      </c>
      <c r="BL179" s="13" t="s">
        <v>245</v>
      </c>
      <c r="BM179" s="169" t="s">
        <v>584</v>
      </c>
    </row>
    <row r="180" spans="2:65" s="1" customFormat="1" ht="24.2" customHeight="1" x14ac:dyDescent="0.2">
      <c r="B180" s="131"/>
      <c r="C180" s="170" t="s">
        <v>419</v>
      </c>
      <c r="D180" s="170" t="s">
        <v>275</v>
      </c>
      <c r="E180" s="171" t="s">
        <v>2997</v>
      </c>
      <c r="F180" s="172" t="s">
        <v>3160</v>
      </c>
      <c r="G180" s="173" t="s">
        <v>353</v>
      </c>
      <c r="H180" s="174">
        <v>24</v>
      </c>
      <c r="I180" s="175"/>
      <c r="J180" s="176">
        <f t="shared" si="25"/>
        <v>0</v>
      </c>
      <c r="K180" s="177"/>
      <c r="L180" s="178"/>
      <c r="M180" s="179" t="s">
        <v>1</v>
      </c>
      <c r="N180" s="180" t="s">
        <v>37</v>
      </c>
      <c r="P180" s="167">
        <f t="shared" si="26"/>
        <v>0</v>
      </c>
      <c r="Q180" s="167">
        <v>0</v>
      </c>
      <c r="R180" s="167">
        <f t="shared" si="27"/>
        <v>0</v>
      </c>
      <c r="S180" s="167">
        <v>0</v>
      </c>
      <c r="T180" s="168">
        <f t="shared" si="28"/>
        <v>0</v>
      </c>
      <c r="AR180" s="169" t="s">
        <v>270</v>
      </c>
      <c r="AT180" s="169" t="s">
        <v>275</v>
      </c>
      <c r="AU180" s="169" t="s">
        <v>78</v>
      </c>
      <c r="AY180" s="13" t="s">
        <v>239</v>
      </c>
      <c r="BE180" s="97">
        <f t="shared" si="29"/>
        <v>0</v>
      </c>
      <c r="BF180" s="97">
        <f t="shared" si="30"/>
        <v>0</v>
      </c>
      <c r="BG180" s="97">
        <f t="shared" si="31"/>
        <v>0</v>
      </c>
      <c r="BH180" s="97">
        <f t="shared" si="32"/>
        <v>0</v>
      </c>
      <c r="BI180" s="97">
        <f t="shared" si="33"/>
        <v>0</v>
      </c>
      <c r="BJ180" s="13" t="s">
        <v>83</v>
      </c>
      <c r="BK180" s="97">
        <f t="shared" si="34"/>
        <v>0</v>
      </c>
      <c r="BL180" s="13" t="s">
        <v>245</v>
      </c>
      <c r="BM180" s="169" t="s">
        <v>592</v>
      </c>
    </row>
    <row r="181" spans="2:65" s="1" customFormat="1" ht="16.5" customHeight="1" x14ac:dyDescent="0.2">
      <c r="B181" s="131"/>
      <c r="C181" s="170" t="s">
        <v>423</v>
      </c>
      <c r="D181" s="170" t="s">
        <v>275</v>
      </c>
      <c r="E181" s="171" t="s">
        <v>2998</v>
      </c>
      <c r="F181" s="172" t="s">
        <v>3088</v>
      </c>
      <c r="G181" s="173" t="s">
        <v>353</v>
      </c>
      <c r="H181" s="174">
        <v>20</v>
      </c>
      <c r="I181" s="175"/>
      <c r="J181" s="176">
        <f t="shared" si="25"/>
        <v>0</v>
      </c>
      <c r="K181" s="177"/>
      <c r="L181" s="178"/>
      <c r="M181" s="179" t="s">
        <v>1</v>
      </c>
      <c r="N181" s="180" t="s">
        <v>37</v>
      </c>
      <c r="P181" s="167">
        <f t="shared" si="26"/>
        <v>0</v>
      </c>
      <c r="Q181" s="167">
        <v>0</v>
      </c>
      <c r="R181" s="167">
        <f t="shared" si="27"/>
        <v>0</v>
      </c>
      <c r="S181" s="167">
        <v>0</v>
      </c>
      <c r="T181" s="168">
        <f t="shared" si="28"/>
        <v>0</v>
      </c>
      <c r="AR181" s="169" t="s">
        <v>270</v>
      </c>
      <c r="AT181" s="169" t="s">
        <v>275</v>
      </c>
      <c r="AU181" s="169" t="s">
        <v>78</v>
      </c>
      <c r="AY181" s="13" t="s">
        <v>239</v>
      </c>
      <c r="BE181" s="97">
        <f t="shared" si="29"/>
        <v>0</v>
      </c>
      <c r="BF181" s="97">
        <f t="shared" si="30"/>
        <v>0</v>
      </c>
      <c r="BG181" s="97">
        <f t="shared" si="31"/>
        <v>0</v>
      </c>
      <c r="BH181" s="97">
        <f t="shared" si="32"/>
        <v>0</v>
      </c>
      <c r="BI181" s="97">
        <f t="shared" si="33"/>
        <v>0</v>
      </c>
      <c r="BJ181" s="13" t="s">
        <v>83</v>
      </c>
      <c r="BK181" s="97">
        <f t="shared" si="34"/>
        <v>0</v>
      </c>
      <c r="BL181" s="13" t="s">
        <v>245</v>
      </c>
      <c r="BM181" s="169" t="s">
        <v>600</v>
      </c>
    </row>
    <row r="182" spans="2:65" s="1" customFormat="1" ht="16.5" customHeight="1" x14ac:dyDescent="0.2">
      <c r="B182" s="131"/>
      <c r="C182" s="158" t="s">
        <v>427</v>
      </c>
      <c r="D182" s="158" t="s">
        <v>241</v>
      </c>
      <c r="E182" s="159" t="s">
        <v>3090</v>
      </c>
      <c r="F182" s="160" t="s">
        <v>3091</v>
      </c>
      <c r="G182" s="161" t="s">
        <v>353</v>
      </c>
      <c r="H182" s="162">
        <v>44</v>
      </c>
      <c r="I182" s="163"/>
      <c r="J182" s="164">
        <f t="shared" si="25"/>
        <v>0</v>
      </c>
      <c r="K182" s="165"/>
      <c r="L182" s="30"/>
      <c r="M182" s="166" t="s">
        <v>1</v>
      </c>
      <c r="N182" s="130" t="s">
        <v>37</v>
      </c>
      <c r="P182" s="167">
        <f t="shared" si="26"/>
        <v>0</v>
      </c>
      <c r="Q182" s="167">
        <v>0</v>
      </c>
      <c r="R182" s="167">
        <f t="shared" si="27"/>
        <v>0</v>
      </c>
      <c r="S182" s="167">
        <v>0</v>
      </c>
      <c r="T182" s="168">
        <f t="shared" si="28"/>
        <v>0</v>
      </c>
      <c r="AR182" s="169" t="s">
        <v>245</v>
      </c>
      <c r="AT182" s="169" t="s">
        <v>241</v>
      </c>
      <c r="AU182" s="169" t="s">
        <v>78</v>
      </c>
      <c r="AY182" s="13" t="s">
        <v>239</v>
      </c>
      <c r="BE182" s="97">
        <f t="shared" si="29"/>
        <v>0</v>
      </c>
      <c r="BF182" s="97">
        <f t="shared" si="30"/>
        <v>0</v>
      </c>
      <c r="BG182" s="97">
        <f t="shared" si="31"/>
        <v>0</v>
      </c>
      <c r="BH182" s="97">
        <f t="shared" si="32"/>
        <v>0</v>
      </c>
      <c r="BI182" s="97">
        <f t="shared" si="33"/>
        <v>0</v>
      </c>
      <c r="BJ182" s="13" t="s">
        <v>83</v>
      </c>
      <c r="BK182" s="97">
        <f t="shared" si="34"/>
        <v>0</v>
      </c>
      <c r="BL182" s="13" t="s">
        <v>245</v>
      </c>
      <c r="BM182" s="169" t="s">
        <v>608</v>
      </c>
    </row>
    <row r="183" spans="2:65" s="1" customFormat="1" ht="16.5" customHeight="1" x14ac:dyDescent="0.2">
      <c r="B183" s="131"/>
      <c r="C183" s="170" t="s">
        <v>431</v>
      </c>
      <c r="D183" s="170" t="s">
        <v>275</v>
      </c>
      <c r="E183" s="171" t="s">
        <v>3008</v>
      </c>
      <c r="F183" s="172" t="s">
        <v>3163</v>
      </c>
      <c r="G183" s="173" t="s">
        <v>353</v>
      </c>
      <c r="H183" s="174">
        <v>1</v>
      </c>
      <c r="I183" s="175"/>
      <c r="J183" s="176">
        <f t="shared" si="25"/>
        <v>0</v>
      </c>
      <c r="K183" s="177"/>
      <c r="L183" s="178"/>
      <c r="M183" s="179" t="s">
        <v>1</v>
      </c>
      <c r="N183" s="180" t="s">
        <v>37</v>
      </c>
      <c r="P183" s="167">
        <f t="shared" si="26"/>
        <v>0</v>
      </c>
      <c r="Q183" s="167">
        <v>0</v>
      </c>
      <c r="R183" s="167">
        <f t="shared" si="27"/>
        <v>0</v>
      </c>
      <c r="S183" s="167">
        <v>0</v>
      </c>
      <c r="T183" s="168">
        <f t="shared" si="28"/>
        <v>0</v>
      </c>
      <c r="AR183" s="169" t="s">
        <v>270</v>
      </c>
      <c r="AT183" s="169" t="s">
        <v>275</v>
      </c>
      <c r="AU183" s="169" t="s">
        <v>78</v>
      </c>
      <c r="AY183" s="13" t="s">
        <v>239</v>
      </c>
      <c r="BE183" s="97">
        <f t="shared" si="29"/>
        <v>0</v>
      </c>
      <c r="BF183" s="97">
        <f t="shared" si="30"/>
        <v>0</v>
      </c>
      <c r="BG183" s="97">
        <f t="shared" si="31"/>
        <v>0</v>
      </c>
      <c r="BH183" s="97">
        <f t="shared" si="32"/>
        <v>0</v>
      </c>
      <c r="BI183" s="97">
        <f t="shared" si="33"/>
        <v>0</v>
      </c>
      <c r="BJ183" s="13" t="s">
        <v>83</v>
      </c>
      <c r="BK183" s="97">
        <f t="shared" si="34"/>
        <v>0</v>
      </c>
      <c r="BL183" s="13" t="s">
        <v>245</v>
      </c>
      <c r="BM183" s="169" t="s">
        <v>616</v>
      </c>
    </row>
    <row r="184" spans="2:65" s="1" customFormat="1" ht="24.2" customHeight="1" x14ac:dyDescent="0.2">
      <c r="B184" s="131"/>
      <c r="C184" s="158" t="s">
        <v>435</v>
      </c>
      <c r="D184" s="158" t="s">
        <v>241</v>
      </c>
      <c r="E184" s="159" t="s">
        <v>3093</v>
      </c>
      <c r="F184" s="160" t="s">
        <v>3094</v>
      </c>
      <c r="G184" s="161" t="s">
        <v>353</v>
      </c>
      <c r="H184" s="162">
        <v>1</v>
      </c>
      <c r="I184" s="163"/>
      <c r="J184" s="164">
        <f t="shared" si="25"/>
        <v>0</v>
      </c>
      <c r="K184" s="165"/>
      <c r="L184" s="30"/>
      <c r="M184" s="166" t="s">
        <v>1</v>
      </c>
      <c r="N184" s="130" t="s">
        <v>37</v>
      </c>
      <c r="P184" s="167">
        <f t="shared" si="26"/>
        <v>0</v>
      </c>
      <c r="Q184" s="167">
        <v>0</v>
      </c>
      <c r="R184" s="167">
        <f t="shared" si="27"/>
        <v>0</v>
      </c>
      <c r="S184" s="167">
        <v>0</v>
      </c>
      <c r="T184" s="168">
        <f t="shared" si="28"/>
        <v>0</v>
      </c>
      <c r="AR184" s="169" t="s">
        <v>245</v>
      </c>
      <c r="AT184" s="169" t="s">
        <v>241</v>
      </c>
      <c r="AU184" s="169" t="s">
        <v>78</v>
      </c>
      <c r="AY184" s="13" t="s">
        <v>239</v>
      </c>
      <c r="BE184" s="97">
        <f t="shared" si="29"/>
        <v>0</v>
      </c>
      <c r="BF184" s="97">
        <f t="shared" si="30"/>
        <v>0</v>
      </c>
      <c r="BG184" s="97">
        <f t="shared" si="31"/>
        <v>0</v>
      </c>
      <c r="BH184" s="97">
        <f t="shared" si="32"/>
        <v>0</v>
      </c>
      <c r="BI184" s="97">
        <f t="shared" si="33"/>
        <v>0</v>
      </c>
      <c r="BJ184" s="13" t="s">
        <v>83</v>
      </c>
      <c r="BK184" s="97">
        <f t="shared" si="34"/>
        <v>0</v>
      </c>
      <c r="BL184" s="13" t="s">
        <v>245</v>
      </c>
      <c r="BM184" s="169" t="s">
        <v>624</v>
      </c>
    </row>
    <row r="185" spans="2:65" s="1" customFormat="1" ht="16.5" customHeight="1" x14ac:dyDescent="0.2">
      <c r="B185" s="131"/>
      <c r="C185" s="170" t="s">
        <v>439</v>
      </c>
      <c r="D185" s="170" t="s">
        <v>275</v>
      </c>
      <c r="E185" s="171" t="s">
        <v>3010</v>
      </c>
      <c r="F185" s="172" t="s">
        <v>3203</v>
      </c>
      <c r="G185" s="173" t="s">
        <v>353</v>
      </c>
      <c r="H185" s="174">
        <v>10</v>
      </c>
      <c r="I185" s="175"/>
      <c r="J185" s="176">
        <f t="shared" si="25"/>
        <v>0</v>
      </c>
      <c r="K185" s="177"/>
      <c r="L185" s="178"/>
      <c r="M185" s="179" t="s">
        <v>1</v>
      </c>
      <c r="N185" s="180" t="s">
        <v>37</v>
      </c>
      <c r="P185" s="167">
        <f t="shared" si="26"/>
        <v>0</v>
      </c>
      <c r="Q185" s="167">
        <v>0</v>
      </c>
      <c r="R185" s="167">
        <f t="shared" si="27"/>
        <v>0</v>
      </c>
      <c r="S185" s="167">
        <v>0</v>
      </c>
      <c r="T185" s="168">
        <f t="shared" si="28"/>
        <v>0</v>
      </c>
      <c r="AR185" s="169" t="s">
        <v>270</v>
      </c>
      <c r="AT185" s="169" t="s">
        <v>275</v>
      </c>
      <c r="AU185" s="169" t="s">
        <v>78</v>
      </c>
      <c r="AY185" s="13" t="s">
        <v>239</v>
      </c>
      <c r="BE185" s="97">
        <f t="shared" si="29"/>
        <v>0</v>
      </c>
      <c r="BF185" s="97">
        <f t="shared" si="30"/>
        <v>0</v>
      </c>
      <c r="BG185" s="97">
        <f t="shared" si="31"/>
        <v>0</v>
      </c>
      <c r="BH185" s="97">
        <f t="shared" si="32"/>
        <v>0</v>
      </c>
      <c r="BI185" s="97">
        <f t="shared" si="33"/>
        <v>0</v>
      </c>
      <c r="BJ185" s="13" t="s">
        <v>83</v>
      </c>
      <c r="BK185" s="97">
        <f t="shared" si="34"/>
        <v>0</v>
      </c>
      <c r="BL185" s="13" t="s">
        <v>245</v>
      </c>
      <c r="BM185" s="169" t="s">
        <v>632</v>
      </c>
    </row>
    <row r="186" spans="2:65" s="1" customFormat="1" ht="33" customHeight="1" x14ac:dyDescent="0.2">
      <c r="B186" s="131"/>
      <c r="C186" s="158" t="s">
        <v>443</v>
      </c>
      <c r="D186" s="158" t="s">
        <v>241</v>
      </c>
      <c r="E186" s="159" t="s">
        <v>3097</v>
      </c>
      <c r="F186" s="160" t="s">
        <v>3098</v>
      </c>
      <c r="G186" s="161" t="s">
        <v>353</v>
      </c>
      <c r="H186" s="162">
        <v>10</v>
      </c>
      <c r="I186" s="163"/>
      <c r="J186" s="164">
        <f t="shared" si="25"/>
        <v>0</v>
      </c>
      <c r="K186" s="165"/>
      <c r="L186" s="30"/>
      <c r="M186" s="166" t="s">
        <v>1</v>
      </c>
      <c r="N186" s="130" t="s">
        <v>37</v>
      </c>
      <c r="P186" s="167">
        <f t="shared" si="26"/>
        <v>0</v>
      </c>
      <c r="Q186" s="167">
        <v>0</v>
      </c>
      <c r="R186" s="167">
        <f t="shared" si="27"/>
        <v>0</v>
      </c>
      <c r="S186" s="167">
        <v>0</v>
      </c>
      <c r="T186" s="168">
        <f t="shared" si="28"/>
        <v>0</v>
      </c>
      <c r="AR186" s="169" t="s">
        <v>245</v>
      </c>
      <c r="AT186" s="169" t="s">
        <v>241</v>
      </c>
      <c r="AU186" s="169" t="s">
        <v>78</v>
      </c>
      <c r="AY186" s="13" t="s">
        <v>239</v>
      </c>
      <c r="BE186" s="97">
        <f t="shared" si="29"/>
        <v>0</v>
      </c>
      <c r="BF186" s="97">
        <f t="shared" si="30"/>
        <v>0</v>
      </c>
      <c r="BG186" s="97">
        <f t="shared" si="31"/>
        <v>0</v>
      </c>
      <c r="BH186" s="97">
        <f t="shared" si="32"/>
        <v>0</v>
      </c>
      <c r="BI186" s="97">
        <f t="shared" si="33"/>
        <v>0</v>
      </c>
      <c r="BJ186" s="13" t="s">
        <v>83</v>
      </c>
      <c r="BK186" s="97">
        <f t="shared" si="34"/>
        <v>0</v>
      </c>
      <c r="BL186" s="13" t="s">
        <v>245</v>
      </c>
      <c r="BM186" s="169" t="s">
        <v>640</v>
      </c>
    </row>
    <row r="187" spans="2:65" s="1" customFormat="1" ht="16.5" customHeight="1" x14ac:dyDescent="0.2">
      <c r="B187" s="131"/>
      <c r="C187" s="170" t="s">
        <v>447</v>
      </c>
      <c r="D187" s="170" t="s">
        <v>275</v>
      </c>
      <c r="E187" s="171" t="s">
        <v>3014</v>
      </c>
      <c r="F187" s="172" t="s">
        <v>3167</v>
      </c>
      <c r="G187" s="173" t="s">
        <v>353</v>
      </c>
      <c r="H187" s="174">
        <v>1</v>
      </c>
      <c r="I187" s="175"/>
      <c r="J187" s="176">
        <f t="shared" si="25"/>
        <v>0</v>
      </c>
      <c r="K187" s="177"/>
      <c r="L187" s="178"/>
      <c r="M187" s="179" t="s">
        <v>1</v>
      </c>
      <c r="N187" s="180" t="s">
        <v>37</v>
      </c>
      <c r="P187" s="167">
        <f t="shared" si="26"/>
        <v>0</v>
      </c>
      <c r="Q187" s="167">
        <v>0</v>
      </c>
      <c r="R187" s="167">
        <f t="shared" si="27"/>
        <v>0</v>
      </c>
      <c r="S187" s="167">
        <v>0</v>
      </c>
      <c r="T187" s="168">
        <f t="shared" si="28"/>
        <v>0</v>
      </c>
      <c r="AR187" s="169" t="s">
        <v>270</v>
      </c>
      <c r="AT187" s="169" t="s">
        <v>275</v>
      </c>
      <c r="AU187" s="169" t="s">
        <v>78</v>
      </c>
      <c r="AY187" s="13" t="s">
        <v>239</v>
      </c>
      <c r="BE187" s="97">
        <f t="shared" si="29"/>
        <v>0</v>
      </c>
      <c r="BF187" s="97">
        <f t="shared" si="30"/>
        <v>0</v>
      </c>
      <c r="BG187" s="97">
        <f t="shared" si="31"/>
        <v>0</v>
      </c>
      <c r="BH187" s="97">
        <f t="shared" si="32"/>
        <v>0</v>
      </c>
      <c r="BI187" s="97">
        <f t="shared" si="33"/>
        <v>0</v>
      </c>
      <c r="BJ187" s="13" t="s">
        <v>83</v>
      </c>
      <c r="BK187" s="97">
        <f t="shared" si="34"/>
        <v>0</v>
      </c>
      <c r="BL187" s="13" t="s">
        <v>245</v>
      </c>
      <c r="BM187" s="169" t="s">
        <v>648</v>
      </c>
    </row>
    <row r="188" spans="2:65" s="1" customFormat="1" ht="16.5" customHeight="1" x14ac:dyDescent="0.2">
      <c r="B188" s="131"/>
      <c r="C188" s="158" t="s">
        <v>451</v>
      </c>
      <c r="D188" s="158" t="s">
        <v>241</v>
      </c>
      <c r="E188" s="159" t="s">
        <v>2893</v>
      </c>
      <c r="F188" s="160" t="s">
        <v>2907</v>
      </c>
      <c r="G188" s="161" t="s">
        <v>353</v>
      </c>
      <c r="H188" s="162">
        <v>1</v>
      </c>
      <c r="I188" s="163"/>
      <c r="J188" s="164">
        <f t="shared" si="25"/>
        <v>0</v>
      </c>
      <c r="K188" s="165"/>
      <c r="L188" s="30"/>
      <c r="M188" s="166" t="s">
        <v>1</v>
      </c>
      <c r="N188" s="130" t="s">
        <v>37</v>
      </c>
      <c r="P188" s="167">
        <f t="shared" si="26"/>
        <v>0</v>
      </c>
      <c r="Q188" s="167">
        <v>0</v>
      </c>
      <c r="R188" s="167">
        <f t="shared" si="27"/>
        <v>0</v>
      </c>
      <c r="S188" s="167">
        <v>0</v>
      </c>
      <c r="T188" s="168">
        <f t="shared" si="28"/>
        <v>0</v>
      </c>
      <c r="AR188" s="169" t="s">
        <v>245</v>
      </c>
      <c r="AT188" s="169" t="s">
        <v>241</v>
      </c>
      <c r="AU188" s="169" t="s">
        <v>78</v>
      </c>
      <c r="AY188" s="13" t="s">
        <v>239</v>
      </c>
      <c r="BE188" s="97">
        <f t="shared" si="29"/>
        <v>0</v>
      </c>
      <c r="BF188" s="97">
        <f t="shared" si="30"/>
        <v>0</v>
      </c>
      <c r="BG188" s="97">
        <f t="shared" si="31"/>
        <v>0</v>
      </c>
      <c r="BH188" s="97">
        <f t="shared" si="32"/>
        <v>0</v>
      </c>
      <c r="BI188" s="97">
        <f t="shared" si="33"/>
        <v>0</v>
      </c>
      <c r="BJ188" s="13" t="s">
        <v>83</v>
      </c>
      <c r="BK188" s="97">
        <f t="shared" si="34"/>
        <v>0</v>
      </c>
      <c r="BL188" s="13" t="s">
        <v>245</v>
      </c>
      <c r="BM188" s="169" t="s">
        <v>656</v>
      </c>
    </row>
    <row r="189" spans="2:65" s="1" customFormat="1" ht="24.2" customHeight="1" x14ac:dyDescent="0.2">
      <c r="B189" s="131"/>
      <c r="C189" s="158" t="s">
        <v>455</v>
      </c>
      <c r="D189" s="158" t="s">
        <v>241</v>
      </c>
      <c r="E189" s="159" t="s">
        <v>2908</v>
      </c>
      <c r="F189" s="160" t="s">
        <v>2909</v>
      </c>
      <c r="G189" s="161" t="s">
        <v>1082</v>
      </c>
      <c r="H189" s="199">
        <v>0.3</v>
      </c>
      <c r="I189" s="163"/>
      <c r="J189" s="164">
        <f t="shared" si="25"/>
        <v>0</v>
      </c>
      <c r="K189" s="165"/>
      <c r="L189" s="30"/>
      <c r="M189" s="166" t="s">
        <v>1</v>
      </c>
      <c r="N189" s="130" t="s">
        <v>37</v>
      </c>
      <c r="P189" s="167">
        <f t="shared" si="26"/>
        <v>0</v>
      </c>
      <c r="Q189" s="167">
        <v>0</v>
      </c>
      <c r="R189" s="167">
        <f t="shared" si="27"/>
        <v>0</v>
      </c>
      <c r="S189" s="167">
        <v>0</v>
      </c>
      <c r="T189" s="168">
        <f t="shared" si="28"/>
        <v>0</v>
      </c>
      <c r="AR189" s="169" t="s">
        <v>245</v>
      </c>
      <c r="AT189" s="169" t="s">
        <v>241</v>
      </c>
      <c r="AU189" s="169" t="s">
        <v>78</v>
      </c>
      <c r="AY189" s="13" t="s">
        <v>239</v>
      </c>
      <c r="BE189" s="97">
        <f t="shared" si="29"/>
        <v>0</v>
      </c>
      <c r="BF189" s="97">
        <f t="shared" si="30"/>
        <v>0</v>
      </c>
      <c r="BG189" s="97">
        <f t="shared" si="31"/>
        <v>0</v>
      </c>
      <c r="BH189" s="97">
        <f t="shared" si="32"/>
        <v>0</v>
      </c>
      <c r="BI189" s="97">
        <f t="shared" si="33"/>
        <v>0</v>
      </c>
      <c r="BJ189" s="13" t="s">
        <v>83</v>
      </c>
      <c r="BK189" s="97">
        <f t="shared" si="34"/>
        <v>0</v>
      </c>
      <c r="BL189" s="13" t="s">
        <v>245</v>
      </c>
      <c r="BM189" s="169" t="s">
        <v>664</v>
      </c>
    </row>
    <row r="190" spans="2:65" s="1" customFormat="1" ht="24.2" customHeight="1" x14ac:dyDescent="0.2">
      <c r="B190" s="131"/>
      <c r="C190" s="158" t="s">
        <v>459</v>
      </c>
      <c r="D190" s="158" t="s">
        <v>241</v>
      </c>
      <c r="E190" s="159" t="s">
        <v>2910</v>
      </c>
      <c r="F190" s="160" t="s">
        <v>2870</v>
      </c>
      <c r="G190" s="161" t="s">
        <v>1082</v>
      </c>
      <c r="H190" s="199">
        <v>0.3</v>
      </c>
      <c r="I190" s="163"/>
      <c r="J190" s="164">
        <f t="shared" si="25"/>
        <v>0</v>
      </c>
      <c r="K190" s="165"/>
      <c r="L190" s="30"/>
      <c r="M190" s="182" t="s">
        <v>1</v>
      </c>
      <c r="N190" s="183" t="s">
        <v>37</v>
      </c>
      <c r="O190" s="184"/>
      <c r="P190" s="185">
        <f t="shared" si="26"/>
        <v>0</v>
      </c>
      <c r="Q190" s="185">
        <v>0</v>
      </c>
      <c r="R190" s="185">
        <f t="shared" si="27"/>
        <v>0</v>
      </c>
      <c r="S190" s="185">
        <v>0</v>
      </c>
      <c r="T190" s="186">
        <f t="shared" si="28"/>
        <v>0</v>
      </c>
      <c r="AR190" s="169" t="s">
        <v>245</v>
      </c>
      <c r="AT190" s="169" t="s">
        <v>241</v>
      </c>
      <c r="AU190" s="169" t="s">
        <v>78</v>
      </c>
      <c r="AY190" s="13" t="s">
        <v>239</v>
      </c>
      <c r="BE190" s="97">
        <f t="shared" si="29"/>
        <v>0</v>
      </c>
      <c r="BF190" s="97">
        <f t="shared" si="30"/>
        <v>0</v>
      </c>
      <c r="BG190" s="97">
        <f t="shared" si="31"/>
        <v>0</v>
      </c>
      <c r="BH190" s="97">
        <f t="shared" si="32"/>
        <v>0</v>
      </c>
      <c r="BI190" s="97">
        <f t="shared" si="33"/>
        <v>0</v>
      </c>
      <c r="BJ190" s="13" t="s">
        <v>83</v>
      </c>
      <c r="BK190" s="97">
        <f t="shared" si="34"/>
        <v>0</v>
      </c>
      <c r="BL190" s="13" t="s">
        <v>245</v>
      </c>
      <c r="BM190" s="169" t="s">
        <v>672</v>
      </c>
    </row>
    <row r="191" spans="2:65" s="1" customFormat="1" ht="6.95" customHeight="1" x14ac:dyDescent="0.2">
      <c r="B191" s="45"/>
      <c r="C191" s="46"/>
      <c r="D191" s="46"/>
      <c r="E191" s="46"/>
      <c r="F191" s="46"/>
      <c r="G191" s="46"/>
      <c r="H191" s="46"/>
      <c r="I191" s="46"/>
      <c r="J191" s="46"/>
      <c r="K191" s="46"/>
      <c r="L191" s="30"/>
    </row>
  </sheetData>
  <autoFilter ref="C132:K190" xr:uid="{00000000-0009-0000-0000-000015000000}"/>
  <mergeCells count="17">
    <mergeCell ref="L2:V2"/>
    <mergeCell ref="D107:F107"/>
    <mergeCell ref="D108:F108"/>
    <mergeCell ref="D109:F109"/>
    <mergeCell ref="E121:H121"/>
    <mergeCell ref="E85:H85"/>
    <mergeCell ref="E87:H87"/>
    <mergeCell ref="E89:H89"/>
    <mergeCell ref="D105:F105"/>
    <mergeCell ref="D106:F106"/>
    <mergeCell ref="E7:H7"/>
    <mergeCell ref="E9:H9"/>
    <mergeCell ref="E11:H11"/>
    <mergeCell ref="E20:H20"/>
    <mergeCell ref="E29:H29"/>
    <mergeCell ref="E125:H125"/>
    <mergeCell ref="E123:H123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BM209"/>
  <sheetViews>
    <sheetView showGridLines="0" topLeftCell="A138" workbookViewId="0">
      <selection activeCell="H152" sqref="H152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3" t="s">
        <v>126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4587</v>
      </c>
      <c r="L4" s="16"/>
      <c r="M4" s="103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14</v>
      </c>
      <c r="L6" s="16"/>
    </row>
    <row r="7" spans="2:46" ht="16.5" customHeight="1" x14ac:dyDescent="0.2">
      <c r="B7" s="16"/>
      <c r="E7" s="259" t="str">
        <f>'Rekapitulácia stavby'!K6</f>
        <v>KFA - Košická futbalová aréna II. a III. etapa</v>
      </c>
      <c r="F7" s="261"/>
      <c r="G7" s="261"/>
      <c r="H7" s="261"/>
      <c r="L7" s="16"/>
    </row>
    <row r="8" spans="2:46" ht="12" customHeight="1" x14ac:dyDescent="0.2">
      <c r="B8" s="16"/>
      <c r="D8" s="23" t="s">
        <v>180</v>
      </c>
      <c r="L8" s="16"/>
    </row>
    <row r="9" spans="2:46" s="1" customFormat="1" ht="16.5" customHeight="1" x14ac:dyDescent="0.2">
      <c r="B9" s="30"/>
      <c r="E9" s="259" t="s">
        <v>181</v>
      </c>
      <c r="F9" s="257"/>
      <c r="G9" s="257"/>
      <c r="H9" s="257"/>
      <c r="L9" s="30"/>
    </row>
    <row r="10" spans="2:46" s="1" customFormat="1" ht="12" customHeight="1" x14ac:dyDescent="0.2">
      <c r="B10" s="30"/>
      <c r="D10" s="23" t="s">
        <v>182</v>
      </c>
      <c r="L10" s="30"/>
    </row>
    <row r="11" spans="2:46" s="1" customFormat="1" ht="16.5" customHeight="1" x14ac:dyDescent="0.2">
      <c r="B11" s="30"/>
      <c r="E11" s="226" t="s">
        <v>3204</v>
      </c>
      <c r="F11" s="257"/>
      <c r="G11" s="257"/>
      <c r="H11" s="257"/>
      <c r="L11" s="30"/>
    </row>
    <row r="12" spans="2:46" s="1" customFormat="1" x14ac:dyDescent="0.2">
      <c r="B12" s="30"/>
      <c r="L12" s="30"/>
    </row>
    <row r="13" spans="2:46" s="1" customFormat="1" ht="12" customHeight="1" x14ac:dyDescent="0.2">
      <c r="B13" s="30"/>
      <c r="D13" s="23" t="s">
        <v>15</v>
      </c>
      <c r="F13" s="21" t="s">
        <v>1</v>
      </c>
      <c r="I13" s="23" t="s">
        <v>16</v>
      </c>
      <c r="J13" s="21" t="s">
        <v>1</v>
      </c>
      <c r="L13" s="30"/>
    </row>
    <row r="14" spans="2:46" s="1" customFormat="1" ht="12" customHeight="1" x14ac:dyDescent="0.2">
      <c r="B14" s="30"/>
      <c r="D14" s="23" t="s">
        <v>17</v>
      </c>
      <c r="F14" s="21" t="s">
        <v>18</v>
      </c>
      <c r="I14" s="23" t="s">
        <v>19</v>
      </c>
      <c r="J14" s="53" t="str">
        <f>'Rekapitulácia stavby'!AN8</f>
        <v>4.10.2022 - REV05</v>
      </c>
      <c r="L14" s="30"/>
    </row>
    <row r="15" spans="2:46" s="1" customFormat="1" ht="10.9" customHeight="1" x14ac:dyDescent="0.2">
      <c r="B15" s="30"/>
      <c r="L15" s="30"/>
    </row>
    <row r="16" spans="2:46" s="1" customFormat="1" ht="12" customHeight="1" x14ac:dyDescent="0.2">
      <c r="B16" s="30"/>
      <c r="D16" s="23" t="s">
        <v>20</v>
      </c>
      <c r="I16" s="23" t="s">
        <v>21</v>
      </c>
      <c r="J16" s="21" t="str">
        <f>IF('Rekapitulácia stavby'!AN10="","",'Rekapitulácia stavby'!AN10)</f>
        <v/>
      </c>
      <c r="L16" s="30"/>
    </row>
    <row r="17" spans="2:12" s="1" customFormat="1" ht="18" customHeight="1" x14ac:dyDescent="0.2">
      <c r="B17" s="30"/>
      <c r="E17" s="21" t="str">
        <f>IF('Rekapitulácia stavby'!E11="","",'Rekapitulácia stavby'!E11)</f>
        <v xml:space="preserve"> </v>
      </c>
      <c r="I17" s="23" t="s">
        <v>22</v>
      </c>
      <c r="J17" s="21" t="str">
        <f>IF('Rekapitulácia stavby'!AN11="","",'Rekapitulácia stavby'!AN11)</f>
        <v/>
      </c>
      <c r="L17" s="30"/>
    </row>
    <row r="18" spans="2:12" s="1" customFormat="1" ht="6.95" customHeight="1" x14ac:dyDescent="0.2">
      <c r="B18" s="30"/>
      <c r="L18" s="30"/>
    </row>
    <row r="19" spans="2:12" s="1" customFormat="1" ht="12" customHeight="1" x14ac:dyDescent="0.2">
      <c r="B19" s="30"/>
      <c r="D19" s="23" t="s">
        <v>23</v>
      </c>
      <c r="I19" s="23" t="s">
        <v>21</v>
      </c>
      <c r="J19" s="24" t="str">
        <f>'Rekapitulácia stavby'!AN13</f>
        <v>Vyplň údaj</v>
      </c>
      <c r="L19" s="30"/>
    </row>
    <row r="20" spans="2:12" s="1" customFormat="1" ht="18" customHeight="1" x14ac:dyDescent="0.2">
      <c r="B20" s="30"/>
      <c r="E20" s="258" t="str">
        <f>'Rekapitulácia stavby'!E14</f>
        <v>Vyplň údaj</v>
      </c>
      <c r="F20" s="248"/>
      <c r="G20" s="248"/>
      <c r="H20" s="248"/>
      <c r="I20" s="23" t="s">
        <v>22</v>
      </c>
      <c r="J20" s="24" t="str">
        <f>'Rekapitulácia stavby'!AN14</f>
        <v>Vyplň údaj</v>
      </c>
      <c r="L20" s="30"/>
    </row>
    <row r="21" spans="2:12" s="1" customFormat="1" ht="6.95" customHeight="1" x14ac:dyDescent="0.2">
      <c r="B21" s="30"/>
      <c r="L21" s="30"/>
    </row>
    <row r="22" spans="2:12" s="1" customFormat="1" ht="12" customHeight="1" x14ac:dyDescent="0.2">
      <c r="B22" s="30"/>
      <c r="D22" s="23" t="s">
        <v>25</v>
      </c>
      <c r="I22" s="23" t="s">
        <v>21</v>
      </c>
      <c r="J22" s="21" t="str">
        <f>IF('Rekapitulácia stavby'!AN16="","",'Rekapitulácia stavby'!AN16)</f>
        <v/>
      </c>
      <c r="L22" s="30"/>
    </row>
    <row r="23" spans="2:12" s="1" customFormat="1" ht="18" customHeight="1" x14ac:dyDescent="0.2">
      <c r="B23" s="30"/>
      <c r="E23" s="21" t="str">
        <f>IF('Rekapitulácia stavby'!E17="","",'Rekapitulácia stavby'!E17)</f>
        <v>HESCON,s.r.o.</v>
      </c>
      <c r="I23" s="23" t="s">
        <v>22</v>
      </c>
      <c r="J23" s="21" t="str">
        <f>IF('Rekapitulácia stavby'!AN17="","",'Rekapitulácia stavby'!AN17)</f>
        <v/>
      </c>
      <c r="L23" s="30"/>
    </row>
    <row r="24" spans="2:12" s="1" customFormat="1" ht="6.95" customHeight="1" x14ac:dyDescent="0.2">
      <c r="B24" s="30"/>
      <c r="L24" s="30"/>
    </row>
    <row r="25" spans="2:12" s="1" customFormat="1" ht="12" customHeight="1" x14ac:dyDescent="0.2">
      <c r="B25" s="30"/>
      <c r="D25" s="23" t="s">
        <v>27</v>
      </c>
      <c r="I25" s="23" t="s">
        <v>21</v>
      </c>
      <c r="J25" s="21" t="str">
        <f>IF('Rekapitulácia stavby'!AN19="","",'Rekapitulácia stavby'!AN19)</f>
        <v/>
      </c>
      <c r="L25" s="30"/>
    </row>
    <row r="26" spans="2:12" s="1" customFormat="1" ht="18" customHeight="1" x14ac:dyDescent="0.2">
      <c r="B26" s="30"/>
      <c r="E26" s="21" t="str">
        <f>IF('Rekapitulácia stavby'!E20="","",'Rekapitulácia stavby'!E20)</f>
        <v xml:space="preserve"> </v>
      </c>
      <c r="I26" s="23" t="s">
        <v>22</v>
      </c>
      <c r="J26" s="21" t="str">
        <f>IF('Rekapitulácia stavby'!AN20="","",'Rekapitulácia stavby'!AN20)</f>
        <v/>
      </c>
      <c r="L26" s="30"/>
    </row>
    <row r="27" spans="2:12" s="1" customFormat="1" ht="6.95" customHeight="1" x14ac:dyDescent="0.2">
      <c r="B27" s="30"/>
      <c r="L27" s="30"/>
    </row>
    <row r="28" spans="2:12" s="1" customFormat="1" ht="12" customHeight="1" x14ac:dyDescent="0.2">
      <c r="B28" s="30"/>
      <c r="D28" s="23" t="s">
        <v>28</v>
      </c>
      <c r="L28" s="30"/>
    </row>
    <row r="29" spans="2:12" s="7" customFormat="1" ht="16.5" customHeight="1" x14ac:dyDescent="0.2">
      <c r="B29" s="104"/>
      <c r="E29" s="251" t="s">
        <v>1</v>
      </c>
      <c r="F29" s="251"/>
      <c r="G29" s="251"/>
      <c r="H29" s="251"/>
      <c r="L29" s="104"/>
    </row>
    <row r="30" spans="2:12" s="1" customFormat="1" ht="6.95" customHeight="1" x14ac:dyDescent="0.2">
      <c r="B30" s="30"/>
      <c r="L30" s="30"/>
    </row>
    <row r="31" spans="2:12" s="1" customFormat="1" ht="6.95" customHeight="1" x14ac:dyDescent="0.2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5" customHeight="1" x14ac:dyDescent="0.2">
      <c r="B32" s="30"/>
      <c r="D32" s="21" t="s">
        <v>187</v>
      </c>
      <c r="J32" s="29">
        <f>J98</f>
        <v>0</v>
      </c>
      <c r="L32" s="30"/>
    </row>
    <row r="33" spans="2:12" s="1" customFormat="1" ht="14.45" customHeight="1" x14ac:dyDescent="0.2">
      <c r="B33" s="30"/>
      <c r="D33" s="28" t="s">
        <v>174</v>
      </c>
      <c r="J33" s="29">
        <f>J104</f>
        <v>0</v>
      </c>
      <c r="L33" s="30"/>
    </row>
    <row r="34" spans="2:12" s="1" customFormat="1" ht="25.35" customHeight="1" x14ac:dyDescent="0.2">
      <c r="B34" s="30"/>
      <c r="D34" s="105" t="s">
        <v>31</v>
      </c>
      <c r="J34" s="66">
        <f>ROUND(J32 + J33, 2)</f>
        <v>0</v>
      </c>
      <c r="L34" s="30"/>
    </row>
    <row r="35" spans="2:12" s="1" customFormat="1" ht="6.95" customHeight="1" x14ac:dyDescent="0.2">
      <c r="B35" s="30"/>
      <c r="D35" s="54"/>
      <c r="E35" s="54"/>
      <c r="F35" s="54"/>
      <c r="G35" s="54"/>
      <c r="H35" s="54"/>
      <c r="I35" s="54"/>
      <c r="J35" s="54"/>
      <c r="K35" s="54"/>
      <c r="L35" s="30"/>
    </row>
    <row r="36" spans="2:12" s="1" customFormat="1" ht="14.45" customHeight="1" x14ac:dyDescent="0.2">
      <c r="B36" s="30"/>
      <c r="F36" s="33" t="s">
        <v>33</v>
      </c>
      <c r="I36" s="33" t="s">
        <v>32</v>
      </c>
      <c r="J36" s="33" t="s">
        <v>34</v>
      </c>
      <c r="L36" s="30"/>
    </row>
    <row r="37" spans="2:12" s="1" customFormat="1" ht="14.45" customHeight="1" x14ac:dyDescent="0.2">
      <c r="B37" s="30"/>
      <c r="D37" s="106" t="s">
        <v>35</v>
      </c>
      <c r="E37" s="35" t="s">
        <v>36</v>
      </c>
      <c r="F37" s="107">
        <f>ROUND((SUM(BE104:BE111) + SUM(BE133:BE208)),  2)</f>
        <v>0</v>
      </c>
      <c r="G37" s="108"/>
      <c r="H37" s="108"/>
      <c r="I37" s="109">
        <v>0.2</v>
      </c>
      <c r="J37" s="107">
        <f>ROUND(((SUM(BE104:BE111) + SUM(BE133:BE208))*I37),  2)</f>
        <v>0</v>
      </c>
      <c r="L37" s="30"/>
    </row>
    <row r="38" spans="2:12" s="1" customFormat="1" ht="14.45" customHeight="1" x14ac:dyDescent="0.2">
      <c r="B38" s="30"/>
      <c r="E38" s="35" t="s">
        <v>37</v>
      </c>
      <c r="F38" s="107">
        <f>ROUND((SUM(BF104:BF111) + SUM(BF133:BF208)),  2)</f>
        <v>0</v>
      </c>
      <c r="G38" s="108"/>
      <c r="H38" s="108"/>
      <c r="I38" s="109">
        <v>0.2</v>
      </c>
      <c r="J38" s="107">
        <f>ROUND(((SUM(BF104:BF111) + SUM(BF133:BF208))*I38),  2)</f>
        <v>0</v>
      </c>
      <c r="L38" s="30"/>
    </row>
    <row r="39" spans="2:12" s="1" customFormat="1" ht="14.45" hidden="1" customHeight="1" x14ac:dyDescent="0.2">
      <c r="B39" s="30"/>
      <c r="E39" s="23" t="s">
        <v>38</v>
      </c>
      <c r="F39" s="86">
        <f>ROUND((SUM(BG104:BG111) + SUM(BG133:BG208)),  2)</f>
        <v>0</v>
      </c>
      <c r="I39" s="110">
        <v>0.2</v>
      </c>
      <c r="J39" s="86">
        <f>0</f>
        <v>0</v>
      </c>
      <c r="L39" s="30"/>
    </row>
    <row r="40" spans="2:12" s="1" customFormat="1" ht="14.45" hidden="1" customHeight="1" x14ac:dyDescent="0.2">
      <c r="B40" s="30"/>
      <c r="E40" s="23" t="s">
        <v>39</v>
      </c>
      <c r="F40" s="86">
        <f>ROUND((SUM(BH104:BH111) + SUM(BH133:BH208)),  2)</f>
        <v>0</v>
      </c>
      <c r="I40" s="110">
        <v>0.2</v>
      </c>
      <c r="J40" s="86">
        <f>0</f>
        <v>0</v>
      </c>
      <c r="L40" s="30"/>
    </row>
    <row r="41" spans="2:12" s="1" customFormat="1" ht="14.45" hidden="1" customHeight="1" x14ac:dyDescent="0.2">
      <c r="B41" s="30"/>
      <c r="E41" s="35" t="s">
        <v>40</v>
      </c>
      <c r="F41" s="107">
        <f>ROUND((SUM(BI104:BI111) + SUM(BI133:BI208)),  2)</f>
        <v>0</v>
      </c>
      <c r="G41" s="108"/>
      <c r="H41" s="108"/>
      <c r="I41" s="109">
        <v>0</v>
      </c>
      <c r="J41" s="107">
        <f>0</f>
        <v>0</v>
      </c>
      <c r="L41" s="30"/>
    </row>
    <row r="42" spans="2:12" s="1" customFormat="1" ht="6.95" customHeight="1" x14ac:dyDescent="0.2">
      <c r="B42" s="30"/>
      <c r="L42" s="30"/>
    </row>
    <row r="43" spans="2:12" s="1" customFormat="1" ht="25.35" customHeight="1" x14ac:dyDescent="0.2">
      <c r="B43" s="30"/>
      <c r="C43" s="101"/>
      <c r="D43" s="111" t="s">
        <v>41</v>
      </c>
      <c r="E43" s="57"/>
      <c r="F43" s="57"/>
      <c r="G43" s="112" t="s">
        <v>42</v>
      </c>
      <c r="H43" s="113" t="s">
        <v>43</v>
      </c>
      <c r="I43" s="57"/>
      <c r="J43" s="114">
        <f>SUM(J34:J41)</f>
        <v>0</v>
      </c>
      <c r="K43" s="115"/>
      <c r="L43" s="30"/>
    </row>
    <row r="44" spans="2:12" s="1" customFormat="1" ht="14.45" customHeight="1" x14ac:dyDescent="0.2">
      <c r="B44" s="30"/>
      <c r="L44" s="30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30"/>
      <c r="D50" s="42" t="s">
        <v>44</v>
      </c>
      <c r="E50" s="43"/>
      <c r="F50" s="43"/>
      <c r="G50" s="42" t="s">
        <v>45</v>
      </c>
      <c r="H50" s="43"/>
      <c r="I50" s="43"/>
      <c r="J50" s="43"/>
      <c r="K50" s="43"/>
      <c r="L50" s="30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30"/>
      <c r="D61" s="44" t="s">
        <v>46</v>
      </c>
      <c r="E61" s="32"/>
      <c r="F61" s="116" t="s">
        <v>47</v>
      </c>
      <c r="G61" s="44" t="s">
        <v>46</v>
      </c>
      <c r="H61" s="32"/>
      <c r="I61" s="32"/>
      <c r="J61" s="117" t="s">
        <v>47</v>
      </c>
      <c r="K61" s="32"/>
      <c r="L61" s="30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30"/>
      <c r="D65" s="42" t="s">
        <v>48</v>
      </c>
      <c r="E65" s="43"/>
      <c r="F65" s="43"/>
      <c r="G65" s="42" t="s">
        <v>49</v>
      </c>
      <c r="H65" s="43"/>
      <c r="I65" s="43"/>
      <c r="J65" s="43"/>
      <c r="K65" s="43"/>
      <c r="L65" s="30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30"/>
      <c r="D76" s="44" t="s">
        <v>46</v>
      </c>
      <c r="E76" s="32"/>
      <c r="F76" s="116" t="s">
        <v>47</v>
      </c>
      <c r="G76" s="44" t="s">
        <v>46</v>
      </c>
      <c r="H76" s="32"/>
      <c r="I76" s="32"/>
      <c r="J76" s="117" t="s">
        <v>47</v>
      </c>
      <c r="K76" s="32"/>
      <c r="L76" s="30"/>
    </row>
    <row r="77" spans="2:12" s="1" customFormat="1" ht="14.45" customHeight="1" x14ac:dyDescent="0.2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12" s="1" customFormat="1" ht="6.95" customHeight="1" x14ac:dyDescent="0.2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12" s="1" customFormat="1" ht="24.95" customHeight="1" x14ac:dyDescent="0.2">
      <c r="B82" s="30"/>
      <c r="C82" s="17" t="s">
        <v>4588</v>
      </c>
      <c r="L82" s="30"/>
    </row>
    <row r="83" spans="2:12" s="1" customFormat="1" ht="6.95" customHeight="1" x14ac:dyDescent="0.2">
      <c r="B83" s="30"/>
      <c r="L83" s="30"/>
    </row>
    <row r="84" spans="2:12" s="1" customFormat="1" ht="12" customHeight="1" x14ac:dyDescent="0.2">
      <c r="B84" s="30"/>
      <c r="C84" s="23" t="s">
        <v>14</v>
      </c>
      <c r="L84" s="30"/>
    </row>
    <row r="85" spans="2:12" s="1" customFormat="1" ht="16.5" customHeight="1" x14ac:dyDescent="0.2">
      <c r="B85" s="30"/>
      <c r="E85" s="259" t="str">
        <f>E7</f>
        <v>KFA - Košická futbalová aréna II. a III. etapa</v>
      </c>
      <c r="F85" s="261"/>
      <c r="G85" s="261"/>
      <c r="H85" s="261"/>
      <c r="L85" s="30"/>
    </row>
    <row r="86" spans="2:12" ht="12" customHeight="1" x14ac:dyDescent="0.2">
      <c r="B86" s="16"/>
      <c r="C86" s="23" t="s">
        <v>180</v>
      </c>
      <c r="L86" s="16"/>
    </row>
    <row r="87" spans="2:12" s="1" customFormat="1" ht="16.5" customHeight="1" x14ac:dyDescent="0.2">
      <c r="B87" s="30"/>
      <c r="E87" s="259" t="s">
        <v>181</v>
      </c>
      <c r="F87" s="257"/>
      <c r="G87" s="257"/>
      <c r="H87" s="257"/>
      <c r="L87" s="30"/>
    </row>
    <row r="88" spans="2:12" s="1" customFormat="1" ht="12" customHeight="1" x14ac:dyDescent="0.2">
      <c r="B88" s="30"/>
      <c r="C88" s="23" t="s">
        <v>182</v>
      </c>
      <c r="L88" s="30"/>
    </row>
    <row r="89" spans="2:12" s="1" customFormat="1" ht="16.5" customHeight="1" x14ac:dyDescent="0.2">
      <c r="B89" s="30"/>
      <c r="E89" s="226" t="str">
        <f>E11</f>
        <v>024 - Vnútorný vodovod - Vstavok B4</v>
      </c>
      <c r="F89" s="257"/>
      <c r="G89" s="257"/>
      <c r="H89" s="257"/>
      <c r="L89" s="30"/>
    </row>
    <row r="90" spans="2:12" s="1" customFormat="1" ht="6.95" customHeight="1" x14ac:dyDescent="0.2">
      <c r="B90" s="30"/>
      <c r="L90" s="30"/>
    </row>
    <row r="91" spans="2:12" s="1" customFormat="1" ht="12" customHeight="1" x14ac:dyDescent="0.2">
      <c r="B91" s="30"/>
      <c r="C91" s="23" t="s">
        <v>17</v>
      </c>
      <c r="F91" s="21" t="str">
        <f>F14</f>
        <v xml:space="preserve"> </v>
      </c>
      <c r="I91" s="23" t="s">
        <v>19</v>
      </c>
      <c r="J91" s="53" t="str">
        <f>IF(J14="","",J14)</f>
        <v>4.10.2022 - REV05</v>
      </c>
      <c r="L91" s="30"/>
    </row>
    <row r="92" spans="2:12" s="1" customFormat="1" ht="6.95" customHeight="1" x14ac:dyDescent="0.2">
      <c r="B92" s="30"/>
      <c r="L92" s="30"/>
    </row>
    <row r="93" spans="2:12" s="1" customFormat="1" ht="15.2" customHeight="1" x14ac:dyDescent="0.2">
      <c r="B93" s="30"/>
      <c r="C93" s="23" t="s">
        <v>20</v>
      </c>
      <c r="F93" s="21" t="str">
        <f>E17</f>
        <v xml:space="preserve"> </v>
      </c>
      <c r="I93" s="23" t="s">
        <v>25</v>
      </c>
      <c r="J93" s="26" t="str">
        <f>E23</f>
        <v>HESCON,s.r.o.</v>
      </c>
      <c r="L93" s="30"/>
    </row>
    <row r="94" spans="2:12" s="1" customFormat="1" ht="15.2" customHeight="1" x14ac:dyDescent="0.2">
      <c r="B94" s="30"/>
      <c r="C94" s="23" t="s">
        <v>23</v>
      </c>
      <c r="F94" s="21" t="str">
        <f>IF(E20="","",E20)</f>
        <v>Vyplň údaj</v>
      </c>
      <c r="I94" s="23" t="s">
        <v>27</v>
      </c>
      <c r="J94" s="26" t="str">
        <f>E26</f>
        <v xml:space="preserve"> </v>
      </c>
      <c r="L94" s="30"/>
    </row>
    <row r="95" spans="2:12" s="1" customFormat="1" ht="10.35" customHeight="1" x14ac:dyDescent="0.2">
      <c r="B95" s="30"/>
      <c r="L95" s="30"/>
    </row>
    <row r="96" spans="2:12" s="1" customFormat="1" ht="29.25" customHeight="1" x14ac:dyDescent="0.2">
      <c r="B96" s="30"/>
      <c r="C96" s="118" t="s">
        <v>188</v>
      </c>
      <c r="D96" s="101"/>
      <c r="E96" s="101"/>
      <c r="F96" s="101"/>
      <c r="G96" s="101"/>
      <c r="H96" s="101"/>
      <c r="I96" s="101"/>
      <c r="J96" s="119" t="s">
        <v>189</v>
      </c>
      <c r="K96" s="101"/>
      <c r="L96" s="30"/>
    </row>
    <row r="97" spans="2:65" s="1" customFormat="1" ht="10.35" customHeight="1" x14ac:dyDescent="0.2">
      <c r="B97" s="30"/>
      <c r="L97" s="30"/>
    </row>
    <row r="98" spans="2:65" s="1" customFormat="1" ht="22.9" customHeight="1" x14ac:dyDescent="0.2">
      <c r="B98" s="30"/>
      <c r="C98" s="120" t="s">
        <v>190</v>
      </c>
      <c r="J98" s="66">
        <f>J133</f>
        <v>0</v>
      </c>
      <c r="L98" s="30"/>
      <c r="AU98" s="13" t="s">
        <v>191</v>
      </c>
    </row>
    <row r="99" spans="2:65" s="8" customFormat="1" ht="24.95" customHeight="1" x14ac:dyDescent="0.2">
      <c r="B99" s="121"/>
      <c r="D99" s="122" t="s">
        <v>3103</v>
      </c>
      <c r="E99" s="123"/>
      <c r="F99" s="123"/>
      <c r="G99" s="123"/>
      <c r="H99" s="123"/>
      <c r="I99" s="123"/>
      <c r="J99" s="124">
        <f>J134</f>
        <v>0</v>
      </c>
      <c r="L99" s="121"/>
    </row>
    <row r="100" spans="2:65" s="8" customFormat="1" ht="24.95" customHeight="1" x14ac:dyDescent="0.2">
      <c r="B100" s="121"/>
      <c r="D100" s="122" t="s">
        <v>3104</v>
      </c>
      <c r="E100" s="123"/>
      <c r="F100" s="123"/>
      <c r="G100" s="123"/>
      <c r="H100" s="123"/>
      <c r="I100" s="123"/>
      <c r="J100" s="124">
        <f>J146</f>
        <v>0</v>
      </c>
      <c r="L100" s="121"/>
    </row>
    <row r="101" spans="2:65" s="8" customFormat="1" ht="24.95" customHeight="1" x14ac:dyDescent="0.2">
      <c r="B101" s="121"/>
      <c r="D101" s="122" t="s">
        <v>3105</v>
      </c>
      <c r="E101" s="123"/>
      <c r="F101" s="123"/>
      <c r="G101" s="123"/>
      <c r="H101" s="123"/>
      <c r="I101" s="123"/>
      <c r="J101" s="124">
        <f>J189</f>
        <v>0</v>
      </c>
      <c r="L101" s="121"/>
    </row>
    <row r="102" spans="2:65" s="1" customFormat="1" ht="21.75" customHeight="1" x14ac:dyDescent="0.2">
      <c r="B102" s="30"/>
      <c r="L102" s="30"/>
    </row>
    <row r="103" spans="2:65" s="1" customFormat="1" ht="6.95" customHeight="1" x14ac:dyDescent="0.2">
      <c r="B103" s="30"/>
      <c r="L103" s="30"/>
    </row>
    <row r="104" spans="2:65" s="1" customFormat="1" ht="29.25" customHeight="1" x14ac:dyDescent="0.2">
      <c r="B104" s="30"/>
      <c r="C104" s="120" t="s">
        <v>217</v>
      </c>
      <c r="J104" s="129">
        <f>ROUND(J105 + J106 + J107 + J108 + J109 + J110,2)</f>
        <v>0</v>
      </c>
      <c r="L104" s="30"/>
      <c r="N104" s="130" t="s">
        <v>35</v>
      </c>
    </row>
    <row r="105" spans="2:65" s="1" customFormat="1" ht="18" customHeight="1" x14ac:dyDescent="0.2">
      <c r="B105" s="131"/>
      <c r="C105" s="132"/>
      <c r="D105" s="207" t="s">
        <v>218</v>
      </c>
      <c r="E105" s="260"/>
      <c r="F105" s="260"/>
      <c r="G105" s="132"/>
      <c r="H105" s="132"/>
      <c r="I105" s="132"/>
      <c r="J105" s="94">
        <v>0</v>
      </c>
      <c r="K105" s="132"/>
      <c r="L105" s="131"/>
      <c r="M105" s="132"/>
      <c r="N105" s="134" t="s">
        <v>37</v>
      </c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5" t="s">
        <v>219</v>
      </c>
      <c r="AZ105" s="132"/>
      <c r="BA105" s="132"/>
      <c r="BB105" s="132"/>
      <c r="BC105" s="132"/>
      <c r="BD105" s="132"/>
      <c r="BE105" s="136">
        <f t="shared" ref="BE105:BE110" si="0">IF(N105="základná",J105,0)</f>
        <v>0</v>
      </c>
      <c r="BF105" s="136">
        <f t="shared" ref="BF105:BF110" si="1">IF(N105="znížená",J105,0)</f>
        <v>0</v>
      </c>
      <c r="BG105" s="136">
        <f t="shared" ref="BG105:BG110" si="2">IF(N105="zákl. prenesená",J105,0)</f>
        <v>0</v>
      </c>
      <c r="BH105" s="136">
        <f t="shared" ref="BH105:BH110" si="3">IF(N105="zníž. prenesená",J105,0)</f>
        <v>0</v>
      </c>
      <c r="BI105" s="136">
        <f t="shared" ref="BI105:BI110" si="4">IF(N105="nulová",J105,0)</f>
        <v>0</v>
      </c>
      <c r="BJ105" s="135" t="s">
        <v>83</v>
      </c>
      <c r="BK105" s="132"/>
      <c r="BL105" s="132"/>
      <c r="BM105" s="132"/>
    </row>
    <row r="106" spans="2:65" s="1" customFormat="1" ht="18" customHeight="1" x14ac:dyDescent="0.2">
      <c r="B106" s="131"/>
      <c r="C106" s="132"/>
      <c r="D106" s="207" t="s">
        <v>220</v>
      </c>
      <c r="E106" s="260"/>
      <c r="F106" s="260"/>
      <c r="G106" s="132"/>
      <c r="H106" s="132"/>
      <c r="I106" s="132"/>
      <c r="J106" s="94">
        <v>0</v>
      </c>
      <c r="K106" s="132"/>
      <c r="L106" s="131"/>
      <c r="M106" s="132"/>
      <c r="N106" s="134" t="s">
        <v>37</v>
      </c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5" t="s">
        <v>219</v>
      </c>
      <c r="AZ106" s="132"/>
      <c r="BA106" s="132"/>
      <c r="BB106" s="132"/>
      <c r="BC106" s="132"/>
      <c r="BD106" s="132"/>
      <c r="BE106" s="136">
        <f t="shared" si="0"/>
        <v>0</v>
      </c>
      <c r="BF106" s="136">
        <f t="shared" si="1"/>
        <v>0</v>
      </c>
      <c r="BG106" s="136">
        <f t="shared" si="2"/>
        <v>0</v>
      </c>
      <c r="BH106" s="136">
        <f t="shared" si="3"/>
        <v>0</v>
      </c>
      <c r="BI106" s="136">
        <f t="shared" si="4"/>
        <v>0</v>
      </c>
      <c r="BJ106" s="135" t="s">
        <v>83</v>
      </c>
      <c r="BK106" s="132"/>
      <c r="BL106" s="132"/>
      <c r="BM106" s="132"/>
    </row>
    <row r="107" spans="2:65" s="1" customFormat="1" ht="18" customHeight="1" x14ac:dyDescent="0.2">
      <c r="B107" s="131"/>
      <c r="C107" s="132"/>
      <c r="D107" s="207" t="s">
        <v>221</v>
      </c>
      <c r="E107" s="260"/>
      <c r="F107" s="260"/>
      <c r="G107" s="132"/>
      <c r="H107" s="132"/>
      <c r="I107" s="132"/>
      <c r="J107" s="94">
        <v>0</v>
      </c>
      <c r="K107" s="132"/>
      <c r="L107" s="131"/>
      <c r="M107" s="132"/>
      <c r="N107" s="134" t="s">
        <v>37</v>
      </c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5" t="s">
        <v>219</v>
      </c>
      <c r="AZ107" s="132"/>
      <c r="BA107" s="132"/>
      <c r="BB107" s="132"/>
      <c r="BC107" s="132"/>
      <c r="BD107" s="132"/>
      <c r="BE107" s="136">
        <f t="shared" si="0"/>
        <v>0</v>
      </c>
      <c r="BF107" s="136">
        <f t="shared" si="1"/>
        <v>0</v>
      </c>
      <c r="BG107" s="136">
        <f t="shared" si="2"/>
        <v>0</v>
      </c>
      <c r="BH107" s="136">
        <f t="shared" si="3"/>
        <v>0</v>
      </c>
      <c r="BI107" s="136">
        <f t="shared" si="4"/>
        <v>0</v>
      </c>
      <c r="BJ107" s="135" t="s">
        <v>83</v>
      </c>
      <c r="BK107" s="132"/>
      <c r="BL107" s="132"/>
      <c r="BM107" s="132"/>
    </row>
    <row r="108" spans="2:65" s="1" customFormat="1" ht="18" customHeight="1" x14ac:dyDescent="0.2">
      <c r="B108" s="131"/>
      <c r="C108" s="132"/>
      <c r="D108" s="207" t="s">
        <v>222</v>
      </c>
      <c r="E108" s="260"/>
      <c r="F108" s="260"/>
      <c r="G108" s="132"/>
      <c r="H108" s="132"/>
      <c r="I108" s="132"/>
      <c r="J108" s="94">
        <v>0</v>
      </c>
      <c r="K108" s="132"/>
      <c r="L108" s="131"/>
      <c r="M108" s="132"/>
      <c r="N108" s="134" t="s">
        <v>37</v>
      </c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5" t="s">
        <v>219</v>
      </c>
      <c r="AZ108" s="132"/>
      <c r="BA108" s="132"/>
      <c r="BB108" s="132"/>
      <c r="BC108" s="132"/>
      <c r="BD108" s="132"/>
      <c r="BE108" s="136">
        <f t="shared" si="0"/>
        <v>0</v>
      </c>
      <c r="BF108" s="136">
        <f t="shared" si="1"/>
        <v>0</v>
      </c>
      <c r="BG108" s="136">
        <f t="shared" si="2"/>
        <v>0</v>
      </c>
      <c r="BH108" s="136">
        <f t="shared" si="3"/>
        <v>0</v>
      </c>
      <c r="BI108" s="136">
        <f t="shared" si="4"/>
        <v>0</v>
      </c>
      <c r="BJ108" s="135" t="s">
        <v>83</v>
      </c>
      <c r="BK108" s="132"/>
      <c r="BL108" s="132"/>
      <c r="BM108" s="132"/>
    </row>
    <row r="109" spans="2:65" s="1" customFormat="1" ht="18" customHeight="1" x14ac:dyDescent="0.2">
      <c r="B109" s="131"/>
      <c r="C109" s="132"/>
      <c r="D109" s="207" t="s">
        <v>223</v>
      </c>
      <c r="E109" s="260"/>
      <c r="F109" s="260"/>
      <c r="G109" s="132"/>
      <c r="H109" s="132"/>
      <c r="I109" s="132"/>
      <c r="J109" s="94">
        <v>0</v>
      </c>
      <c r="K109" s="132"/>
      <c r="L109" s="131"/>
      <c r="M109" s="132"/>
      <c r="N109" s="134" t="s">
        <v>37</v>
      </c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5" t="s">
        <v>219</v>
      </c>
      <c r="AZ109" s="132"/>
      <c r="BA109" s="132"/>
      <c r="BB109" s="132"/>
      <c r="BC109" s="132"/>
      <c r="BD109" s="132"/>
      <c r="BE109" s="136">
        <f t="shared" si="0"/>
        <v>0</v>
      </c>
      <c r="BF109" s="136">
        <f t="shared" si="1"/>
        <v>0</v>
      </c>
      <c r="BG109" s="136">
        <f t="shared" si="2"/>
        <v>0</v>
      </c>
      <c r="BH109" s="136">
        <f t="shared" si="3"/>
        <v>0</v>
      </c>
      <c r="BI109" s="136">
        <f t="shared" si="4"/>
        <v>0</v>
      </c>
      <c r="BJ109" s="135" t="s">
        <v>83</v>
      </c>
      <c r="BK109" s="132"/>
      <c r="BL109" s="132"/>
      <c r="BM109" s="132"/>
    </row>
    <row r="110" spans="2:65" s="1" customFormat="1" ht="18" customHeight="1" x14ac:dyDescent="0.2">
      <c r="B110" s="131"/>
      <c r="C110" s="132"/>
      <c r="D110" s="133" t="s">
        <v>224</v>
      </c>
      <c r="E110" s="132"/>
      <c r="F110" s="132"/>
      <c r="G110" s="132"/>
      <c r="H110" s="132"/>
      <c r="I110" s="132"/>
      <c r="J110" s="94">
        <f>ROUND(J32*T110,2)</f>
        <v>0</v>
      </c>
      <c r="K110" s="132"/>
      <c r="L110" s="131"/>
      <c r="M110" s="132"/>
      <c r="N110" s="134" t="s">
        <v>37</v>
      </c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5" t="s">
        <v>225</v>
      </c>
      <c r="AZ110" s="132"/>
      <c r="BA110" s="132"/>
      <c r="BB110" s="132"/>
      <c r="BC110" s="132"/>
      <c r="BD110" s="132"/>
      <c r="BE110" s="136">
        <f t="shared" si="0"/>
        <v>0</v>
      </c>
      <c r="BF110" s="136">
        <f t="shared" si="1"/>
        <v>0</v>
      </c>
      <c r="BG110" s="136">
        <f t="shared" si="2"/>
        <v>0</v>
      </c>
      <c r="BH110" s="136">
        <f t="shared" si="3"/>
        <v>0</v>
      </c>
      <c r="BI110" s="136">
        <f t="shared" si="4"/>
        <v>0</v>
      </c>
      <c r="BJ110" s="135" t="s">
        <v>83</v>
      </c>
      <c r="BK110" s="132"/>
      <c r="BL110" s="132"/>
      <c r="BM110" s="132"/>
    </row>
    <row r="111" spans="2:65" s="1" customFormat="1" x14ac:dyDescent="0.2">
      <c r="B111" s="30"/>
      <c r="L111" s="30"/>
    </row>
    <row r="112" spans="2:65" s="1" customFormat="1" ht="29.25" customHeight="1" x14ac:dyDescent="0.2">
      <c r="B112" s="30"/>
      <c r="C112" s="100" t="s">
        <v>179</v>
      </c>
      <c r="D112" s="101"/>
      <c r="E112" s="101"/>
      <c r="F112" s="101"/>
      <c r="G112" s="101"/>
      <c r="H112" s="101"/>
      <c r="I112" s="101"/>
      <c r="J112" s="102">
        <f>ROUND(J98+J104,2)</f>
        <v>0</v>
      </c>
      <c r="K112" s="101"/>
      <c r="L112" s="30"/>
    </row>
    <row r="113" spans="2:12" s="1" customFormat="1" ht="6.95" customHeight="1" x14ac:dyDescent="0.2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30"/>
    </row>
    <row r="117" spans="2:12" s="1" customFormat="1" ht="6.95" customHeight="1" x14ac:dyDescent="0.2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30"/>
    </row>
    <row r="118" spans="2:12" s="1" customFormat="1" ht="24.95" customHeight="1" x14ac:dyDescent="0.2">
      <c r="B118" s="30"/>
      <c r="C118" s="17" t="s">
        <v>4589</v>
      </c>
      <c r="L118" s="30"/>
    </row>
    <row r="119" spans="2:12" s="1" customFormat="1" ht="6.95" customHeight="1" x14ac:dyDescent="0.2">
      <c r="B119" s="30"/>
      <c r="L119" s="30"/>
    </row>
    <row r="120" spans="2:12" s="1" customFormat="1" ht="12" customHeight="1" x14ac:dyDescent="0.2">
      <c r="B120" s="30"/>
      <c r="C120" s="23" t="s">
        <v>14</v>
      </c>
      <c r="L120" s="30"/>
    </row>
    <row r="121" spans="2:12" s="1" customFormat="1" ht="16.5" customHeight="1" x14ac:dyDescent="0.2">
      <c r="B121" s="30"/>
      <c r="E121" s="259" t="str">
        <f>E7</f>
        <v>KFA - Košická futbalová aréna II. a III. etapa</v>
      </c>
      <c r="F121" s="261"/>
      <c r="G121" s="261"/>
      <c r="H121" s="261"/>
      <c r="L121" s="30"/>
    </row>
    <row r="122" spans="2:12" ht="12" customHeight="1" x14ac:dyDescent="0.2">
      <c r="B122" s="16"/>
      <c r="C122" s="23" t="s">
        <v>180</v>
      </c>
      <c r="L122" s="16"/>
    </row>
    <row r="123" spans="2:12" s="1" customFormat="1" ht="16.5" customHeight="1" x14ac:dyDescent="0.2">
      <c r="B123" s="30"/>
      <c r="E123" s="259" t="s">
        <v>181</v>
      </c>
      <c r="F123" s="257"/>
      <c r="G123" s="257"/>
      <c r="H123" s="257"/>
      <c r="L123" s="30"/>
    </row>
    <row r="124" spans="2:12" s="1" customFormat="1" ht="12" customHeight="1" x14ac:dyDescent="0.2">
      <c r="B124" s="30"/>
      <c r="C124" s="23" t="s">
        <v>182</v>
      </c>
      <c r="L124" s="30"/>
    </row>
    <row r="125" spans="2:12" s="1" customFormat="1" ht="16.5" customHeight="1" x14ac:dyDescent="0.2">
      <c r="B125" s="30"/>
      <c r="E125" s="226" t="str">
        <f>E11</f>
        <v>024 - Vnútorný vodovod - Vstavok B4</v>
      </c>
      <c r="F125" s="257"/>
      <c r="G125" s="257"/>
      <c r="H125" s="257"/>
      <c r="L125" s="30"/>
    </row>
    <row r="126" spans="2:12" s="1" customFormat="1" ht="6.95" customHeight="1" x14ac:dyDescent="0.2">
      <c r="B126" s="30"/>
      <c r="L126" s="30"/>
    </row>
    <row r="127" spans="2:12" s="1" customFormat="1" ht="12" customHeight="1" x14ac:dyDescent="0.2">
      <c r="B127" s="30"/>
      <c r="C127" s="23" t="s">
        <v>17</v>
      </c>
      <c r="F127" s="21" t="str">
        <f>F14</f>
        <v xml:space="preserve"> </v>
      </c>
      <c r="I127" s="23" t="s">
        <v>19</v>
      </c>
      <c r="J127" s="53" t="str">
        <f>IF(J14="","",J14)</f>
        <v>4.10.2022 - REV05</v>
      </c>
      <c r="L127" s="30"/>
    </row>
    <row r="128" spans="2:12" s="1" customFormat="1" ht="6.95" customHeight="1" x14ac:dyDescent="0.2">
      <c r="B128" s="30"/>
      <c r="L128" s="30"/>
    </row>
    <row r="129" spans="2:65" s="1" customFormat="1" ht="15.2" customHeight="1" x14ac:dyDescent="0.2">
      <c r="B129" s="30"/>
      <c r="C129" s="23" t="s">
        <v>20</v>
      </c>
      <c r="F129" s="21" t="str">
        <f>E17</f>
        <v xml:space="preserve"> </v>
      </c>
      <c r="I129" s="23" t="s">
        <v>25</v>
      </c>
      <c r="J129" s="26" t="str">
        <f>E23</f>
        <v>HESCON,s.r.o.</v>
      </c>
      <c r="L129" s="30"/>
    </row>
    <row r="130" spans="2:65" s="1" customFormat="1" ht="15.2" customHeight="1" x14ac:dyDescent="0.2">
      <c r="B130" s="30"/>
      <c r="C130" s="23" t="s">
        <v>23</v>
      </c>
      <c r="F130" s="21" t="str">
        <f>IF(E20="","",E20)</f>
        <v>Vyplň údaj</v>
      </c>
      <c r="I130" s="23" t="s">
        <v>27</v>
      </c>
      <c r="J130" s="26" t="str">
        <f>E26</f>
        <v xml:space="preserve"> </v>
      </c>
      <c r="L130" s="30"/>
    </row>
    <row r="131" spans="2:65" s="1" customFormat="1" ht="10.35" customHeight="1" x14ac:dyDescent="0.2">
      <c r="B131" s="30"/>
      <c r="L131" s="30"/>
    </row>
    <row r="132" spans="2:65" s="10" customFormat="1" ht="29.25" customHeight="1" x14ac:dyDescent="0.2">
      <c r="B132" s="137"/>
      <c r="C132" s="138" t="s">
        <v>226</v>
      </c>
      <c r="D132" s="139" t="s">
        <v>56</v>
      </c>
      <c r="E132" s="139" t="s">
        <v>52</v>
      </c>
      <c r="F132" s="139" t="s">
        <v>53</v>
      </c>
      <c r="G132" s="139" t="s">
        <v>227</v>
      </c>
      <c r="H132" s="139" t="s">
        <v>228</v>
      </c>
      <c r="I132" s="139" t="s">
        <v>229</v>
      </c>
      <c r="J132" s="140" t="s">
        <v>189</v>
      </c>
      <c r="K132" s="141" t="s">
        <v>230</v>
      </c>
      <c r="L132" s="137"/>
      <c r="M132" s="59" t="s">
        <v>1</v>
      </c>
      <c r="N132" s="60" t="s">
        <v>35</v>
      </c>
      <c r="O132" s="60" t="s">
        <v>231</v>
      </c>
      <c r="P132" s="60" t="s">
        <v>232</v>
      </c>
      <c r="Q132" s="60" t="s">
        <v>233</v>
      </c>
      <c r="R132" s="60" t="s">
        <v>234</v>
      </c>
      <c r="S132" s="60" t="s">
        <v>235</v>
      </c>
      <c r="T132" s="61" t="s">
        <v>236</v>
      </c>
    </row>
    <row r="133" spans="2:65" s="1" customFormat="1" ht="22.9" customHeight="1" x14ac:dyDescent="0.25">
      <c r="B133" s="30"/>
      <c r="C133" s="64" t="s">
        <v>187</v>
      </c>
      <c r="J133" s="142">
        <f>BK133</f>
        <v>0</v>
      </c>
      <c r="L133" s="30"/>
      <c r="M133" s="62"/>
      <c r="N133" s="54"/>
      <c r="O133" s="54"/>
      <c r="P133" s="143">
        <f>P134+P146+P189</f>
        <v>0</v>
      </c>
      <c r="Q133" s="54"/>
      <c r="R133" s="143">
        <f>R134+R146+R189</f>
        <v>0</v>
      </c>
      <c r="S133" s="54"/>
      <c r="T133" s="144">
        <f>T134+T146+T189</f>
        <v>0</v>
      </c>
      <c r="AT133" s="13" t="s">
        <v>70</v>
      </c>
      <c r="AU133" s="13" t="s">
        <v>191</v>
      </c>
      <c r="BK133" s="145">
        <f>BK134+BK146+BK189</f>
        <v>0</v>
      </c>
    </row>
    <row r="134" spans="2:65" s="11" customFormat="1" ht="25.9" customHeight="1" x14ac:dyDescent="0.2">
      <c r="B134" s="146"/>
      <c r="D134" s="147" t="s">
        <v>70</v>
      </c>
      <c r="E134" s="148" t="s">
        <v>3107</v>
      </c>
      <c r="F134" s="148" t="s">
        <v>3054</v>
      </c>
      <c r="I134" s="149"/>
      <c r="J134" s="150">
        <f>BK134</f>
        <v>0</v>
      </c>
      <c r="L134" s="146"/>
      <c r="M134" s="151"/>
      <c r="P134" s="152">
        <f>SUM(P135:P145)</f>
        <v>0</v>
      </c>
      <c r="R134" s="152">
        <f>SUM(R135:R145)</f>
        <v>0</v>
      </c>
      <c r="T134" s="153">
        <f>SUM(T135:T145)</f>
        <v>0</v>
      </c>
      <c r="AR134" s="147" t="s">
        <v>78</v>
      </c>
      <c r="AT134" s="154" t="s">
        <v>70</v>
      </c>
      <c r="AU134" s="154" t="s">
        <v>71</v>
      </c>
      <c r="AY134" s="147" t="s">
        <v>239</v>
      </c>
      <c r="BK134" s="155">
        <f>SUM(BK135:BK145)</f>
        <v>0</v>
      </c>
    </row>
    <row r="135" spans="2:65" s="1" customFormat="1" ht="21.75" customHeight="1" x14ac:dyDescent="0.2">
      <c r="B135" s="131"/>
      <c r="C135" s="170" t="s">
        <v>78</v>
      </c>
      <c r="D135" s="170" t="s">
        <v>275</v>
      </c>
      <c r="E135" s="171" t="s">
        <v>2845</v>
      </c>
      <c r="F135" s="172" t="s">
        <v>3055</v>
      </c>
      <c r="G135" s="173" t="s">
        <v>331</v>
      </c>
      <c r="H135" s="174">
        <v>54</v>
      </c>
      <c r="I135" s="175"/>
      <c r="J135" s="176">
        <f t="shared" ref="J135:J145" si="5">ROUND(I135*H135,2)</f>
        <v>0</v>
      </c>
      <c r="K135" s="177"/>
      <c r="L135" s="178"/>
      <c r="M135" s="179" t="s">
        <v>1</v>
      </c>
      <c r="N135" s="180" t="s">
        <v>37</v>
      </c>
      <c r="P135" s="167">
        <f t="shared" ref="P135:P145" si="6">O135*H135</f>
        <v>0</v>
      </c>
      <c r="Q135" s="167">
        <v>0</v>
      </c>
      <c r="R135" s="167">
        <f t="shared" ref="R135:R145" si="7">Q135*H135</f>
        <v>0</v>
      </c>
      <c r="S135" s="167">
        <v>0</v>
      </c>
      <c r="T135" s="168">
        <f t="shared" ref="T135:T145" si="8">S135*H135</f>
        <v>0</v>
      </c>
      <c r="AR135" s="169" t="s">
        <v>270</v>
      </c>
      <c r="AT135" s="169" t="s">
        <v>275</v>
      </c>
      <c r="AU135" s="169" t="s">
        <v>78</v>
      </c>
      <c r="AY135" s="13" t="s">
        <v>239</v>
      </c>
      <c r="BE135" s="97">
        <f t="shared" ref="BE135:BE145" si="9">IF(N135="základná",J135,0)</f>
        <v>0</v>
      </c>
      <c r="BF135" s="97">
        <f t="shared" ref="BF135:BF145" si="10">IF(N135="znížená",J135,0)</f>
        <v>0</v>
      </c>
      <c r="BG135" s="97">
        <f t="shared" ref="BG135:BG145" si="11">IF(N135="zákl. prenesená",J135,0)</f>
        <v>0</v>
      </c>
      <c r="BH135" s="97">
        <f t="shared" ref="BH135:BH145" si="12">IF(N135="zníž. prenesená",J135,0)</f>
        <v>0</v>
      </c>
      <c r="BI135" s="97">
        <f t="shared" ref="BI135:BI145" si="13">IF(N135="nulová",J135,0)</f>
        <v>0</v>
      </c>
      <c r="BJ135" s="13" t="s">
        <v>83</v>
      </c>
      <c r="BK135" s="97">
        <f t="shared" ref="BK135:BK145" si="14">ROUND(I135*H135,2)</f>
        <v>0</v>
      </c>
      <c r="BL135" s="13" t="s">
        <v>245</v>
      </c>
      <c r="BM135" s="169" t="s">
        <v>83</v>
      </c>
    </row>
    <row r="136" spans="2:65" s="1" customFormat="1" ht="21.75" customHeight="1" x14ac:dyDescent="0.2">
      <c r="B136" s="131"/>
      <c r="C136" s="170" t="s">
        <v>83</v>
      </c>
      <c r="D136" s="170" t="s">
        <v>275</v>
      </c>
      <c r="E136" s="171" t="s">
        <v>2847</v>
      </c>
      <c r="F136" s="172" t="s">
        <v>3056</v>
      </c>
      <c r="G136" s="173" t="s">
        <v>331</v>
      </c>
      <c r="H136" s="174">
        <v>34</v>
      </c>
      <c r="I136" s="175"/>
      <c r="J136" s="176">
        <f t="shared" si="5"/>
        <v>0</v>
      </c>
      <c r="K136" s="177"/>
      <c r="L136" s="178"/>
      <c r="M136" s="179" t="s">
        <v>1</v>
      </c>
      <c r="N136" s="180" t="s">
        <v>37</v>
      </c>
      <c r="P136" s="167">
        <f t="shared" si="6"/>
        <v>0</v>
      </c>
      <c r="Q136" s="167">
        <v>0</v>
      </c>
      <c r="R136" s="167">
        <f t="shared" si="7"/>
        <v>0</v>
      </c>
      <c r="S136" s="167">
        <v>0</v>
      </c>
      <c r="T136" s="168">
        <f t="shared" si="8"/>
        <v>0</v>
      </c>
      <c r="AR136" s="169" t="s">
        <v>270</v>
      </c>
      <c r="AT136" s="169" t="s">
        <v>275</v>
      </c>
      <c r="AU136" s="169" t="s">
        <v>78</v>
      </c>
      <c r="AY136" s="13" t="s">
        <v>239</v>
      </c>
      <c r="BE136" s="97">
        <f t="shared" si="9"/>
        <v>0</v>
      </c>
      <c r="BF136" s="97">
        <f t="shared" si="10"/>
        <v>0</v>
      </c>
      <c r="BG136" s="97">
        <f t="shared" si="11"/>
        <v>0</v>
      </c>
      <c r="BH136" s="97">
        <f t="shared" si="12"/>
        <v>0</v>
      </c>
      <c r="BI136" s="97">
        <f t="shared" si="13"/>
        <v>0</v>
      </c>
      <c r="BJ136" s="13" t="s">
        <v>83</v>
      </c>
      <c r="BK136" s="97">
        <f t="shared" si="14"/>
        <v>0</v>
      </c>
      <c r="BL136" s="13" t="s">
        <v>245</v>
      </c>
      <c r="BM136" s="169" t="s">
        <v>245</v>
      </c>
    </row>
    <row r="137" spans="2:65" s="1" customFormat="1" ht="21.75" customHeight="1" x14ac:dyDescent="0.2">
      <c r="B137" s="131"/>
      <c r="C137" s="170" t="s">
        <v>251</v>
      </c>
      <c r="D137" s="170" t="s">
        <v>275</v>
      </c>
      <c r="E137" s="171" t="s">
        <v>2855</v>
      </c>
      <c r="F137" s="172" t="s">
        <v>3115</v>
      </c>
      <c r="G137" s="173" t="s">
        <v>331</v>
      </c>
      <c r="H137" s="174">
        <v>12</v>
      </c>
      <c r="I137" s="175"/>
      <c r="J137" s="176">
        <f t="shared" si="5"/>
        <v>0</v>
      </c>
      <c r="K137" s="177"/>
      <c r="L137" s="178"/>
      <c r="M137" s="179" t="s">
        <v>1</v>
      </c>
      <c r="N137" s="180" t="s">
        <v>37</v>
      </c>
      <c r="P137" s="167">
        <f t="shared" si="6"/>
        <v>0</v>
      </c>
      <c r="Q137" s="167">
        <v>0</v>
      </c>
      <c r="R137" s="167">
        <f t="shared" si="7"/>
        <v>0</v>
      </c>
      <c r="S137" s="167">
        <v>0</v>
      </c>
      <c r="T137" s="168">
        <f t="shared" si="8"/>
        <v>0</v>
      </c>
      <c r="AR137" s="169" t="s">
        <v>270</v>
      </c>
      <c r="AT137" s="169" t="s">
        <v>275</v>
      </c>
      <c r="AU137" s="169" t="s">
        <v>78</v>
      </c>
      <c r="AY137" s="13" t="s">
        <v>239</v>
      </c>
      <c r="BE137" s="97">
        <f t="shared" si="9"/>
        <v>0</v>
      </c>
      <c r="BF137" s="97">
        <f t="shared" si="10"/>
        <v>0</v>
      </c>
      <c r="BG137" s="97">
        <f t="shared" si="11"/>
        <v>0</v>
      </c>
      <c r="BH137" s="97">
        <f t="shared" si="12"/>
        <v>0</v>
      </c>
      <c r="BI137" s="97">
        <f t="shared" si="13"/>
        <v>0</v>
      </c>
      <c r="BJ137" s="13" t="s">
        <v>83</v>
      </c>
      <c r="BK137" s="97">
        <f t="shared" si="14"/>
        <v>0</v>
      </c>
      <c r="BL137" s="13" t="s">
        <v>245</v>
      </c>
      <c r="BM137" s="169" t="s">
        <v>262</v>
      </c>
    </row>
    <row r="138" spans="2:65" s="1" customFormat="1" ht="21.75" customHeight="1" x14ac:dyDescent="0.2">
      <c r="B138" s="131"/>
      <c r="C138" s="170" t="s">
        <v>245</v>
      </c>
      <c r="D138" s="170" t="s">
        <v>275</v>
      </c>
      <c r="E138" s="171" t="s">
        <v>2873</v>
      </c>
      <c r="F138" s="172" t="s">
        <v>3057</v>
      </c>
      <c r="G138" s="173" t="s">
        <v>331</v>
      </c>
      <c r="H138" s="174">
        <v>9</v>
      </c>
      <c r="I138" s="175"/>
      <c r="J138" s="176">
        <f t="shared" si="5"/>
        <v>0</v>
      </c>
      <c r="K138" s="177"/>
      <c r="L138" s="178"/>
      <c r="M138" s="179" t="s">
        <v>1</v>
      </c>
      <c r="N138" s="180" t="s">
        <v>37</v>
      </c>
      <c r="P138" s="167">
        <f t="shared" si="6"/>
        <v>0</v>
      </c>
      <c r="Q138" s="167">
        <v>0</v>
      </c>
      <c r="R138" s="167">
        <f t="shared" si="7"/>
        <v>0</v>
      </c>
      <c r="S138" s="167">
        <v>0</v>
      </c>
      <c r="T138" s="168">
        <f t="shared" si="8"/>
        <v>0</v>
      </c>
      <c r="AR138" s="169" t="s">
        <v>270</v>
      </c>
      <c r="AT138" s="169" t="s">
        <v>275</v>
      </c>
      <c r="AU138" s="169" t="s">
        <v>78</v>
      </c>
      <c r="AY138" s="13" t="s">
        <v>239</v>
      </c>
      <c r="BE138" s="97">
        <f t="shared" si="9"/>
        <v>0</v>
      </c>
      <c r="BF138" s="97">
        <f t="shared" si="10"/>
        <v>0</v>
      </c>
      <c r="BG138" s="97">
        <f t="shared" si="11"/>
        <v>0</v>
      </c>
      <c r="BH138" s="97">
        <f t="shared" si="12"/>
        <v>0</v>
      </c>
      <c r="BI138" s="97">
        <f t="shared" si="13"/>
        <v>0</v>
      </c>
      <c r="BJ138" s="13" t="s">
        <v>83</v>
      </c>
      <c r="BK138" s="97">
        <f t="shared" si="14"/>
        <v>0</v>
      </c>
      <c r="BL138" s="13" t="s">
        <v>245</v>
      </c>
      <c r="BM138" s="169" t="s">
        <v>270</v>
      </c>
    </row>
    <row r="139" spans="2:65" s="1" customFormat="1" ht="21.75" customHeight="1" x14ac:dyDescent="0.2">
      <c r="B139" s="131"/>
      <c r="C139" s="170" t="s">
        <v>258</v>
      </c>
      <c r="D139" s="170" t="s">
        <v>275</v>
      </c>
      <c r="E139" s="171" t="s">
        <v>2875</v>
      </c>
      <c r="F139" s="172" t="s">
        <v>3169</v>
      </c>
      <c r="G139" s="173" t="s">
        <v>331</v>
      </c>
      <c r="H139" s="174">
        <v>3</v>
      </c>
      <c r="I139" s="175"/>
      <c r="J139" s="176">
        <f t="shared" si="5"/>
        <v>0</v>
      </c>
      <c r="K139" s="177"/>
      <c r="L139" s="178"/>
      <c r="M139" s="179" t="s">
        <v>1</v>
      </c>
      <c r="N139" s="180" t="s">
        <v>37</v>
      </c>
      <c r="P139" s="167">
        <f t="shared" si="6"/>
        <v>0</v>
      </c>
      <c r="Q139" s="167">
        <v>0</v>
      </c>
      <c r="R139" s="167">
        <f t="shared" si="7"/>
        <v>0</v>
      </c>
      <c r="S139" s="167">
        <v>0</v>
      </c>
      <c r="T139" s="168">
        <f t="shared" si="8"/>
        <v>0</v>
      </c>
      <c r="AR139" s="169" t="s">
        <v>270</v>
      </c>
      <c r="AT139" s="169" t="s">
        <v>275</v>
      </c>
      <c r="AU139" s="169" t="s">
        <v>78</v>
      </c>
      <c r="AY139" s="13" t="s">
        <v>239</v>
      </c>
      <c r="BE139" s="97">
        <f t="shared" si="9"/>
        <v>0</v>
      </c>
      <c r="BF139" s="97">
        <f t="shared" si="10"/>
        <v>0</v>
      </c>
      <c r="BG139" s="97">
        <f t="shared" si="11"/>
        <v>0</v>
      </c>
      <c r="BH139" s="97">
        <f t="shared" si="12"/>
        <v>0</v>
      </c>
      <c r="BI139" s="97">
        <f t="shared" si="13"/>
        <v>0</v>
      </c>
      <c r="BJ139" s="13" t="s">
        <v>83</v>
      </c>
      <c r="BK139" s="97">
        <f t="shared" si="14"/>
        <v>0</v>
      </c>
      <c r="BL139" s="13" t="s">
        <v>245</v>
      </c>
      <c r="BM139" s="169" t="s">
        <v>280</v>
      </c>
    </row>
    <row r="140" spans="2:65" s="1" customFormat="1" ht="21.75" customHeight="1" x14ac:dyDescent="0.2">
      <c r="B140" s="131"/>
      <c r="C140" s="170" t="s">
        <v>262</v>
      </c>
      <c r="D140" s="170" t="s">
        <v>275</v>
      </c>
      <c r="E140" s="171" t="s">
        <v>2877</v>
      </c>
      <c r="F140" s="172" t="s">
        <v>3170</v>
      </c>
      <c r="G140" s="173" t="s">
        <v>331</v>
      </c>
      <c r="H140" s="174">
        <v>5</v>
      </c>
      <c r="I140" s="175"/>
      <c r="J140" s="176">
        <f t="shared" si="5"/>
        <v>0</v>
      </c>
      <c r="K140" s="177"/>
      <c r="L140" s="178"/>
      <c r="M140" s="179" t="s">
        <v>1</v>
      </c>
      <c r="N140" s="180" t="s">
        <v>37</v>
      </c>
      <c r="P140" s="167">
        <f t="shared" si="6"/>
        <v>0</v>
      </c>
      <c r="Q140" s="167">
        <v>0</v>
      </c>
      <c r="R140" s="167">
        <f t="shared" si="7"/>
        <v>0</v>
      </c>
      <c r="S140" s="167">
        <v>0</v>
      </c>
      <c r="T140" s="168">
        <f t="shared" si="8"/>
        <v>0</v>
      </c>
      <c r="AR140" s="169" t="s">
        <v>270</v>
      </c>
      <c r="AT140" s="169" t="s">
        <v>275</v>
      </c>
      <c r="AU140" s="169" t="s">
        <v>78</v>
      </c>
      <c r="AY140" s="13" t="s">
        <v>239</v>
      </c>
      <c r="BE140" s="97">
        <f t="shared" si="9"/>
        <v>0</v>
      </c>
      <c r="BF140" s="97">
        <f t="shared" si="10"/>
        <v>0</v>
      </c>
      <c r="BG140" s="97">
        <f t="shared" si="11"/>
        <v>0</v>
      </c>
      <c r="BH140" s="97">
        <f t="shared" si="12"/>
        <v>0</v>
      </c>
      <c r="BI140" s="97">
        <f t="shared" si="13"/>
        <v>0</v>
      </c>
      <c r="BJ140" s="13" t="s">
        <v>83</v>
      </c>
      <c r="BK140" s="97">
        <f t="shared" si="14"/>
        <v>0</v>
      </c>
      <c r="BL140" s="13" t="s">
        <v>245</v>
      </c>
      <c r="BM140" s="169" t="s">
        <v>289</v>
      </c>
    </row>
    <row r="141" spans="2:65" s="1" customFormat="1" ht="21.75" customHeight="1" x14ac:dyDescent="0.2">
      <c r="B141" s="131"/>
      <c r="C141" s="170" t="s">
        <v>266</v>
      </c>
      <c r="D141" s="170" t="s">
        <v>275</v>
      </c>
      <c r="E141" s="171" t="s">
        <v>2879</v>
      </c>
      <c r="F141" s="172" t="s">
        <v>3171</v>
      </c>
      <c r="G141" s="173" t="s">
        <v>331</v>
      </c>
      <c r="H141" s="174">
        <v>8</v>
      </c>
      <c r="I141" s="175"/>
      <c r="J141" s="176">
        <f t="shared" si="5"/>
        <v>0</v>
      </c>
      <c r="K141" s="177"/>
      <c r="L141" s="178"/>
      <c r="M141" s="179" t="s">
        <v>1</v>
      </c>
      <c r="N141" s="180" t="s">
        <v>37</v>
      </c>
      <c r="P141" s="167">
        <f t="shared" si="6"/>
        <v>0</v>
      </c>
      <c r="Q141" s="167">
        <v>0</v>
      </c>
      <c r="R141" s="167">
        <f t="shared" si="7"/>
        <v>0</v>
      </c>
      <c r="S141" s="167">
        <v>0</v>
      </c>
      <c r="T141" s="168">
        <f t="shared" si="8"/>
        <v>0</v>
      </c>
      <c r="AR141" s="169" t="s">
        <v>270</v>
      </c>
      <c r="AT141" s="169" t="s">
        <v>275</v>
      </c>
      <c r="AU141" s="169" t="s">
        <v>78</v>
      </c>
      <c r="AY141" s="13" t="s">
        <v>239</v>
      </c>
      <c r="BE141" s="97">
        <f t="shared" si="9"/>
        <v>0</v>
      </c>
      <c r="BF141" s="97">
        <f t="shared" si="10"/>
        <v>0</v>
      </c>
      <c r="BG141" s="97">
        <f t="shared" si="11"/>
        <v>0</v>
      </c>
      <c r="BH141" s="97">
        <f t="shared" si="12"/>
        <v>0</v>
      </c>
      <c r="BI141" s="97">
        <f t="shared" si="13"/>
        <v>0</v>
      </c>
      <c r="BJ141" s="13" t="s">
        <v>83</v>
      </c>
      <c r="BK141" s="97">
        <f t="shared" si="14"/>
        <v>0</v>
      </c>
      <c r="BL141" s="13" t="s">
        <v>245</v>
      </c>
      <c r="BM141" s="169" t="s">
        <v>297</v>
      </c>
    </row>
    <row r="142" spans="2:65" s="1" customFormat="1" ht="24.2" customHeight="1" x14ac:dyDescent="0.2">
      <c r="B142" s="131"/>
      <c r="C142" s="158" t="s">
        <v>270</v>
      </c>
      <c r="D142" s="158" t="s">
        <v>241</v>
      </c>
      <c r="E142" s="159" t="s">
        <v>3058</v>
      </c>
      <c r="F142" s="160" t="s">
        <v>3059</v>
      </c>
      <c r="G142" s="161" t="s">
        <v>331</v>
      </c>
      <c r="H142" s="162">
        <v>112</v>
      </c>
      <c r="I142" s="163"/>
      <c r="J142" s="164">
        <f t="shared" si="5"/>
        <v>0</v>
      </c>
      <c r="K142" s="165"/>
      <c r="L142" s="30"/>
      <c r="M142" s="166" t="s">
        <v>1</v>
      </c>
      <c r="N142" s="130" t="s">
        <v>37</v>
      </c>
      <c r="P142" s="167">
        <f t="shared" si="6"/>
        <v>0</v>
      </c>
      <c r="Q142" s="167">
        <v>0</v>
      </c>
      <c r="R142" s="167">
        <f t="shared" si="7"/>
        <v>0</v>
      </c>
      <c r="S142" s="167">
        <v>0</v>
      </c>
      <c r="T142" s="168">
        <f t="shared" si="8"/>
        <v>0</v>
      </c>
      <c r="AR142" s="169" t="s">
        <v>245</v>
      </c>
      <c r="AT142" s="169" t="s">
        <v>241</v>
      </c>
      <c r="AU142" s="169" t="s">
        <v>78</v>
      </c>
      <c r="AY142" s="13" t="s">
        <v>239</v>
      </c>
      <c r="BE142" s="97">
        <f t="shared" si="9"/>
        <v>0</v>
      </c>
      <c r="BF142" s="97">
        <f t="shared" si="10"/>
        <v>0</v>
      </c>
      <c r="BG142" s="97">
        <f t="shared" si="11"/>
        <v>0</v>
      </c>
      <c r="BH142" s="97">
        <f t="shared" si="12"/>
        <v>0</v>
      </c>
      <c r="BI142" s="97">
        <f t="shared" si="13"/>
        <v>0</v>
      </c>
      <c r="BJ142" s="13" t="s">
        <v>83</v>
      </c>
      <c r="BK142" s="97">
        <f t="shared" si="14"/>
        <v>0</v>
      </c>
      <c r="BL142" s="13" t="s">
        <v>245</v>
      </c>
      <c r="BM142" s="169" t="s">
        <v>305</v>
      </c>
    </row>
    <row r="143" spans="2:65" s="1" customFormat="1" ht="24.2" customHeight="1" x14ac:dyDescent="0.2">
      <c r="B143" s="131"/>
      <c r="C143" s="158" t="s">
        <v>274</v>
      </c>
      <c r="D143" s="158" t="s">
        <v>241</v>
      </c>
      <c r="E143" s="159" t="s">
        <v>3117</v>
      </c>
      <c r="F143" s="160" t="s">
        <v>3118</v>
      </c>
      <c r="G143" s="161" t="s">
        <v>331</v>
      </c>
      <c r="H143" s="162">
        <v>13</v>
      </c>
      <c r="I143" s="163"/>
      <c r="J143" s="164">
        <f t="shared" si="5"/>
        <v>0</v>
      </c>
      <c r="K143" s="165"/>
      <c r="L143" s="30"/>
      <c r="M143" s="166" t="s">
        <v>1</v>
      </c>
      <c r="N143" s="130" t="s">
        <v>37</v>
      </c>
      <c r="P143" s="167">
        <f t="shared" si="6"/>
        <v>0</v>
      </c>
      <c r="Q143" s="167">
        <v>0</v>
      </c>
      <c r="R143" s="167">
        <f t="shared" si="7"/>
        <v>0</v>
      </c>
      <c r="S143" s="167">
        <v>0</v>
      </c>
      <c r="T143" s="168">
        <f t="shared" si="8"/>
        <v>0</v>
      </c>
      <c r="AR143" s="169" t="s">
        <v>245</v>
      </c>
      <c r="AT143" s="169" t="s">
        <v>241</v>
      </c>
      <c r="AU143" s="169" t="s">
        <v>78</v>
      </c>
      <c r="AY143" s="13" t="s">
        <v>239</v>
      </c>
      <c r="BE143" s="97">
        <f t="shared" si="9"/>
        <v>0</v>
      </c>
      <c r="BF143" s="97">
        <f t="shared" si="10"/>
        <v>0</v>
      </c>
      <c r="BG143" s="97">
        <f t="shared" si="11"/>
        <v>0</v>
      </c>
      <c r="BH143" s="97">
        <f t="shared" si="12"/>
        <v>0</v>
      </c>
      <c r="BI143" s="97">
        <f t="shared" si="13"/>
        <v>0</v>
      </c>
      <c r="BJ143" s="13" t="s">
        <v>83</v>
      </c>
      <c r="BK143" s="97">
        <f t="shared" si="14"/>
        <v>0</v>
      </c>
      <c r="BL143" s="13" t="s">
        <v>245</v>
      </c>
      <c r="BM143" s="169" t="s">
        <v>313</v>
      </c>
    </row>
    <row r="144" spans="2:65" s="1" customFormat="1" ht="24.2" customHeight="1" x14ac:dyDescent="0.2">
      <c r="B144" s="131"/>
      <c r="C144" s="158" t="s">
        <v>280</v>
      </c>
      <c r="D144" s="158" t="s">
        <v>241</v>
      </c>
      <c r="E144" s="159" t="s">
        <v>3060</v>
      </c>
      <c r="F144" s="160" t="s">
        <v>3061</v>
      </c>
      <c r="G144" s="161" t="s">
        <v>1082</v>
      </c>
      <c r="H144" s="199">
        <v>1.3</v>
      </c>
      <c r="I144" s="163"/>
      <c r="J144" s="164">
        <f t="shared" si="5"/>
        <v>0</v>
      </c>
      <c r="K144" s="165"/>
      <c r="L144" s="30"/>
      <c r="M144" s="166" t="s">
        <v>1</v>
      </c>
      <c r="N144" s="130" t="s">
        <v>37</v>
      </c>
      <c r="P144" s="167">
        <f t="shared" si="6"/>
        <v>0</v>
      </c>
      <c r="Q144" s="167">
        <v>0</v>
      </c>
      <c r="R144" s="167">
        <f t="shared" si="7"/>
        <v>0</v>
      </c>
      <c r="S144" s="167">
        <v>0</v>
      </c>
      <c r="T144" s="168">
        <f t="shared" si="8"/>
        <v>0</v>
      </c>
      <c r="AR144" s="169" t="s">
        <v>245</v>
      </c>
      <c r="AT144" s="169" t="s">
        <v>241</v>
      </c>
      <c r="AU144" s="169" t="s">
        <v>78</v>
      </c>
      <c r="AY144" s="13" t="s">
        <v>239</v>
      </c>
      <c r="BE144" s="97">
        <f t="shared" si="9"/>
        <v>0</v>
      </c>
      <c r="BF144" s="97">
        <f t="shared" si="10"/>
        <v>0</v>
      </c>
      <c r="BG144" s="97">
        <f t="shared" si="11"/>
        <v>0</v>
      </c>
      <c r="BH144" s="97">
        <f t="shared" si="12"/>
        <v>0</v>
      </c>
      <c r="BI144" s="97">
        <f t="shared" si="13"/>
        <v>0</v>
      </c>
      <c r="BJ144" s="13" t="s">
        <v>83</v>
      </c>
      <c r="BK144" s="97">
        <f t="shared" si="14"/>
        <v>0</v>
      </c>
      <c r="BL144" s="13" t="s">
        <v>245</v>
      </c>
      <c r="BM144" s="169" t="s">
        <v>7</v>
      </c>
    </row>
    <row r="145" spans="2:65" s="1" customFormat="1" ht="24.2" customHeight="1" x14ac:dyDescent="0.2">
      <c r="B145" s="131"/>
      <c r="C145" s="158" t="s">
        <v>285</v>
      </c>
      <c r="D145" s="158" t="s">
        <v>241</v>
      </c>
      <c r="E145" s="159" t="s">
        <v>3062</v>
      </c>
      <c r="F145" s="160" t="s">
        <v>2870</v>
      </c>
      <c r="G145" s="161" t="s">
        <v>1082</v>
      </c>
      <c r="H145" s="199">
        <v>0.45</v>
      </c>
      <c r="I145" s="163"/>
      <c r="J145" s="164">
        <f t="shared" si="5"/>
        <v>0</v>
      </c>
      <c r="K145" s="165"/>
      <c r="L145" s="30"/>
      <c r="M145" s="166" t="s">
        <v>1</v>
      </c>
      <c r="N145" s="130" t="s">
        <v>37</v>
      </c>
      <c r="P145" s="167">
        <f t="shared" si="6"/>
        <v>0</v>
      </c>
      <c r="Q145" s="167">
        <v>0</v>
      </c>
      <c r="R145" s="167">
        <f t="shared" si="7"/>
        <v>0</v>
      </c>
      <c r="S145" s="167">
        <v>0</v>
      </c>
      <c r="T145" s="168">
        <f t="shared" si="8"/>
        <v>0</v>
      </c>
      <c r="AR145" s="169" t="s">
        <v>245</v>
      </c>
      <c r="AT145" s="169" t="s">
        <v>241</v>
      </c>
      <c r="AU145" s="169" t="s">
        <v>78</v>
      </c>
      <c r="AY145" s="13" t="s">
        <v>239</v>
      </c>
      <c r="BE145" s="97">
        <f t="shared" si="9"/>
        <v>0</v>
      </c>
      <c r="BF145" s="97">
        <f t="shared" si="10"/>
        <v>0</v>
      </c>
      <c r="BG145" s="97">
        <f t="shared" si="11"/>
        <v>0</v>
      </c>
      <c r="BH145" s="97">
        <f t="shared" si="12"/>
        <v>0</v>
      </c>
      <c r="BI145" s="97">
        <f t="shared" si="13"/>
        <v>0</v>
      </c>
      <c r="BJ145" s="13" t="s">
        <v>83</v>
      </c>
      <c r="BK145" s="97">
        <f t="shared" si="14"/>
        <v>0</v>
      </c>
      <c r="BL145" s="13" t="s">
        <v>245</v>
      </c>
      <c r="BM145" s="169" t="s">
        <v>328</v>
      </c>
    </row>
    <row r="146" spans="2:65" s="11" customFormat="1" ht="25.9" customHeight="1" x14ac:dyDescent="0.2">
      <c r="B146" s="146"/>
      <c r="D146" s="147" t="s">
        <v>70</v>
      </c>
      <c r="E146" s="148" t="s">
        <v>3111</v>
      </c>
      <c r="F146" s="148" t="s">
        <v>3064</v>
      </c>
      <c r="I146" s="149"/>
      <c r="J146" s="150">
        <f>BK146</f>
        <v>0</v>
      </c>
      <c r="L146" s="146"/>
      <c r="M146" s="151"/>
      <c r="P146" s="152">
        <f>SUM(P147:P188)</f>
        <v>0</v>
      </c>
      <c r="R146" s="152">
        <f>SUM(R147:R188)</f>
        <v>0</v>
      </c>
      <c r="T146" s="153">
        <f>SUM(T147:T188)</f>
        <v>0</v>
      </c>
      <c r="AR146" s="147" t="s">
        <v>78</v>
      </c>
      <c r="AT146" s="154" t="s">
        <v>70</v>
      </c>
      <c r="AU146" s="154" t="s">
        <v>71</v>
      </c>
      <c r="AY146" s="147" t="s">
        <v>239</v>
      </c>
      <c r="BK146" s="155">
        <f>SUM(BK147:BK188)</f>
        <v>0</v>
      </c>
    </row>
    <row r="147" spans="2:65" s="1" customFormat="1" ht="16.5" customHeight="1" x14ac:dyDescent="0.2">
      <c r="B147" s="131"/>
      <c r="C147" s="158" t="s">
        <v>289</v>
      </c>
      <c r="D147" s="158" t="s">
        <v>241</v>
      </c>
      <c r="E147" s="159" t="s">
        <v>2845</v>
      </c>
      <c r="F147" s="160" t="s">
        <v>3065</v>
      </c>
      <c r="G147" s="161" t="s">
        <v>331</v>
      </c>
      <c r="H147" s="162">
        <v>54</v>
      </c>
      <c r="I147" s="163"/>
      <c r="J147" s="164">
        <f t="shared" ref="J147:J188" si="15">ROUND(I147*H147,2)</f>
        <v>0</v>
      </c>
      <c r="K147" s="165"/>
      <c r="L147" s="30"/>
      <c r="M147" s="166" t="s">
        <v>1</v>
      </c>
      <c r="N147" s="130" t="s">
        <v>37</v>
      </c>
      <c r="P147" s="167">
        <f t="shared" ref="P147:P188" si="16">O147*H147</f>
        <v>0</v>
      </c>
      <c r="Q147" s="167">
        <v>0</v>
      </c>
      <c r="R147" s="167">
        <f t="shared" ref="R147:R188" si="17">Q147*H147</f>
        <v>0</v>
      </c>
      <c r="S147" s="167">
        <v>0</v>
      </c>
      <c r="T147" s="168">
        <f t="shared" ref="T147:T188" si="18">S147*H147</f>
        <v>0</v>
      </c>
      <c r="AR147" s="169" t="s">
        <v>245</v>
      </c>
      <c r="AT147" s="169" t="s">
        <v>241</v>
      </c>
      <c r="AU147" s="169" t="s">
        <v>78</v>
      </c>
      <c r="AY147" s="13" t="s">
        <v>239</v>
      </c>
      <c r="BE147" s="97">
        <f t="shared" ref="BE147:BE188" si="19">IF(N147="základná",J147,0)</f>
        <v>0</v>
      </c>
      <c r="BF147" s="97">
        <f t="shared" ref="BF147:BF188" si="20">IF(N147="znížená",J147,0)</f>
        <v>0</v>
      </c>
      <c r="BG147" s="97">
        <f t="shared" ref="BG147:BG188" si="21">IF(N147="zákl. prenesená",J147,0)</f>
        <v>0</v>
      </c>
      <c r="BH147" s="97">
        <f t="shared" ref="BH147:BH188" si="22">IF(N147="zníž. prenesená",J147,0)</f>
        <v>0</v>
      </c>
      <c r="BI147" s="97">
        <f t="shared" ref="BI147:BI188" si="23">IF(N147="nulová",J147,0)</f>
        <v>0</v>
      </c>
      <c r="BJ147" s="13" t="s">
        <v>83</v>
      </c>
      <c r="BK147" s="97">
        <f t="shared" ref="BK147:BK188" si="24">ROUND(I147*H147,2)</f>
        <v>0</v>
      </c>
      <c r="BL147" s="13" t="s">
        <v>245</v>
      </c>
      <c r="BM147" s="169" t="s">
        <v>338</v>
      </c>
    </row>
    <row r="148" spans="2:65" s="1" customFormat="1" ht="16.5" customHeight="1" x14ac:dyDescent="0.2">
      <c r="B148" s="131"/>
      <c r="C148" s="158" t="s">
        <v>293</v>
      </c>
      <c r="D148" s="158" t="s">
        <v>241</v>
      </c>
      <c r="E148" s="159" t="s">
        <v>2847</v>
      </c>
      <c r="F148" s="160" t="s">
        <v>3066</v>
      </c>
      <c r="G148" s="161" t="s">
        <v>331</v>
      </c>
      <c r="H148" s="162">
        <v>43</v>
      </c>
      <c r="I148" s="163"/>
      <c r="J148" s="164">
        <f t="shared" si="15"/>
        <v>0</v>
      </c>
      <c r="K148" s="165"/>
      <c r="L148" s="30"/>
      <c r="M148" s="166" t="s">
        <v>1</v>
      </c>
      <c r="N148" s="130" t="s">
        <v>37</v>
      </c>
      <c r="P148" s="167">
        <f t="shared" si="16"/>
        <v>0</v>
      </c>
      <c r="Q148" s="167">
        <v>0</v>
      </c>
      <c r="R148" s="167">
        <f t="shared" si="17"/>
        <v>0</v>
      </c>
      <c r="S148" s="167">
        <v>0</v>
      </c>
      <c r="T148" s="168">
        <f t="shared" si="18"/>
        <v>0</v>
      </c>
      <c r="AR148" s="169" t="s">
        <v>245</v>
      </c>
      <c r="AT148" s="169" t="s">
        <v>241</v>
      </c>
      <c r="AU148" s="169" t="s">
        <v>78</v>
      </c>
      <c r="AY148" s="13" t="s">
        <v>239</v>
      </c>
      <c r="BE148" s="97">
        <f t="shared" si="19"/>
        <v>0</v>
      </c>
      <c r="BF148" s="97">
        <f t="shared" si="20"/>
        <v>0</v>
      </c>
      <c r="BG148" s="97">
        <f t="shared" si="21"/>
        <v>0</v>
      </c>
      <c r="BH148" s="97">
        <f t="shared" si="22"/>
        <v>0</v>
      </c>
      <c r="BI148" s="97">
        <f t="shared" si="23"/>
        <v>0</v>
      </c>
      <c r="BJ148" s="13" t="s">
        <v>83</v>
      </c>
      <c r="BK148" s="97">
        <f t="shared" si="24"/>
        <v>0</v>
      </c>
      <c r="BL148" s="13" t="s">
        <v>245</v>
      </c>
      <c r="BM148" s="169" t="s">
        <v>346</v>
      </c>
    </row>
    <row r="149" spans="2:65" s="1" customFormat="1" ht="16.5" customHeight="1" x14ac:dyDescent="0.2">
      <c r="B149" s="131"/>
      <c r="C149" s="158" t="s">
        <v>297</v>
      </c>
      <c r="D149" s="158" t="s">
        <v>241</v>
      </c>
      <c r="E149" s="159" t="s">
        <v>2855</v>
      </c>
      <c r="F149" s="160" t="s">
        <v>3119</v>
      </c>
      <c r="G149" s="161" t="s">
        <v>331</v>
      </c>
      <c r="H149" s="162">
        <v>15</v>
      </c>
      <c r="I149" s="163"/>
      <c r="J149" s="164">
        <f t="shared" si="15"/>
        <v>0</v>
      </c>
      <c r="K149" s="165"/>
      <c r="L149" s="30"/>
      <c r="M149" s="166" t="s">
        <v>1</v>
      </c>
      <c r="N149" s="130" t="s">
        <v>37</v>
      </c>
      <c r="P149" s="167">
        <f t="shared" si="16"/>
        <v>0</v>
      </c>
      <c r="Q149" s="167">
        <v>0</v>
      </c>
      <c r="R149" s="167">
        <f t="shared" si="17"/>
        <v>0</v>
      </c>
      <c r="S149" s="167">
        <v>0</v>
      </c>
      <c r="T149" s="168">
        <f t="shared" si="18"/>
        <v>0</v>
      </c>
      <c r="AR149" s="169" t="s">
        <v>245</v>
      </c>
      <c r="AT149" s="169" t="s">
        <v>241</v>
      </c>
      <c r="AU149" s="169" t="s">
        <v>78</v>
      </c>
      <c r="AY149" s="13" t="s">
        <v>239</v>
      </c>
      <c r="BE149" s="97">
        <f t="shared" si="19"/>
        <v>0</v>
      </c>
      <c r="BF149" s="97">
        <f t="shared" si="20"/>
        <v>0</v>
      </c>
      <c r="BG149" s="97">
        <f t="shared" si="21"/>
        <v>0</v>
      </c>
      <c r="BH149" s="97">
        <f t="shared" si="22"/>
        <v>0</v>
      </c>
      <c r="BI149" s="97">
        <f t="shared" si="23"/>
        <v>0</v>
      </c>
      <c r="BJ149" s="13" t="s">
        <v>83</v>
      </c>
      <c r="BK149" s="97">
        <f t="shared" si="24"/>
        <v>0</v>
      </c>
      <c r="BL149" s="13" t="s">
        <v>245</v>
      </c>
      <c r="BM149" s="169" t="s">
        <v>355</v>
      </c>
    </row>
    <row r="150" spans="2:65" s="1" customFormat="1" ht="16.5" customHeight="1" x14ac:dyDescent="0.2">
      <c r="B150" s="131"/>
      <c r="C150" s="158" t="s">
        <v>301</v>
      </c>
      <c r="D150" s="158" t="s">
        <v>241</v>
      </c>
      <c r="E150" s="159" t="s">
        <v>2873</v>
      </c>
      <c r="F150" s="160" t="s">
        <v>3120</v>
      </c>
      <c r="G150" s="161" t="s">
        <v>331</v>
      </c>
      <c r="H150" s="162">
        <v>5</v>
      </c>
      <c r="I150" s="163"/>
      <c r="J150" s="164">
        <f t="shared" si="15"/>
        <v>0</v>
      </c>
      <c r="K150" s="165"/>
      <c r="L150" s="30"/>
      <c r="M150" s="166" t="s">
        <v>1</v>
      </c>
      <c r="N150" s="130" t="s">
        <v>37</v>
      </c>
      <c r="P150" s="167">
        <f t="shared" si="16"/>
        <v>0</v>
      </c>
      <c r="Q150" s="167">
        <v>0</v>
      </c>
      <c r="R150" s="167">
        <f t="shared" si="17"/>
        <v>0</v>
      </c>
      <c r="S150" s="167">
        <v>0</v>
      </c>
      <c r="T150" s="168">
        <f t="shared" si="18"/>
        <v>0</v>
      </c>
      <c r="AR150" s="169" t="s">
        <v>245</v>
      </c>
      <c r="AT150" s="169" t="s">
        <v>241</v>
      </c>
      <c r="AU150" s="169" t="s">
        <v>78</v>
      </c>
      <c r="AY150" s="13" t="s">
        <v>239</v>
      </c>
      <c r="BE150" s="97">
        <f t="shared" si="19"/>
        <v>0</v>
      </c>
      <c r="BF150" s="97">
        <f t="shared" si="20"/>
        <v>0</v>
      </c>
      <c r="BG150" s="97">
        <f t="shared" si="21"/>
        <v>0</v>
      </c>
      <c r="BH150" s="97">
        <f t="shared" si="22"/>
        <v>0</v>
      </c>
      <c r="BI150" s="97">
        <f t="shared" si="23"/>
        <v>0</v>
      </c>
      <c r="BJ150" s="13" t="s">
        <v>83</v>
      </c>
      <c r="BK150" s="97">
        <f t="shared" si="24"/>
        <v>0</v>
      </c>
      <c r="BL150" s="13" t="s">
        <v>245</v>
      </c>
      <c r="BM150" s="169" t="s">
        <v>363</v>
      </c>
    </row>
    <row r="151" spans="2:65" s="1" customFormat="1" ht="16.5" customHeight="1" x14ac:dyDescent="0.2">
      <c r="B151" s="131"/>
      <c r="C151" s="158" t="s">
        <v>305</v>
      </c>
      <c r="D151" s="158" t="s">
        <v>241</v>
      </c>
      <c r="E151" s="159" t="s">
        <v>2875</v>
      </c>
      <c r="F151" s="160" t="s">
        <v>3172</v>
      </c>
      <c r="G151" s="161" t="s">
        <v>331</v>
      </c>
      <c r="H151" s="162">
        <v>8</v>
      </c>
      <c r="I151" s="163"/>
      <c r="J151" s="164">
        <f t="shared" si="15"/>
        <v>0</v>
      </c>
      <c r="K151" s="165"/>
      <c r="L151" s="30"/>
      <c r="M151" s="166" t="s">
        <v>1</v>
      </c>
      <c r="N151" s="130" t="s">
        <v>37</v>
      </c>
      <c r="P151" s="167">
        <f t="shared" si="16"/>
        <v>0</v>
      </c>
      <c r="Q151" s="167">
        <v>0</v>
      </c>
      <c r="R151" s="167">
        <f t="shared" si="17"/>
        <v>0</v>
      </c>
      <c r="S151" s="167">
        <v>0</v>
      </c>
      <c r="T151" s="168">
        <f t="shared" si="18"/>
        <v>0</v>
      </c>
      <c r="AR151" s="169" t="s">
        <v>245</v>
      </c>
      <c r="AT151" s="169" t="s">
        <v>241</v>
      </c>
      <c r="AU151" s="169" t="s">
        <v>78</v>
      </c>
      <c r="AY151" s="13" t="s">
        <v>239</v>
      </c>
      <c r="BE151" s="97">
        <f t="shared" si="19"/>
        <v>0</v>
      </c>
      <c r="BF151" s="97">
        <f t="shared" si="20"/>
        <v>0</v>
      </c>
      <c r="BG151" s="97">
        <f t="shared" si="21"/>
        <v>0</v>
      </c>
      <c r="BH151" s="97">
        <f t="shared" si="22"/>
        <v>0</v>
      </c>
      <c r="BI151" s="97">
        <f t="shared" si="23"/>
        <v>0</v>
      </c>
      <c r="BJ151" s="13" t="s">
        <v>83</v>
      </c>
      <c r="BK151" s="97">
        <f t="shared" si="24"/>
        <v>0</v>
      </c>
      <c r="BL151" s="13" t="s">
        <v>245</v>
      </c>
      <c r="BM151" s="169" t="s">
        <v>371</v>
      </c>
    </row>
    <row r="152" spans="2:65" s="1" customFormat="1" ht="16.5" customHeight="1" x14ac:dyDescent="0.2">
      <c r="B152" s="131"/>
      <c r="C152" s="158" t="s">
        <v>309</v>
      </c>
      <c r="D152" s="158" t="s">
        <v>241</v>
      </c>
      <c r="E152" s="159" t="s">
        <v>2877</v>
      </c>
      <c r="F152" s="160" t="s">
        <v>3205</v>
      </c>
      <c r="G152" s="161" t="s">
        <v>331</v>
      </c>
      <c r="H152" s="162">
        <v>5</v>
      </c>
      <c r="I152" s="163"/>
      <c r="J152" s="164">
        <f t="shared" si="15"/>
        <v>0</v>
      </c>
      <c r="K152" s="165"/>
      <c r="L152" s="30"/>
      <c r="M152" s="166" t="s">
        <v>1</v>
      </c>
      <c r="N152" s="130" t="s">
        <v>37</v>
      </c>
      <c r="P152" s="167">
        <f t="shared" si="16"/>
        <v>0</v>
      </c>
      <c r="Q152" s="167">
        <v>0</v>
      </c>
      <c r="R152" s="167">
        <f t="shared" si="17"/>
        <v>0</v>
      </c>
      <c r="S152" s="167">
        <v>0</v>
      </c>
      <c r="T152" s="168">
        <f t="shared" si="18"/>
        <v>0</v>
      </c>
      <c r="AR152" s="169" t="s">
        <v>245</v>
      </c>
      <c r="AT152" s="169" t="s">
        <v>241</v>
      </c>
      <c r="AU152" s="169" t="s">
        <v>78</v>
      </c>
      <c r="AY152" s="13" t="s">
        <v>239</v>
      </c>
      <c r="BE152" s="97">
        <f t="shared" si="19"/>
        <v>0</v>
      </c>
      <c r="BF152" s="97">
        <f t="shared" si="20"/>
        <v>0</v>
      </c>
      <c r="BG152" s="97">
        <f t="shared" si="21"/>
        <v>0</v>
      </c>
      <c r="BH152" s="97">
        <f t="shared" si="22"/>
        <v>0</v>
      </c>
      <c r="BI152" s="97">
        <f t="shared" si="23"/>
        <v>0</v>
      </c>
      <c r="BJ152" s="13" t="s">
        <v>83</v>
      </c>
      <c r="BK152" s="97">
        <f t="shared" si="24"/>
        <v>0</v>
      </c>
      <c r="BL152" s="13" t="s">
        <v>245</v>
      </c>
      <c r="BM152" s="169" t="s">
        <v>379</v>
      </c>
    </row>
    <row r="153" spans="2:65" s="1" customFormat="1" ht="16.5" customHeight="1" x14ac:dyDescent="0.2">
      <c r="B153" s="131"/>
      <c r="C153" s="158" t="s">
        <v>313</v>
      </c>
      <c r="D153" s="158" t="s">
        <v>241</v>
      </c>
      <c r="E153" s="159" t="s">
        <v>2879</v>
      </c>
      <c r="F153" s="160" t="s">
        <v>3122</v>
      </c>
      <c r="G153" s="161" t="s">
        <v>331</v>
      </c>
      <c r="H153" s="162">
        <v>25</v>
      </c>
      <c r="I153" s="163"/>
      <c r="J153" s="164">
        <f t="shared" si="15"/>
        <v>0</v>
      </c>
      <c r="K153" s="165"/>
      <c r="L153" s="30"/>
      <c r="M153" s="166" t="s">
        <v>1</v>
      </c>
      <c r="N153" s="130" t="s">
        <v>37</v>
      </c>
      <c r="P153" s="167">
        <f t="shared" si="16"/>
        <v>0</v>
      </c>
      <c r="Q153" s="167">
        <v>0</v>
      </c>
      <c r="R153" s="167">
        <f t="shared" si="17"/>
        <v>0</v>
      </c>
      <c r="S153" s="167">
        <v>0</v>
      </c>
      <c r="T153" s="168">
        <f t="shared" si="18"/>
        <v>0</v>
      </c>
      <c r="AR153" s="169" t="s">
        <v>245</v>
      </c>
      <c r="AT153" s="169" t="s">
        <v>241</v>
      </c>
      <c r="AU153" s="169" t="s">
        <v>78</v>
      </c>
      <c r="AY153" s="13" t="s">
        <v>239</v>
      </c>
      <c r="BE153" s="97">
        <f t="shared" si="19"/>
        <v>0</v>
      </c>
      <c r="BF153" s="97">
        <f t="shared" si="20"/>
        <v>0</v>
      </c>
      <c r="BG153" s="97">
        <f t="shared" si="21"/>
        <v>0</v>
      </c>
      <c r="BH153" s="97">
        <f t="shared" si="22"/>
        <v>0</v>
      </c>
      <c r="BI153" s="97">
        <f t="shared" si="23"/>
        <v>0</v>
      </c>
      <c r="BJ153" s="13" t="s">
        <v>83</v>
      </c>
      <c r="BK153" s="97">
        <f t="shared" si="24"/>
        <v>0</v>
      </c>
      <c r="BL153" s="13" t="s">
        <v>245</v>
      </c>
      <c r="BM153" s="169" t="s">
        <v>387</v>
      </c>
    </row>
    <row r="154" spans="2:65" s="1" customFormat="1" ht="24.2" customHeight="1" x14ac:dyDescent="0.2">
      <c r="B154" s="131"/>
      <c r="C154" s="170" t="s">
        <v>317</v>
      </c>
      <c r="D154" s="170" t="s">
        <v>275</v>
      </c>
      <c r="E154" s="171" t="s">
        <v>2889</v>
      </c>
      <c r="F154" s="172" t="s">
        <v>3206</v>
      </c>
      <c r="G154" s="173" t="s">
        <v>353</v>
      </c>
      <c r="H154" s="174">
        <v>1</v>
      </c>
      <c r="I154" s="175"/>
      <c r="J154" s="176">
        <f t="shared" si="15"/>
        <v>0</v>
      </c>
      <c r="K154" s="177"/>
      <c r="L154" s="178"/>
      <c r="M154" s="179" t="s">
        <v>1</v>
      </c>
      <c r="N154" s="180" t="s">
        <v>37</v>
      </c>
      <c r="P154" s="167">
        <f t="shared" si="16"/>
        <v>0</v>
      </c>
      <c r="Q154" s="167">
        <v>0</v>
      </c>
      <c r="R154" s="167">
        <f t="shared" si="17"/>
        <v>0</v>
      </c>
      <c r="S154" s="167">
        <v>0</v>
      </c>
      <c r="T154" s="168">
        <f t="shared" si="18"/>
        <v>0</v>
      </c>
      <c r="AR154" s="169" t="s">
        <v>270</v>
      </c>
      <c r="AT154" s="169" t="s">
        <v>275</v>
      </c>
      <c r="AU154" s="169" t="s">
        <v>78</v>
      </c>
      <c r="AY154" s="13" t="s">
        <v>239</v>
      </c>
      <c r="BE154" s="97">
        <f t="shared" si="19"/>
        <v>0</v>
      </c>
      <c r="BF154" s="97">
        <f t="shared" si="20"/>
        <v>0</v>
      </c>
      <c r="BG154" s="97">
        <f t="shared" si="21"/>
        <v>0</v>
      </c>
      <c r="BH154" s="97">
        <f t="shared" si="22"/>
        <v>0</v>
      </c>
      <c r="BI154" s="97">
        <f t="shared" si="23"/>
        <v>0</v>
      </c>
      <c r="BJ154" s="13" t="s">
        <v>83</v>
      </c>
      <c r="BK154" s="97">
        <f t="shared" si="24"/>
        <v>0</v>
      </c>
      <c r="BL154" s="13" t="s">
        <v>245</v>
      </c>
      <c r="BM154" s="169" t="s">
        <v>395</v>
      </c>
    </row>
    <row r="155" spans="2:65" s="1" customFormat="1" ht="24.2" customHeight="1" x14ac:dyDescent="0.2">
      <c r="B155" s="131"/>
      <c r="C155" s="170" t="s">
        <v>7</v>
      </c>
      <c r="D155" s="170" t="s">
        <v>275</v>
      </c>
      <c r="E155" s="171" t="s">
        <v>2893</v>
      </c>
      <c r="F155" s="172" t="s">
        <v>3173</v>
      </c>
      <c r="G155" s="173" t="s">
        <v>353</v>
      </c>
      <c r="H155" s="174">
        <v>1</v>
      </c>
      <c r="I155" s="175"/>
      <c r="J155" s="176">
        <f t="shared" si="15"/>
        <v>0</v>
      </c>
      <c r="K155" s="177"/>
      <c r="L155" s="178"/>
      <c r="M155" s="179" t="s">
        <v>1</v>
      </c>
      <c r="N155" s="180" t="s">
        <v>37</v>
      </c>
      <c r="P155" s="167">
        <f t="shared" si="16"/>
        <v>0</v>
      </c>
      <c r="Q155" s="167">
        <v>0</v>
      </c>
      <c r="R155" s="167">
        <f t="shared" si="17"/>
        <v>0</v>
      </c>
      <c r="S155" s="167">
        <v>0</v>
      </c>
      <c r="T155" s="168">
        <f t="shared" si="18"/>
        <v>0</v>
      </c>
      <c r="AR155" s="169" t="s">
        <v>270</v>
      </c>
      <c r="AT155" s="169" t="s">
        <v>275</v>
      </c>
      <c r="AU155" s="169" t="s">
        <v>78</v>
      </c>
      <c r="AY155" s="13" t="s">
        <v>239</v>
      </c>
      <c r="BE155" s="97">
        <f t="shared" si="19"/>
        <v>0</v>
      </c>
      <c r="BF155" s="97">
        <f t="shared" si="20"/>
        <v>0</v>
      </c>
      <c r="BG155" s="97">
        <f t="shared" si="21"/>
        <v>0</v>
      </c>
      <c r="BH155" s="97">
        <f t="shared" si="22"/>
        <v>0</v>
      </c>
      <c r="BI155" s="97">
        <f t="shared" si="23"/>
        <v>0</v>
      </c>
      <c r="BJ155" s="13" t="s">
        <v>83</v>
      </c>
      <c r="BK155" s="97">
        <f t="shared" si="24"/>
        <v>0</v>
      </c>
      <c r="BL155" s="13" t="s">
        <v>245</v>
      </c>
      <c r="BM155" s="169" t="s">
        <v>403</v>
      </c>
    </row>
    <row r="156" spans="2:65" s="1" customFormat="1" ht="24.2" customHeight="1" x14ac:dyDescent="0.2">
      <c r="B156" s="131"/>
      <c r="C156" s="170" t="s">
        <v>324</v>
      </c>
      <c r="D156" s="170" t="s">
        <v>275</v>
      </c>
      <c r="E156" s="171" t="s">
        <v>2897</v>
      </c>
      <c r="F156" s="172" t="s">
        <v>3207</v>
      </c>
      <c r="G156" s="173" t="s">
        <v>353</v>
      </c>
      <c r="H156" s="174">
        <v>1</v>
      </c>
      <c r="I156" s="175"/>
      <c r="J156" s="176">
        <f t="shared" si="15"/>
        <v>0</v>
      </c>
      <c r="K156" s="177"/>
      <c r="L156" s="178"/>
      <c r="M156" s="179" t="s">
        <v>1</v>
      </c>
      <c r="N156" s="180" t="s">
        <v>37</v>
      </c>
      <c r="P156" s="167">
        <f t="shared" si="16"/>
        <v>0</v>
      </c>
      <c r="Q156" s="167">
        <v>0</v>
      </c>
      <c r="R156" s="167">
        <f t="shared" si="17"/>
        <v>0</v>
      </c>
      <c r="S156" s="167">
        <v>0</v>
      </c>
      <c r="T156" s="168">
        <f t="shared" si="18"/>
        <v>0</v>
      </c>
      <c r="AR156" s="169" t="s">
        <v>270</v>
      </c>
      <c r="AT156" s="169" t="s">
        <v>275</v>
      </c>
      <c r="AU156" s="169" t="s">
        <v>78</v>
      </c>
      <c r="AY156" s="13" t="s">
        <v>239</v>
      </c>
      <c r="BE156" s="97">
        <f t="shared" si="19"/>
        <v>0</v>
      </c>
      <c r="BF156" s="97">
        <f t="shared" si="20"/>
        <v>0</v>
      </c>
      <c r="BG156" s="97">
        <f t="shared" si="21"/>
        <v>0</v>
      </c>
      <c r="BH156" s="97">
        <f t="shared" si="22"/>
        <v>0</v>
      </c>
      <c r="BI156" s="97">
        <f t="shared" si="23"/>
        <v>0</v>
      </c>
      <c r="BJ156" s="13" t="s">
        <v>83</v>
      </c>
      <c r="BK156" s="97">
        <f t="shared" si="24"/>
        <v>0</v>
      </c>
      <c r="BL156" s="13" t="s">
        <v>245</v>
      </c>
      <c r="BM156" s="169" t="s">
        <v>411</v>
      </c>
    </row>
    <row r="157" spans="2:65" s="1" customFormat="1" ht="24.2" customHeight="1" x14ac:dyDescent="0.2">
      <c r="B157" s="131"/>
      <c r="C157" s="170" t="s">
        <v>328</v>
      </c>
      <c r="D157" s="170" t="s">
        <v>275</v>
      </c>
      <c r="E157" s="171" t="s">
        <v>2901</v>
      </c>
      <c r="F157" s="172" t="s">
        <v>3208</v>
      </c>
      <c r="G157" s="173" t="s">
        <v>353</v>
      </c>
      <c r="H157" s="174">
        <v>1</v>
      </c>
      <c r="I157" s="175"/>
      <c r="J157" s="176">
        <f t="shared" si="15"/>
        <v>0</v>
      </c>
      <c r="K157" s="177"/>
      <c r="L157" s="178"/>
      <c r="M157" s="179" t="s">
        <v>1</v>
      </c>
      <c r="N157" s="180" t="s">
        <v>37</v>
      </c>
      <c r="P157" s="167">
        <f t="shared" si="16"/>
        <v>0</v>
      </c>
      <c r="Q157" s="167">
        <v>0</v>
      </c>
      <c r="R157" s="167">
        <f t="shared" si="17"/>
        <v>0</v>
      </c>
      <c r="S157" s="167">
        <v>0</v>
      </c>
      <c r="T157" s="168">
        <f t="shared" si="18"/>
        <v>0</v>
      </c>
      <c r="AR157" s="169" t="s">
        <v>270</v>
      </c>
      <c r="AT157" s="169" t="s">
        <v>275</v>
      </c>
      <c r="AU157" s="169" t="s">
        <v>78</v>
      </c>
      <c r="AY157" s="13" t="s">
        <v>239</v>
      </c>
      <c r="BE157" s="97">
        <f t="shared" si="19"/>
        <v>0</v>
      </c>
      <c r="BF157" s="97">
        <f t="shared" si="20"/>
        <v>0</v>
      </c>
      <c r="BG157" s="97">
        <f t="shared" si="21"/>
        <v>0</v>
      </c>
      <c r="BH157" s="97">
        <f t="shared" si="22"/>
        <v>0</v>
      </c>
      <c r="BI157" s="97">
        <f t="shared" si="23"/>
        <v>0</v>
      </c>
      <c r="BJ157" s="13" t="s">
        <v>83</v>
      </c>
      <c r="BK157" s="97">
        <f t="shared" si="24"/>
        <v>0</v>
      </c>
      <c r="BL157" s="13" t="s">
        <v>245</v>
      </c>
      <c r="BM157" s="169" t="s">
        <v>419</v>
      </c>
    </row>
    <row r="158" spans="2:65" s="1" customFormat="1" ht="24.2" customHeight="1" x14ac:dyDescent="0.2">
      <c r="B158" s="131"/>
      <c r="C158" s="170" t="s">
        <v>333</v>
      </c>
      <c r="D158" s="170" t="s">
        <v>275</v>
      </c>
      <c r="E158" s="171" t="s">
        <v>2905</v>
      </c>
      <c r="F158" s="172" t="s">
        <v>3209</v>
      </c>
      <c r="G158" s="173" t="s">
        <v>353</v>
      </c>
      <c r="H158" s="174">
        <v>1</v>
      </c>
      <c r="I158" s="175"/>
      <c r="J158" s="176">
        <f t="shared" si="15"/>
        <v>0</v>
      </c>
      <c r="K158" s="177"/>
      <c r="L158" s="178"/>
      <c r="M158" s="179" t="s">
        <v>1</v>
      </c>
      <c r="N158" s="180" t="s">
        <v>37</v>
      </c>
      <c r="P158" s="167">
        <f t="shared" si="16"/>
        <v>0</v>
      </c>
      <c r="Q158" s="167">
        <v>0</v>
      </c>
      <c r="R158" s="167">
        <f t="shared" si="17"/>
        <v>0</v>
      </c>
      <c r="S158" s="167">
        <v>0</v>
      </c>
      <c r="T158" s="168">
        <f t="shared" si="18"/>
        <v>0</v>
      </c>
      <c r="AR158" s="169" t="s">
        <v>270</v>
      </c>
      <c r="AT158" s="169" t="s">
        <v>275</v>
      </c>
      <c r="AU158" s="169" t="s">
        <v>78</v>
      </c>
      <c r="AY158" s="13" t="s">
        <v>239</v>
      </c>
      <c r="BE158" s="97">
        <f t="shared" si="19"/>
        <v>0</v>
      </c>
      <c r="BF158" s="97">
        <f t="shared" si="20"/>
        <v>0</v>
      </c>
      <c r="BG158" s="97">
        <f t="shared" si="21"/>
        <v>0</v>
      </c>
      <c r="BH158" s="97">
        <f t="shared" si="22"/>
        <v>0</v>
      </c>
      <c r="BI158" s="97">
        <f t="shared" si="23"/>
        <v>0</v>
      </c>
      <c r="BJ158" s="13" t="s">
        <v>83</v>
      </c>
      <c r="BK158" s="97">
        <f t="shared" si="24"/>
        <v>0</v>
      </c>
      <c r="BL158" s="13" t="s">
        <v>245</v>
      </c>
      <c r="BM158" s="169" t="s">
        <v>427</v>
      </c>
    </row>
    <row r="159" spans="2:65" s="1" customFormat="1" ht="24.2" customHeight="1" x14ac:dyDescent="0.2">
      <c r="B159" s="131"/>
      <c r="C159" s="170" t="s">
        <v>338</v>
      </c>
      <c r="D159" s="170" t="s">
        <v>275</v>
      </c>
      <c r="E159" s="171" t="s">
        <v>2954</v>
      </c>
      <c r="F159" s="172" t="s">
        <v>3175</v>
      </c>
      <c r="G159" s="173" t="s">
        <v>353</v>
      </c>
      <c r="H159" s="174">
        <v>1</v>
      </c>
      <c r="I159" s="175"/>
      <c r="J159" s="176">
        <f t="shared" si="15"/>
        <v>0</v>
      </c>
      <c r="K159" s="177"/>
      <c r="L159" s="178"/>
      <c r="M159" s="179" t="s">
        <v>1</v>
      </c>
      <c r="N159" s="180" t="s">
        <v>37</v>
      </c>
      <c r="P159" s="167">
        <f t="shared" si="16"/>
        <v>0</v>
      </c>
      <c r="Q159" s="167">
        <v>0</v>
      </c>
      <c r="R159" s="167">
        <f t="shared" si="17"/>
        <v>0</v>
      </c>
      <c r="S159" s="167">
        <v>0</v>
      </c>
      <c r="T159" s="168">
        <f t="shared" si="18"/>
        <v>0</v>
      </c>
      <c r="AR159" s="169" t="s">
        <v>270</v>
      </c>
      <c r="AT159" s="169" t="s">
        <v>275</v>
      </c>
      <c r="AU159" s="169" t="s">
        <v>78</v>
      </c>
      <c r="AY159" s="13" t="s">
        <v>239</v>
      </c>
      <c r="BE159" s="97">
        <f t="shared" si="19"/>
        <v>0</v>
      </c>
      <c r="BF159" s="97">
        <f t="shared" si="20"/>
        <v>0</v>
      </c>
      <c r="BG159" s="97">
        <f t="shared" si="21"/>
        <v>0</v>
      </c>
      <c r="BH159" s="97">
        <f t="shared" si="22"/>
        <v>0</v>
      </c>
      <c r="BI159" s="97">
        <f t="shared" si="23"/>
        <v>0</v>
      </c>
      <c r="BJ159" s="13" t="s">
        <v>83</v>
      </c>
      <c r="BK159" s="97">
        <f t="shared" si="24"/>
        <v>0</v>
      </c>
      <c r="BL159" s="13" t="s">
        <v>245</v>
      </c>
      <c r="BM159" s="169" t="s">
        <v>435</v>
      </c>
    </row>
    <row r="160" spans="2:65" s="1" customFormat="1" ht="21.75" customHeight="1" x14ac:dyDescent="0.2">
      <c r="B160" s="131"/>
      <c r="C160" s="170" t="s">
        <v>342</v>
      </c>
      <c r="D160" s="170" t="s">
        <v>275</v>
      </c>
      <c r="E160" s="171" t="s">
        <v>2958</v>
      </c>
      <c r="F160" s="172" t="s">
        <v>3210</v>
      </c>
      <c r="G160" s="173" t="s">
        <v>353</v>
      </c>
      <c r="H160" s="174">
        <v>1</v>
      </c>
      <c r="I160" s="175"/>
      <c r="J160" s="176">
        <f t="shared" si="15"/>
        <v>0</v>
      </c>
      <c r="K160" s="177"/>
      <c r="L160" s="178"/>
      <c r="M160" s="179" t="s">
        <v>1</v>
      </c>
      <c r="N160" s="180" t="s">
        <v>37</v>
      </c>
      <c r="P160" s="167">
        <f t="shared" si="16"/>
        <v>0</v>
      </c>
      <c r="Q160" s="167">
        <v>0</v>
      </c>
      <c r="R160" s="167">
        <f t="shared" si="17"/>
        <v>0</v>
      </c>
      <c r="S160" s="167">
        <v>0</v>
      </c>
      <c r="T160" s="168">
        <f t="shared" si="18"/>
        <v>0</v>
      </c>
      <c r="AR160" s="169" t="s">
        <v>270</v>
      </c>
      <c r="AT160" s="169" t="s">
        <v>275</v>
      </c>
      <c r="AU160" s="169" t="s">
        <v>78</v>
      </c>
      <c r="AY160" s="13" t="s">
        <v>239</v>
      </c>
      <c r="BE160" s="97">
        <f t="shared" si="19"/>
        <v>0</v>
      </c>
      <c r="BF160" s="97">
        <f t="shared" si="20"/>
        <v>0</v>
      </c>
      <c r="BG160" s="97">
        <f t="shared" si="21"/>
        <v>0</v>
      </c>
      <c r="BH160" s="97">
        <f t="shared" si="22"/>
        <v>0</v>
      </c>
      <c r="BI160" s="97">
        <f t="shared" si="23"/>
        <v>0</v>
      </c>
      <c r="BJ160" s="13" t="s">
        <v>83</v>
      </c>
      <c r="BK160" s="97">
        <f t="shared" si="24"/>
        <v>0</v>
      </c>
      <c r="BL160" s="13" t="s">
        <v>245</v>
      </c>
      <c r="BM160" s="169" t="s">
        <v>443</v>
      </c>
    </row>
    <row r="161" spans="2:65" s="1" customFormat="1" ht="16.5" customHeight="1" x14ac:dyDescent="0.2">
      <c r="B161" s="131"/>
      <c r="C161" s="158" t="s">
        <v>346</v>
      </c>
      <c r="D161" s="158" t="s">
        <v>241</v>
      </c>
      <c r="E161" s="159" t="s">
        <v>2889</v>
      </c>
      <c r="F161" s="160" t="s">
        <v>3211</v>
      </c>
      <c r="G161" s="161" t="s">
        <v>353</v>
      </c>
      <c r="H161" s="162">
        <v>2</v>
      </c>
      <c r="I161" s="163"/>
      <c r="J161" s="164">
        <f t="shared" si="15"/>
        <v>0</v>
      </c>
      <c r="K161" s="165"/>
      <c r="L161" s="30"/>
      <c r="M161" s="166" t="s">
        <v>1</v>
      </c>
      <c r="N161" s="130" t="s">
        <v>37</v>
      </c>
      <c r="P161" s="167">
        <f t="shared" si="16"/>
        <v>0</v>
      </c>
      <c r="Q161" s="167">
        <v>0</v>
      </c>
      <c r="R161" s="167">
        <f t="shared" si="17"/>
        <v>0</v>
      </c>
      <c r="S161" s="167">
        <v>0</v>
      </c>
      <c r="T161" s="168">
        <f t="shared" si="18"/>
        <v>0</v>
      </c>
      <c r="AR161" s="169" t="s">
        <v>245</v>
      </c>
      <c r="AT161" s="169" t="s">
        <v>241</v>
      </c>
      <c r="AU161" s="169" t="s">
        <v>78</v>
      </c>
      <c r="AY161" s="13" t="s">
        <v>239</v>
      </c>
      <c r="BE161" s="97">
        <f t="shared" si="19"/>
        <v>0</v>
      </c>
      <c r="BF161" s="97">
        <f t="shared" si="20"/>
        <v>0</v>
      </c>
      <c r="BG161" s="97">
        <f t="shared" si="21"/>
        <v>0</v>
      </c>
      <c r="BH161" s="97">
        <f t="shared" si="22"/>
        <v>0</v>
      </c>
      <c r="BI161" s="97">
        <f t="shared" si="23"/>
        <v>0</v>
      </c>
      <c r="BJ161" s="13" t="s">
        <v>83</v>
      </c>
      <c r="BK161" s="97">
        <f t="shared" si="24"/>
        <v>0</v>
      </c>
      <c r="BL161" s="13" t="s">
        <v>245</v>
      </c>
      <c r="BM161" s="169" t="s">
        <v>451</v>
      </c>
    </row>
    <row r="162" spans="2:65" s="1" customFormat="1" ht="16.5" customHeight="1" x14ac:dyDescent="0.2">
      <c r="B162" s="131"/>
      <c r="C162" s="158" t="s">
        <v>350</v>
      </c>
      <c r="D162" s="158" t="s">
        <v>241</v>
      </c>
      <c r="E162" s="159" t="s">
        <v>2893</v>
      </c>
      <c r="F162" s="160" t="s">
        <v>3130</v>
      </c>
      <c r="G162" s="161" t="s">
        <v>353</v>
      </c>
      <c r="H162" s="162">
        <v>5</v>
      </c>
      <c r="I162" s="163"/>
      <c r="J162" s="164">
        <f t="shared" si="15"/>
        <v>0</v>
      </c>
      <c r="K162" s="165"/>
      <c r="L162" s="30"/>
      <c r="M162" s="166" t="s">
        <v>1</v>
      </c>
      <c r="N162" s="130" t="s">
        <v>37</v>
      </c>
      <c r="P162" s="167">
        <f t="shared" si="16"/>
        <v>0</v>
      </c>
      <c r="Q162" s="167">
        <v>0</v>
      </c>
      <c r="R162" s="167">
        <f t="shared" si="17"/>
        <v>0</v>
      </c>
      <c r="S162" s="167">
        <v>0</v>
      </c>
      <c r="T162" s="168">
        <f t="shared" si="18"/>
        <v>0</v>
      </c>
      <c r="AR162" s="169" t="s">
        <v>245</v>
      </c>
      <c r="AT162" s="169" t="s">
        <v>241</v>
      </c>
      <c r="AU162" s="169" t="s">
        <v>78</v>
      </c>
      <c r="AY162" s="13" t="s">
        <v>239</v>
      </c>
      <c r="BE162" s="97">
        <f t="shared" si="19"/>
        <v>0</v>
      </c>
      <c r="BF162" s="97">
        <f t="shared" si="20"/>
        <v>0</v>
      </c>
      <c r="BG162" s="97">
        <f t="shared" si="21"/>
        <v>0</v>
      </c>
      <c r="BH162" s="97">
        <f t="shared" si="22"/>
        <v>0</v>
      </c>
      <c r="BI162" s="97">
        <f t="shared" si="23"/>
        <v>0</v>
      </c>
      <c r="BJ162" s="13" t="s">
        <v>83</v>
      </c>
      <c r="BK162" s="97">
        <f t="shared" si="24"/>
        <v>0</v>
      </c>
      <c r="BL162" s="13" t="s">
        <v>245</v>
      </c>
      <c r="BM162" s="169" t="s">
        <v>459</v>
      </c>
    </row>
    <row r="163" spans="2:65" s="1" customFormat="1" ht="21.75" customHeight="1" x14ac:dyDescent="0.2">
      <c r="B163" s="131"/>
      <c r="C163" s="170" t="s">
        <v>355</v>
      </c>
      <c r="D163" s="170" t="s">
        <v>275</v>
      </c>
      <c r="E163" s="171" t="s">
        <v>2960</v>
      </c>
      <c r="F163" s="172" t="s">
        <v>3131</v>
      </c>
      <c r="G163" s="173" t="s">
        <v>353</v>
      </c>
      <c r="H163" s="174">
        <v>3</v>
      </c>
      <c r="I163" s="175"/>
      <c r="J163" s="176">
        <f t="shared" si="15"/>
        <v>0</v>
      </c>
      <c r="K163" s="177"/>
      <c r="L163" s="178"/>
      <c r="M163" s="179" t="s">
        <v>1</v>
      </c>
      <c r="N163" s="180" t="s">
        <v>37</v>
      </c>
      <c r="P163" s="167">
        <f t="shared" si="16"/>
        <v>0</v>
      </c>
      <c r="Q163" s="167">
        <v>0</v>
      </c>
      <c r="R163" s="167">
        <f t="shared" si="17"/>
        <v>0</v>
      </c>
      <c r="S163" s="167">
        <v>0</v>
      </c>
      <c r="T163" s="168">
        <f t="shared" si="18"/>
        <v>0</v>
      </c>
      <c r="AR163" s="169" t="s">
        <v>270</v>
      </c>
      <c r="AT163" s="169" t="s">
        <v>275</v>
      </c>
      <c r="AU163" s="169" t="s">
        <v>78</v>
      </c>
      <c r="AY163" s="13" t="s">
        <v>239</v>
      </c>
      <c r="BE163" s="97">
        <f t="shared" si="19"/>
        <v>0</v>
      </c>
      <c r="BF163" s="97">
        <f t="shared" si="20"/>
        <v>0</v>
      </c>
      <c r="BG163" s="97">
        <f t="shared" si="21"/>
        <v>0</v>
      </c>
      <c r="BH163" s="97">
        <f t="shared" si="22"/>
        <v>0</v>
      </c>
      <c r="BI163" s="97">
        <f t="shared" si="23"/>
        <v>0</v>
      </c>
      <c r="BJ163" s="13" t="s">
        <v>83</v>
      </c>
      <c r="BK163" s="97">
        <f t="shared" si="24"/>
        <v>0</v>
      </c>
      <c r="BL163" s="13" t="s">
        <v>245</v>
      </c>
      <c r="BM163" s="169" t="s">
        <v>467</v>
      </c>
    </row>
    <row r="164" spans="2:65" s="1" customFormat="1" ht="21.75" customHeight="1" x14ac:dyDescent="0.2">
      <c r="B164" s="131"/>
      <c r="C164" s="170" t="s">
        <v>359</v>
      </c>
      <c r="D164" s="170" t="s">
        <v>275</v>
      </c>
      <c r="E164" s="171" t="s">
        <v>2963</v>
      </c>
      <c r="F164" s="172" t="s">
        <v>3067</v>
      </c>
      <c r="G164" s="173" t="s">
        <v>353</v>
      </c>
      <c r="H164" s="174">
        <v>1</v>
      </c>
      <c r="I164" s="175"/>
      <c r="J164" s="176">
        <f t="shared" si="15"/>
        <v>0</v>
      </c>
      <c r="K164" s="177"/>
      <c r="L164" s="178"/>
      <c r="M164" s="179" t="s">
        <v>1</v>
      </c>
      <c r="N164" s="180" t="s">
        <v>37</v>
      </c>
      <c r="P164" s="167">
        <f t="shared" si="16"/>
        <v>0</v>
      </c>
      <c r="Q164" s="167">
        <v>0</v>
      </c>
      <c r="R164" s="167">
        <f t="shared" si="17"/>
        <v>0</v>
      </c>
      <c r="S164" s="167">
        <v>0</v>
      </c>
      <c r="T164" s="168">
        <f t="shared" si="18"/>
        <v>0</v>
      </c>
      <c r="AR164" s="169" t="s">
        <v>270</v>
      </c>
      <c r="AT164" s="169" t="s">
        <v>275</v>
      </c>
      <c r="AU164" s="169" t="s">
        <v>78</v>
      </c>
      <c r="AY164" s="13" t="s">
        <v>239</v>
      </c>
      <c r="BE164" s="97">
        <f t="shared" si="19"/>
        <v>0</v>
      </c>
      <c r="BF164" s="97">
        <f t="shared" si="20"/>
        <v>0</v>
      </c>
      <c r="BG164" s="97">
        <f t="shared" si="21"/>
        <v>0</v>
      </c>
      <c r="BH164" s="97">
        <f t="shared" si="22"/>
        <v>0</v>
      </c>
      <c r="BI164" s="97">
        <f t="shared" si="23"/>
        <v>0</v>
      </c>
      <c r="BJ164" s="13" t="s">
        <v>83</v>
      </c>
      <c r="BK164" s="97">
        <f t="shared" si="24"/>
        <v>0</v>
      </c>
      <c r="BL164" s="13" t="s">
        <v>245</v>
      </c>
      <c r="BM164" s="169" t="s">
        <v>475</v>
      </c>
    </row>
    <row r="165" spans="2:65" s="1" customFormat="1" ht="21.75" customHeight="1" x14ac:dyDescent="0.2">
      <c r="B165" s="131"/>
      <c r="C165" s="170" t="s">
        <v>363</v>
      </c>
      <c r="D165" s="170" t="s">
        <v>275</v>
      </c>
      <c r="E165" s="171" t="s">
        <v>2969</v>
      </c>
      <c r="F165" s="172" t="s">
        <v>3212</v>
      </c>
      <c r="G165" s="173" t="s">
        <v>353</v>
      </c>
      <c r="H165" s="174">
        <v>2</v>
      </c>
      <c r="I165" s="175"/>
      <c r="J165" s="176">
        <f t="shared" si="15"/>
        <v>0</v>
      </c>
      <c r="K165" s="177"/>
      <c r="L165" s="178"/>
      <c r="M165" s="179" t="s">
        <v>1</v>
      </c>
      <c r="N165" s="180" t="s">
        <v>37</v>
      </c>
      <c r="P165" s="167">
        <f t="shared" si="16"/>
        <v>0</v>
      </c>
      <c r="Q165" s="167">
        <v>0</v>
      </c>
      <c r="R165" s="167">
        <f t="shared" si="17"/>
        <v>0</v>
      </c>
      <c r="S165" s="167">
        <v>0</v>
      </c>
      <c r="T165" s="168">
        <f t="shared" si="18"/>
        <v>0</v>
      </c>
      <c r="AR165" s="169" t="s">
        <v>270</v>
      </c>
      <c r="AT165" s="169" t="s">
        <v>275</v>
      </c>
      <c r="AU165" s="169" t="s">
        <v>78</v>
      </c>
      <c r="AY165" s="13" t="s">
        <v>239</v>
      </c>
      <c r="BE165" s="97">
        <f t="shared" si="19"/>
        <v>0</v>
      </c>
      <c r="BF165" s="97">
        <f t="shared" si="20"/>
        <v>0</v>
      </c>
      <c r="BG165" s="97">
        <f t="shared" si="21"/>
        <v>0</v>
      </c>
      <c r="BH165" s="97">
        <f t="shared" si="22"/>
        <v>0</v>
      </c>
      <c r="BI165" s="97">
        <f t="shared" si="23"/>
        <v>0</v>
      </c>
      <c r="BJ165" s="13" t="s">
        <v>83</v>
      </c>
      <c r="BK165" s="97">
        <f t="shared" si="24"/>
        <v>0</v>
      </c>
      <c r="BL165" s="13" t="s">
        <v>245</v>
      </c>
      <c r="BM165" s="169" t="s">
        <v>483</v>
      </c>
    </row>
    <row r="166" spans="2:65" s="1" customFormat="1" ht="21.75" customHeight="1" x14ac:dyDescent="0.2">
      <c r="B166" s="131"/>
      <c r="C166" s="170" t="s">
        <v>367</v>
      </c>
      <c r="D166" s="170" t="s">
        <v>275</v>
      </c>
      <c r="E166" s="171" t="s">
        <v>2990</v>
      </c>
      <c r="F166" s="172" t="s">
        <v>3176</v>
      </c>
      <c r="G166" s="173" t="s">
        <v>353</v>
      </c>
      <c r="H166" s="174">
        <v>2</v>
      </c>
      <c r="I166" s="175"/>
      <c r="J166" s="176">
        <f t="shared" si="15"/>
        <v>0</v>
      </c>
      <c r="K166" s="177"/>
      <c r="L166" s="178"/>
      <c r="M166" s="179" t="s">
        <v>1</v>
      </c>
      <c r="N166" s="180" t="s">
        <v>37</v>
      </c>
      <c r="P166" s="167">
        <f t="shared" si="16"/>
        <v>0</v>
      </c>
      <c r="Q166" s="167">
        <v>0</v>
      </c>
      <c r="R166" s="167">
        <f t="shared" si="17"/>
        <v>0</v>
      </c>
      <c r="S166" s="167">
        <v>0</v>
      </c>
      <c r="T166" s="168">
        <f t="shared" si="18"/>
        <v>0</v>
      </c>
      <c r="AR166" s="169" t="s">
        <v>270</v>
      </c>
      <c r="AT166" s="169" t="s">
        <v>275</v>
      </c>
      <c r="AU166" s="169" t="s">
        <v>78</v>
      </c>
      <c r="AY166" s="13" t="s">
        <v>239</v>
      </c>
      <c r="BE166" s="97">
        <f t="shared" si="19"/>
        <v>0</v>
      </c>
      <c r="BF166" s="97">
        <f t="shared" si="20"/>
        <v>0</v>
      </c>
      <c r="BG166" s="97">
        <f t="shared" si="21"/>
        <v>0</v>
      </c>
      <c r="BH166" s="97">
        <f t="shared" si="22"/>
        <v>0</v>
      </c>
      <c r="BI166" s="97">
        <f t="shared" si="23"/>
        <v>0</v>
      </c>
      <c r="BJ166" s="13" t="s">
        <v>83</v>
      </c>
      <c r="BK166" s="97">
        <f t="shared" si="24"/>
        <v>0</v>
      </c>
      <c r="BL166" s="13" t="s">
        <v>245</v>
      </c>
      <c r="BM166" s="169" t="s">
        <v>491</v>
      </c>
    </row>
    <row r="167" spans="2:65" s="1" customFormat="1" ht="24.2" customHeight="1" x14ac:dyDescent="0.2">
      <c r="B167" s="131"/>
      <c r="C167" s="158" t="s">
        <v>371</v>
      </c>
      <c r="D167" s="158" t="s">
        <v>241</v>
      </c>
      <c r="E167" s="159" t="s">
        <v>3133</v>
      </c>
      <c r="F167" s="160" t="s">
        <v>3134</v>
      </c>
      <c r="G167" s="161" t="s">
        <v>3070</v>
      </c>
      <c r="H167" s="162">
        <v>3</v>
      </c>
      <c r="I167" s="163"/>
      <c r="J167" s="164">
        <f t="shared" si="15"/>
        <v>0</v>
      </c>
      <c r="K167" s="165"/>
      <c r="L167" s="30"/>
      <c r="M167" s="166" t="s">
        <v>1</v>
      </c>
      <c r="N167" s="130" t="s">
        <v>37</v>
      </c>
      <c r="P167" s="167">
        <f t="shared" si="16"/>
        <v>0</v>
      </c>
      <c r="Q167" s="167">
        <v>0</v>
      </c>
      <c r="R167" s="167">
        <f t="shared" si="17"/>
        <v>0</v>
      </c>
      <c r="S167" s="167">
        <v>0</v>
      </c>
      <c r="T167" s="168">
        <f t="shared" si="18"/>
        <v>0</v>
      </c>
      <c r="AR167" s="169" t="s">
        <v>245</v>
      </c>
      <c r="AT167" s="169" t="s">
        <v>241</v>
      </c>
      <c r="AU167" s="169" t="s">
        <v>78</v>
      </c>
      <c r="AY167" s="13" t="s">
        <v>239</v>
      </c>
      <c r="BE167" s="97">
        <f t="shared" si="19"/>
        <v>0</v>
      </c>
      <c r="BF167" s="97">
        <f t="shared" si="20"/>
        <v>0</v>
      </c>
      <c r="BG167" s="97">
        <f t="shared" si="21"/>
        <v>0</v>
      </c>
      <c r="BH167" s="97">
        <f t="shared" si="22"/>
        <v>0</v>
      </c>
      <c r="BI167" s="97">
        <f t="shared" si="23"/>
        <v>0</v>
      </c>
      <c r="BJ167" s="13" t="s">
        <v>83</v>
      </c>
      <c r="BK167" s="97">
        <f t="shared" si="24"/>
        <v>0</v>
      </c>
      <c r="BL167" s="13" t="s">
        <v>245</v>
      </c>
      <c r="BM167" s="169" t="s">
        <v>499</v>
      </c>
    </row>
    <row r="168" spans="2:65" s="1" customFormat="1" ht="24.2" customHeight="1" x14ac:dyDescent="0.2">
      <c r="B168" s="131"/>
      <c r="C168" s="158" t="s">
        <v>375</v>
      </c>
      <c r="D168" s="158" t="s">
        <v>241</v>
      </c>
      <c r="E168" s="159" t="s">
        <v>3068</v>
      </c>
      <c r="F168" s="160" t="s">
        <v>3069</v>
      </c>
      <c r="G168" s="161" t="s">
        <v>3070</v>
      </c>
      <c r="H168" s="162">
        <v>1</v>
      </c>
      <c r="I168" s="163"/>
      <c r="J168" s="164">
        <f t="shared" si="15"/>
        <v>0</v>
      </c>
      <c r="K168" s="165"/>
      <c r="L168" s="30"/>
      <c r="M168" s="166" t="s">
        <v>1</v>
      </c>
      <c r="N168" s="130" t="s">
        <v>37</v>
      </c>
      <c r="P168" s="167">
        <f t="shared" si="16"/>
        <v>0</v>
      </c>
      <c r="Q168" s="167">
        <v>0</v>
      </c>
      <c r="R168" s="167">
        <f t="shared" si="17"/>
        <v>0</v>
      </c>
      <c r="S168" s="167">
        <v>0</v>
      </c>
      <c r="T168" s="168">
        <f t="shared" si="18"/>
        <v>0</v>
      </c>
      <c r="AR168" s="169" t="s">
        <v>245</v>
      </c>
      <c r="AT168" s="169" t="s">
        <v>241</v>
      </c>
      <c r="AU168" s="169" t="s">
        <v>78</v>
      </c>
      <c r="AY168" s="13" t="s">
        <v>239</v>
      </c>
      <c r="BE168" s="97">
        <f t="shared" si="19"/>
        <v>0</v>
      </c>
      <c r="BF168" s="97">
        <f t="shared" si="20"/>
        <v>0</v>
      </c>
      <c r="BG168" s="97">
        <f t="shared" si="21"/>
        <v>0</v>
      </c>
      <c r="BH168" s="97">
        <f t="shared" si="22"/>
        <v>0</v>
      </c>
      <c r="BI168" s="97">
        <f t="shared" si="23"/>
        <v>0</v>
      </c>
      <c r="BJ168" s="13" t="s">
        <v>83</v>
      </c>
      <c r="BK168" s="97">
        <f t="shared" si="24"/>
        <v>0</v>
      </c>
      <c r="BL168" s="13" t="s">
        <v>245</v>
      </c>
      <c r="BM168" s="169" t="s">
        <v>507</v>
      </c>
    </row>
    <row r="169" spans="2:65" s="1" customFormat="1" ht="24.2" customHeight="1" x14ac:dyDescent="0.2">
      <c r="B169" s="131"/>
      <c r="C169" s="158" t="s">
        <v>379</v>
      </c>
      <c r="D169" s="158" t="s">
        <v>241</v>
      </c>
      <c r="E169" s="159" t="s">
        <v>3213</v>
      </c>
      <c r="F169" s="160" t="s">
        <v>3214</v>
      </c>
      <c r="G169" s="161" t="s">
        <v>3070</v>
      </c>
      <c r="H169" s="162">
        <v>2</v>
      </c>
      <c r="I169" s="163"/>
      <c r="J169" s="164">
        <f t="shared" si="15"/>
        <v>0</v>
      </c>
      <c r="K169" s="165"/>
      <c r="L169" s="30"/>
      <c r="M169" s="166" t="s">
        <v>1</v>
      </c>
      <c r="N169" s="130" t="s">
        <v>37</v>
      </c>
      <c r="P169" s="167">
        <f t="shared" si="16"/>
        <v>0</v>
      </c>
      <c r="Q169" s="167">
        <v>0</v>
      </c>
      <c r="R169" s="167">
        <f t="shared" si="17"/>
        <v>0</v>
      </c>
      <c r="S169" s="167">
        <v>0</v>
      </c>
      <c r="T169" s="168">
        <f t="shared" si="18"/>
        <v>0</v>
      </c>
      <c r="AR169" s="169" t="s">
        <v>245</v>
      </c>
      <c r="AT169" s="169" t="s">
        <v>241</v>
      </c>
      <c r="AU169" s="169" t="s">
        <v>78</v>
      </c>
      <c r="AY169" s="13" t="s">
        <v>239</v>
      </c>
      <c r="BE169" s="97">
        <f t="shared" si="19"/>
        <v>0</v>
      </c>
      <c r="BF169" s="97">
        <f t="shared" si="20"/>
        <v>0</v>
      </c>
      <c r="BG169" s="97">
        <f t="shared" si="21"/>
        <v>0</v>
      </c>
      <c r="BH169" s="97">
        <f t="shared" si="22"/>
        <v>0</v>
      </c>
      <c r="BI169" s="97">
        <f t="shared" si="23"/>
        <v>0</v>
      </c>
      <c r="BJ169" s="13" t="s">
        <v>83</v>
      </c>
      <c r="BK169" s="97">
        <f t="shared" si="24"/>
        <v>0</v>
      </c>
      <c r="BL169" s="13" t="s">
        <v>245</v>
      </c>
      <c r="BM169" s="169" t="s">
        <v>515</v>
      </c>
    </row>
    <row r="170" spans="2:65" s="1" customFormat="1" ht="24.2" customHeight="1" x14ac:dyDescent="0.2">
      <c r="B170" s="131"/>
      <c r="C170" s="158" t="s">
        <v>383</v>
      </c>
      <c r="D170" s="158" t="s">
        <v>241</v>
      </c>
      <c r="E170" s="159" t="s">
        <v>3177</v>
      </c>
      <c r="F170" s="160" t="s">
        <v>3178</v>
      </c>
      <c r="G170" s="161" t="s">
        <v>3070</v>
      </c>
      <c r="H170" s="162">
        <v>2</v>
      </c>
      <c r="I170" s="163"/>
      <c r="J170" s="164">
        <f t="shared" si="15"/>
        <v>0</v>
      </c>
      <c r="K170" s="165"/>
      <c r="L170" s="30"/>
      <c r="M170" s="166" t="s">
        <v>1</v>
      </c>
      <c r="N170" s="130" t="s">
        <v>37</v>
      </c>
      <c r="P170" s="167">
        <f t="shared" si="16"/>
        <v>0</v>
      </c>
      <c r="Q170" s="167">
        <v>0</v>
      </c>
      <c r="R170" s="167">
        <f t="shared" si="17"/>
        <v>0</v>
      </c>
      <c r="S170" s="167">
        <v>0</v>
      </c>
      <c r="T170" s="168">
        <f t="shared" si="18"/>
        <v>0</v>
      </c>
      <c r="AR170" s="169" t="s">
        <v>245</v>
      </c>
      <c r="AT170" s="169" t="s">
        <v>241</v>
      </c>
      <c r="AU170" s="169" t="s">
        <v>78</v>
      </c>
      <c r="AY170" s="13" t="s">
        <v>239</v>
      </c>
      <c r="BE170" s="97">
        <f t="shared" si="19"/>
        <v>0</v>
      </c>
      <c r="BF170" s="97">
        <f t="shared" si="20"/>
        <v>0</v>
      </c>
      <c r="BG170" s="97">
        <f t="shared" si="21"/>
        <v>0</v>
      </c>
      <c r="BH170" s="97">
        <f t="shared" si="22"/>
        <v>0</v>
      </c>
      <c r="BI170" s="97">
        <f t="shared" si="23"/>
        <v>0</v>
      </c>
      <c r="BJ170" s="13" t="s">
        <v>83</v>
      </c>
      <c r="BK170" s="97">
        <f t="shared" si="24"/>
        <v>0</v>
      </c>
      <c r="BL170" s="13" t="s">
        <v>245</v>
      </c>
      <c r="BM170" s="169" t="s">
        <v>523</v>
      </c>
    </row>
    <row r="171" spans="2:65" s="1" customFormat="1" ht="16.5" customHeight="1" x14ac:dyDescent="0.2">
      <c r="B171" s="131"/>
      <c r="C171" s="170" t="s">
        <v>387</v>
      </c>
      <c r="D171" s="170" t="s">
        <v>275</v>
      </c>
      <c r="E171" s="171" t="s">
        <v>2997</v>
      </c>
      <c r="F171" s="172" t="s">
        <v>3137</v>
      </c>
      <c r="G171" s="173" t="s">
        <v>353</v>
      </c>
      <c r="H171" s="174">
        <v>3</v>
      </c>
      <c r="I171" s="175"/>
      <c r="J171" s="176">
        <f t="shared" si="15"/>
        <v>0</v>
      </c>
      <c r="K171" s="177"/>
      <c r="L171" s="178"/>
      <c r="M171" s="179" t="s">
        <v>1</v>
      </c>
      <c r="N171" s="180" t="s">
        <v>37</v>
      </c>
      <c r="P171" s="167">
        <f t="shared" si="16"/>
        <v>0</v>
      </c>
      <c r="Q171" s="167">
        <v>0</v>
      </c>
      <c r="R171" s="167">
        <f t="shared" si="17"/>
        <v>0</v>
      </c>
      <c r="S171" s="167">
        <v>0</v>
      </c>
      <c r="T171" s="168">
        <f t="shared" si="18"/>
        <v>0</v>
      </c>
      <c r="AR171" s="169" t="s">
        <v>270</v>
      </c>
      <c r="AT171" s="169" t="s">
        <v>275</v>
      </c>
      <c r="AU171" s="169" t="s">
        <v>78</v>
      </c>
      <c r="AY171" s="13" t="s">
        <v>239</v>
      </c>
      <c r="BE171" s="97">
        <f t="shared" si="19"/>
        <v>0</v>
      </c>
      <c r="BF171" s="97">
        <f t="shared" si="20"/>
        <v>0</v>
      </c>
      <c r="BG171" s="97">
        <f t="shared" si="21"/>
        <v>0</v>
      </c>
      <c r="BH171" s="97">
        <f t="shared" si="22"/>
        <v>0</v>
      </c>
      <c r="BI171" s="97">
        <f t="shared" si="23"/>
        <v>0</v>
      </c>
      <c r="BJ171" s="13" t="s">
        <v>83</v>
      </c>
      <c r="BK171" s="97">
        <f t="shared" si="24"/>
        <v>0</v>
      </c>
      <c r="BL171" s="13" t="s">
        <v>245</v>
      </c>
      <c r="BM171" s="169" t="s">
        <v>530</v>
      </c>
    </row>
    <row r="172" spans="2:65" s="1" customFormat="1" ht="16.5" customHeight="1" x14ac:dyDescent="0.2">
      <c r="B172" s="131"/>
      <c r="C172" s="170" t="s">
        <v>391</v>
      </c>
      <c r="D172" s="170" t="s">
        <v>275</v>
      </c>
      <c r="E172" s="171" t="s">
        <v>2998</v>
      </c>
      <c r="F172" s="172" t="s">
        <v>3071</v>
      </c>
      <c r="G172" s="173" t="s">
        <v>353</v>
      </c>
      <c r="H172" s="174">
        <v>1</v>
      </c>
      <c r="I172" s="175"/>
      <c r="J172" s="176">
        <f t="shared" si="15"/>
        <v>0</v>
      </c>
      <c r="K172" s="177"/>
      <c r="L172" s="178"/>
      <c r="M172" s="179" t="s">
        <v>1</v>
      </c>
      <c r="N172" s="180" t="s">
        <v>37</v>
      </c>
      <c r="P172" s="167">
        <f t="shared" si="16"/>
        <v>0</v>
      </c>
      <c r="Q172" s="167">
        <v>0</v>
      </c>
      <c r="R172" s="167">
        <f t="shared" si="17"/>
        <v>0</v>
      </c>
      <c r="S172" s="167">
        <v>0</v>
      </c>
      <c r="T172" s="168">
        <f t="shared" si="18"/>
        <v>0</v>
      </c>
      <c r="AR172" s="169" t="s">
        <v>270</v>
      </c>
      <c r="AT172" s="169" t="s">
        <v>275</v>
      </c>
      <c r="AU172" s="169" t="s">
        <v>78</v>
      </c>
      <c r="AY172" s="13" t="s">
        <v>239</v>
      </c>
      <c r="BE172" s="97">
        <f t="shared" si="19"/>
        <v>0</v>
      </c>
      <c r="BF172" s="97">
        <f t="shared" si="20"/>
        <v>0</v>
      </c>
      <c r="BG172" s="97">
        <f t="shared" si="21"/>
        <v>0</v>
      </c>
      <c r="BH172" s="97">
        <f t="shared" si="22"/>
        <v>0</v>
      </c>
      <c r="BI172" s="97">
        <f t="shared" si="23"/>
        <v>0</v>
      </c>
      <c r="BJ172" s="13" t="s">
        <v>83</v>
      </c>
      <c r="BK172" s="97">
        <f t="shared" si="24"/>
        <v>0</v>
      </c>
      <c r="BL172" s="13" t="s">
        <v>245</v>
      </c>
      <c r="BM172" s="169" t="s">
        <v>537</v>
      </c>
    </row>
    <row r="173" spans="2:65" s="1" customFormat="1" ht="21.75" customHeight="1" x14ac:dyDescent="0.2">
      <c r="B173" s="131"/>
      <c r="C173" s="158" t="s">
        <v>395</v>
      </c>
      <c r="D173" s="158" t="s">
        <v>241</v>
      </c>
      <c r="E173" s="159" t="s">
        <v>3138</v>
      </c>
      <c r="F173" s="160" t="s">
        <v>3139</v>
      </c>
      <c r="G173" s="161" t="s">
        <v>3070</v>
      </c>
      <c r="H173" s="162">
        <v>3</v>
      </c>
      <c r="I173" s="163"/>
      <c r="J173" s="164">
        <f t="shared" si="15"/>
        <v>0</v>
      </c>
      <c r="K173" s="165"/>
      <c r="L173" s="30"/>
      <c r="M173" s="166" t="s">
        <v>1</v>
      </c>
      <c r="N173" s="130" t="s">
        <v>37</v>
      </c>
      <c r="P173" s="167">
        <f t="shared" si="16"/>
        <v>0</v>
      </c>
      <c r="Q173" s="167">
        <v>0</v>
      </c>
      <c r="R173" s="167">
        <f t="shared" si="17"/>
        <v>0</v>
      </c>
      <c r="S173" s="167">
        <v>0</v>
      </c>
      <c r="T173" s="168">
        <f t="shared" si="18"/>
        <v>0</v>
      </c>
      <c r="AR173" s="169" t="s">
        <v>245</v>
      </c>
      <c r="AT173" s="169" t="s">
        <v>241</v>
      </c>
      <c r="AU173" s="169" t="s">
        <v>78</v>
      </c>
      <c r="AY173" s="13" t="s">
        <v>239</v>
      </c>
      <c r="BE173" s="97">
        <f t="shared" si="19"/>
        <v>0</v>
      </c>
      <c r="BF173" s="97">
        <f t="shared" si="20"/>
        <v>0</v>
      </c>
      <c r="BG173" s="97">
        <f t="shared" si="21"/>
        <v>0</v>
      </c>
      <c r="BH173" s="97">
        <f t="shared" si="22"/>
        <v>0</v>
      </c>
      <c r="BI173" s="97">
        <f t="shared" si="23"/>
        <v>0</v>
      </c>
      <c r="BJ173" s="13" t="s">
        <v>83</v>
      </c>
      <c r="BK173" s="97">
        <f t="shared" si="24"/>
        <v>0</v>
      </c>
      <c r="BL173" s="13" t="s">
        <v>245</v>
      </c>
      <c r="BM173" s="169" t="s">
        <v>544</v>
      </c>
    </row>
    <row r="174" spans="2:65" s="1" customFormat="1" ht="21.75" customHeight="1" x14ac:dyDescent="0.2">
      <c r="B174" s="131"/>
      <c r="C174" s="158" t="s">
        <v>399</v>
      </c>
      <c r="D174" s="158" t="s">
        <v>241</v>
      </c>
      <c r="E174" s="159" t="s">
        <v>3072</v>
      </c>
      <c r="F174" s="160" t="s">
        <v>3073</v>
      </c>
      <c r="G174" s="161" t="s">
        <v>3070</v>
      </c>
      <c r="H174" s="162">
        <v>1</v>
      </c>
      <c r="I174" s="163"/>
      <c r="J174" s="164">
        <f t="shared" si="15"/>
        <v>0</v>
      </c>
      <c r="K174" s="165"/>
      <c r="L174" s="30"/>
      <c r="M174" s="166" t="s">
        <v>1</v>
      </c>
      <c r="N174" s="130" t="s">
        <v>37</v>
      </c>
      <c r="P174" s="167">
        <f t="shared" si="16"/>
        <v>0</v>
      </c>
      <c r="Q174" s="167">
        <v>0</v>
      </c>
      <c r="R174" s="167">
        <f t="shared" si="17"/>
        <v>0</v>
      </c>
      <c r="S174" s="167">
        <v>0</v>
      </c>
      <c r="T174" s="168">
        <f t="shared" si="18"/>
        <v>0</v>
      </c>
      <c r="AR174" s="169" t="s">
        <v>245</v>
      </c>
      <c r="AT174" s="169" t="s">
        <v>241</v>
      </c>
      <c r="AU174" s="169" t="s">
        <v>78</v>
      </c>
      <c r="AY174" s="13" t="s">
        <v>239</v>
      </c>
      <c r="BE174" s="97">
        <f t="shared" si="19"/>
        <v>0</v>
      </c>
      <c r="BF174" s="97">
        <f t="shared" si="20"/>
        <v>0</v>
      </c>
      <c r="BG174" s="97">
        <f t="shared" si="21"/>
        <v>0</v>
      </c>
      <c r="BH174" s="97">
        <f t="shared" si="22"/>
        <v>0</v>
      </c>
      <c r="BI174" s="97">
        <f t="shared" si="23"/>
        <v>0</v>
      </c>
      <c r="BJ174" s="13" t="s">
        <v>83</v>
      </c>
      <c r="BK174" s="97">
        <f t="shared" si="24"/>
        <v>0</v>
      </c>
      <c r="BL174" s="13" t="s">
        <v>245</v>
      </c>
      <c r="BM174" s="169" t="s">
        <v>552</v>
      </c>
    </row>
    <row r="175" spans="2:65" s="1" customFormat="1" ht="16.5" customHeight="1" x14ac:dyDescent="0.2">
      <c r="B175" s="131"/>
      <c r="C175" s="170" t="s">
        <v>403</v>
      </c>
      <c r="D175" s="170" t="s">
        <v>275</v>
      </c>
      <c r="E175" s="171" t="s">
        <v>3008</v>
      </c>
      <c r="F175" s="172" t="s">
        <v>3215</v>
      </c>
      <c r="G175" s="173" t="s">
        <v>353</v>
      </c>
      <c r="H175" s="174">
        <v>1</v>
      </c>
      <c r="I175" s="175"/>
      <c r="J175" s="176">
        <f t="shared" si="15"/>
        <v>0</v>
      </c>
      <c r="K175" s="177"/>
      <c r="L175" s="178"/>
      <c r="M175" s="179" t="s">
        <v>1</v>
      </c>
      <c r="N175" s="180" t="s">
        <v>37</v>
      </c>
      <c r="P175" s="167">
        <f t="shared" si="16"/>
        <v>0</v>
      </c>
      <c r="Q175" s="167">
        <v>0</v>
      </c>
      <c r="R175" s="167">
        <f t="shared" si="17"/>
        <v>0</v>
      </c>
      <c r="S175" s="167">
        <v>0</v>
      </c>
      <c r="T175" s="168">
        <f t="shared" si="18"/>
        <v>0</v>
      </c>
      <c r="AR175" s="169" t="s">
        <v>270</v>
      </c>
      <c r="AT175" s="169" t="s">
        <v>275</v>
      </c>
      <c r="AU175" s="169" t="s">
        <v>78</v>
      </c>
      <c r="AY175" s="13" t="s">
        <v>239</v>
      </c>
      <c r="BE175" s="97">
        <f t="shared" si="19"/>
        <v>0</v>
      </c>
      <c r="BF175" s="97">
        <f t="shared" si="20"/>
        <v>0</v>
      </c>
      <c r="BG175" s="97">
        <f t="shared" si="21"/>
        <v>0</v>
      </c>
      <c r="BH175" s="97">
        <f t="shared" si="22"/>
        <v>0</v>
      </c>
      <c r="BI175" s="97">
        <f t="shared" si="23"/>
        <v>0</v>
      </c>
      <c r="BJ175" s="13" t="s">
        <v>83</v>
      </c>
      <c r="BK175" s="97">
        <f t="shared" si="24"/>
        <v>0</v>
      </c>
      <c r="BL175" s="13" t="s">
        <v>245</v>
      </c>
      <c r="BM175" s="169" t="s">
        <v>560</v>
      </c>
    </row>
    <row r="176" spans="2:65" s="1" customFormat="1" ht="16.5" customHeight="1" x14ac:dyDescent="0.2">
      <c r="B176" s="131"/>
      <c r="C176" s="170" t="s">
        <v>407</v>
      </c>
      <c r="D176" s="170" t="s">
        <v>275</v>
      </c>
      <c r="E176" s="171" t="s">
        <v>3010</v>
      </c>
      <c r="F176" s="172" t="s">
        <v>3179</v>
      </c>
      <c r="G176" s="173" t="s">
        <v>353</v>
      </c>
      <c r="H176" s="174">
        <v>1</v>
      </c>
      <c r="I176" s="175"/>
      <c r="J176" s="176">
        <f t="shared" si="15"/>
        <v>0</v>
      </c>
      <c r="K176" s="177"/>
      <c r="L176" s="178"/>
      <c r="M176" s="179" t="s">
        <v>1</v>
      </c>
      <c r="N176" s="180" t="s">
        <v>37</v>
      </c>
      <c r="P176" s="167">
        <f t="shared" si="16"/>
        <v>0</v>
      </c>
      <c r="Q176" s="167">
        <v>0</v>
      </c>
      <c r="R176" s="167">
        <f t="shared" si="17"/>
        <v>0</v>
      </c>
      <c r="S176" s="167">
        <v>0</v>
      </c>
      <c r="T176" s="168">
        <f t="shared" si="18"/>
        <v>0</v>
      </c>
      <c r="AR176" s="169" t="s">
        <v>270</v>
      </c>
      <c r="AT176" s="169" t="s">
        <v>275</v>
      </c>
      <c r="AU176" s="169" t="s">
        <v>78</v>
      </c>
      <c r="AY176" s="13" t="s">
        <v>239</v>
      </c>
      <c r="BE176" s="97">
        <f t="shared" si="19"/>
        <v>0</v>
      </c>
      <c r="BF176" s="97">
        <f t="shared" si="20"/>
        <v>0</v>
      </c>
      <c r="BG176" s="97">
        <f t="shared" si="21"/>
        <v>0</v>
      </c>
      <c r="BH176" s="97">
        <f t="shared" si="22"/>
        <v>0</v>
      </c>
      <c r="BI176" s="97">
        <f t="shared" si="23"/>
        <v>0</v>
      </c>
      <c r="BJ176" s="13" t="s">
        <v>83</v>
      </c>
      <c r="BK176" s="97">
        <f t="shared" si="24"/>
        <v>0</v>
      </c>
      <c r="BL176" s="13" t="s">
        <v>245</v>
      </c>
      <c r="BM176" s="169" t="s">
        <v>568</v>
      </c>
    </row>
    <row r="177" spans="2:65" s="1" customFormat="1" ht="16.5" customHeight="1" x14ac:dyDescent="0.2">
      <c r="B177" s="131"/>
      <c r="C177" s="158" t="s">
        <v>411</v>
      </c>
      <c r="D177" s="158" t="s">
        <v>241</v>
      </c>
      <c r="E177" s="159" t="s">
        <v>3216</v>
      </c>
      <c r="F177" s="160" t="s">
        <v>3217</v>
      </c>
      <c r="G177" s="161" t="s">
        <v>3070</v>
      </c>
      <c r="H177" s="162">
        <v>1</v>
      </c>
      <c r="I177" s="163"/>
      <c r="J177" s="164">
        <f t="shared" si="15"/>
        <v>0</v>
      </c>
      <c r="K177" s="165"/>
      <c r="L177" s="30"/>
      <c r="M177" s="166" t="s">
        <v>1</v>
      </c>
      <c r="N177" s="130" t="s">
        <v>37</v>
      </c>
      <c r="P177" s="167">
        <f t="shared" si="16"/>
        <v>0</v>
      </c>
      <c r="Q177" s="167">
        <v>0</v>
      </c>
      <c r="R177" s="167">
        <f t="shared" si="17"/>
        <v>0</v>
      </c>
      <c r="S177" s="167">
        <v>0</v>
      </c>
      <c r="T177" s="168">
        <f t="shared" si="18"/>
        <v>0</v>
      </c>
      <c r="AR177" s="169" t="s">
        <v>245</v>
      </c>
      <c r="AT177" s="169" t="s">
        <v>241</v>
      </c>
      <c r="AU177" s="169" t="s">
        <v>78</v>
      </c>
      <c r="AY177" s="13" t="s">
        <v>239</v>
      </c>
      <c r="BE177" s="97">
        <f t="shared" si="19"/>
        <v>0</v>
      </c>
      <c r="BF177" s="97">
        <f t="shared" si="20"/>
        <v>0</v>
      </c>
      <c r="BG177" s="97">
        <f t="shared" si="21"/>
        <v>0</v>
      </c>
      <c r="BH177" s="97">
        <f t="shared" si="22"/>
        <v>0</v>
      </c>
      <c r="BI177" s="97">
        <f t="shared" si="23"/>
        <v>0</v>
      </c>
      <c r="BJ177" s="13" t="s">
        <v>83</v>
      </c>
      <c r="BK177" s="97">
        <f t="shared" si="24"/>
        <v>0</v>
      </c>
      <c r="BL177" s="13" t="s">
        <v>245</v>
      </c>
      <c r="BM177" s="169" t="s">
        <v>576</v>
      </c>
    </row>
    <row r="178" spans="2:65" s="1" customFormat="1" ht="16.5" customHeight="1" x14ac:dyDescent="0.2">
      <c r="B178" s="131"/>
      <c r="C178" s="158" t="s">
        <v>415</v>
      </c>
      <c r="D178" s="158" t="s">
        <v>241</v>
      </c>
      <c r="E178" s="159" t="s">
        <v>3180</v>
      </c>
      <c r="F178" s="160" t="s">
        <v>3181</v>
      </c>
      <c r="G178" s="161" t="s">
        <v>3070</v>
      </c>
      <c r="H178" s="162">
        <v>1</v>
      </c>
      <c r="I178" s="163"/>
      <c r="J178" s="164">
        <f t="shared" si="15"/>
        <v>0</v>
      </c>
      <c r="K178" s="165"/>
      <c r="L178" s="30"/>
      <c r="M178" s="166" t="s">
        <v>1</v>
      </c>
      <c r="N178" s="130" t="s">
        <v>37</v>
      </c>
      <c r="P178" s="167">
        <f t="shared" si="16"/>
        <v>0</v>
      </c>
      <c r="Q178" s="167">
        <v>0</v>
      </c>
      <c r="R178" s="167">
        <f t="shared" si="17"/>
        <v>0</v>
      </c>
      <c r="S178" s="167">
        <v>0</v>
      </c>
      <c r="T178" s="168">
        <f t="shared" si="18"/>
        <v>0</v>
      </c>
      <c r="AR178" s="169" t="s">
        <v>245</v>
      </c>
      <c r="AT178" s="169" t="s">
        <v>241</v>
      </c>
      <c r="AU178" s="169" t="s">
        <v>78</v>
      </c>
      <c r="AY178" s="13" t="s">
        <v>239</v>
      </c>
      <c r="BE178" s="97">
        <f t="shared" si="19"/>
        <v>0</v>
      </c>
      <c r="BF178" s="97">
        <f t="shared" si="20"/>
        <v>0</v>
      </c>
      <c r="BG178" s="97">
        <f t="shared" si="21"/>
        <v>0</v>
      </c>
      <c r="BH178" s="97">
        <f t="shared" si="22"/>
        <v>0</v>
      </c>
      <c r="BI178" s="97">
        <f t="shared" si="23"/>
        <v>0</v>
      </c>
      <c r="BJ178" s="13" t="s">
        <v>83</v>
      </c>
      <c r="BK178" s="97">
        <f t="shared" si="24"/>
        <v>0</v>
      </c>
      <c r="BL178" s="13" t="s">
        <v>245</v>
      </c>
      <c r="BM178" s="169" t="s">
        <v>584</v>
      </c>
    </row>
    <row r="179" spans="2:65" s="1" customFormat="1" ht="16.5" customHeight="1" x14ac:dyDescent="0.2">
      <c r="B179" s="131"/>
      <c r="C179" s="158" t="s">
        <v>419</v>
      </c>
      <c r="D179" s="158" t="s">
        <v>241</v>
      </c>
      <c r="E179" s="159" t="s">
        <v>3074</v>
      </c>
      <c r="F179" s="160" t="s">
        <v>3075</v>
      </c>
      <c r="G179" s="161" t="s">
        <v>353</v>
      </c>
      <c r="H179" s="162">
        <v>46</v>
      </c>
      <c r="I179" s="163"/>
      <c r="J179" s="164">
        <f t="shared" si="15"/>
        <v>0</v>
      </c>
      <c r="K179" s="165"/>
      <c r="L179" s="30"/>
      <c r="M179" s="166" t="s">
        <v>1</v>
      </c>
      <c r="N179" s="130" t="s">
        <v>37</v>
      </c>
      <c r="P179" s="167">
        <f t="shared" si="16"/>
        <v>0</v>
      </c>
      <c r="Q179" s="167">
        <v>0</v>
      </c>
      <c r="R179" s="167">
        <f t="shared" si="17"/>
        <v>0</v>
      </c>
      <c r="S179" s="167">
        <v>0</v>
      </c>
      <c r="T179" s="168">
        <f t="shared" si="18"/>
        <v>0</v>
      </c>
      <c r="AR179" s="169" t="s">
        <v>245</v>
      </c>
      <c r="AT179" s="169" t="s">
        <v>241</v>
      </c>
      <c r="AU179" s="169" t="s">
        <v>78</v>
      </c>
      <c r="AY179" s="13" t="s">
        <v>239</v>
      </c>
      <c r="BE179" s="97">
        <f t="shared" si="19"/>
        <v>0</v>
      </c>
      <c r="BF179" s="97">
        <f t="shared" si="20"/>
        <v>0</v>
      </c>
      <c r="BG179" s="97">
        <f t="shared" si="21"/>
        <v>0</v>
      </c>
      <c r="BH179" s="97">
        <f t="shared" si="22"/>
        <v>0</v>
      </c>
      <c r="BI179" s="97">
        <f t="shared" si="23"/>
        <v>0</v>
      </c>
      <c r="BJ179" s="13" t="s">
        <v>83</v>
      </c>
      <c r="BK179" s="97">
        <f t="shared" si="24"/>
        <v>0</v>
      </c>
      <c r="BL179" s="13" t="s">
        <v>245</v>
      </c>
      <c r="BM179" s="169" t="s">
        <v>592</v>
      </c>
    </row>
    <row r="180" spans="2:65" s="1" customFormat="1" ht="16.5" customHeight="1" x14ac:dyDescent="0.2">
      <c r="B180" s="131"/>
      <c r="C180" s="158" t="s">
        <v>423</v>
      </c>
      <c r="D180" s="158" t="s">
        <v>241</v>
      </c>
      <c r="E180" s="159" t="s">
        <v>3076</v>
      </c>
      <c r="F180" s="160" t="s">
        <v>3077</v>
      </c>
      <c r="G180" s="161" t="s">
        <v>3070</v>
      </c>
      <c r="H180" s="162">
        <v>2</v>
      </c>
      <c r="I180" s="163"/>
      <c r="J180" s="164">
        <f t="shared" si="15"/>
        <v>0</v>
      </c>
      <c r="K180" s="165"/>
      <c r="L180" s="30"/>
      <c r="M180" s="166" t="s">
        <v>1</v>
      </c>
      <c r="N180" s="130" t="s">
        <v>37</v>
      </c>
      <c r="P180" s="167">
        <f t="shared" si="16"/>
        <v>0</v>
      </c>
      <c r="Q180" s="167">
        <v>0</v>
      </c>
      <c r="R180" s="167">
        <f t="shared" si="17"/>
        <v>0</v>
      </c>
      <c r="S180" s="167">
        <v>0</v>
      </c>
      <c r="T180" s="168">
        <f t="shared" si="18"/>
        <v>0</v>
      </c>
      <c r="AR180" s="169" t="s">
        <v>245</v>
      </c>
      <c r="AT180" s="169" t="s">
        <v>241</v>
      </c>
      <c r="AU180" s="169" t="s">
        <v>78</v>
      </c>
      <c r="AY180" s="13" t="s">
        <v>239</v>
      </c>
      <c r="BE180" s="97">
        <f t="shared" si="19"/>
        <v>0</v>
      </c>
      <c r="BF180" s="97">
        <f t="shared" si="20"/>
        <v>0</v>
      </c>
      <c r="BG180" s="97">
        <f t="shared" si="21"/>
        <v>0</v>
      </c>
      <c r="BH180" s="97">
        <f t="shared" si="22"/>
        <v>0</v>
      </c>
      <c r="BI180" s="97">
        <f t="shared" si="23"/>
        <v>0</v>
      </c>
      <c r="BJ180" s="13" t="s">
        <v>83</v>
      </c>
      <c r="BK180" s="97">
        <f t="shared" si="24"/>
        <v>0</v>
      </c>
      <c r="BL180" s="13" t="s">
        <v>245</v>
      </c>
      <c r="BM180" s="169" t="s">
        <v>600</v>
      </c>
    </row>
    <row r="181" spans="2:65" s="1" customFormat="1" ht="16.5" customHeight="1" x14ac:dyDescent="0.2">
      <c r="B181" s="131"/>
      <c r="C181" s="170" t="s">
        <v>427</v>
      </c>
      <c r="D181" s="170" t="s">
        <v>275</v>
      </c>
      <c r="E181" s="171" t="s">
        <v>3014</v>
      </c>
      <c r="F181" s="172" t="s">
        <v>3146</v>
      </c>
      <c r="G181" s="173" t="s">
        <v>353</v>
      </c>
      <c r="H181" s="174">
        <v>1</v>
      </c>
      <c r="I181" s="175"/>
      <c r="J181" s="176">
        <f t="shared" si="15"/>
        <v>0</v>
      </c>
      <c r="K181" s="177"/>
      <c r="L181" s="178"/>
      <c r="M181" s="179" t="s">
        <v>1</v>
      </c>
      <c r="N181" s="180" t="s">
        <v>37</v>
      </c>
      <c r="P181" s="167">
        <f t="shared" si="16"/>
        <v>0</v>
      </c>
      <c r="Q181" s="167">
        <v>0</v>
      </c>
      <c r="R181" s="167">
        <f t="shared" si="17"/>
        <v>0</v>
      </c>
      <c r="S181" s="167">
        <v>0</v>
      </c>
      <c r="T181" s="168">
        <f t="shared" si="18"/>
        <v>0</v>
      </c>
      <c r="AR181" s="169" t="s">
        <v>270</v>
      </c>
      <c r="AT181" s="169" t="s">
        <v>275</v>
      </c>
      <c r="AU181" s="169" t="s">
        <v>78</v>
      </c>
      <c r="AY181" s="13" t="s">
        <v>239</v>
      </c>
      <c r="BE181" s="97">
        <f t="shared" si="19"/>
        <v>0</v>
      </c>
      <c r="BF181" s="97">
        <f t="shared" si="20"/>
        <v>0</v>
      </c>
      <c r="BG181" s="97">
        <f t="shared" si="21"/>
        <v>0</v>
      </c>
      <c r="BH181" s="97">
        <f t="shared" si="22"/>
        <v>0</v>
      </c>
      <c r="BI181" s="97">
        <f t="shared" si="23"/>
        <v>0</v>
      </c>
      <c r="BJ181" s="13" t="s">
        <v>83</v>
      </c>
      <c r="BK181" s="97">
        <f t="shared" si="24"/>
        <v>0</v>
      </c>
      <c r="BL181" s="13" t="s">
        <v>245</v>
      </c>
      <c r="BM181" s="169" t="s">
        <v>608</v>
      </c>
    </row>
    <row r="182" spans="2:65" s="1" customFormat="1" ht="16.5" customHeight="1" x14ac:dyDescent="0.2">
      <c r="B182" s="131"/>
      <c r="C182" s="170" t="s">
        <v>431</v>
      </c>
      <c r="D182" s="170" t="s">
        <v>275</v>
      </c>
      <c r="E182" s="171" t="s">
        <v>3015</v>
      </c>
      <c r="F182" s="172" t="s">
        <v>3147</v>
      </c>
      <c r="G182" s="173" t="s">
        <v>353</v>
      </c>
      <c r="H182" s="174">
        <v>1</v>
      </c>
      <c r="I182" s="175"/>
      <c r="J182" s="176">
        <f t="shared" si="15"/>
        <v>0</v>
      </c>
      <c r="K182" s="177"/>
      <c r="L182" s="178"/>
      <c r="M182" s="179" t="s">
        <v>1</v>
      </c>
      <c r="N182" s="180" t="s">
        <v>37</v>
      </c>
      <c r="P182" s="167">
        <f t="shared" si="16"/>
        <v>0</v>
      </c>
      <c r="Q182" s="167">
        <v>0</v>
      </c>
      <c r="R182" s="167">
        <f t="shared" si="17"/>
        <v>0</v>
      </c>
      <c r="S182" s="167">
        <v>0</v>
      </c>
      <c r="T182" s="168">
        <f t="shared" si="18"/>
        <v>0</v>
      </c>
      <c r="AR182" s="169" t="s">
        <v>270</v>
      </c>
      <c r="AT182" s="169" t="s">
        <v>275</v>
      </c>
      <c r="AU182" s="169" t="s">
        <v>78</v>
      </c>
      <c r="AY182" s="13" t="s">
        <v>239</v>
      </c>
      <c r="BE182" s="97">
        <f t="shared" si="19"/>
        <v>0</v>
      </c>
      <c r="BF182" s="97">
        <f t="shared" si="20"/>
        <v>0</v>
      </c>
      <c r="BG182" s="97">
        <f t="shared" si="21"/>
        <v>0</v>
      </c>
      <c r="BH182" s="97">
        <f t="shared" si="22"/>
        <v>0</v>
      </c>
      <c r="BI182" s="97">
        <f t="shared" si="23"/>
        <v>0</v>
      </c>
      <c r="BJ182" s="13" t="s">
        <v>83</v>
      </c>
      <c r="BK182" s="97">
        <f t="shared" si="24"/>
        <v>0</v>
      </c>
      <c r="BL182" s="13" t="s">
        <v>245</v>
      </c>
      <c r="BM182" s="169" t="s">
        <v>616</v>
      </c>
    </row>
    <row r="183" spans="2:65" s="1" customFormat="1" ht="16.5" customHeight="1" x14ac:dyDescent="0.2">
      <c r="B183" s="131"/>
      <c r="C183" s="158" t="s">
        <v>435</v>
      </c>
      <c r="D183" s="158" t="s">
        <v>241</v>
      </c>
      <c r="E183" s="159" t="s">
        <v>3148</v>
      </c>
      <c r="F183" s="160" t="s">
        <v>3149</v>
      </c>
      <c r="G183" s="161" t="s">
        <v>353</v>
      </c>
      <c r="H183" s="162">
        <v>1</v>
      </c>
      <c r="I183" s="163"/>
      <c r="J183" s="164">
        <f t="shared" si="15"/>
        <v>0</v>
      </c>
      <c r="K183" s="165"/>
      <c r="L183" s="30"/>
      <c r="M183" s="166" t="s">
        <v>1</v>
      </c>
      <c r="N183" s="130" t="s">
        <v>37</v>
      </c>
      <c r="P183" s="167">
        <f t="shared" si="16"/>
        <v>0</v>
      </c>
      <c r="Q183" s="167">
        <v>0</v>
      </c>
      <c r="R183" s="167">
        <f t="shared" si="17"/>
        <v>0</v>
      </c>
      <c r="S183" s="167">
        <v>0</v>
      </c>
      <c r="T183" s="168">
        <f t="shared" si="18"/>
        <v>0</v>
      </c>
      <c r="AR183" s="169" t="s">
        <v>245</v>
      </c>
      <c r="AT183" s="169" t="s">
        <v>241</v>
      </c>
      <c r="AU183" s="169" t="s">
        <v>78</v>
      </c>
      <c r="AY183" s="13" t="s">
        <v>239</v>
      </c>
      <c r="BE183" s="97">
        <f t="shared" si="19"/>
        <v>0</v>
      </c>
      <c r="BF183" s="97">
        <f t="shared" si="20"/>
        <v>0</v>
      </c>
      <c r="BG183" s="97">
        <f t="shared" si="21"/>
        <v>0</v>
      </c>
      <c r="BH183" s="97">
        <f t="shared" si="22"/>
        <v>0</v>
      </c>
      <c r="BI183" s="97">
        <f t="shared" si="23"/>
        <v>0</v>
      </c>
      <c r="BJ183" s="13" t="s">
        <v>83</v>
      </c>
      <c r="BK183" s="97">
        <f t="shared" si="24"/>
        <v>0</v>
      </c>
      <c r="BL183" s="13" t="s">
        <v>245</v>
      </c>
      <c r="BM183" s="169" t="s">
        <v>624</v>
      </c>
    </row>
    <row r="184" spans="2:65" s="1" customFormat="1" ht="16.5" customHeight="1" x14ac:dyDescent="0.2">
      <c r="B184" s="131"/>
      <c r="C184" s="158" t="s">
        <v>439</v>
      </c>
      <c r="D184" s="158" t="s">
        <v>241</v>
      </c>
      <c r="E184" s="159" t="s">
        <v>3150</v>
      </c>
      <c r="F184" s="160" t="s">
        <v>3151</v>
      </c>
      <c r="G184" s="161" t="s">
        <v>353</v>
      </c>
      <c r="H184" s="162">
        <v>1</v>
      </c>
      <c r="I184" s="163"/>
      <c r="J184" s="164">
        <f t="shared" si="15"/>
        <v>0</v>
      </c>
      <c r="K184" s="165"/>
      <c r="L184" s="30"/>
      <c r="M184" s="166" t="s">
        <v>1</v>
      </c>
      <c r="N184" s="130" t="s">
        <v>37</v>
      </c>
      <c r="P184" s="167">
        <f t="shared" si="16"/>
        <v>0</v>
      </c>
      <c r="Q184" s="167">
        <v>0</v>
      </c>
      <c r="R184" s="167">
        <f t="shared" si="17"/>
        <v>0</v>
      </c>
      <c r="S184" s="167">
        <v>0</v>
      </c>
      <c r="T184" s="168">
        <f t="shared" si="18"/>
        <v>0</v>
      </c>
      <c r="AR184" s="169" t="s">
        <v>245</v>
      </c>
      <c r="AT184" s="169" t="s">
        <v>241</v>
      </c>
      <c r="AU184" s="169" t="s">
        <v>78</v>
      </c>
      <c r="AY184" s="13" t="s">
        <v>239</v>
      </c>
      <c r="BE184" s="97">
        <f t="shared" si="19"/>
        <v>0</v>
      </c>
      <c r="BF184" s="97">
        <f t="shared" si="20"/>
        <v>0</v>
      </c>
      <c r="BG184" s="97">
        <f t="shared" si="21"/>
        <v>0</v>
      </c>
      <c r="BH184" s="97">
        <f t="shared" si="22"/>
        <v>0</v>
      </c>
      <c r="BI184" s="97">
        <f t="shared" si="23"/>
        <v>0</v>
      </c>
      <c r="BJ184" s="13" t="s">
        <v>83</v>
      </c>
      <c r="BK184" s="97">
        <f t="shared" si="24"/>
        <v>0</v>
      </c>
      <c r="BL184" s="13" t="s">
        <v>245</v>
      </c>
      <c r="BM184" s="169" t="s">
        <v>632</v>
      </c>
    </row>
    <row r="185" spans="2:65" s="1" customFormat="1" ht="16.5" customHeight="1" x14ac:dyDescent="0.2">
      <c r="B185" s="131"/>
      <c r="C185" s="158" t="s">
        <v>443</v>
      </c>
      <c r="D185" s="158" t="s">
        <v>241</v>
      </c>
      <c r="E185" s="159" t="s">
        <v>3078</v>
      </c>
      <c r="F185" s="160" t="s">
        <v>3079</v>
      </c>
      <c r="G185" s="161" t="s">
        <v>331</v>
      </c>
      <c r="H185" s="162">
        <v>155</v>
      </c>
      <c r="I185" s="163"/>
      <c r="J185" s="164">
        <f t="shared" si="15"/>
        <v>0</v>
      </c>
      <c r="K185" s="165"/>
      <c r="L185" s="30"/>
      <c r="M185" s="166" t="s">
        <v>1</v>
      </c>
      <c r="N185" s="130" t="s">
        <v>37</v>
      </c>
      <c r="P185" s="167">
        <f t="shared" si="16"/>
        <v>0</v>
      </c>
      <c r="Q185" s="167">
        <v>0</v>
      </c>
      <c r="R185" s="167">
        <f t="shared" si="17"/>
        <v>0</v>
      </c>
      <c r="S185" s="167">
        <v>0</v>
      </c>
      <c r="T185" s="168">
        <f t="shared" si="18"/>
        <v>0</v>
      </c>
      <c r="AR185" s="169" t="s">
        <v>245</v>
      </c>
      <c r="AT185" s="169" t="s">
        <v>241</v>
      </c>
      <c r="AU185" s="169" t="s">
        <v>78</v>
      </c>
      <c r="AY185" s="13" t="s">
        <v>239</v>
      </c>
      <c r="BE185" s="97">
        <f t="shared" si="19"/>
        <v>0</v>
      </c>
      <c r="BF185" s="97">
        <f t="shared" si="20"/>
        <v>0</v>
      </c>
      <c r="BG185" s="97">
        <f t="shared" si="21"/>
        <v>0</v>
      </c>
      <c r="BH185" s="97">
        <f t="shared" si="22"/>
        <v>0</v>
      </c>
      <c r="BI185" s="97">
        <f t="shared" si="23"/>
        <v>0</v>
      </c>
      <c r="BJ185" s="13" t="s">
        <v>83</v>
      </c>
      <c r="BK185" s="97">
        <f t="shared" si="24"/>
        <v>0</v>
      </c>
      <c r="BL185" s="13" t="s">
        <v>245</v>
      </c>
      <c r="BM185" s="169" t="s">
        <v>640</v>
      </c>
    </row>
    <row r="186" spans="2:65" s="1" customFormat="1" ht="24.2" customHeight="1" x14ac:dyDescent="0.2">
      <c r="B186" s="131"/>
      <c r="C186" s="158" t="s">
        <v>447</v>
      </c>
      <c r="D186" s="158" t="s">
        <v>241</v>
      </c>
      <c r="E186" s="159" t="s">
        <v>3080</v>
      </c>
      <c r="F186" s="160" t="s">
        <v>3081</v>
      </c>
      <c r="G186" s="161" t="s">
        <v>331</v>
      </c>
      <c r="H186" s="162">
        <v>155</v>
      </c>
      <c r="I186" s="163"/>
      <c r="J186" s="164">
        <f t="shared" si="15"/>
        <v>0</v>
      </c>
      <c r="K186" s="165"/>
      <c r="L186" s="30"/>
      <c r="M186" s="166" t="s">
        <v>1</v>
      </c>
      <c r="N186" s="130" t="s">
        <v>37</v>
      </c>
      <c r="P186" s="167">
        <f t="shared" si="16"/>
        <v>0</v>
      </c>
      <c r="Q186" s="167">
        <v>0</v>
      </c>
      <c r="R186" s="167">
        <f t="shared" si="17"/>
        <v>0</v>
      </c>
      <c r="S186" s="167">
        <v>0</v>
      </c>
      <c r="T186" s="168">
        <f t="shared" si="18"/>
        <v>0</v>
      </c>
      <c r="AR186" s="169" t="s">
        <v>245</v>
      </c>
      <c r="AT186" s="169" t="s">
        <v>241</v>
      </c>
      <c r="AU186" s="169" t="s">
        <v>78</v>
      </c>
      <c r="AY186" s="13" t="s">
        <v>239</v>
      </c>
      <c r="BE186" s="97">
        <f t="shared" si="19"/>
        <v>0</v>
      </c>
      <c r="BF186" s="97">
        <f t="shared" si="20"/>
        <v>0</v>
      </c>
      <c r="BG186" s="97">
        <f t="shared" si="21"/>
        <v>0</v>
      </c>
      <c r="BH186" s="97">
        <f t="shared" si="22"/>
        <v>0</v>
      </c>
      <c r="BI186" s="97">
        <f t="shared" si="23"/>
        <v>0</v>
      </c>
      <c r="BJ186" s="13" t="s">
        <v>83</v>
      </c>
      <c r="BK186" s="97">
        <f t="shared" si="24"/>
        <v>0</v>
      </c>
      <c r="BL186" s="13" t="s">
        <v>245</v>
      </c>
      <c r="BM186" s="169" t="s">
        <v>648</v>
      </c>
    </row>
    <row r="187" spans="2:65" s="1" customFormat="1" ht="24.2" customHeight="1" x14ac:dyDescent="0.2">
      <c r="B187" s="131"/>
      <c r="C187" s="158" t="s">
        <v>451</v>
      </c>
      <c r="D187" s="158" t="s">
        <v>241</v>
      </c>
      <c r="E187" s="159" t="s">
        <v>3084</v>
      </c>
      <c r="F187" s="160" t="s">
        <v>3085</v>
      </c>
      <c r="G187" s="161" t="s">
        <v>1082</v>
      </c>
      <c r="H187" s="199">
        <v>0.7</v>
      </c>
      <c r="I187" s="163"/>
      <c r="J187" s="164">
        <f t="shared" si="15"/>
        <v>0</v>
      </c>
      <c r="K187" s="165"/>
      <c r="L187" s="30"/>
      <c r="M187" s="166" t="s">
        <v>1</v>
      </c>
      <c r="N187" s="130" t="s">
        <v>37</v>
      </c>
      <c r="P187" s="167">
        <f t="shared" si="16"/>
        <v>0</v>
      </c>
      <c r="Q187" s="167">
        <v>0</v>
      </c>
      <c r="R187" s="167">
        <f t="shared" si="17"/>
        <v>0</v>
      </c>
      <c r="S187" s="167">
        <v>0</v>
      </c>
      <c r="T187" s="168">
        <f t="shared" si="18"/>
        <v>0</v>
      </c>
      <c r="AR187" s="169" t="s">
        <v>245</v>
      </c>
      <c r="AT187" s="169" t="s">
        <v>241</v>
      </c>
      <c r="AU187" s="169" t="s">
        <v>78</v>
      </c>
      <c r="AY187" s="13" t="s">
        <v>239</v>
      </c>
      <c r="BE187" s="97">
        <f t="shared" si="19"/>
        <v>0</v>
      </c>
      <c r="BF187" s="97">
        <f t="shared" si="20"/>
        <v>0</v>
      </c>
      <c r="BG187" s="97">
        <f t="shared" si="21"/>
        <v>0</v>
      </c>
      <c r="BH187" s="97">
        <f t="shared" si="22"/>
        <v>0</v>
      </c>
      <c r="BI187" s="97">
        <f t="shared" si="23"/>
        <v>0</v>
      </c>
      <c r="BJ187" s="13" t="s">
        <v>83</v>
      </c>
      <c r="BK187" s="97">
        <f t="shared" si="24"/>
        <v>0</v>
      </c>
      <c r="BL187" s="13" t="s">
        <v>245</v>
      </c>
      <c r="BM187" s="169" t="s">
        <v>656</v>
      </c>
    </row>
    <row r="188" spans="2:65" s="1" customFormat="1" ht="24.2" customHeight="1" x14ac:dyDescent="0.2">
      <c r="B188" s="131"/>
      <c r="C188" s="158" t="s">
        <v>455</v>
      </c>
      <c r="D188" s="158" t="s">
        <v>241</v>
      </c>
      <c r="E188" s="159" t="s">
        <v>3086</v>
      </c>
      <c r="F188" s="160" t="s">
        <v>2870</v>
      </c>
      <c r="G188" s="161" t="s">
        <v>1082</v>
      </c>
      <c r="H188" s="199">
        <v>0.75</v>
      </c>
      <c r="I188" s="163"/>
      <c r="J188" s="164">
        <f t="shared" si="15"/>
        <v>0</v>
      </c>
      <c r="K188" s="165"/>
      <c r="L188" s="30"/>
      <c r="M188" s="166" t="s">
        <v>1</v>
      </c>
      <c r="N188" s="130" t="s">
        <v>37</v>
      </c>
      <c r="P188" s="167">
        <f t="shared" si="16"/>
        <v>0</v>
      </c>
      <c r="Q188" s="167">
        <v>0</v>
      </c>
      <c r="R188" s="167">
        <f t="shared" si="17"/>
        <v>0</v>
      </c>
      <c r="S188" s="167">
        <v>0</v>
      </c>
      <c r="T188" s="168">
        <f t="shared" si="18"/>
        <v>0</v>
      </c>
      <c r="AR188" s="169" t="s">
        <v>245</v>
      </c>
      <c r="AT188" s="169" t="s">
        <v>241</v>
      </c>
      <c r="AU188" s="169" t="s">
        <v>78</v>
      </c>
      <c r="AY188" s="13" t="s">
        <v>239</v>
      </c>
      <c r="BE188" s="97">
        <f t="shared" si="19"/>
        <v>0</v>
      </c>
      <c r="BF188" s="97">
        <f t="shared" si="20"/>
        <v>0</v>
      </c>
      <c r="BG188" s="97">
        <f t="shared" si="21"/>
        <v>0</v>
      </c>
      <c r="BH188" s="97">
        <f t="shared" si="22"/>
        <v>0</v>
      </c>
      <c r="BI188" s="97">
        <f t="shared" si="23"/>
        <v>0</v>
      </c>
      <c r="BJ188" s="13" t="s">
        <v>83</v>
      </c>
      <c r="BK188" s="97">
        <f t="shared" si="24"/>
        <v>0</v>
      </c>
      <c r="BL188" s="13" t="s">
        <v>245</v>
      </c>
      <c r="BM188" s="169" t="s">
        <v>664</v>
      </c>
    </row>
    <row r="189" spans="2:65" s="11" customFormat="1" ht="25.9" customHeight="1" x14ac:dyDescent="0.2">
      <c r="B189" s="146"/>
      <c r="D189" s="147" t="s">
        <v>70</v>
      </c>
      <c r="E189" s="148" t="s">
        <v>3112</v>
      </c>
      <c r="F189" s="148" t="s">
        <v>2872</v>
      </c>
      <c r="I189" s="149"/>
      <c r="J189" s="150">
        <f>BK189</f>
        <v>0</v>
      </c>
      <c r="L189" s="146"/>
      <c r="M189" s="151"/>
      <c r="P189" s="152">
        <f>SUM(P190:P208)</f>
        <v>0</v>
      </c>
      <c r="R189" s="152">
        <f>SUM(R190:R208)</f>
        <v>0</v>
      </c>
      <c r="T189" s="153">
        <f>SUM(T190:T208)</f>
        <v>0</v>
      </c>
      <c r="AR189" s="147" t="s">
        <v>78</v>
      </c>
      <c r="AT189" s="154" t="s">
        <v>70</v>
      </c>
      <c r="AU189" s="154" t="s">
        <v>71</v>
      </c>
      <c r="AY189" s="147" t="s">
        <v>239</v>
      </c>
      <c r="BK189" s="155">
        <f>SUM(BK190:BK208)</f>
        <v>0</v>
      </c>
    </row>
    <row r="190" spans="2:65" s="1" customFormat="1" ht="24.2" customHeight="1" x14ac:dyDescent="0.2">
      <c r="B190" s="131"/>
      <c r="C190" s="170" t="s">
        <v>459</v>
      </c>
      <c r="D190" s="170" t="s">
        <v>275</v>
      </c>
      <c r="E190" s="171" t="s">
        <v>3016</v>
      </c>
      <c r="F190" s="172" t="s">
        <v>3218</v>
      </c>
      <c r="G190" s="173" t="s">
        <v>353</v>
      </c>
      <c r="H190" s="174">
        <v>1</v>
      </c>
      <c r="I190" s="175"/>
      <c r="J190" s="176">
        <f t="shared" ref="J190:J208" si="25">ROUND(I190*H190,2)</f>
        <v>0</v>
      </c>
      <c r="K190" s="177"/>
      <c r="L190" s="178"/>
      <c r="M190" s="179" t="s">
        <v>1</v>
      </c>
      <c r="N190" s="180" t="s">
        <v>37</v>
      </c>
      <c r="P190" s="167">
        <f t="shared" ref="P190:P208" si="26">O190*H190</f>
        <v>0</v>
      </c>
      <c r="Q190" s="167">
        <v>0</v>
      </c>
      <c r="R190" s="167">
        <f t="shared" ref="R190:R208" si="27">Q190*H190</f>
        <v>0</v>
      </c>
      <c r="S190" s="167">
        <v>0</v>
      </c>
      <c r="T190" s="168">
        <f t="shared" ref="T190:T208" si="28">S190*H190</f>
        <v>0</v>
      </c>
      <c r="AR190" s="169" t="s">
        <v>270</v>
      </c>
      <c r="AT190" s="169" t="s">
        <v>275</v>
      </c>
      <c r="AU190" s="169" t="s">
        <v>78</v>
      </c>
      <c r="AY190" s="13" t="s">
        <v>239</v>
      </c>
      <c r="BE190" s="97">
        <f t="shared" ref="BE190:BE208" si="29">IF(N190="základná",J190,0)</f>
        <v>0</v>
      </c>
      <c r="BF190" s="97">
        <f t="shared" ref="BF190:BF208" si="30">IF(N190="znížená",J190,0)</f>
        <v>0</v>
      </c>
      <c r="BG190" s="97">
        <f t="shared" ref="BG190:BG208" si="31">IF(N190="zákl. prenesená",J190,0)</f>
        <v>0</v>
      </c>
      <c r="BH190" s="97">
        <f t="shared" ref="BH190:BH208" si="32">IF(N190="zníž. prenesená",J190,0)</f>
        <v>0</v>
      </c>
      <c r="BI190" s="97">
        <f t="shared" ref="BI190:BI208" si="33">IF(N190="nulová",J190,0)</f>
        <v>0</v>
      </c>
      <c r="BJ190" s="13" t="s">
        <v>83</v>
      </c>
      <c r="BK190" s="97">
        <f t="shared" ref="BK190:BK208" si="34">ROUND(I190*H190,2)</f>
        <v>0</v>
      </c>
      <c r="BL190" s="13" t="s">
        <v>245</v>
      </c>
      <c r="BM190" s="169" t="s">
        <v>672</v>
      </c>
    </row>
    <row r="191" spans="2:65" s="1" customFormat="1" ht="24.2" customHeight="1" x14ac:dyDescent="0.2">
      <c r="B191" s="131"/>
      <c r="C191" s="158" t="s">
        <v>463</v>
      </c>
      <c r="D191" s="158" t="s">
        <v>241</v>
      </c>
      <c r="E191" s="159" t="s">
        <v>3153</v>
      </c>
      <c r="F191" s="160" t="s">
        <v>3154</v>
      </c>
      <c r="G191" s="161" t="s">
        <v>353</v>
      </c>
      <c r="H191" s="162">
        <v>1</v>
      </c>
      <c r="I191" s="163"/>
      <c r="J191" s="164">
        <f t="shared" si="25"/>
        <v>0</v>
      </c>
      <c r="K191" s="165"/>
      <c r="L191" s="30"/>
      <c r="M191" s="166" t="s">
        <v>1</v>
      </c>
      <c r="N191" s="130" t="s">
        <v>37</v>
      </c>
      <c r="P191" s="167">
        <f t="shared" si="26"/>
        <v>0</v>
      </c>
      <c r="Q191" s="167">
        <v>0</v>
      </c>
      <c r="R191" s="167">
        <f t="shared" si="27"/>
        <v>0</v>
      </c>
      <c r="S191" s="167">
        <v>0</v>
      </c>
      <c r="T191" s="168">
        <f t="shared" si="28"/>
        <v>0</v>
      </c>
      <c r="AR191" s="169" t="s">
        <v>245</v>
      </c>
      <c r="AT191" s="169" t="s">
        <v>241</v>
      </c>
      <c r="AU191" s="169" t="s">
        <v>78</v>
      </c>
      <c r="AY191" s="13" t="s">
        <v>239</v>
      </c>
      <c r="BE191" s="97">
        <f t="shared" si="29"/>
        <v>0</v>
      </c>
      <c r="BF191" s="97">
        <f t="shared" si="30"/>
        <v>0</v>
      </c>
      <c r="BG191" s="97">
        <f t="shared" si="31"/>
        <v>0</v>
      </c>
      <c r="BH191" s="97">
        <f t="shared" si="32"/>
        <v>0</v>
      </c>
      <c r="BI191" s="97">
        <f t="shared" si="33"/>
        <v>0</v>
      </c>
      <c r="BJ191" s="13" t="s">
        <v>83</v>
      </c>
      <c r="BK191" s="97">
        <f t="shared" si="34"/>
        <v>0</v>
      </c>
      <c r="BL191" s="13" t="s">
        <v>245</v>
      </c>
      <c r="BM191" s="169" t="s">
        <v>680</v>
      </c>
    </row>
    <row r="192" spans="2:65" s="1" customFormat="1" ht="24.2" customHeight="1" x14ac:dyDescent="0.2">
      <c r="B192" s="131"/>
      <c r="C192" s="170" t="s">
        <v>467</v>
      </c>
      <c r="D192" s="170" t="s">
        <v>275</v>
      </c>
      <c r="E192" s="171" t="s">
        <v>3161</v>
      </c>
      <c r="F192" s="172" t="s">
        <v>3219</v>
      </c>
      <c r="G192" s="173" t="s">
        <v>3156</v>
      </c>
      <c r="H192" s="174">
        <v>1</v>
      </c>
      <c r="I192" s="175"/>
      <c r="J192" s="176">
        <f t="shared" si="25"/>
        <v>0</v>
      </c>
      <c r="K192" s="177"/>
      <c r="L192" s="178"/>
      <c r="M192" s="179" t="s">
        <v>1</v>
      </c>
      <c r="N192" s="180" t="s">
        <v>37</v>
      </c>
      <c r="P192" s="167">
        <f t="shared" si="26"/>
        <v>0</v>
      </c>
      <c r="Q192" s="167">
        <v>0</v>
      </c>
      <c r="R192" s="167">
        <f t="shared" si="27"/>
        <v>0</v>
      </c>
      <c r="S192" s="167">
        <v>0</v>
      </c>
      <c r="T192" s="168">
        <f t="shared" si="28"/>
        <v>0</v>
      </c>
      <c r="AR192" s="169" t="s">
        <v>270</v>
      </c>
      <c r="AT192" s="169" t="s">
        <v>275</v>
      </c>
      <c r="AU192" s="169" t="s">
        <v>78</v>
      </c>
      <c r="AY192" s="13" t="s">
        <v>239</v>
      </c>
      <c r="BE192" s="97">
        <f t="shared" si="29"/>
        <v>0</v>
      </c>
      <c r="BF192" s="97">
        <f t="shared" si="30"/>
        <v>0</v>
      </c>
      <c r="BG192" s="97">
        <f t="shared" si="31"/>
        <v>0</v>
      </c>
      <c r="BH192" s="97">
        <f t="shared" si="32"/>
        <v>0</v>
      </c>
      <c r="BI192" s="97">
        <f t="shared" si="33"/>
        <v>0</v>
      </c>
      <c r="BJ192" s="13" t="s">
        <v>83</v>
      </c>
      <c r="BK192" s="97">
        <f t="shared" si="34"/>
        <v>0</v>
      </c>
      <c r="BL192" s="13" t="s">
        <v>245</v>
      </c>
      <c r="BM192" s="169" t="s">
        <v>688</v>
      </c>
    </row>
    <row r="193" spans="2:65" s="1" customFormat="1" ht="24.2" customHeight="1" x14ac:dyDescent="0.2">
      <c r="B193" s="131"/>
      <c r="C193" s="170" t="s">
        <v>471</v>
      </c>
      <c r="D193" s="170" t="s">
        <v>275</v>
      </c>
      <c r="E193" s="171" t="s">
        <v>3162</v>
      </c>
      <c r="F193" s="172" t="s">
        <v>3220</v>
      </c>
      <c r="G193" s="173" t="s">
        <v>3156</v>
      </c>
      <c r="H193" s="174">
        <v>1</v>
      </c>
      <c r="I193" s="175"/>
      <c r="J193" s="176">
        <f t="shared" si="25"/>
        <v>0</v>
      </c>
      <c r="K193" s="177"/>
      <c r="L193" s="178"/>
      <c r="M193" s="179" t="s">
        <v>1</v>
      </c>
      <c r="N193" s="180" t="s">
        <v>37</v>
      </c>
      <c r="P193" s="167">
        <f t="shared" si="26"/>
        <v>0</v>
      </c>
      <c r="Q193" s="167">
        <v>0</v>
      </c>
      <c r="R193" s="167">
        <f t="shared" si="27"/>
        <v>0</v>
      </c>
      <c r="S193" s="167">
        <v>0</v>
      </c>
      <c r="T193" s="168">
        <f t="shared" si="28"/>
        <v>0</v>
      </c>
      <c r="AR193" s="169" t="s">
        <v>270</v>
      </c>
      <c r="AT193" s="169" t="s">
        <v>275</v>
      </c>
      <c r="AU193" s="169" t="s">
        <v>78</v>
      </c>
      <c r="AY193" s="13" t="s">
        <v>239</v>
      </c>
      <c r="BE193" s="97">
        <f t="shared" si="29"/>
        <v>0</v>
      </c>
      <c r="BF193" s="97">
        <f t="shared" si="30"/>
        <v>0</v>
      </c>
      <c r="BG193" s="97">
        <f t="shared" si="31"/>
        <v>0</v>
      </c>
      <c r="BH193" s="97">
        <f t="shared" si="32"/>
        <v>0</v>
      </c>
      <c r="BI193" s="97">
        <f t="shared" si="33"/>
        <v>0</v>
      </c>
      <c r="BJ193" s="13" t="s">
        <v>83</v>
      </c>
      <c r="BK193" s="97">
        <f t="shared" si="34"/>
        <v>0</v>
      </c>
      <c r="BL193" s="13" t="s">
        <v>245</v>
      </c>
      <c r="BM193" s="169" t="s">
        <v>696</v>
      </c>
    </row>
    <row r="194" spans="2:65" s="1" customFormat="1" ht="24.2" customHeight="1" x14ac:dyDescent="0.2">
      <c r="B194" s="131"/>
      <c r="C194" s="170" t="s">
        <v>475</v>
      </c>
      <c r="D194" s="170" t="s">
        <v>275</v>
      </c>
      <c r="E194" s="171" t="s">
        <v>3164</v>
      </c>
      <c r="F194" s="172" t="s">
        <v>3221</v>
      </c>
      <c r="G194" s="173" t="s">
        <v>3156</v>
      </c>
      <c r="H194" s="174">
        <v>2</v>
      </c>
      <c r="I194" s="175"/>
      <c r="J194" s="176">
        <f t="shared" si="25"/>
        <v>0</v>
      </c>
      <c r="K194" s="177"/>
      <c r="L194" s="178"/>
      <c r="M194" s="179" t="s">
        <v>1</v>
      </c>
      <c r="N194" s="180" t="s">
        <v>37</v>
      </c>
      <c r="P194" s="167">
        <f t="shared" si="26"/>
        <v>0</v>
      </c>
      <c r="Q194" s="167">
        <v>0</v>
      </c>
      <c r="R194" s="167">
        <f t="shared" si="27"/>
        <v>0</v>
      </c>
      <c r="S194" s="167">
        <v>0</v>
      </c>
      <c r="T194" s="168">
        <f t="shared" si="28"/>
        <v>0</v>
      </c>
      <c r="AR194" s="169" t="s">
        <v>270</v>
      </c>
      <c r="AT194" s="169" t="s">
        <v>275</v>
      </c>
      <c r="AU194" s="169" t="s">
        <v>78</v>
      </c>
      <c r="AY194" s="13" t="s">
        <v>239</v>
      </c>
      <c r="BE194" s="97">
        <f t="shared" si="29"/>
        <v>0</v>
      </c>
      <c r="BF194" s="97">
        <f t="shared" si="30"/>
        <v>0</v>
      </c>
      <c r="BG194" s="97">
        <f t="shared" si="31"/>
        <v>0</v>
      </c>
      <c r="BH194" s="97">
        <f t="shared" si="32"/>
        <v>0</v>
      </c>
      <c r="BI194" s="97">
        <f t="shared" si="33"/>
        <v>0</v>
      </c>
      <c r="BJ194" s="13" t="s">
        <v>83</v>
      </c>
      <c r="BK194" s="97">
        <f t="shared" si="34"/>
        <v>0</v>
      </c>
      <c r="BL194" s="13" t="s">
        <v>245</v>
      </c>
      <c r="BM194" s="169" t="s">
        <v>704</v>
      </c>
    </row>
    <row r="195" spans="2:65" s="1" customFormat="1" ht="24.2" customHeight="1" x14ac:dyDescent="0.2">
      <c r="B195" s="131"/>
      <c r="C195" s="158" t="s">
        <v>479</v>
      </c>
      <c r="D195" s="158" t="s">
        <v>241</v>
      </c>
      <c r="E195" s="159" t="s">
        <v>3158</v>
      </c>
      <c r="F195" s="160" t="s">
        <v>3159</v>
      </c>
      <c r="G195" s="161" t="s">
        <v>3156</v>
      </c>
      <c r="H195" s="162">
        <v>4</v>
      </c>
      <c r="I195" s="163"/>
      <c r="J195" s="164">
        <f t="shared" si="25"/>
        <v>0</v>
      </c>
      <c r="K195" s="165"/>
      <c r="L195" s="30"/>
      <c r="M195" s="166" t="s">
        <v>1</v>
      </c>
      <c r="N195" s="130" t="s">
        <v>37</v>
      </c>
      <c r="P195" s="167">
        <f t="shared" si="26"/>
        <v>0</v>
      </c>
      <c r="Q195" s="167">
        <v>0</v>
      </c>
      <c r="R195" s="167">
        <f t="shared" si="27"/>
        <v>0</v>
      </c>
      <c r="S195" s="167">
        <v>0</v>
      </c>
      <c r="T195" s="168">
        <f t="shared" si="28"/>
        <v>0</v>
      </c>
      <c r="AR195" s="169" t="s">
        <v>245</v>
      </c>
      <c r="AT195" s="169" t="s">
        <v>241</v>
      </c>
      <c r="AU195" s="169" t="s">
        <v>78</v>
      </c>
      <c r="AY195" s="13" t="s">
        <v>239</v>
      </c>
      <c r="BE195" s="97">
        <f t="shared" si="29"/>
        <v>0</v>
      </c>
      <c r="BF195" s="97">
        <f t="shared" si="30"/>
        <v>0</v>
      </c>
      <c r="BG195" s="97">
        <f t="shared" si="31"/>
        <v>0</v>
      </c>
      <c r="BH195" s="97">
        <f t="shared" si="32"/>
        <v>0</v>
      </c>
      <c r="BI195" s="97">
        <f t="shared" si="33"/>
        <v>0</v>
      </c>
      <c r="BJ195" s="13" t="s">
        <v>83</v>
      </c>
      <c r="BK195" s="97">
        <f t="shared" si="34"/>
        <v>0</v>
      </c>
      <c r="BL195" s="13" t="s">
        <v>245</v>
      </c>
      <c r="BM195" s="169" t="s">
        <v>712</v>
      </c>
    </row>
    <row r="196" spans="2:65" s="1" customFormat="1" ht="24.2" customHeight="1" x14ac:dyDescent="0.2">
      <c r="B196" s="131"/>
      <c r="C196" s="170" t="s">
        <v>483</v>
      </c>
      <c r="D196" s="170" t="s">
        <v>275</v>
      </c>
      <c r="E196" s="171" t="s">
        <v>3166</v>
      </c>
      <c r="F196" s="172" t="s">
        <v>3160</v>
      </c>
      <c r="G196" s="173" t="s">
        <v>353</v>
      </c>
      <c r="H196" s="174">
        <v>12</v>
      </c>
      <c r="I196" s="175"/>
      <c r="J196" s="176">
        <f t="shared" si="25"/>
        <v>0</v>
      </c>
      <c r="K196" s="177"/>
      <c r="L196" s="178"/>
      <c r="M196" s="179" t="s">
        <v>1</v>
      </c>
      <c r="N196" s="180" t="s">
        <v>37</v>
      </c>
      <c r="P196" s="167">
        <f t="shared" si="26"/>
        <v>0</v>
      </c>
      <c r="Q196" s="167">
        <v>0</v>
      </c>
      <c r="R196" s="167">
        <f t="shared" si="27"/>
        <v>0</v>
      </c>
      <c r="S196" s="167">
        <v>0</v>
      </c>
      <c r="T196" s="168">
        <f t="shared" si="28"/>
        <v>0</v>
      </c>
      <c r="AR196" s="169" t="s">
        <v>270</v>
      </c>
      <c r="AT196" s="169" t="s">
        <v>275</v>
      </c>
      <c r="AU196" s="169" t="s">
        <v>78</v>
      </c>
      <c r="AY196" s="13" t="s">
        <v>239</v>
      </c>
      <c r="BE196" s="97">
        <f t="shared" si="29"/>
        <v>0</v>
      </c>
      <c r="BF196" s="97">
        <f t="shared" si="30"/>
        <v>0</v>
      </c>
      <c r="BG196" s="97">
        <f t="shared" si="31"/>
        <v>0</v>
      </c>
      <c r="BH196" s="97">
        <f t="shared" si="32"/>
        <v>0</v>
      </c>
      <c r="BI196" s="97">
        <f t="shared" si="33"/>
        <v>0</v>
      </c>
      <c r="BJ196" s="13" t="s">
        <v>83</v>
      </c>
      <c r="BK196" s="97">
        <f t="shared" si="34"/>
        <v>0</v>
      </c>
      <c r="BL196" s="13" t="s">
        <v>245</v>
      </c>
      <c r="BM196" s="169" t="s">
        <v>720</v>
      </c>
    </row>
    <row r="197" spans="2:65" s="1" customFormat="1" ht="16.5" customHeight="1" x14ac:dyDescent="0.2">
      <c r="B197" s="131"/>
      <c r="C197" s="170" t="s">
        <v>487</v>
      </c>
      <c r="D197" s="170" t="s">
        <v>275</v>
      </c>
      <c r="E197" s="171" t="s">
        <v>3222</v>
      </c>
      <c r="F197" s="172" t="s">
        <v>3088</v>
      </c>
      <c r="G197" s="173" t="s">
        <v>353</v>
      </c>
      <c r="H197" s="174">
        <v>21</v>
      </c>
      <c r="I197" s="175"/>
      <c r="J197" s="176">
        <f t="shared" si="25"/>
        <v>0</v>
      </c>
      <c r="K197" s="177"/>
      <c r="L197" s="178"/>
      <c r="M197" s="179" t="s">
        <v>1</v>
      </c>
      <c r="N197" s="180" t="s">
        <v>37</v>
      </c>
      <c r="P197" s="167">
        <f t="shared" si="26"/>
        <v>0</v>
      </c>
      <c r="Q197" s="167">
        <v>0</v>
      </c>
      <c r="R197" s="167">
        <f t="shared" si="27"/>
        <v>0</v>
      </c>
      <c r="S197" s="167">
        <v>0</v>
      </c>
      <c r="T197" s="168">
        <f t="shared" si="28"/>
        <v>0</v>
      </c>
      <c r="AR197" s="169" t="s">
        <v>270</v>
      </c>
      <c r="AT197" s="169" t="s">
        <v>275</v>
      </c>
      <c r="AU197" s="169" t="s">
        <v>78</v>
      </c>
      <c r="AY197" s="13" t="s">
        <v>239</v>
      </c>
      <c r="BE197" s="97">
        <f t="shared" si="29"/>
        <v>0</v>
      </c>
      <c r="BF197" s="97">
        <f t="shared" si="30"/>
        <v>0</v>
      </c>
      <c r="BG197" s="97">
        <f t="shared" si="31"/>
        <v>0</v>
      </c>
      <c r="BH197" s="97">
        <f t="shared" si="32"/>
        <v>0</v>
      </c>
      <c r="BI197" s="97">
        <f t="shared" si="33"/>
        <v>0</v>
      </c>
      <c r="BJ197" s="13" t="s">
        <v>83</v>
      </c>
      <c r="BK197" s="97">
        <f t="shared" si="34"/>
        <v>0</v>
      </c>
      <c r="BL197" s="13" t="s">
        <v>245</v>
      </c>
      <c r="BM197" s="169" t="s">
        <v>728</v>
      </c>
    </row>
    <row r="198" spans="2:65" s="1" customFormat="1" ht="16.5" customHeight="1" x14ac:dyDescent="0.2">
      <c r="B198" s="131"/>
      <c r="C198" s="170" t="s">
        <v>491</v>
      </c>
      <c r="D198" s="170" t="s">
        <v>275</v>
      </c>
      <c r="E198" s="171" t="s">
        <v>3223</v>
      </c>
      <c r="F198" s="172" t="s">
        <v>3089</v>
      </c>
      <c r="G198" s="173" t="s">
        <v>353</v>
      </c>
      <c r="H198" s="174">
        <v>2</v>
      </c>
      <c r="I198" s="175"/>
      <c r="J198" s="176">
        <f t="shared" si="25"/>
        <v>0</v>
      </c>
      <c r="K198" s="177"/>
      <c r="L198" s="178"/>
      <c r="M198" s="179" t="s">
        <v>1</v>
      </c>
      <c r="N198" s="180" t="s">
        <v>37</v>
      </c>
      <c r="P198" s="167">
        <f t="shared" si="26"/>
        <v>0</v>
      </c>
      <c r="Q198" s="167">
        <v>0</v>
      </c>
      <c r="R198" s="167">
        <f t="shared" si="27"/>
        <v>0</v>
      </c>
      <c r="S198" s="167">
        <v>0</v>
      </c>
      <c r="T198" s="168">
        <f t="shared" si="28"/>
        <v>0</v>
      </c>
      <c r="AR198" s="169" t="s">
        <v>270</v>
      </c>
      <c r="AT198" s="169" t="s">
        <v>275</v>
      </c>
      <c r="AU198" s="169" t="s">
        <v>78</v>
      </c>
      <c r="AY198" s="13" t="s">
        <v>239</v>
      </c>
      <c r="BE198" s="97">
        <f t="shared" si="29"/>
        <v>0</v>
      </c>
      <c r="BF198" s="97">
        <f t="shared" si="30"/>
        <v>0</v>
      </c>
      <c r="BG198" s="97">
        <f t="shared" si="31"/>
        <v>0</v>
      </c>
      <c r="BH198" s="97">
        <f t="shared" si="32"/>
        <v>0</v>
      </c>
      <c r="BI198" s="97">
        <f t="shared" si="33"/>
        <v>0</v>
      </c>
      <c r="BJ198" s="13" t="s">
        <v>83</v>
      </c>
      <c r="BK198" s="97">
        <f t="shared" si="34"/>
        <v>0</v>
      </c>
      <c r="BL198" s="13" t="s">
        <v>245</v>
      </c>
      <c r="BM198" s="169" t="s">
        <v>736</v>
      </c>
    </row>
    <row r="199" spans="2:65" s="1" customFormat="1" ht="16.5" customHeight="1" x14ac:dyDescent="0.2">
      <c r="B199" s="131"/>
      <c r="C199" s="158" t="s">
        <v>495</v>
      </c>
      <c r="D199" s="158" t="s">
        <v>241</v>
      </c>
      <c r="E199" s="159" t="s">
        <v>3090</v>
      </c>
      <c r="F199" s="160" t="s">
        <v>3091</v>
      </c>
      <c r="G199" s="161" t="s">
        <v>353</v>
      </c>
      <c r="H199" s="162">
        <v>35</v>
      </c>
      <c r="I199" s="163"/>
      <c r="J199" s="164">
        <f t="shared" si="25"/>
        <v>0</v>
      </c>
      <c r="K199" s="165"/>
      <c r="L199" s="30"/>
      <c r="M199" s="166" t="s">
        <v>1</v>
      </c>
      <c r="N199" s="130" t="s">
        <v>37</v>
      </c>
      <c r="P199" s="167">
        <f t="shared" si="26"/>
        <v>0</v>
      </c>
      <c r="Q199" s="167">
        <v>0</v>
      </c>
      <c r="R199" s="167">
        <f t="shared" si="27"/>
        <v>0</v>
      </c>
      <c r="S199" s="167">
        <v>0</v>
      </c>
      <c r="T199" s="168">
        <f t="shared" si="28"/>
        <v>0</v>
      </c>
      <c r="AR199" s="169" t="s">
        <v>245</v>
      </c>
      <c r="AT199" s="169" t="s">
        <v>241</v>
      </c>
      <c r="AU199" s="169" t="s">
        <v>78</v>
      </c>
      <c r="AY199" s="13" t="s">
        <v>239</v>
      </c>
      <c r="BE199" s="97">
        <f t="shared" si="29"/>
        <v>0</v>
      </c>
      <c r="BF199" s="97">
        <f t="shared" si="30"/>
        <v>0</v>
      </c>
      <c r="BG199" s="97">
        <f t="shared" si="31"/>
        <v>0</v>
      </c>
      <c r="BH199" s="97">
        <f t="shared" si="32"/>
        <v>0</v>
      </c>
      <c r="BI199" s="97">
        <f t="shared" si="33"/>
        <v>0</v>
      </c>
      <c r="BJ199" s="13" t="s">
        <v>83</v>
      </c>
      <c r="BK199" s="97">
        <f t="shared" si="34"/>
        <v>0</v>
      </c>
      <c r="BL199" s="13" t="s">
        <v>245</v>
      </c>
      <c r="BM199" s="169" t="s">
        <v>744</v>
      </c>
    </row>
    <row r="200" spans="2:65" s="1" customFormat="1" ht="16.5" customHeight="1" x14ac:dyDescent="0.2">
      <c r="B200" s="131"/>
      <c r="C200" s="170" t="s">
        <v>499</v>
      </c>
      <c r="D200" s="170" t="s">
        <v>275</v>
      </c>
      <c r="E200" s="171" t="s">
        <v>3224</v>
      </c>
      <c r="F200" s="172" t="s">
        <v>3163</v>
      </c>
      <c r="G200" s="173" t="s">
        <v>353</v>
      </c>
      <c r="H200" s="174">
        <v>2</v>
      </c>
      <c r="I200" s="175"/>
      <c r="J200" s="176">
        <f t="shared" si="25"/>
        <v>0</v>
      </c>
      <c r="K200" s="177"/>
      <c r="L200" s="178"/>
      <c r="M200" s="179" t="s">
        <v>1</v>
      </c>
      <c r="N200" s="180" t="s">
        <v>37</v>
      </c>
      <c r="P200" s="167">
        <f t="shared" si="26"/>
        <v>0</v>
      </c>
      <c r="Q200" s="167">
        <v>0</v>
      </c>
      <c r="R200" s="167">
        <f t="shared" si="27"/>
        <v>0</v>
      </c>
      <c r="S200" s="167">
        <v>0</v>
      </c>
      <c r="T200" s="168">
        <f t="shared" si="28"/>
        <v>0</v>
      </c>
      <c r="AR200" s="169" t="s">
        <v>270</v>
      </c>
      <c r="AT200" s="169" t="s">
        <v>275</v>
      </c>
      <c r="AU200" s="169" t="s">
        <v>78</v>
      </c>
      <c r="AY200" s="13" t="s">
        <v>239</v>
      </c>
      <c r="BE200" s="97">
        <f t="shared" si="29"/>
        <v>0</v>
      </c>
      <c r="BF200" s="97">
        <f t="shared" si="30"/>
        <v>0</v>
      </c>
      <c r="BG200" s="97">
        <f t="shared" si="31"/>
        <v>0</v>
      </c>
      <c r="BH200" s="97">
        <f t="shared" si="32"/>
        <v>0</v>
      </c>
      <c r="BI200" s="97">
        <f t="shared" si="33"/>
        <v>0</v>
      </c>
      <c r="BJ200" s="13" t="s">
        <v>83</v>
      </c>
      <c r="BK200" s="97">
        <f t="shared" si="34"/>
        <v>0</v>
      </c>
      <c r="BL200" s="13" t="s">
        <v>245</v>
      </c>
      <c r="BM200" s="169" t="s">
        <v>752</v>
      </c>
    </row>
    <row r="201" spans="2:65" s="1" customFormat="1" ht="24.2" customHeight="1" x14ac:dyDescent="0.2">
      <c r="B201" s="131"/>
      <c r="C201" s="158" t="s">
        <v>503</v>
      </c>
      <c r="D201" s="158" t="s">
        <v>241</v>
      </c>
      <c r="E201" s="159" t="s">
        <v>3093</v>
      </c>
      <c r="F201" s="160" t="s">
        <v>3094</v>
      </c>
      <c r="G201" s="161" t="s">
        <v>353</v>
      </c>
      <c r="H201" s="162">
        <v>2</v>
      </c>
      <c r="I201" s="163"/>
      <c r="J201" s="164">
        <f t="shared" si="25"/>
        <v>0</v>
      </c>
      <c r="K201" s="165"/>
      <c r="L201" s="30"/>
      <c r="M201" s="166" t="s">
        <v>1</v>
      </c>
      <c r="N201" s="130" t="s">
        <v>37</v>
      </c>
      <c r="P201" s="167">
        <f t="shared" si="26"/>
        <v>0</v>
      </c>
      <c r="Q201" s="167">
        <v>0</v>
      </c>
      <c r="R201" s="167">
        <f t="shared" si="27"/>
        <v>0</v>
      </c>
      <c r="S201" s="167">
        <v>0</v>
      </c>
      <c r="T201" s="168">
        <f t="shared" si="28"/>
        <v>0</v>
      </c>
      <c r="AR201" s="169" t="s">
        <v>245</v>
      </c>
      <c r="AT201" s="169" t="s">
        <v>241</v>
      </c>
      <c r="AU201" s="169" t="s">
        <v>78</v>
      </c>
      <c r="AY201" s="13" t="s">
        <v>239</v>
      </c>
      <c r="BE201" s="97">
        <f t="shared" si="29"/>
        <v>0</v>
      </c>
      <c r="BF201" s="97">
        <f t="shared" si="30"/>
        <v>0</v>
      </c>
      <c r="BG201" s="97">
        <f t="shared" si="31"/>
        <v>0</v>
      </c>
      <c r="BH201" s="97">
        <f t="shared" si="32"/>
        <v>0</v>
      </c>
      <c r="BI201" s="97">
        <f t="shared" si="33"/>
        <v>0</v>
      </c>
      <c r="BJ201" s="13" t="s">
        <v>83</v>
      </c>
      <c r="BK201" s="97">
        <f t="shared" si="34"/>
        <v>0</v>
      </c>
      <c r="BL201" s="13" t="s">
        <v>245</v>
      </c>
      <c r="BM201" s="169" t="s">
        <v>760</v>
      </c>
    </row>
    <row r="202" spans="2:65" s="1" customFormat="1" ht="16.5" customHeight="1" x14ac:dyDescent="0.2">
      <c r="B202" s="131"/>
      <c r="C202" s="170" t="s">
        <v>507</v>
      </c>
      <c r="D202" s="170" t="s">
        <v>275</v>
      </c>
      <c r="E202" s="171" t="s">
        <v>3225</v>
      </c>
      <c r="F202" s="172" t="s">
        <v>3186</v>
      </c>
      <c r="G202" s="173" t="s">
        <v>353</v>
      </c>
      <c r="H202" s="174">
        <v>10</v>
      </c>
      <c r="I202" s="175"/>
      <c r="J202" s="176">
        <f t="shared" si="25"/>
        <v>0</v>
      </c>
      <c r="K202" s="177"/>
      <c r="L202" s="178"/>
      <c r="M202" s="179" t="s">
        <v>1</v>
      </c>
      <c r="N202" s="180" t="s">
        <v>37</v>
      </c>
      <c r="P202" s="167">
        <f t="shared" si="26"/>
        <v>0</v>
      </c>
      <c r="Q202" s="167">
        <v>0</v>
      </c>
      <c r="R202" s="167">
        <f t="shared" si="27"/>
        <v>0</v>
      </c>
      <c r="S202" s="167">
        <v>0</v>
      </c>
      <c r="T202" s="168">
        <f t="shared" si="28"/>
        <v>0</v>
      </c>
      <c r="AR202" s="169" t="s">
        <v>270</v>
      </c>
      <c r="AT202" s="169" t="s">
        <v>275</v>
      </c>
      <c r="AU202" s="169" t="s">
        <v>78</v>
      </c>
      <c r="AY202" s="13" t="s">
        <v>239</v>
      </c>
      <c r="BE202" s="97">
        <f t="shared" si="29"/>
        <v>0</v>
      </c>
      <c r="BF202" s="97">
        <f t="shared" si="30"/>
        <v>0</v>
      </c>
      <c r="BG202" s="97">
        <f t="shared" si="31"/>
        <v>0</v>
      </c>
      <c r="BH202" s="97">
        <f t="shared" si="32"/>
        <v>0</v>
      </c>
      <c r="BI202" s="97">
        <f t="shared" si="33"/>
        <v>0</v>
      </c>
      <c r="BJ202" s="13" t="s">
        <v>83</v>
      </c>
      <c r="BK202" s="97">
        <f t="shared" si="34"/>
        <v>0</v>
      </c>
      <c r="BL202" s="13" t="s">
        <v>245</v>
      </c>
      <c r="BM202" s="169" t="s">
        <v>768</v>
      </c>
    </row>
    <row r="203" spans="2:65" s="1" customFormat="1" ht="16.5" customHeight="1" x14ac:dyDescent="0.2">
      <c r="B203" s="131"/>
      <c r="C203" s="170" t="s">
        <v>511</v>
      </c>
      <c r="D203" s="170" t="s">
        <v>275</v>
      </c>
      <c r="E203" s="171" t="s">
        <v>3226</v>
      </c>
      <c r="F203" s="172" t="s">
        <v>3227</v>
      </c>
      <c r="G203" s="173" t="s">
        <v>353</v>
      </c>
      <c r="H203" s="174">
        <v>1</v>
      </c>
      <c r="I203" s="175"/>
      <c r="J203" s="176">
        <f t="shared" si="25"/>
        <v>0</v>
      </c>
      <c r="K203" s="177"/>
      <c r="L203" s="178"/>
      <c r="M203" s="179" t="s">
        <v>1</v>
      </c>
      <c r="N203" s="180" t="s">
        <v>37</v>
      </c>
      <c r="P203" s="167">
        <f t="shared" si="26"/>
        <v>0</v>
      </c>
      <c r="Q203" s="167">
        <v>0</v>
      </c>
      <c r="R203" s="167">
        <f t="shared" si="27"/>
        <v>0</v>
      </c>
      <c r="S203" s="167">
        <v>0</v>
      </c>
      <c r="T203" s="168">
        <f t="shared" si="28"/>
        <v>0</v>
      </c>
      <c r="AR203" s="169" t="s">
        <v>270</v>
      </c>
      <c r="AT203" s="169" t="s">
        <v>275</v>
      </c>
      <c r="AU203" s="169" t="s">
        <v>78</v>
      </c>
      <c r="AY203" s="13" t="s">
        <v>239</v>
      </c>
      <c r="BE203" s="97">
        <f t="shared" si="29"/>
        <v>0</v>
      </c>
      <c r="BF203" s="97">
        <f t="shared" si="30"/>
        <v>0</v>
      </c>
      <c r="BG203" s="97">
        <f t="shared" si="31"/>
        <v>0</v>
      </c>
      <c r="BH203" s="97">
        <f t="shared" si="32"/>
        <v>0</v>
      </c>
      <c r="BI203" s="97">
        <f t="shared" si="33"/>
        <v>0</v>
      </c>
      <c r="BJ203" s="13" t="s">
        <v>83</v>
      </c>
      <c r="BK203" s="97">
        <f t="shared" si="34"/>
        <v>0</v>
      </c>
      <c r="BL203" s="13" t="s">
        <v>245</v>
      </c>
      <c r="BM203" s="169" t="s">
        <v>776</v>
      </c>
    </row>
    <row r="204" spans="2:65" s="1" customFormat="1" ht="33" customHeight="1" x14ac:dyDescent="0.2">
      <c r="B204" s="131"/>
      <c r="C204" s="158" t="s">
        <v>515</v>
      </c>
      <c r="D204" s="158" t="s">
        <v>241</v>
      </c>
      <c r="E204" s="159" t="s">
        <v>3097</v>
      </c>
      <c r="F204" s="160" t="s">
        <v>3098</v>
      </c>
      <c r="G204" s="161" t="s">
        <v>353</v>
      </c>
      <c r="H204" s="162">
        <v>11</v>
      </c>
      <c r="I204" s="163"/>
      <c r="J204" s="164">
        <f t="shared" si="25"/>
        <v>0</v>
      </c>
      <c r="K204" s="165"/>
      <c r="L204" s="30"/>
      <c r="M204" s="166" t="s">
        <v>1</v>
      </c>
      <c r="N204" s="130" t="s">
        <v>37</v>
      </c>
      <c r="P204" s="167">
        <f t="shared" si="26"/>
        <v>0</v>
      </c>
      <c r="Q204" s="167">
        <v>0</v>
      </c>
      <c r="R204" s="167">
        <f t="shared" si="27"/>
        <v>0</v>
      </c>
      <c r="S204" s="167">
        <v>0</v>
      </c>
      <c r="T204" s="168">
        <f t="shared" si="28"/>
        <v>0</v>
      </c>
      <c r="AR204" s="169" t="s">
        <v>245</v>
      </c>
      <c r="AT204" s="169" t="s">
        <v>241</v>
      </c>
      <c r="AU204" s="169" t="s">
        <v>78</v>
      </c>
      <c r="AY204" s="13" t="s">
        <v>239</v>
      </c>
      <c r="BE204" s="97">
        <f t="shared" si="29"/>
        <v>0</v>
      </c>
      <c r="BF204" s="97">
        <f t="shared" si="30"/>
        <v>0</v>
      </c>
      <c r="BG204" s="97">
        <f t="shared" si="31"/>
        <v>0</v>
      </c>
      <c r="BH204" s="97">
        <f t="shared" si="32"/>
        <v>0</v>
      </c>
      <c r="BI204" s="97">
        <f t="shared" si="33"/>
        <v>0</v>
      </c>
      <c r="BJ204" s="13" t="s">
        <v>83</v>
      </c>
      <c r="BK204" s="97">
        <f t="shared" si="34"/>
        <v>0</v>
      </c>
      <c r="BL204" s="13" t="s">
        <v>245</v>
      </c>
      <c r="BM204" s="169" t="s">
        <v>784</v>
      </c>
    </row>
    <row r="205" spans="2:65" s="1" customFormat="1" ht="16.5" customHeight="1" x14ac:dyDescent="0.2">
      <c r="B205" s="131"/>
      <c r="C205" s="170" t="s">
        <v>519</v>
      </c>
      <c r="D205" s="170" t="s">
        <v>275</v>
      </c>
      <c r="E205" s="171" t="s">
        <v>3228</v>
      </c>
      <c r="F205" s="172" t="s">
        <v>3167</v>
      </c>
      <c r="G205" s="173" t="s">
        <v>353</v>
      </c>
      <c r="H205" s="174">
        <v>1</v>
      </c>
      <c r="I205" s="175"/>
      <c r="J205" s="176">
        <f t="shared" si="25"/>
        <v>0</v>
      </c>
      <c r="K205" s="177"/>
      <c r="L205" s="178"/>
      <c r="M205" s="179" t="s">
        <v>1</v>
      </c>
      <c r="N205" s="180" t="s">
        <v>37</v>
      </c>
      <c r="P205" s="167">
        <f t="shared" si="26"/>
        <v>0</v>
      </c>
      <c r="Q205" s="167">
        <v>0</v>
      </c>
      <c r="R205" s="167">
        <f t="shared" si="27"/>
        <v>0</v>
      </c>
      <c r="S205" s="167">
        <v>0</v>
      </c>
      <c r="T205" s="168">
        <f t="shared" si="28"/>
        <v>0</v>
      </c>
      <c r="AR205" s="169" t="s">
        <v>270</v>
      </c>
      <c r="AT205" s="169" t="s">
        <v>275</v>
      </c>
      <c r="AU205" s="169" t="s">
        <v>78</v>
      </c>
      <c r="AY205" s="13" t="s">
        <v>239</v>
      </c>
      <c r="BE205" s="97">
        <f t="shared" si="29"/>
        <v>0</v>
      </c>
      <c r="BF205" s="97">
        <f t="shared" si="30"/>
        <v>0</v>
      </c>
      <c r="BG205" s="97">
        <f t="shared" si="31"/>
        <v>0</v>
      </c>
      <c r="BH205" s="97">
        <f t="shared" si="32"/>
        <v>0</v>
      </c>
      <c r="BI205" s="97">
        <f t="shared" si="33"/>
        <v>0</v>
      </c>
      <c r="BJ205" s="13" t="s">
        <v>83</v>
      </c>
      <c r="BK205" s="97">
        <f t="shared" si="34"/>
        <v>0</v>
      </c>
      <c r="BL205" s="13" t="s">
        <v>245</v>
      </c>
      <c r="BM205" s="169" t="s">
        <v>792</v>
      </c>
    </row>
    <row r="206" spans="2:65" s="1" customFormat="1" ht="16.5" customHeight="1" x14ac:dyDescent="0.2">
      <c r="B206" s="131"/>
      <c r="C206" s="158" t="s">
        <v>523</v>
      </c>
      <c r="D206" s="158" t="s">
        <v>241</v>
      </c>
      <c r="E206" s="159" t="s">
        <v>2897</v>
      </c>
      <c r="F206" s="160" t="s">
        <v>2907</v>
      </c>
      <c r="G206" s="161" t="s">
        <v>353</v>
      </c>
      <c r="H206" s="162">
        <v>1</v>
      </c>
      <c r="I206" s="163"/>
      <c r="J206" s="164">
        <f t="shared" si="25"/>
        <v>0</v>
      </c>
      <c r="K206" s="165"/>
      <c r="L206" s="30"/>
      <c r="M206" s="166" t="s">
        <v>1</v>
      </c>
      <c r="N206" s="130" t="s">
        <v>37</v>
      </c>
      <c r="P206" s="167">
        <f t="shared" si="26"/>
        <v>0</v>
      </c>
      <c r="Q206" s="167">
        <v>0</v>
      </c>
      <c r="R206" s="167">
        <f t="shared" si="27"/>
        <v>0</v>
      </c>
      <c r="S206" s="167">
        <v>0</v>
      </c>
      <c r="T206" s="168">
        <f t="shared" si="28"/>
        <v>0</v>
      </c>
      <c r="AR206" s="169" t="s">
        <v>245</v>
      </c>
      <c r="AT206" s="169" t="s">
        <v>241</v>
      </c>
      <c r="AU206" s="169" t="s">
        <v>78</v>
      </c>
      <c r="AY206" s="13" t="s">
        <v>239</v>
      </c>
      <c r="BE206" s="97">
        <f t="shared" si="29"/>
        <v>0</v>
      </c>
      <c r="BF206" s="97">
        <f t="shared" si="30"/>
        <v>0</v>
      </c>
      <c r="BG206" s="97">
        <f t="shared" si="31"/>
        <v>0</v>
      </c>
      <c r="BH206" s="97">
        <f t="shared" si="32"/>
        <v>0</v>
      </c>
      <c r="BI206" s="97">
        <f t="shared" si="33"/>
        <v>0</v>
      </c>
      <c r="BJ206" s="13" t="s">
        <v>83</v>
      </c>
      <c r="BK206" s="97">
        <f t="shared" si="34"/>
        <v>0</v>
      </c>
      <c r="BL206" s="13" t="s">
        <v>245</v>
      </c>
      <c r="BM206" s="169" t="s">
        <v>800</v>
      </c>
    </row>
    <row r="207" spans="2:65" s="1" customFormat="1" ht="24.2" customHeight="1" x14ac:dyDescent="0.2">
      <c r="B207" s="131"/>
      <c r="C207" s="158" t="s">
        <v>526</v>
      </c>
      <c r="D207" s="158" t="s">
        <v>241</v>
      </c>
      <c r="E207" s="159" t="s">
        <v>2908</v>
      </c>
      <c r="F207" s="160" t="s">
        <v>2909</v>
      </c>
      <c r="G207" s="161" t="s">
        <v>1082</v>
      </c>
      <c r="H207" s="199">
        <v>0.3</v>
      </c>
      <c r="I207" s="163"/>
      <c r="J207" s="164">
        <f t="shared" si="25"/>
        <v>0</v>
      </c>
      <c r="K207" s="165"/>
      <c r="L207" s="30"/>
      <c r="M207" s="166" t="s">
        <v>1</v>
      </c>
      <c r="N207" s="130" t="s">
        <v>37</v>
      </c>
      <c r="P207" s="167">
        <f t="shared" si="26"/>
        <v>0</v>
      </c>
      <c r="Q207" s="167">
        <v>0</v>
      </c>
      <c r="R207" s="167">
        <f t="shared" si="27"/>
        <v>0</v>
      </c>
      <c r="S207" s="167">
        <v>0</v>
      </c>
      <c r="T207" s="168">
        <f t="shared" si="28"/>
        <v>0</v>
      </c>
      <c r="AR207" s="169" t="s">
        <v>245</v>
      </c>
      <c r="AT207" s="169" t="s">
        <v>241</v>
      </c>
      <c r="AU207" s="169" t="s">
        <v>78</v>
      </c>
      <c r="AY207" s="13" t="s">
        <v>239</v>
      </c>
      <c r="BE207" s="97">
        <f t="shared" si="29"/>
        <v>0</v>
      </c>
      <c r="BF207" s="97">
        <f t="shared" si="30"/>
        <v>0</v>
      </c>
      <c r="BG207" s="97">
        <f t="shared" si="31"/>
        <v>0</v>
      </c>
      <c r="BH207" s="97">
        <f t="shared" si="32"/>
        <v>0</v>
      </c>
      <c r="BI207" s="97">
        <f t="shared" si="33"/>
        <v>0</v>
      </c>
      <c r="BJ207" s="13" t="s">
        <v>83</v>
      </c>
      <c r="BK207" s="97">
        <f t="shared" si="34"/>
        <v>0</v>
      </c>
      <c r="BL207" s="13" t="s">
        <v>245</v>
      </c>
      <c r="BM207" s="169" t="s">
        <v>808</v>
      </c>
    </row>
    <row r="208" spans="2:65" s="1" customFormat="1" ht="24.2" customHeight="1" x14ac:dyDescent="0.2">
      <c r="B208" s="131"/>
      <c r="C208" s="158" t="s">
        <v>530</v>
      </c>
      <c r="D208" s="158" t="s">
        <v>241</v>
      </c>
      <c r="E208" s="159" t="s">
        <v>2910</v>
      </c>
      <c r="F208" s="160" t="s">
        <v>2870</v>
      </c>
      <c r="G208" s="161" t="s">
        <v>1082</v>
      </c>
      <c r="H208" s="199">
        <v>0.3</v>
      </c>
      <c r="I208" s="163"/>
      <c r="J208" s="164">
        <f t="shared" si="25"/>
        <v>0</v>
      </c>
      <c r="K208" s="165"/>
      <c r="L208" s="30"/>
      <c r="M208" s="182" t="s">
        <v>1</v>
      </c>
      <c r="N208" s="183" t="s">
        <v>37</v>
      </c>
      <c r="O208" s="184"/>
      <c r="P208" s="185">
        <f t="shared" si="26"/>
        <v>0</v>
      </c>
      <c r="Q208" s="185">
        <v>0</v>
      </c>
      <c r="R208" s="185">
        <f t="shared" si="27"/>
        <v>0</v>
      </c>
      <c r="S208" s="185">
        <v>0</v>
      </c>
      <c r="T208" s="186">
        <f t="shared" si="28"/>
        <v>0</v>
      </c>
      <c r="AR208" s="169" t="s">
        <v>245</v>
      </c>
      <c r="AT208" s="169" t="s">
        <v>241</v>
      </c>
      <c r="AU208" s="169" t="s">
        <v>78</v>
      </c>
      <c r="AY208" s="13" t="s">
        <v>239</v>
      </c>
      <c r="BE208" s="97">
        <f t="shared" si="29"/>
        <v>0</v>
      </c>
      <c r="BF208" s="97">
        <f t="shared" si="30"/>
        <v>0</v>
      </c>
      <c r="BG208" s="97">
        <f t="shared" si="31"/>
        <v>0</v>
      </c>
      <c r="BH208" s="97">
        <f t="shared" si="32"/>
        <v>0</v>
      </c>
      <c r="BI208" s="97">
        <f t="shared" si="33"/>
        <v>0</v>
      </c>
      <c r="BJ208" s="13" t="s">
        <v>83</v>
      </c>
      <c r="BK208" s="97">
        <f t="shared" si="34"/>
        <v>0</v>
      </c>
      <c r="BL208" s="13" t="s">
        <v>245</v>
      </c>
      <c r="BM208" s="169" t="s">
        <v>816</v>
      </c>
    </row>
    <row r="209" spans="2:12" s="1" customFormat="1" ht="6.95" customHeight="1" x14ac:dyDescent="0.2">
      <c r="B209" s="45"/>
      <c r="C209" s="46"/>
      <c r="D209" s="46"/>
      <c r="E209" s="46"/>
      <c r="F209" s="46"/>
      <c r="G209" s="46"/>
      <c r="H209" s="46"/>
      <c r="I209" s="46"/>
      <c r="J209" s="46"/>
      <c r="K209" s="46"/>
      <c r="L209" s="30"/>
    </row>
  </sheetData>
  <autoFilter ref="C132:K208" xr:uid="{00000000-0009-0000-0000-000016000000}"/>
  <mergeCells count="17">
    <mergeCell ref="L2:V2"/>
    <mergeCell ref="D107:F107"/>
    <mergeCell ref="D108:F108"/>
    <mergeCell ref="D109:F109"/>
    <mergeCell ref="E121:H121"/>
    <mergeCell ref="E85:H85"/>
    <mergeCell ref="E87:H87"/>
    <mergeCell ref="E89:H89"/>
    <mergeCell ref="D105:F105"/>
    <mergeCell ref="D106:F106"/>
    <mergeCell ref="E7:H7"/>
    <mergeCell ref="E9:H9"/>
    <mergeCell ref="E11:H11"/>
    <mergeCell ref="E20:H20"/>
    <mergeCell ref="E29:H29"/>
    <mergeCell ref="E125:H125"/>
    <mergeCell ref="E123:H123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BM217"/>
  <sheetViews>
    <sheetView showGridLines="0" topLeftCell="A201" workbookViewId="0">
      <selection activeCell="G211" sqref="G211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3" t="s">
        <v>128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4587</v>
      </c>
      <c r="L4" s="16"/>
      <c r="M4" s="103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14</v>
      </c>
      <c r="L6" s="16"/>
    </row>
    <row r="7" spans="2:46" ht="16.5" customHeight="1" x14ac:dyDescent="0.2">
      <c r="B7" s="16"/>
      <c r="E7" s="259" t="str">
        <f>'Rekapitulácia stavby'!K6</f>
        <v>KFA - Košická futbalová aréna II. a III. etapa</v>
      </c>
      <c r="F7" s="261"/>
      <c r="G7" s="261"/>
      <c r="H7" s="261"/>
      <c r="L7" s="16"/>
    </row>
    <row r="8" spans="2:46" ht="12" customHeight="1" x14ac:dyDescent="0.2">
      <c r="B8" s="16"/>
      <c r="D8" s="23" t="s">
        <v>180</v>
      </c>
      <c r="L8" s="16"/>
    </row>
    <row r="9" spans="2:46" s="1" customFormat="1" ht="16.5" customHeight="1" x14ac:dyDescent="0.2">
      <c r="B9" s="30"/>
      <c r="E9" s="259" t="s">
        <v>181</v>
      </c>
      <c r="F9" s="257"/>
      <c r="G9" s="257"/>
      <c r="H9" s="257"/>
      <c r="L9" s="30"/>
    </row>
    <row r="10" spans="2:46" s="1" customFormat="1" ht="12" customHeight="1" x14ac:dyDescent="0.2">
      <c r="B10" s="30"/>
      <c r="D10" s="23" t="s">
        <v>182</v>
      </c>
      <c r="L10" s="30"/>
    </row>
    <row r="11" spans="2:46" s="1" customFormat="1" ht="16.5" customHeight="1" x14ac:dyDescent="0.2">
      <c r="B11" s="30"/>
      <c r="E11" s="226" t="s">
        <v>3229</v>
      </c>
      <c r="F11" s="257"/>
      <c r="G11" s="257"/>
      <c r="H11" s="257"/>
      <c r="L11" s="30"/>
    </row>
    <row r="12" spans="2:46" s="1" customFormat="1" x14ac:dyDescent="0.2">
      <c r="B12" s="30"/>
      <c r="L12" s="30"/>
    </row>
    <row r="13" spans="2:46" s="1" customFormat="1" ht="12" customHeight="1" x14ac:dyDescent="0.2">
      <c r="B13" s="30"/>
      <c r="D13" s="23" t="s">
        <v>15</v>
      </c>
      <c r="F13" s="21" t="s">
        <v>1</v>
      </c>
      <c r="I13" s="23" t="s">
        <v>16</v>
      </c>
      <c r="J13" s="21" t="s">
        <v>1</v>
      </c>
      <c r="L13" s="30"/>
    </row>
    <row r="14" spans="2:46" s="1" customFormat="1" ht="12" customHeight="1" x14ac:dyDescent="0.2">
      <c r="B14" s="30"/>
      <c r="D14" s="23" t="s">
        <v>17</v>
      </c>
      <c r="F14" s="21" t="s">
        <v>18</v>
      </c>
      <c r="I14" s="23" t="s">
        <v>19</v>
      </c>
      <c r="J14" s="53" t="str">
        <f>'Rekapitulácia stavby'!AN8</f>
        <v>4.10.2022 - REV05</v>
      </c>
      <c r="L14" s="30"/>
    </row>
    <row r="15" spans="2:46" s="1" customFormat="1" ht="10.9" customHeight="1" x14ac:dyDescent="0.2">
      <c r="B15" s="30"/>
      <c r="L15" s="30"/>
    </row>
    <row r="16" spans="2:46" s="1" customFormat="1" ht="12" customHeight="1" x14ac:dyDescent="0.2">
      <c r="B16" s="30"/>
      <c r="D16" s="23" t="s">
        <v>20</v>
      </c>
      <c r="I16" s="23" t="s">
        <v>21</v>
      </c>
      <c r="J16" s="21" t="str">
        <f>IF('Rekapitulácia stavby'!AN10="","",'Rekapitulácia stavby'!AN10)</f>
        <v/>
      </c>
      <c r="L16" s="30"/>
    </row>
    <row r="17" spans="2:12" s="1" customFormat="1" ht="18" customHeight="1" x14ac:dyDescent="0.2">
      <c r="B17" s="30"/>
      <c r="E17" s="21" t="str">
        <f>IF('Rekapitulácia stavby'!E11="","",'Rekapitulácia stavby'!E11)</f>
        <v xml:space="preserve"> </v>
      </c>
      <c r="I17" s="23" t="s">
        <v>22</v>
      </c>
      <c r="J17" s="21" t="str">
        <f>IF('Rekapitulácia stavby'!AN11="","",'Rekapitulácia stavby'!AN11)</f>
        <v/>
      </c>
      <c r="L17" s="30"/>
    </row>
    <row r="18" spans="2:12" s="1" customFormat="1" ht="6.95" customHeight="1" x14ac:dyDescent="0.2">
      <c r="B18" s="30"/>
      <c r="L18" s="30"/>
    </row>
    <row r="19" spans="2:12" s="1" customFormat="1" ht="12" customHeight="1" x14ac:dyDescent="0.2">
      <c r="B19" s="30"/>
      <c r="D19" s="23" t="s">
        <v>23</v>
      </c>
      <c r="I19" s="23" t="s">
        <v>21</v>
      </c>
      <c r="J19" s="24" t="str">
        <f>'Rekapitulácia stavby'!AN13</f>
        <v>Vyplň údaj</v>
      </c>
      <c r="L19" s="30"/>
    </row>
    <row r="20" spans="2:12" s="1" customFormat="1" ht="18" customHeight="1" x14ac:dyDescent="0.2">
      <c r="B20" s="30"/>
      <c r="E20" s="258" t="str">
        <f>'Rekapitulácia stavby'!E14</f>
        <v>Vyplň údaj</v>
      </c>
      <c r="F20" s="248"/>
      <c r="G20" s="248"/>
      <c r="H20" s="248"/>
      <c r="I20" s="23" t="s">
        <v>22</v>
      </c>
      <c r="J20" s="24" t="str">
        <f>'Rekapitulácia stavby'!AN14</f>
        <v>Vyplň údaj</v>
      </c>
      <c r="L20" s="30"/>
    </row>
    <row r="21" spans="2:12" s="1" customFormat="1" ht="6.95" customHeight="1" x14ac:dyDescent="0.2">
      <c r="B21" s="30"/>
      <c r="L21" s="30"/>
    </row>
    <row r="22" spans="2:12" s="1" customFormat="1" ht="12" customHeight="1" x14ac:dyDescent="0.2">
      <c r="B22" s="30"/>
      <c r="D22" s="23" t="s">
        <v>25</v>
      </c>
      <c r="I22" s="23" t="s">
        <v>21</v>
      </c>
      <c r="J22" s="21" t="str">
        <f>IF('Rekapitulácia stavby'!AN16="","",'Rekapitulácia stavby'!AN16)</f>
        <v/>
      </c>
      <c r="L22" s="30"/>
    </row>
    <row r="23" spans="2:12" s="1" customFormat="1" ht="18" customHeight="1" x14ac:dyDescent="0.2">
      <c r="B23" s="30"/>
      <c r="E23" s="21" t="str">
        <f>IF('Rekapitulácia stavby'!E17="","",'Rekapitulácia stavby'!E17)</f>
        <v>HESCON,s.r.o.</v>
      </c>
      <c r="I23" s="23" t="s">
        <v>22</v>
      </c>
      <c r="J23" s="21" t="str">
        <f>IF('Rekapitulácia stavby'!AN17="","",'Rekapitulácia stavby'!AN17)</f>
        <v/>
      </c>
      <c r="L23" s="30"/>
    </row>
    <row r="24" spans="2:12" s="1" customFormat="1" ht="6.95" customHeight="1" x14ac:dyDescent="0.2">
      <c r="B24" s="30"/>
      <c r="L24" s="30"/>
    </row>
    <row r="25" spans="2:12" s="1" customFormat="1" ht="12" customHeight="1" x14ac:dyDescent="0.2">
      <c r="B25" s="30"/>
      <c r="D25" s="23" t="s">
        <v>27</v>
      </c>
      <c r="I25" s="23" t="s">
        <v>21</v>
      </c>
      <c r="J25" s="21" t="str">
        <f>IF('Rekapitulácia stavby'!AN19="","",'Rekapitulácia stavby'!AN19)</f>
        <v/>
      </c>
      <c r="L25" s="30"/>
    </row>
    <row r="26" spans="2:12" s="1" customFormat="1" ht="18" customHeight="1" x14ac:dyDescent="0.2">
      <c r="B26" s="30"/>
      <c r="E26" s="21" t="str">
        <f>IF('Rekapitulácia stavby'!E20="","",'Rekapitulácia stavby'!E20)</f>
        <v xml:space="preserve"> </v>
      </c>
      <c r="I26" s="23" t="s">
        <v>22</v>
      </c>
      <c r="J26" s="21" t="str">
        <f>IF('Rekapitulácia stavby'!AN20="","",'Rekapitulácia stavby'!AN20)</f>
        <v/>
      </c>
      <c r="L26" s="30"/>
    </row>
    <row r="27" spans="2:12" s="1" customFormat="1" ht="6.95" customHeight="1" x14ac:dyDescent="0.2">
      <c r="B27" s="30"/>
      <c r="L27" s="30"/>
    </row>
    <row r="28" spans="2:12" s="1" customFormat="1" ht="12" customHeight="1" x14ac:dyDescent="0.2">
      <c r="B28" s="30"/>
      <c r="D28" s="23" t="s">
        <v>28</v>
      </c>
      <c r="L28" s="30"/>
    </row>
    <row r="29" spans="2:12" s="7" customFormat="1" ht="16.5" customHeight="1" x14ac:dyDescent="0.2">
      <c r="B29" s="104"/>
      <c r="E29" s="251" t="s">
        <v>1</v>
      </c>
      <c r="F29" s="251"/>
      <c r="G29" s="251"/>
      <c r="H29" s="251"/>
      <c r="L29" s="104"/>
    </row>
    <row r="30" spans="2:12" s="1" customFormat="1" ht="6.95" customHeight="1" x14ac:dyDescent="0.2">
      <c r="B30" s="30"/>
      <c r="L30" s="30"/>
    </row>
    <row r="31" spans="2:12" s="1" customFormat="1" ht="6.95" customHeight="1" x14ac:dyDescent="0.2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5" customHeight="1" x14ac:dyDescent="0.2">
      <c r="B32" s="30"/>
      <c r="D32" s="21" t="s">
        <v>187</v>
      </c>
      <c r="J32" s="29">
        <f>J98</f>
        <v>0</v>
      </c>
      <c r="L32" s="30"/>
    </row>
    <row r="33" spans="2:12" s="1" customFormat="1" ht="14.45" customHeight="1" x14ac:dyDescent="0.2">
      <c r="B33" s="30"/>
      <c r="D33" s="28" t="s">
        <v>174</v>
      </c>
      <c r="J33" s="29">
        <f>J104</f>
        <v>0</v>
      </c>
      <c r="L33" s="30"/>
    </row>
    <row r="34" spans="2:12" s="1" customFormat="1" ht="25.35" customHeight="1" x14ac:dyDescent="0.2">
      <c r="B34" s="30"/>
      <c r="D34" s="105" t="s">
        <v>31</v>
      </c>
      <c r="J34" s="66">
        <f>ROUND(J32 + J33, 2)</f>
        <v>0</v>
      </c>
      <c r="L34" s="30"/>
    </row>
    <row r="35" spans="2:12" s="1" customFormat="1" ht="6.95" customHeight="1" x14ac:dyDescent="0.2">
      <c r="B35" s="30"/>
      <c r="D35" s="54"/>
      <c r="E35" s="54"/>
      <c r="F35" s="54"/>
      <c r="G35" s="54"/>
      <c r="H35" s="54"/>
      <c r="I35" s="54"/>
      <c r="J35" s="54"/>
      <c r="K35" s="54"/>
      <c r="L35" s="30"/>
    </row>
    <row r="36" spans="2:12" s="1" customFormat="1" ht="14.45" customHeight="1" x14ac:dyDescent="0.2">
      <c r="B36" s="30"/>
      <c r="F36" s="33" t="s">
        <v>33</v>
      </c>
      <c r="I36" s="33" t="s">
        <v>32</v>
      </c>
      <c r="J36" s="33" t="s">
        <v>34</v>
      </c>
      <c r="L36" s="30"/>
    </row>
    <row r="37" spans="2:12" s="1" customFormat="1" ht="14.45" customHeight="1" x14ac:dyDescent="0.2">
      <c r="B37" s="30"/>
      <c r="D37" s="106" t="s">
        <v>35</v>
      </c>
      <c r="E37" s="35" t="s">
        <v>36</v>
      </c>
      <c r="F37" s="107">
        <f>ROUND((SUM(BE104:BE111) + SUM(BE133:BE216)),  2)</f>
        <v>0</v>
      </c>
      <c r="G37" s="108"/>
      <c r="H37" s="108"/>
      <c r="I37" s="109">
        <v>0.2</v>
      </c>
      <c r="J37" s="107">
        <f>ROUND(((SUM(BE104:BE111) + SUM(BE133:BE216))*I37),  2)</f>
        <v>0</v>
      </c>
      <c r="L37" s="30"/>
    </row>
    <row r="38" spans="2:12" s="1" customFormat="1" ht="14.45" customHeight="1" x14ac:dyDescent="0.2">
      <c r="B38" s="30"/>
      <c r="E38" s="35" t="s">
        <v>37</v>
      </c>
      <c r="F38" s="107">
        <f>ROUND((SUM(BF104:BF111) + SUM(BF133:BF216)),  2)</f>
        <v>0</v>
      </c>
      <c r="G38" s="108"/>
      <c r="H38" s="108"/>
      <c r="I38" s="109">
        <v>0.2</v>
      </c>
      <c r="J38" s="107">
        <f>ROUND(((SUM(BF104:BF111) + SUM(BF133:BF216))*I38),  2)</f>
        <v>0</v>
      </c>
      <c r="L38" s="30"/>
    </row>
    <row r="39" spans="2:12" s="1" customFormat="1" ht="14.45" hidden="1" customHeight="1" x14ac:dyDescent="0.2">
      <c r="B39" s="30"/>
      <c r="E39" s="23" t="s">
        <v>38</v>
      </c>
      <c r="F39" s="86">
        <f>ROUND((SUM(BG104:BG111) + SUM(BG133:BG216)),  2)</f>
        <v>0</v>
      </c>
      <c r="I39" s="110">
        <v>0.2</v>
      </c>
      <c r="J39" s="86">
        <f>0</f>
        <v>0</v>
      </c>
      <c r="L39" s="30"/>
    </row>
    <row r="40" spans="2:12" s="1" customFormat="1" ht="14.45" hidden="1" customHeight="1" x14ac:dyDescent="0.2">
      <c r="B40" s="30"/>
      <c r="E40" s="23" t="s">
        <v>39</v>
      </c>
      <c r="F40" s="86">
        <f>ROUND((SUM(BH104:BH111) + SUM(BH133:BH216)),  2)</f>
        <v>0</v>
      </c>
      <c r="I40" s="110">
        <v>0.2</v>
      </c>
      <c r="J40" s="86">
        <f>0</f>
        <v>0</v>
      </c>
      <c r="L40" s="30"/>
    </row>
    <row r="41" spans="2:12" s="1" customFormat="1" ht="14.45" hidden="1" customHeight="1" x14ac:dyDescent="0.2">
      <c r="B41" s="30"/>
      <c r="E41" s="35" t="s">
        <v>40</v>
      </c>
      <c r="F41" s="107">
        <f>ROUND((SUM(BI104:BI111) + SUM(BI133:BI216)),  2)</f>
        <v>0</v>
      </c>
      <c r="G41" s="108"/>
      <c r="H41" s="108"/>
      <c r="I41" s="109">
        <v>0</v>
      </c>
      <c r="J41" s="107">
        <f>0</f>
        <v>0</v>
      </c>
      <c r="L41" s="30"/>
    </row>
    <row r="42" spans="2:12" s="1" customFormat="1" ht="6.95" customHeight="1" x14ac:dyDescent="0.2">
      <c r="B42" s="30"/>
      <c r="L42" s="30"/>
    </row>
    <row r="43" spans="2:12" s="1" customFormat="1" ht="25.35" customHeight="1" x14ac:dyDescent="0.2">
      <c r="B43" s="30"/>
      <c r="C43" s="101"/>
      <c r="D43" s="111" t="s">
        <v>41</v>
      </c>
      <c r="E43" s="57"/>
      <c r="F43" s="57"/>
      <c r="G43" s="112" t="s">
        <v>42</v>
      </c>
      <c r="H43" s="113" t="s">
        <v>43</v>
      </c>
      <c r="I43" s="57"/>
      <c r="J43" s="114">
        <f>SUM(J34:J41)</f>
        <v>0</v>
      </c>
      <c r="K43" s="115"/>
      <c r="L43" s="30"/>
    </row>
    <row r="44" spans="2:12" s="1" customFormat="1" ht="14.45" customHeight="1" x14ac:dyDescent="0.2">
      <c r="B44" s="30"/>
      <c r="L44" s="30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30"/>
      <c r="D50" s="42" t="s">
        <v>44</v>
      </c>
      <c r="E50" s="43"/>
      <c r="F50" s="43"/>
      <c r="G50" s="42" t="s">
        <v>45</v>
      </c>
      <c r="H50" s="43"/>
      <c r="I50" s="43"/>
      <c r="J50" s="43"/>
      <c r="K50" s="43"/>
      <c r="L50" s="30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30"/>
      <c r="D61" s="44" t="s">
        <v>46</v>
      </c>
      <c r="E61" s="32"/>
      <c r="F61" s="116" t="s">
        <v>47</v>
      </c>
      <c r="G61" s="44" t="s">
        <v>46</v>
      </c>
      <c r="H61" s="32"/>
      <c r="I61" s="32"/>
      <c r="J61" s="117" t="s">
        <v>47</v>
      </c>
      <c r="K61" s="32"/>
      <c r="L61" s="30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30"/>
      <c r="D65" s="42" t="s">
        <v>48</v>
      </c>
      <c r="E65" s="43"/>
      <c r="F65" s="43"/>
      <c r="G65" s="42" t="s">
        <v>49</v>
      </c>
      <c r="H65" s="43"/>
      <c r="I65" s="43"/>
      <c r="J65" s="43"/>
      <c r="K65" s="43"/>
      <c r="L65" s="30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30"/>
      <c r="D76" s="44" t="s">
        <v>46</v>
      </c>
      <c r="E76" s="32"/>
      <c r="F76" s="116" t="s">
        <v>47</v>
      </c>
      <c r="G76" s="44" t="s">
        <v>46</v>
      </c>
      <c r="H76" s="32"/>
      <c r="I76" s="32"/>
      <c r="J76" s="117" t="s">
        <v>47</v>
      </c>
      <c r="K76" s="32"/>
      <c r="L76" s="30"/>
    </row>
    <row r="77" spans="2:12" s="1" customFormat="1" ht="14.45" customHeight="1" x14ac:dyDescent="0.2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12" s="1" customFormat="1" ht="6.95" customHeight="1" x14ac:dyDescent="0.2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12" s="1" customFormat="1" ht="24.95" customHeight="1" x14ac:dyDescent="0.2">
      <c r="B82" s="30"/>
      <c r="C82" s="17" t="s">
        <v>4588</v>
      </c>
      <c r="L82" s="30"/>
    </row>
    <row r="83" spans="2:12" s="1" customFormat="1" ht="6.95" customHeight="1" x14ac:dyDescent="0.2">
      <c r="B83" s="30"/>
      <c r="L83" s="30"/>
    </row>
    <row r="84" spans="2:12" s="1" customFormat="1" ht="12" customHeight="1" x14ac:dyDescent="0.2">
      <c r="B84" s="30"/>
      <c r="C84" s="23" t="s">
        <v>14</v>
      </c>
      <c r="L84" s="30"/>
    </row>
    <row r="85" spans="2:12" s="1" customFormat="1" ht="16.5" customHeight="1" x14ac:dyDescent="0.2">
      <c r="B85" s="30"/>
      <c r="E85" s="259" t="str">
        <f>E7</f>
        <v>KFA - Košická futbalová aréna II. a III. etapa</v>
      </c>
      <c r="F85" s="261"/>
      <c r="G85" s="261"/>
      <c r="H85" s="261"/>
      <c r="L85" s="30"/>
    </row>
    <row r="86" spans="2:12" ht="12" customHeight="1" x14ac:dyDescent="0.2">
      <c r="B86" s="16"/>
      <c r="C86" s="23" t="s">
        <v>180</v>
      </c>
      <c r="L86" s="16"/>
    </row>
    <row r="87" spans="2:12" s="1" customFormat="1" ht="16.5" customHeight="1" x14ac:dyDescent="0.2">
      <c r="B87" s="30"/>
      <c r="E87" s="259" t="s">
        <v>181</v>
      </c>
      <c r="F87" s="257"/>
      <c r="G87" s="257"/>
      <c r="H87" s="257"/>
      <c r="L87" s="30"/>
    </row>
    <row r="88" spans="2:12" s="1" customFormat="1" ht="12" customHeight="1" x14ac:dyDescent="0.2">
      <c r="B88" s="30"/>
      <c r="C88" s="23" t="s">
        <v>182</v>
      </c>
      <c r="L88" s="30"/>
    </row>
    <row r="89" spans="2:12" s="1" customFormat="1" ht="16.5" customHeight="1" x14ac:dyDescent="0.2">
      <c r="B89" s="30"/>
      <c r="E89" s="226" t="str">
        <f>E11</f>
        <v>025 - Vnútorný vodovod - Vstavok D1</v>
      </c>
      <c r="F89" s="257"/>
      <c r="G89" s="257"/>
      <c r="H89" s="257"/>
      <c r="L89" s="30"/>
    </row>
    <row r="90" spans="2:12" s="1" customFormat="1" ht="6.95" customHeight="1" x14ac:dyDescent="0.2">
      <c r="B90" s="30"/>
      <c r="L90" s="30"/>
    </row>
    <row r="91" spans="2:12" s="1" customFormat="1" ht="12" customHeight="1" x14ac:dyDescent="0.2">
      <c r="B91" s="30"/>
      <c r="C91" s="23" t="s">
        <v>17</v>
      </c>
      <c r="F91" s="21" t="str">
        <f>F14</f>
        <v xml:space="preserve"> </v>
      </c>
      <c r="I91" s="23" t="s">
        <v>19</v>
      </c>
      <c r="J91" s="53" t="str">
        <f>IF(J14="","",J14)</f>
        <v>4.10.2022 - REV05</v>
      </c>
      <c r="L91" s="30"/>
    </row>
    <row r="92" spans="2:12" s="1" customFormat="1" ht="6.95" customHeight="1" x14ac:dyDescent="0.2">
      <c r="B92" s="30"/>
      <c r="L92" s="30"/>
    </row>
    <row r="93" spans="2:12" s="1" customFormat="1" ht="15.2" customHeight="1" x14ac:dyDescent="0.2">
      <c r="B93" s="30"/>
      <c r="C93" s="23" t="s">
        <v>20</v>
      </c>
      <c r="F93" s="21" t="str">
        <f>E17</f>
        <v xml:space="preserve"> </v>
      </c>
      <c r="I93" s="23" t="s">
        <v>25</v>
      </c>
      <c r="J93" s="26" t="str">
        <f>E23</f>
        <v>HESCON,s.r.o.</v>
      </c>
      <c r="L93" s="30"/>
    </row>
    <row r="94" spans="2:12" s="1" customFormat="1" ht="15.2" customHeight="1" x14ac:dyDescent="0.2">
      <c r="B94" s="30"/>
      <c r="C94" s="23" t="s">
        <v>23</v>
      </c>
      <c r="F94" s="21" t="str">
        <f>IF(E20="","",E20)</f>
        <v>Vyplň údaj</v>
      </c>
      <c r="I94" s="23" t="s">
        <v>27</v>
      </c>
      <c r="J94" s="26" t="str">
        <f>E26</f>
        <v xml:space="preserve"> </v>
      </c>
      <c r="L94" s="30"/>
    </row>
    <row r="95" spans="2:12" s="1" customFormat="1" ht="10.35" customHeight="1" x14ac:dyDescent="0.2">
      <c r="B95" s="30"/>
      <c r="L95" s="30"/>
    </row>
    <row r="96" spans="2:12" s="1" customFormat="1" ht="29.25" customHeight="1" x14ac:dyDescent="0.2">
      <c r="B96" s="30"/>
      <c r="C96" s="118" t="s">
        <v>188</v>
      </c>
      <c r="D96" s="101"/>
      <c r="E96" s="101"/>
      <c r="F96" s="101"/>
      <c r="G96" s="101"/>
      <c r="H96" s="101"/>
      <c r="I96" s="101"/>
      <c r="J96" s="119" t="s">
        <v>189</v>
      </c>
      <c r="K96" s="101"/>
      <c r="L96" s="30"/>
    </row>
    <row r="97" spans="2:65" s="1" customFormat="1" ht="10.35" customHeight="1" x14ac:dyDescent="0.2">
      <c r="B97" s="30"/>
      <c r="L97" s="30"/>
    </row>
    <row r="98" spans="2:65" s="1" customFormat="1" ht="22.9" customHeight="1" x14ac:dyDescent="0.2">
      <c r="B98" s="30"/>
      <c r="C98" s="120" t="s">
        <v>190</v>
      </c>
      <c r="J98" s="66">
        <f>J133</f>
        <v>0</v>
      </c>
      <c r="L98" s="30"/>
      <c r="AU98" s="13" t="s">
        <v>191</v>
      </c>
    </row>
    <row r="99" spans="2:65" s="8" customFormat="1" ht="24.95" customHeight="1" x14ac:dyDescent="0.2">
      <c r="B99" s="121"/>
      <c r="D99" s="122" t="s">
        <v>3103</v>
      </c>
      <c r="E99" s="123"/>
      <c r="F99" s="123"/>
      <c r="G99" s="123"/>
      <c r="H99" s="123"/>
      <c r="I99" s="123"/>
      <c r="J99" s="124">
        <f>J134</f>
        <v>0</v>
      </c>
      <c r="L99" s="121"/>
    </row>
    <row r="100" spans="2:65" s="8" customFormat="1" ht="24.95" customHeight="1" x14ac:dyDescent="0.2">
      <c r="B100" s="121"/>
      <c r="D100" s="122" t="s">
        <v>3104</v>
      </c>
      <c r="E100" s="123"/>
      <c r="F100" s="123"/>
      <c r="G100" s="123"/>
      <c r="H100" s="123"/>
      <c r="I100" s="123"/>
      <c r="J100" s="124">
        <f>J146</f>
        <v>0</v>
      </c>
      <c r="L100" s="121"/>
    </row>
    <row r="101" spans="2:65" s="8" customFormat="1" ht="24.95" customHeight="1" x14ac:dyDescent="0.2">
      <c r="B101" s="121"/>
      <c r="D101" s="122" t="s">
        <v>3105</v>
      </c>
      <c r="E101" s="123"/>
      <c r="F101" s="123"/>
      <c r="G101" s="123"/>
      <c r="H101" s="123"/>
      <c r="I101" s="123"/>
      <c r="J101" s="124">
        <f>J196</f>
        <v>0</v>
      </c>
      <c r="L101" s="121"/>
    </row>
    <row r="102" spans="2:65" s="1" customFormat="1" ht="21.75" customHeight="1" x14ac:dyDescent="0.2">
      <c r="B102" s="30"/>
      <c r="L102" s="30"/>
    </row>
    <row r="103" spans="2:65" s="1" customFormat="1" ht="6.95" customHeight="1" x14ac:dyDescent="0.2">
      <c r="B103" s="30"/>
      <c r="L103" s="30"/>
    </row>
    <row r="104" spans="2:65" s="1" customFormat="1" ht="29.25" customHeight="1" x14ac:dyDescent="0.2">
      <c r="B104" s="30"/>
      <c r="C104" s="120" t="s">
        <v>217</v>
      </c>
      <c r="J104" s="129">
        <f>ROUND(J105 + J106 + J107 + J108 + J109 + J110,2)</f>
        <v>0</v>
      </c>
      <c r="L104" s="30"/>
      <c r="N104" s="130" t="s">
        <v>35</v>
      </c>
    </row>
    <row r="105" spans="2:65" s="1" customFormat="1" ht="18" customHeight="1" x14ac:dyDescent="0.2">
      <c r="B105" s="131"/>
      <c r="C105" s="132"/>
      <c r="D105" s="207" t="s">
        <v>218</v>
      </c>
      <c r="E105" s="260"/>
      <c r="F105" s="260"/>
      <c r="G105" s="132"/>
      <c r="H105" s="132"/>
      <c r="I105" s="132"/>
      <c r="J105" s="94">
        <v>0</v>
      </c>
      <c r="K105" s="132"/>
      <c r="L105" s="131"/>
      <c r="M105" s="132"/>
      <c r="N105" s="134" t="s">
        <v>37</v>
      </c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5" t="s">
        <v>219</v>
      </c>
      <c r="AZ105" s="132"/>
      <c r="BA105" s="132"/>
      <c r="BB105" s="132"/>
      <c r="BC105" s="132"/>
      <c r="BD105" s="132"/>
      <c r="BE105" s="136">
        <f t="shared" ref="BE105:BE110" si="0">IF(N105="základná",J105,0)</f>
        <v>0</v>
      </c>
      <c r="BF105" s="136">
        <f t="shared" ref="BF105:BF110" si="1">IF(N105="znížená",J105,0)</f>
        <v>0</v>
      </c>
      <c r="BG105" s="136">
        <f t="shared" ref="BG105:BG110" si="2">IF(N105="zákl. prenesená",J105,0)</f>
        <v>0</v>
      </c>
      <c r="BH105" s="136">
        <f t="shared" ref="BH105:BH110" si="3">IF(N105="zníž. prenesená",J105,0)</f>
        <v>0</v>
      </c>
      <c r="BI105" s="136">
        <f t="shared" ref="BI105:BI110" si="4">IF(N105="nulová",J105,0)</f>
        <v>0</v>
      </c>
      <c r="BJ105" s="135" t="s">
        <v>83</v>
      </c>
      <c r="BK105" s="132"/>
      <c r="BL105" s="132"/>
      <c r="BM105" s="132"/>
    </row>
    <row r="106" spans="2:65" s="1" customFormat="1" ht="18" customHeight="1" x14ac:dyDescent="0.2">
      <c r="B106" s="131"/>
      <c r="C106" s="132"/>
      <c r="D106" s="207" t="s">
        <v>220</v>
      </c>
      <c r="E106" s="260"/>
      <c r="F106" s="260"/>
      <c r="G106" s="132"/>
      <c r="H106" s="132"/>
      <c r="I106" s="132"/>
      <c r="J106" s="94">
        <v>0</v>
      </c>
      <c r="K106" s="132"/>
      <c r="L106" s="131"/>
      <c r="M106" s="132"/>
      <c r="N106" s="134" t="s">
        <v>37</v>
      </c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5" t="s">
        <v>219</v>
      </c>
      <c r="AZ106" s="132"/>
      <c r="BA106" s="132"/>
      <c r="BB106" s="132"/>
      <c r="BC106" s="132"/>
      <c r="BD106" s="132"/>
      <c r="BE106" s="136">
        <f t="shared" si="0"/>
        <v>0</v>
      </c>
      <c r="BF106" s="136">
        <f t="shared" si="1"/>
        <v>0</v>
      </c>
      <c r="BG106" s="136">
        <f t="shared" si="2"/>
        <v>0</v>
      </c>
      <c r="BH106" s="136">
        <f t="shared" si="3"/>
        <v>0</v>
      </c>
      <c r="BI106" s="136">
        <f t="shared" si="4"/>
        <v>0</v>
      </c>
      <c r="BJ106" s="135" t="s">
        <v>83</v>
      </c>
      <c r="BK106" s="132"/>
      <c r="BL106" s="132"/>
      <c r="BM106" s="132"/>
    </row>
    <row r="107" spans="2:65" s="1" customFormat="1" ht="18" customHeight="1" x14ac:dyDescent="0.2">
      <c r="B107" s="131"/>
      <c r="C107" s="132"/>
      <c r="D107" s="207" t="s">
        <v>221</v>
      </c>
      <c r="E107" s="260"/>
      <c r="F107" s="260"/>
      <c r="G107" s="132"/>
      <c r="H107" s="132"/>
      <c r="I107" s="132"/>
      <c r="J107" s="94">
        <v>0</v>
      </c>
      <c r="K107" s="132"/>
      <c r="L107" s="131"/>
      <c r="M107" s="132"/>
      <c r="N107" s="134" t="s">
        <v>37</v>
      </c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5" t="s">
        <v>219</v>
      </c>
      <c r="AZ107" s="132"/>
      <c r="BA107" s="132"/>
      <c r="BB107" s="132"/>
      <c r="BC107" s="132"/>
      <c r="BD107" s="132"/>
      <c r="BE107" s="136">
        <f t="shared" si="0"/>
        <v>0</v>
      </c>
      <c r="BF107" s="136">
        <f t="shared" si="1"/>
        <v>0</v>
      </c>
      <c r="BG107" s="136">
        <f t="shared" si="2"/>
        <v>0</v>
      </c>
      <c r="BH107" s="136">
        <f t="shared" si="3"/>
        <v>0</v>
      </c>
      <c r="BI107" s="136">
        <f t="shared" si="4"/>
        <v>0</v>
      </c>
      <c r="BJ107" s="135" t="s">
        <v>83</v>
      </c>
      <c r="BK107" s="132"/>
      <c r="BL107" s="132"/>
      <c r="BM107" s="132"/>
    </row>
    <row r="108" spans="2:65" s="1" customFormat="1" ht="18" customHeight="1" x14ac:dyDescent="0.2">
      <c r="B108" s="131"/>
      <c r="C108" s="132"/>
      <c r="D108" s="207" t="s">
        <v>222</v>
      </c>
      <c r="E108" s="260"/>
      <c r="F108" s="260"/>
      <c r="G108" s="132"/>
      <c r="H108" s="132"/>
      <c r="I108" s="132"/>
      <c r="J108" s="94">
        <v>0</v>
      </c>
      <c r="K108" s="132"/>
      <c r="L108" s="131"/>
      <c r="M108" s="132"/>
      <c r="N108" s="134" t="s">
        <v>37</v>
      </c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5" t="s">
        <v>219</v>
      </c>
      <c r="AZ108" s="132"/>
      <c r="BA108" s="132"/>
      <c r="BB108" s="132"/>
      <c r="BC108" s="132"/>
      <c r="BD108" s="132"/>
      <c r="BE108" s="136">
        <f t="shared" si="0"/>
        <v>0</v>
      </c>
      <c r="BF108" s="136">
        <f t="shared" si="1"/>
        <v>0</v>
      </c>
      <c r="BG108" s="136">
        <f t="shared" si="2"/>
        <v>0</v>
      </c>
      <c r="BH108" s="136">
        <f t="shared" si="3"/>
        <v>0</v>
      </c>
      <c r="BI108" s="136">
        <f t="shared" si="4"/>
        <v>0</v>
      </c>
      <c r="BJ108" s="135" t="s">
        <v>83</v>
      </c>
      <c r="BK108" s="132"/>
      <c r="BL108" s="132"/>
      <c r="BM108" s="132"/>
    </row>
    <row r="109" spans="2:65" s="1" customFormat="1" ht="18" customHeight="1" x14ac:dyDescent="0.2">
      <c r="B109" s="131"/>
      <c r="C109" s="132"/>
      <c r="D109" s="207" t="s">
        <v>223</v>
      </c>
      <c r="E109" s="260"/>
      <c r="F109" s="260"/>
      <c r="G109" s="132"/>
      <c r="H109" s="132"/>
      <c r="I109" s="132"/>
      <c r="J109" s="94">
        <v>0</v>
      </c>
      <c r="K109" s="132"/>
      <c r="L109" s="131"/>
      <c r="M109" s="132"/>
      <c r="N109" s="134" t="s">
        <v>37</v>
      </c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5" t="s">
        <v>219</v>
      </c>
      <c r="AZ109" s="132"/>
      <c r="BA109" s="132"/>
      <c r="BB109" s="132"/>
      <c r="BC109" s="132"/>
      <c r="BD109" s="132"/>
      <c r="BE109" s="136">
        <f t="shared" si="0"/>
        <v>0</v>
      </c>
      <c r="BF109" s="136">
        <f t="shared" si="1"/>
        <v>0</v>
      </c>
      <c r="BG109" s="136">
        <f t="shared" si="2"/>
        <v>0</v>
      </c>
      <c r="BH109" s="136">
        <f t="shared" si="3"/>
        <v>0</v>
      </c>
      <c r="BI109" s="136">
        <f t="shared" si="4"/>
        <v>0</v>
      </c>
      <c r="BJ109" s="135" t="s">
        <v>83</v>
      </c>
      <c r="BK109" s="132"/>
      <c r="BL109" s="132"/>
      <c r="BM109" s="132"/>
    </row>
    <row r="110" spans="2:65" s="1" customFormat="1" ht="18" customHeight="1" x14ac:dyDescent="0.2">
      <c r="B110" s="131"/>
      <c r="C110" s="132"/>
      <c r="D110" s="133" t="s">
        <v>224</v>
      </c>
      <c r="E110" s="132"/>
      <c r="F110" s="132"/>
      <c r="G110" s="132"/>
      <c r="H110" s="132"/>
      <c r="I110" s="132"/>
      <c r="J110" s="94">
        <f>ROUND(J32*T110,2)</f>
        <v>0</v>
      </c>
      <c r="K110" s="132"/>
      <c r="L110" s="131"/>
      <c r="M110" s="132"/>
      <c r="N110" s="134" t="s">
        <v>37</v>
      </c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5" t="s">
        <v>225</v>
      </c>
      <c r="AZ110" s="132"/>
      <c r="BA110" s="132"/>
      <c r="BB110" s="132"/>
      <c r="BC110" s="132"/>
      <c r="BD110" s="132"/>
      <c r="BE110" s="136">
        <f t="shared" si="0"/>
        <v>0</v>
      </c>
      <c r="BF110" s="136">
        <f t="shared" si="1"/>
        <v>0</v>
      </c>
      <c r="BG110" s="136">
        <f t="shared" si="2"/>
        <v>0</v>
      </c>
      <c r="BH110" s="136">
        <f t="shared" si="3"/>
        <v>0</v>
      </c>
      <c r="BI110" s="136">
        <f t="shared" si="4"/>
        <v>0</v>
      </c>
      <c r="BJ110" s="135" t="s">
        <v>83</v>
      </c>
      <c r="BK110" s="132"/>
      <c r="BL110" s="132"/>
      <c r="BM110" s="132"/>
    </row>
    <row r="111" spans="2:65" s="1" customFormat="1" x14ac:dyDescent="0.2">
      <c r="B111" s="30"/>
      <c r="L111" s="30"/>
    </row>
    <row r="112" spans="2:65" s="1" customFormat="1" ht="29.25" customHeight="1" x14ac:dyDescent="0.2">
      <c r="B112" s="30"/>
      <c r="C112" s="100" t="s">
        <v>179</v>
      </c>
      <c r="D112" s="101"/>
      <c r="E112" s="101"/>
      <c r="F112" s="101"/>
      <c r="G112" s="101"/>
      <c r="H112" s="101"/>
      <c r="I112" s="101"/>
      <c r="J112" s="102">
        <f>ROUND(J98+J104,2)</f>
        <v>0</v>
      </c>
      <c r="K112" s="101"/>
      <c r="L112" s="30"/>
    </row>
    <row r="113" spans="2:12" s="1" customFormat="1" ht="6.95" customHeight="1" x14ac:dyDescent="0.2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30"/>
    </row>
    <row r="117" spans="2:12" s="1" customFormat="1" ht="6.95" customHeight="1" x14ac:dyDescent="0.2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30"/>
    </row>
    <row r="118" spans="2:12" s="1" customFormat="1" ht="24.95" customHeight="1" x14ac:dyDescent="0.2">
      <c r="B118" s="30"/>
      <c r="C118" s="17" t="s">
        <v>4589</v>
      </c>
      <c r="L118" s="30"/>
    </row>
    <row r="119" spans="2:12" s="1" customFormat="1" ht="6.95" customHeight="1" x14ac:dyDescent="0.2">
      <c r="B119" s="30"/>
      <c r="L119" s="30"/>
    </row>
    <row r="120" spans="2:12" s="1" customFormat="1" ht="12" customHeight="1" x14ac:dyDescent="0.2">
      <c r="B120" s="30"/>
      <c r="C120" s="23" t="s">
        <v>14</v>
      </c>
      <c r="L120" s="30"/>
    </row>
    <row r="121" spans="2:12" s="1" customFormat="1" ht="16.5" customHeight="1" x14ac:dyDescent="0.2">
      <c r="B121" s="30"/>
      <c r="E121" s="259" t="str">
        <f>E7</f>
        <v>KFA - Košická futbalová aréna II. a III. etapa</v>
      </c>
      <c r="F121" s="261"/>
      <c r="G121" s="261"/>
      <c r="H121" s="261"/>
      <c r="L121" s="30"/>
    </row>
    <row r="122" spans="2:12" ht="12" customHeight="1" x14ac:dyDescent="0.2">
      <c r="B122" s="16"/>
      <c r="C122" s="23" t="s">
        <v>180</v>
      </c>
      <c r="L122" s="16"/>
    </row>
    <row r="123" spans="2:12" s="1" customFormat="1" ht="16.5" customHeight="1" x14ac:dyDescent="0.2">
      <c r="B123" s="30"/>
      <c r="E123" s="259" t="s">
        <v>181</v>
      </c>
      <c r="F123" s="257"/>
      <c r="G123" s="257"/>
      <c r="H123" s="257"/>
      <c r="L123" s="30"/>
    </row>
    <row r="124" spans="2:12" s="1" customFormat="1" ht="12" customHeight="1" x14ac:dyDescent="0.2">
      <c r="B124" s="30"/>
      <c r="C124" s="23" t="s">
        <v>182</v>
      </c>
      <c r="L124" s="30"/>
    </row>
    <row r="125" spans="2:12" s="1" customFormat="1" ht="16.5" customHeight="1" x14ac:dyDescent="0.2">
      <c r="B125" s="30"/>
      <c r="E125" s="226" t="str">
        <f>E11</f>
        <v>025 - Vnútorný vodovod - Vstavok D1</v>
      </c>
      <c r="F125" s="257"/>
      <c r="G125" s="257"/>
      <c r="H125" s="257"/>
      <c r="L125" s="30"/>
    </row>
    <row r="126" spans="2:12" s="1" customFormat="1" ht="6.95" customHeight="1" x14ac:dyDescent="0.2">
      <c r="B126" s="30"/>
      <c r="L126" s="30"/>
    </row>
    <row r="127" spans="2:12" s="1" customFormat="1" ht="12" customHeight="1" x14ac:dyDescent="0.2">
      <c r="B127" s="30"/>
      <c r="C127" s="23" t="s">
        <v>17</v>
      </c>
      <c r="F127" s="21" t="str">
        <f>F14</f>
        <v xml:space="preserve"> </v>
      </c>
      <c r="I127" s="23" t="s">
        <v>19</v>
      </c>
      <c r="J127" s="53" t="str">
        <f>IF(J14="","",J14)</f>
        <v>4.10.2022 - REV05</v>
      </c>
      <c r="L127" s="30"/>
    </row>
    <row r="128" spans="2:12" s="1" customFormat="1" ht="6.95" customHeight="1" x14ac:dyDescent="0.2">
      <c r="B128" s="30"/>
      <c r="L128" s="30"/>
    </row>
    <row r="129" spans="2:65" s="1" customFormat="1" ht="15.2" customHeight="1" x14ac:dyDescent="0.2">
      <c r="B129" s="30"/>
      <c r="C129" s="23" t="s">
        <v>20</v>
      </c>
      <c r="F129" s="21" t="str">
        <f>E17</f>
        <v xml:space="preserve"> </v>
      </c>
      <c r="I129" s="23" t="s">
        <v>25</v>
      </c>
      <c r="J129" s="26" t="str">
        <f>E23</f>
        <v>HESCON,s.r.o.</v>
      </c>
      <c r="L129" s="30"/>
    </row>
    <row r="130" spans="2:65" s="1" customFormat="1" ht="15.2" customHeight="1" x14ac:dyDescent="0.2">
      <c r="B130" s="30"/>
      <c r="C130" s="23" t="s">
        <v>23</v>
      </c>
      <c r="F130" s="21" t="str">
        <f>IF(E20="","",E20)</f>
        <v>Vyplň údaj</v>
      </c>
      <c r="I130" s="23" t="s">
        <v>27</v>
      </c>
      <c r="J130" s="26" t="str">
        <f>E26</f>
        <v xml:space="preserve"> </v>
      </c>
      <c r="L130" s="30"/>
    </row>
    <row r="131" spans="2:65" s="1" customFormat="1" ht="10.35" customHeight="1" x14ac:dyDescent="0.2">
      <c r="B131" s="30"/>
      <c r="L131" s="30"/>
    </row>
    <row r="132" spans="2:65" s="10" customFormat="1" ht="29.25" customHeight="1" x14ac:dyDescent="0.2">
      <c r="B132" s="137"/>
      <c r="C132" s="138" t="s">
        <v>226</v>
      </c>
      <c r="D132" s="139" t="s">
        <v>56</v>
      </c>
      <c r="E132" s="139" t="s">
        <v>52</v>
      </c>
      <c r="F132" s="139" t="s">
        <v>53</v>
      </c>
      <c r="G132" s="139" t="s">
        <v>227</v>
      </c>
      <c r="H132" s="139" t="s">
        <v>228</v>
      </c>
      <c r="I132" s="139" t="s">
        <v>229</v>
      </c>
      <c r="J132" s="140" t="s">
        <v>189</v>
      </c>
      <c r="K132" s="141" t="s">
        <v>230</v>
      </c>
      <c r="L132" s="137"/>
      <c r="M132" s="59" t="s">
        <v>1</v>
      </c>
      <c r="N132" s="60" t="s">
        <v>35</v>
      </c>
      <c r="O132" s="60" t="s">
        <v>231</v>
      </c>
      <c r="P132" s="60" t="s">
        <v>232</v>
      </c>
      <c r="Q132" s="60" t="s">
        <v>233</v>
      </c>
      <c r="R132" s="60" t="s">
        <v>234</v>
      </c>
      <c r="S132" s="60" t="s">
        <v>235</v>
      </c>
      <c r="T132" s="61" t="s">
        <v>236</v>
      </c>
    </row>
    <row r="133" spans="2:65" s="1" customFormat="1" ht="22.9" customHeight="1" x14ac:dyDescent="0.25">
      <c r="B133" s="30"/>
      <c r="C133" s="64" t="s">
        <v>187</v>
      </c>
      <c r="J133" s="142">
        <f>BK133</f>
        <v>0</v>
      </c>
      <c r="L133" s="30"/>
      <c r="M133" s="62"/>
      <c r="N133" s="54"/>
      <c r="O133" s="54"/>
      <c r="P133" s="143">
        <f>P134+P146+P196</f>
        <v>0</v>
      </c>
      <c r="Q133" s="54"/>
      <c r="R133" s="143">
        <f>R134+R146+R196</f>
        <v>0</v>
      </c>
      <c r="S133" s="54"/>
      <c r="T133" s="144">
        <f>T134+T146+T196</f>
        <v>0</v>
      </c>
      <c r="AT133" s="13" t="s">
        <v>70</v>
      </c>
      <c r="AU133" s="13" t="s">
        <v>191</v>
      </c>
      <c r="BK133" s="145">
        <f>BK134+BK146+BK196</f>
        <v>0</v>
      </c>
    </row>
    <row r="134" spans="2:65" s="11" customFormat="1" ht="25.9" customHeight="1" x14ac:dyDescent="0.2">
      <c r="B134" s="146"/>
      <c r="D134" s="147" t="s">
        <v>70</v>
      </c>
      <c r="E134" s="148" t="s">
        <v>3107</v>
      </c>
      <c r="F134" s="148" t="s">
        <v>3054</v>
      </c>
      <c r="I134" s="149"/>
      <c r="J134" s="150">
        <f>BK134</f>
        <v>0</v>
      </c>
      <c r="L134" s="146"/>
      <c r="M134" s="151"/>
      <c r="P134" s="152">
        <f>SUM(P135:P145)</f>
        <v>0</v>
      </c>
      <c r="R134" s="152">
        <f>SUM(R135:R145)</f>
        <v>0</v>
      </c>
      <c r="T134" s="153">
        <f>SUM(T135:T145)</f>
        <v>0</v>
      </c>
      <c r="AR134" s="147" t="s">
        <v>78</v>
      </c>
      <c r="AT134" s="154" t="s">
        <v>70</v>
      </c>
      <c r="AU134" s="154" t="s">
        <v>71</v>
      </c>
      <c r="AY134" s="147" t="s">
        <v>239</v>
      </c>
      <c r="BK134" s="155">
        <f>SUM(BK135:BK145)</f>
        <v>0</v>
      </c>
    </row>
    <row r="135" spans="2:65" s="1" customFormat="1" ht="21.75" customHeight="1" x14ac:dyDescent="0.2">
      <c r="B135" s="131"/>
      <c r="C135" s="170" t="s">
        <v>78</v>
      </c>
      <c r="D135" s="170" t="s">
        <v>275</v>
      </c>
      <c r="E135" s="171" t="s">
        <v>2845</v>
      </c>
      <c r="F135" s="172" t="s">
        <v>3055</v>
      </c>
      <c r="G135" s="173" t="s">
        <v>331</v>
      </c>
      <c r="H135" s="174">
        <v>54</v>
      </c>
      <c r="I135" s="175"/>
      <c r="J135" s="176">
        <f t="shared" ref="J135:J145" si="5">ROUND(I135*H135,2)</f>
        <v>0</v>
      </c>
      <c r="K135" s="177"/>
      <c r="L135" s="178"/>
      <c r="M135" s="179" t="s">
        <v>1</v>
      </c>
      <c r="N135" s="180" t="s">
        <v>37</v>
      </c>
      <c r="P135" s="167">
        <f t="shared" ref="P135:P145" si="6">O135*H135</f>
        <v>0</v>
      </c>
      <c r="Q135" s="167">
        <v>0</v>
      </c>
      <c r="R135" s="167">
        <f t="shared" ref="R135:R145" si="7">Q135*H135</f>
        <v>0</v>
      </c>
      <c r="S135" s="167">
        <v>0</v>
      </c>
      <c r="T135" s="168">
        <f t="shared" ref="T135:T145" si="8">S135*H135</f>
        <v>0</v>
      </c>
      <c r="AR135" s="169" t="s">
        <v>270</v>
      </c>
      <c r="AT135" s="169" t="s">
        <v>275</v>
      </c>
      <c r="AU135" s="169" t="s">
        <v>78</v>
      </c>
      <c r="AY135" s="13" t="s">
        <v>239</v>
      </c>
      <c r="BE135" s="97">
        <f t="shared" ref="BE135:BE145" si="9">IF(N135="základná",J135,0)</f>
        <v>0</v>
      </c>
      <c r="BF135" s="97">
        <f t="shared" ref="BF135:BF145" si="10">IF(N135="znížená",J135,0)</f>
        <v>0</v>
      </c>
      <c r="BG135" s="97">
        <f t="shared" ref="BG135:BG145" si="11">IF(N135="zákl. prenesená",J135,0)</f>
        <v>0</v>
      </c>
      <c r="BH135" s="97">
        <f t="shared" ref="BH135:BH145" si="12">IF(N135="zníž. prenesená",J135,0)</f>
        <v>0</v>
      </c>
      <c r="BI135" s="97">
        <f t="shared" ref="BI135:BI145" si="13">IF(N135="nulová",J135,0)</f>
        <v>0</v>
      </c>
      <c r="BJ135" s="13" t="s">
        <v>83</v>
      </c>
      <c r="BK135" s="97">
        <f t="shared" ref="BK135:BK145" si="14">ROUND(I135*H135,2)</f>
        <v>0</v>
      </c>
      <c r="BL135" s="13" t="s">
        <v>245</v>
      </c>
      <c r="BM135" s="169" t="s">
        <v>83</v>
      </c>
    </row>
    <row r="136" spans="2:65" s="1" customFormat="1" ht="21.75" customHeight="1" x14ac:dyDescent="0.2">
      <c r="B136" s="131"/>
      <c r="C136" s="170" t="s">
        <v>83</v>
      </c>
      <c r="D136" s="170" t="s">
        <v>275</v>
      </c>
      <c r="E136" s="171" t="s">
        <v>2847</v>
      </c>
      <c r="F136" s="172" t="s">
        <v>3056</v>
      </c>
      <c r="G136" s="173" t="s">
        <v>331</v>
      </c>
      <c r="H136" s="174">
        <v>29</v>
      </c>
      <c r="I136" s="175"/>
      <c r="J136" s="176">
        <f t="shared" si="5"/>
        <v>0</v>
      </c>
      <c r="K136" s="177"/>
      <c r="L136" s="178"/>
      <c r="M136" s="179" t="s">
        <v>1</v>
      </c>
      <c r="N136" s="180" t="s">
        <v>37</v>
      </c>
      <c r="P136" s="167">
        <f t="shared" si="6"/>
        <v>0</v>
      </c>
      <c r="Q136" s="167">
        <v>0</v>
      </c>
      <c r="R136" s="167">
        <f t="shared" si="7"/>
        <v>0</v>
      </c>
      <c r="S136" s="167">
        <v>0</v>
      </c>
      <c r="T136" s="168">
        <f t="shared" si="8"/>
        <v>0</v>
      </c>
      <c r="AR136" s="169" t="s">
        <v>270</v>
      </c>
      <c r="AT136" s="169" t="s">
        <v>275</v>
      </c>
      <c r="AU136" s="169" t="s">
        <v>78</v>
      </c>
      <c r="AY136" s="13" t="s">
        <v>239</v>
      </c>
      <c r="BE136" s="97">
        <f t="shared" si="9"/>
        <v>0</v>
      </c>
      <c r="BF136" s="97">
        <f t="shared" si="10"/>
        <v>0</v>
      </c>
      <c r="BG136" s="97">
        <f t="shared" si="11"/>
        <v>0</v>
      </c>
      <c r="BH136" s="97">
        <f t="shared" si="12"/>
        <v>0</v>
      </c>
      <c r="BI136" s="97">
        <f t="shared" si="13"/>
        <v>0</v>
      </c>
      <c r="BJ136" s="13" t="s">
        <v>83</v>
      </c>
      <c r="BK136" s="97">
        <f t="shared" si="14"/>
        <v>0</v>
      </c>
      <c r="BL136" s="13" t="s">
        <v>245</v>
      </c>
      <c r="BM136" s="169" t="s">
        <v>245</v>
      </c>
    </row>
    <row r="137" spans="2:65" s="1" customFormat="1" ht="21.75" customHeight="1" x14ac:dyDescent="0.2">
      <c r="B137" s="131"/>
      <c r="C137" s="170" t="s">
        <v>251</v>
      </c>
      <c r="D137" s="170" t="s">
        <v>275</v>
      </c>
      <c r="E137" s="171" t="s">
        <v>2855</v>
      </c>
      <c r="F137" s="172" t="s">
        <v>3115</v>
      </c>
      <c r="G137" s="173" t="s">
        <v>331</v>
      </c>
      <c r="H137" s="174">
        <v>12</v>
      </c>
      <c r="I137" s="175"/>
      <c r="J137" s="176">
        <f t="shared" si="5"/>
        <v>0</v>
      </c>
      <c r="K137" s="177"/>
      <c r="L137" s="178"/>
      <c r="M137" s="179" t="s">
        <v>1</v>
      </c>
      <c r="N137" s="180" t="s">
        <v>37</v>
      </c>
      <c r="P137" s="167">
        <f t="shared" si="6"/>
        <v>0</v>
      </c>
      <c r="Q137" s="167">
        <v>0</v>
      </c>
      <c r="R137" s="167">
        <f t="shared" si="7"/>
        <v>0</v>
      </c>
      <c r="S137" s="167">
        <v>0</v>
      </c>
      <c r="T137" s="168">
        <f t="shared" si="8"/>
        <v>0</v>
      </c>
      <c r="AR137" s="169" t="s">
        <v>270</v>
      </c>
      <c r="AT137" s="169" t="s">
        <v>275</v>
      </c>
      <c r="AU137" s="169" t="s">
        <v>78</v>
      </c>
      <c r="AY137" s="13" t="s">
        <v>239</v>
      </c>
      <c r="BE137" s="97">
        <f t="shared" si="9"/>
        <v>0</v>
      </c>
      <c r="BF137" s="97">
        <f t="shared" si="10"/>
        <v>0</v>
      </c>
      <c r="BG137" s="97">
        <f t="shared" si="11"/>
        <v>0</v>
      </c>
      <c r="BH137" s="97">
        <f t="shared" si="12"/>
        <v>0</v>
      </c>
      <c r="BI137" s="97">
        <f t="shared" si="13"/>
        <v>0</v>
      </c>
      <c r="BJ137" s="13" t="s">
        <v>83</v>
      </c>
      <c r="BK137" s="97">
        <f t="shared" si="14"/>
        <v>0</v>
      </c>
      <c r="BL137" s="13" t="s">
        <v>245</v>
      </c>
      <c r="BM137" s="169" t="s">
        <v>262</v>
      </c>
    </row>
    <row r="138" spans="2:65" s="1" customFormat="1" ht="21.75" customHeight="1" x14ac:dyDescent="0.2">
      <c r="B138" s="131"/>
      <c r="C138" s="170" t="s">
        <v>245</v>
      </c>
      <c r="D138" s="170" t="s">
        <v>275</v>
      </c>
      <c r="E138" s="171" t="s">
        <v>2873</v>
      </c>
      <c r="F138" s="172" t="s">
        <v>3057</v>
      </c>
      <c r="G138" s="173" t="s">
        <v>331</v>
      </c>
      <c r="H138" s="174">
        <v>11</v>
      </c>
      <c r="I138" s="175"/>
      <c r="J138" s="176">
        <f t="shared" si="5"/>
        <v>0</v>
      </c>
      <c r="K138" s="177"/>
      <c r="L138" s="178"/>
      <c r="M138" s="179" t="s">
        <v>1</v>
      </c>
      <c r="N138" s="180" t="s">
        <v>37</v>
      </c>
      <c r="P138" s="167">
        <f t="shared" si="6"/>
        <v>0</v>
      </c>
      <c r="Q138" s="167">
        <v>0</v>
      </c>
      <c r="R138" s="167">
        <f t="shared" si="7"/>
        <v>0</v>
      </c>
      <c r="S138" s="167">
        <v>0</v>
      </c>
      <c r="T138" s="168">
        <f t="shared" si="8"/>
        <v>0</v>
      </c>
      <c r="AR138" s="169" t="s">
        <v>270</v>
      </c>
      <c r="AT138" s="169" t="s">
        <v>275</v>
      </c>
      <c r="AU138" s="169" t="s">
        <v>78</v>
      </c>
      <c r="AY138" s="13" t="s">
        <v>239</v>
      </c>
      <c r="BE138" s="97">
        <f t="shared" si="9"/>
        <v>0</v>
      </c>
      <c r="BF138" s="97">
        <f t="shared" si="10"/>
        <v>0</v>
      </c>
      <c r="BG138" s="97">
        <f t="shared" si="11"/>
        <v>0</v>
      </c>
      <c r="BH138" s="97">
        <f t="shared" si="12"/>
        <v>0</v>
      </c>
      <c r="BI138" s="97">
        <f t="shared" si="13"/>
        <v>0</v>
      </c>
      <c r="BJ138" s="13" t="s">
        <v>83</v>
      </c>
      <c r="BK138" s="97">
        <f t="shared" si="14"/>
        <v>0</v>
      </c>
      <c r="BL138" s="13" t="s">
        <v>245</v>
      </c>
      <c r="BM138" s="169" t="s">
        <v>270</v>
      </c>
    </row>
    <row r="139" spans="2:65" s="1" customFormat="1" ht="21.75" customHeight="1" x14ac:dyDescent="0.2">
      <c r="B139" s="131"/>
      <c r="C139" s="170" t="s">
        <v>258</v>
      </c>
      <c r="D139" s="170" t="s">
        <v>275</v>
      </c>
      <c r="E139" s="171" t="s">
        <v>2875</v>
      </c>
      <c r="F139" s="172" t="s">
        <v>3169</v>
      </c>
      <c r="G139" s="173" t="s">
        <v>331</v>
      </c>
      <c r="H139" s="174">
        <v>6</v>
      </c>
      <c r="I139" s="175"/>
      <c r="J139" s="176">
        <f t="shared" si="5"/>
        <v>0</v>
      </c>
      <c r="K139" s="177"/>
      <c r="L139" s="178"/>
      <c r="M139" s="179" t="s">
        <v>1</v>
      </c>
      <c r="N139" s="180" t="s">
        <v>37</v>
      </c>
      <c r="P139" s="167">
        <f t="shared" si="6"/>
        <v>0</v>
      </c>
      <c r="Q139" s="167">
        <v>0</v>
      </c>
      <c r="R139" s="167">
        <f t="shared" si="7"/>
        <v>0</v>
      </c>
      <c r="S139" s="167">
        <v>0</v>
      </c>
      <c r="T139" s="168">
        <f t="shared" si="8"/>
        <v>0</v>
      </c>
      <c r="AR139" s="169" t="s">
        <v>270</v>
      </c>
      <c r="AT139" s="169" t="s">
        <v>275</v>
      </c>
      <c r="AU139" s="169" t="s">
        <v>78</v>
      </c>
      <c r="AY139" s="13" t="s">
        <v>239</v>
      </c>
      <c r="BE139" s="97">
        <f t="shared" si="9"/>
        <v>0</v>
      </c>
      <c r="BF139" s="97">
        <f t="shared" si="10"/>
        <v>0</v>
      </c>
      <c r="BG139" s="97">
        <f t="shared" si="11"/>
        <v>0</v>
      </c>
      <c r="BH139" s="97">
        <f t="shared" si="12"/>
        <v>0</v>
      </c>
      <c r="BI139" s="97">
        <f t="shared" si="13"/>
        <v>0</v>
      </c>
      <c r="BJ139" s="13" t="s">
        <v>83</v>
      </c>
      <c r="BK139" s="97">
        <f t="shared" si="14"/>
        <v>0</v>
      </c>
      <c r="BL139" s="13" t="s">
        <v>245</v>
      </c>
      <c r="BM139" s="169" t="s">
        <v>280</v>
      </c>
    </row>
    <row r="140" spans="2:65" s="1" customFormat="1" ht="21.75" customHeight="1" x14ac:dyDescent="0.2">
      <c r="B140" s="131"/>
      <c r="C140" s="170" t="s">
        <v>262</v>
      </c>
      <c r="D140" s="170" t="s">
        <v>275</v>
      </c>
      <c r="E140" s="171" t="s">
        <v>2877</v>
      </c>
      <c r="F140" s="172" t="s">
        <v>3170</v>
      </c>
      <c r="G140" s="173" t="s">
        <v>331</v>
      </c>
      <c r="H140" s="174">
        <v>5</v>
      </c>
      <c r="I140" s="175"/>
      <c r="J140" s="176">
        <f t="shared" si="5"/>
        <v>0</v>
      </c>
      <c r="K140" s="177"/>
      <c r="L140" s="178"/>
      <c r="M140" s="179" t="s">
        <v>1</v>
      </c>
      <c r="N140" s="180" t="s">
        <v>37</v>
      </c>
      <c r="P140" s="167">
        <f t="shared" si="6"/>
        <v>0</v>
      </c>
      <c r="Q140" s="167">
        <v>0</v>
      </c>
      <c r="R140" s="167">
        <f t="shared" si="7"/>
        <v>0</v>
      </c>
      <c r="S140" s="167">
        <v>0</v>
      </c>
      <c r="T140" s="168">
        <f t="shared" si="8"/>
        <v>0</v>
      </c>
      <c r="AR140" s="169" t="s">
        <v>270</v>
      </c>
      <c r="AT140" s="169" t="s">
        <v>275</v>
      </c>
      <c r="AU140" s="169" t="s">
        <v>78</v>
      </c>
      <c r="AY140" s="13" t="s">
        <v>239</v>
      </c>
      <c r="BE140" s="97">
        <f t="shared" si="9"/>
        <v>0</v>
      </c>
      <c r="BF140" s="97">
        <f t="shared" si="10"/>
        <v>0</v>
      </c>
      <c r="BG140" s="97">
        <f t="shared" si="11"/>
        <v>0</v>
      </c>
      <c r="BH140" s="97">
        <f t="shared" si="12"/>
        <v>0</v>
      </c>
      <c r="BI140" s="97">
        <f t="shared" si="13"/>
        <v>0</v>
      </c>
      <c r="BJ140" s="13" t="s">
        <v>83</v>
      </c>
      <c r="BK140" s="97">
        <f t="shared" si="14"/>
        <v>0</v>
      </c>
      <c r="BL140" s="13" t="s">
        <v>245</v>
      </c>
      <c r="BM140" s="169" t="s">
        <v>289</v>
      </c>
    </row>
    <row r="141" spans="2:65" s="1" customFormat="1" ht="21.75" customHeight="1" x14ac:dyDescent="0.2">
      <c r="B141" s="131"/>
      <c r="C141" s="170" t="s">
        <v>266</v>
      </c>
      <c r="D141" s="170" t="s">
        <v>275</v>
      </c>
      <c r="E141" s="171" t="s">
        <v>2879</v>
      </c>
      <c r="F141" s="172" t="s">
        <v>3171</v>
      </c>
      <c r="G141" s="173" t="s">
        <v>331</v>
      </c>
      <c r="H141" s="174">
        <v>8</v>
      </c>
      <c r="I141" s="175"/>
      <c r="J141" s="176">
        <f t="shared" si="5"/>
        <v>0</v>
      </c>
      <c r="K141" s="177"/>
      <c r="L141" s="178"/>
      <c r="M141" s="179" t="s">
        <v>1</v>
      </c>
      <c r="N141" s="180" t="s">
        <v>37</v>
      </c>
      <c r="P141" s="167">
        <f t="shared" si="6"/>
        <v>0</v>
      </c>
      <c r="Q141" s="167">
        <v>0</v>
      </c>
      <c r="R141" s="167">
        <f t="shared" si="7"/>
        <v>0</v>
      </c>
      <c r="S141" s="167">
        <v>0</v>
      </c>
      <c r="T141" s="168">
        <f t="shared" si="8"/>
        <v>0</v>
      </c>
      <c r="AR141" s="169" t="s">
        <v>270</v>
      </c>
      <c r="AT141" s="169" t="s">
        <v>275</v>
      </c>
      <c r="AU141" s="169" t="s">
        <v>78</v>
      </c>
      <c r="AY141" s="13" t="s">
        <v>239</v>
      </c>
      <c r="BE141" s="97">
        <f t="shared" si="9"/>
        <v>0</v>
      </c>
      <c r="BF141" s="97">
        <f t="shared" si="10"/>
        <v>0</v>
      </c>
      <c r="BG141" s="97">
        <f t="shared" si="11"/>
        <v>0</v>
      </c>
      <c r="BH141" s="97">
        <f t="shared" si="12"/>
        <v>0</v>
      </c>
      <c r="BI141" s="97">
        <f t="shared" si="13"/>
        <v>0</v>
      </c>
      <c r="BJ141" s="13" t="s">
        <v>83</v>
      </c>
      <c r="BK141" s="97">
        <f t="shared" si="14"/>
        <v>0</v>
      </c>
      <c r="BL141" s="13" t="s">
        <v>245</v>
      </c>
      <c r="BM141" s="169" t="s">
        <v>297</v>
      </c>
    </row>
    <row r="142" spans="2:65" s="1" customFormat="1" ht="24.2" customHeight="1" x14ac:dyDescent="0.2">
      <c r="B142" s="131"/>
      <c r="C142" s="158" t="s">
        <v>270</v>
      </c>
      <c r="D142" s="158" t="s">
        <v>241</v>
      </c>
      <c r="E142" s="159" t="s">
        <v>3058</v>
      </c>
      <c r="F142" s="160" t="s">
        <v>3059</v>
      </c>
      <c r="G142" s="161" t="s">
        <v>331</v>
      </c>
      <c r="H142" s="162">
        <v>112</v>
      </c>
      <c r="I142" s="163"/>
      <c r="J142" s="164">
        <f t="shared" si="5"/>
        <v>0</v>
      </c>
      <c r="K142" s="165"/>
      <c r="L142" s="30"/>
      <c r="M142" s="166" t="s">
        <v>1</v>
      </c>
      <c r="N142" s="130" t="s">
        <v>37</v>
      </c>
      <c r="P142" s="167">
        <f t="shared" si="6"/>
        <v>0</v>
      </c>
      <c r="Q142" s="167">
        <v>0</v>
      </c>
      <c r="R142" s="167">
        <f t="shared" si="7"/>
        <v>0</v>
      </c>
      <c r="S142" s="167">
        <v>0</v>
      </c>
      <c r="T142" s="168">
        <f t="shared" si="8"/>
        <v>0</v>
      </c>
      <c r="AR142" s="169" t="s">
        <v>245</v>
      </c>
      <c r="AT142" s="169" t="s">
        <v>241</v>
      </c>
      <c r="AU142" s="169" t="s">
        <v>78</v>
      </c>
      <c r="AY142" s="13" t="s">
        <v>239</v>
      </c>
      <c r="BE142" s="97">
        <f t="shared" si="9"/>
        <v>0</v>
      </c>
      <c r="BF142" s="97">
        <f t="shared" si="10"/>
        <v>0</v>
      </c>
      <c r="BG142" s="97">
        <f t="shared" si="11"/>
        <v>0</v>
      </c>
      <c r="BH142" s="97">
        <f t="shared" si="12"/>
        <v>0</v>
      </c>
      <c r="BI142" s="97">
        <f t="shared" si="13"/>
        <v>0</v>
      </c>
      <c r="BJ142" s="13" t="s">
        <v>83</v>
      </c>
      <c r="BK142" s="97">
        <f t="shared" si="14"/>
        <v>0</v>
      </c>
      <c r="BL142" s="13" t="s">
        <v>245</v>
      </c>
      <c r="BM142" s="169" t="s">
        <v>305</v>
      </c>
    </row>
    <row r="143" spans="2:65" s="1" customFormat="1" ht="24.2" customHeight="1" x14ac:dyDescent="0.2">
      <c r="B143" s="131"/>
      <c r="C143" s="158" t="s">
        <v>274</v>
      </c>
      <c r="D143" s="158" t="s">
        <v>241</v>
      </c>
      <c r="E143" s="159" t="s">
        <v>3117</v>
      </c>
      <c r="F143" s="160" t="s">
        <v>3118</v>
      </c>
      <c r="G143" s="161" t="s">
        <v>331</v>
      </c>
      <c r="H143" s="162">
        <v>13</v>
      </c>
      <c r="I143" s="163"/>
      <c r="J143" s="164">
        <f t="shared" si="5"/>
        <v>0</v>
      </c>
      <c r="K143" s="165"/>
      <c r="L143" s="30"/>
      <c r="M143" s="166" t="s">
        <v>1</v>
      </c>
      <c r="N143" s="130" t="s">
        <v>37</v>
      </c>
      <c r="P143" s="167">
        <f t="shared" si="6"/>
        <v>0</v>
      </c>
      <c r="Q143" s="167">
        <v>0</v>
      </c>
      <c r="R143" s="167">
        <f t="shared" si="7"/>
        <v>0</v>
      </c>
      <c r="S143" s="167">
        <v>0</v>
      </c>
      <c r="T143" s="168">
        <f t="shared" si="8"/>
        <v>0</v>
      </c>
      <c r="AR143" s="169" t="s">
        <v>245</v>
      </c>
      <c r="AT143" s="169" t="s">
        <v>241</v>
      </c>
      <c r="AU143" s="169" t="s">
        <v>78</v>
      </c>
      <c r="AY143" s="13" t="s">
        <v>239</v>
      </c>
      <c r="BE143" s="97">
        <f t="shared" si="9"/>
        <v>0</v>
      </c>
      <c r="BF143" s="97">
        <f t="shared" si="10"/>
        <v>0</v>
      </c>
      <c r="BG143" s="97">
        <f t="shared" si="11"/>
        <v>0</v>
      </c>
      <c r="BH143" s="97">
        <f t="shared" si="12"/>
        <v>0</v>
      </c>
      <c r="BI143" s="97">
        <f t="shared" si="13"/>
        <v>0</v>
      </c>
      <c r="BJ143" s="13" t="s">
        <v>83</v>
      </c>
      <c r="BK143" s="97">
        <f t="shared" si="14"/>
        <v>0</v>
      </c>
      <c r="BL143" s="13" t="s">
        <v>245</v>
      </c>
      <c r="BM143" s="169" t="s">
        <v>313</v>
      </c>
    </row>
    <row r="144" spans="2:65" s="1" customFormat="1" ht="24.2" customHeight="1" x14ac:dyDescent="0.2">
      <c r="B144" s="131"/>
      <c r="C144" s="158" t="s">
        <v>280</v>
      </c>
      <c r="D144" s="158" t="s">
        <v>241</v>
      </c>
      <c r="E144" s="159" t="s">
        <v>3060</v>
      </c>
      <c r="F144" s="160" t="s">
        <v>3061</v>
      </c>
      <c r="G144" s="161" t="s">
        <v>1082</v>
      </c>
      <c r="H144" s="199">
        <v>1.3</v>
      </c>
      <c r="I144" s="163"/>
      <c r="J144" s="164">
        <f t="shared" si="5"/>
        <v>0</v>
      </c>
      <c r="K144" s="165"/>
      <c r="L144" s="30"/>
      <c r="M144" s="166" t="s">
        <v>1</v>
      </c>
      <c r="N144" s="130" t="s">
        <v>37</v>
      </c>
      <c r="P144" s="167">
        <f t="shared" si="6"/>
        <v>0</v>
      </c>
      <c r="Q144" s="167">
        <v>0</v>
      </c>
      <c r="R144" s="167">
        <f t="shared" si="7"/>
        <v>0</v>
      </c>
      <c r="S144" s="167">
        <v>0</v>
      </c>
      <c r="T144" s="168">
        <f t="shared" si="8"/>
        <v>0</v>
      </c>
      <c r="AR144" s="169" t="s">
        <v>245</v>
      </c>
      <c r="AT144" s="169" t="s">
        <v>241</v>
      </c>
      <c r="AU144" s="169" t="s">
        <v>78</v>
      </c>
      <c r="AY144" s="13" t="s">
        <v>239</v>
      </c>
      <c r="BE144" s="97">
        <f t="shared" si="9"/>
        <v>0</v>
      </c>
      <c r="BF144" s="97">
        <f t="shared" si="10"/>
        <v>0</v>
      </c>
      <c r="BG144" s="97">
        <f t="shared" si="11"/>
        <v>0</v>
      </c>
      <c r="BH144" s="97">
        <f t="shared" si="12"/>
        <v>0</v>
      </c>
      <c r="BI144" s="97">
        <f t="shared" si="13"/>
        <v>0</v>
      </c>
      <c r="BJ144" s="13" t="s">
        <v>83</v>
      </c>
      <c r="BK144" s="97">
        <f t="shared" si="14"/>
        <v>0</v>
      </c>
      <c r="BL144" s="13" t="s">
        <v>245</v>
      </c>
      <c r="BM144" s="169" t="s">
        <v>7</v>
      </c>
    </row>
    <row r="145" spans="2:65" s="1" customFormat="1" ht="24.2" customHeight="1" x14ac:dyDescent="0.2">
      <c r="B145" s="131"/>
      <c r="C145" s="158" t="s">
        <v>285</v>
      </c>
      <c r="D145" s="158" t="s">
        <v>241</v>
      </c>
      <c r="E145" s="159" t="s">
        <v>3062</v>
      </c>
      <c r="F145" s="160" t="s">
        <v>2870</v>
      </c>
      <c r="G145" s="161" t="s">
        <v>1082</v>
      </c>
      <c r="H145" s="199">
        <v>0.45</v>
      </c>
      <c r="I145" s="163"/>
      <c r="J145" s="164">
        <f t="shared" si="5"/>
        <v>0</v>
      </c>
      <c r="K145" s="165"/>
      <c r="L145" s="30"/>
      <c r="M145" s="166" t="s">
        <v>1</v>
      </c>
      <c r="N145" s="130" t="s">
        <v>37</v>
      </c>
      <c r="P145" s="167">
        <f t="shared" si="6"/>
        <v>0</v>
      </c>
      <c r="Q145" s="167">
        <v>0</v>
      </c>
      <c r="R145" s="167">
        <f t="shared" si="7"/>
        <v>0</v>
      </c>
      <c r="S145" s="167">
        <v>0</v>
      </c>
      <c r="T145" s="168">
        <f t="shared" si="8"/>
        <v>0</v>
      </c>
      <c r="AR145" s="169" t="s">
        <v>245</v>
      </c>
      <c r="AT145" s="169" t="s">
        <v>241</v>
      </c>
      <c r="AU145" s="169" t="s">
        <v>78</v>
      </c>
      <c r="AY145" s="13" t="s">
        <v>239</v>
      </c>
      <c r="BE145" s="97">
        <f t="shared" si="9"/>
        <v>0</v>
      </c>
      <c r="BF145" s="97">
        <f t="shared" si="10"/>
        <v>0</v>
      </c>
      <c r="BG145" s="97">
        <f t="shared" si="11"/>
        <v>0</v>
      </c>
      <c r="BH145" s="97">
        <f t="shared" si="12"/>
        <v>0</v>
      </c>
      <c r="BI145" s="97">
        <f t="shared" si="13"/>
        <v>0</v>
      </c>
      <c r="BJ145" s="13" t="s">
        <v>83</v>
      </c>
      <c r="BK145" s="97">
        <f t="shared" si="14"/>
        <v>0</v>
      </c>
      <c r="BL145" s="13" t="s">
        <v>245</v>
      </c>
      <c r="BM145" s="169" t="s">
        <v>328</v>
      </c>
    </row>
    <row r="146" spans="2:65" s="11" customFormat="1" ht="25.9" customHeight="1" x14ac:dyDescent="0.2">
      <c r="B146" s="146"/>
      <c r="D146" s="147" t="s">
        <v>70</v>
      </c>
      <c r="E146" s="148" t="s">
        <v>3111</v>
      </c>
      <c r="F146" s="148" t="s">
        <v>3064</v>
      </c>
      <c r="I146" s="149"/>
      <c r="J146" s="150">
        <f>BK146</f>
        <v>0</v>
      </c>
      <c r="L146" s="146"/>
      <c r="M146" s="151"/>
      <c r="P146" s="152">
        <f>SUM(P147:P195)</f>
        <v>0</v>
      </c>
      <c r="R146" s="152">
        <f>SUM(R147:R195)</f>
        <v>0</v>
      </c>
      <c r="T146" s="153">
        <f>SUM(T147:T195)</f>
        <v>0</v>
      </c>
      <c r="AR146" s="147" t="s">
        <v>78</v>
      </c>
      <c r="AT146" s="154" t="s">
        <v>70</v>
      </c>
      <c r="AU146" s="154" t="s">
        <v>71</v>
      </c>
      <c r="AY146" s="147" t="s">
        <v>239</v>
      </c>
      <c r="BK146" s="155">
        <f>SUM(BK147:BK195)</f>
        <v>0</v>
      </c>
    </row>
    <row r="147" spans="2:65" s="1" customFormat="1" ht="16.5" customHeight="1" x14ac:dyDescent="0.2">
      <c r="B147" s="131"/>
      <c r="C147" s="158" t="s">
        <v>289</v>
      </c>
      <c r="D147" s="158" t="s">
        <v>241</v>
      </c>
      <c r="E147" s="159" t="s">
        <v>2845</v>
      </c>
      <c r="F147" s="160" t="s">
        <v>3065</v>
      </c>
      <c r="G147" s="161" t="s">
        <v>331</v>
      </c>
      <c r="H147" s="162">
        <v>54</v>
      </c>
      <c r="I147" s="163"/>
      <c r="J147" s="164">
        <f t="shared" ref="J147:J178" si="15">ROUND(I147*H147,2)</f>
        <v>0</v>
      </c>
      <c r="K147" s="165"/>
      <c r="L147" s="30"/>
      <c r="M147" s="166" t="s">
        <v>1</v>
      </c>
      <c r="N147" s="130" t="s">
        <v>37</v>
      </c>
      <c r="P147" s="167">
        <f t="shared" ref="P147:P178" si="16">O147*H147</f>
        <v>0</v>
      </c>
      <c r="Q147" s="167">
        <v>0</v>
      </c>
      <c r="R147" s="167">
        <f t="shared" ref="R147:R178" si="17">Q147*H147</f>
        <v>0</v>
      </c>
      <c r="S147" s="167">
        <v>0</v>
      </c>
      <c r="T147" s="168">
        <f t="shared" ref="T147:T178" si="18">S147*H147</f>
        <v>0</v>
      </c>
      <c r="AR147" s="169" t="s">
        <v>245</v>
      </c>
      <c r="AT147" s="169" t="s">
        <v>241</v>
      </c>
      <c r="AU147" s="169" t="s">
        <v>78</v>
      </c>
      <c r="AY147" s="13" t="s">
        <v>239</v>
      </c>
      <c r="BE147" s="97">
        <f t="shared" ref="BE147:BE178" si="19">IF(N147="základná",J147,0)</f>
        <v>0</v>
      </c>
      <c r="BF147" s="97">
        <f t="shared" ref="BF147:BF178" si="20">IF(N147="znížená",J147,0)</f>
        <v>0</v>
      </c>
      <c r="BG147" s="97">
        <f t="shared" ref="BG147:BG178" si="21">IF(N147="zákl. prenesená",J147,0)</f>
        <v>0</v>
      </c>
      <c r="BH147" s="97">
        <f t="shared" ref="BH147:BH178" si="22">IF(N147="zníž. prenesená",J147,0)</f>
        <v>0</v>
      </c>
      <c r="BI147" s="97">
        <f t="shared" ref="BI147:BI178" si="23">IF(N147="nulová",J147,0)</f>
        <v>0</v>
      </c>
      <c r="BJ147" s="13" t="s">
        <v>83</v>
      </c>
      <c r="BK147" s="97">
        <f t="shared" ref="BK147:BK178" si="24">ROUND(I147*H147,2)</f>
        <v>0</v>
      </c>
      <c r="BL147" s="13" t="s">
        <v>245</v>
      </c>
      <c r="BM147" s="169" t="s">
        <v>338</v>
      </c>
    </row>
    <row r="148" spans="2:65" s="1" customFormat="1" ht="16.5" customHeight="1" x14ac:dyDescent="0.2">
      <c r="B148" s="131"/>
      <c r="C148" s="158" t="s">
        <v>293</v>
      </c>
      <c r="D148" s="158" t="s">
        <v>241</v>
      </c>
      <c r="E148" s="159" t="s">
        <v>2847</v>
      </c>
      <c r="F148" s="160" t="s">
        <v>3066</v>
      </c>
      <c r="G148" s="161" t="s">
        <v>331</v>
      </c>
      <c r="H148" s="162">
        <v>40</v>
      </c>
      <c r="I148" s="163"/>
      <c r="J148" s="164">
        <f t="shared" si="15"/>
        <v>0</v>
      </c>
      <c r="K148" s="165"/>
      <c r="L148" s="30"/>
      <c r="M148" s="166" t="s">
        <v>1</v>
      </c>
      <c r="N148" s="130" t="s">
        <v>37</v>
      </c>
      <c r="P148" s="167">
        <f t="shared" si="16"/>
        <v>0</v>
      </c>
      <c r="Q148" s="167">
        <v>0</v>
      </c>
      <c r="R148" s="167">
        <f t="shared" si="17"/>
        <v>0</v>
      </c>
      <c r="S148" s="167">
        <v>0</v>
      </c>
      <c r="T148" s="168">
        <f t="shared" si="18"/>
        <v>0</v>
      </c>
      <c r="AR148" s="169" t="s">
        <v>245</v>
      </c>
      <c r="AT148" s="169" t="s">
        <v>241</v>
      </c>
      <c r="AU148" s="169" t="s">
        <v>78</v>
      </c>
      <c r="AY148" s="13" t="s">
        <v>239</v>
      </c>
      <c r="BE148" s="97">
        <f t="shared" si="19"/>
        <v>0</v>
      </c>
      <c r="BF148" s="97">
        <f t="shared" si="20"/>
        <v>0</v>
      </c>
      <c r="BG148" s="97">
        <f t="shared" si="21"/>
        <v>0</v>
      </c>
      <c r="BH148" s="97">
        <f t="shared" si="22"/>
        <v>0</v>
      </c>
      <c r="BI148" s="97">
        <f t="shared" si="23"/>
        <v>0</v>
      </c>
      <c r="BJ148" s="13" t="s">
        <v>83</v>
      </c>
      <c r="BK148" s="97">
        <f t="shared" si="24"/>
        <v>0</v>
      </c>
      <c r="BL148" s="13" t="s">
        <v>245</v>
      </c>
      <c r="BM148" s="169" t="s">
        <v>346</v>
      </c>
    </row>
    <row r="149" spans="2:65" s="1" customFormat="1" ht="16.5" customHeight="1" x14ac:dyDescent="0.2">
      <c r="B149" s="131"/>
      <c r="C149" s="158" t="s">
        <v>297</v>
      </c>
      <c r="D149" s="158" t="s">
        <v>241</v>
      </c>
      <c r="E149" s="159" t="s">
        <v>2855</v>
      </c>
      <c r="F149" s="160" t="s">
        <v>3119</v>
      </c>
      <c r="G149" s="161" t="s">
        <v>331</v>
      </c>
      <c r="H149" s="162">
        <v>18</v>
      </c>
      <c r="I149" s="163"/>
      <c r="J149" s="164">
        <f t="shared" si="15"/>
        <v>0</v>
      </c>
      <c r="K149" s="165"/>
      <c r="L149" s="30"/>
      <c r="M149" s="166" t="s">
        <v>1</v>
      </c>
      <c r="N149" s="130" t="s">
        <v>37</v>
      </c>
      <c r="P149" s="167">
        <f t="shared" si="16"/>
        <v>0</v>
      </c>
      <c r="Q149" s="167">
        <v>0</v>
      </c>
      <c r="R149" s="167">
        <f t="shared" si="17"/>
        <v>0</v>
      </c>
      <c r="S149" s="167">
        <v>0</v>
      </c>
      <c r="T149" s="168">
        <f t="shared" si="18"/>
        <v>0</v>
      </c>
      <c r="AR149" s="169" t="s">
        <v>245</v>
      </c>
      <c r="AT149" s="169" t="s">
        <v>241</v>
      </c>
      <c r="AU149" s="169" t="s">
        <v>78</v>
      </c>
      <c r="AY149" s="13" t="s">
        <v>239</v>
      </c>
      <c r="BE149" s="97">
        <f t="shared" si="19"/>
        <v>0</v>
      </c>
      <c r="BF149" s="97">
        <f t="shared" si="20"/>
        <v>0</v>
      </c>
      <c r="BG149" s="97">
        <f t="shared" si="21"/>
        <v>0</v>
      </c>
      <c r="BH149" s="97">
        <f t="shared" si="22"/>
        <v>0</v>
      </c>
      <c r="BI149" s="97">
        <f t="shared" si="23"/>
        <v>0</v>
      </c>
      <c r="BJ149" s="13" t="s">
        <v>83</v>
      </c>
      <c r="BK149" s="97">
        <f t="shared" si="24"/>
        <v>0</v>
      </c>
      <c r="BL149" s="13" t="s">
        <v>245</v>
      </c>
      <c r="BM149" s="169" t="s">
        <v>355</v>
      </c>
    </row>
    <row r="150" spans="2:65" s="1" customFormat="1" ht="16.5" customHeight="1" x14ac:dyDescent="0.2">
      <c r="B150" s="131"/>
      <c r="C150" s="158" t="s">
        <v>301</v>
      </c>
      <c r="D150" s="158" t="s">
        <v>241</v>
      </c>
      <c r="E150" s="159" t="s">
        <v>2873</v>
      </c>
      <c r="F150" s="160" t="s">
        <v>3120</v>
      </c>
      <c r="G150" s="161" t="s">
        <v>331</v>
      </c>
      <c r="H150" s="162">
        <v>5</v>
      </c>
      <c r="I150" s="163"/>
      <c r="J150" s="164">
        <f t="shared" si="15"/>
        <v>0</v>
      </c>
      <c r="K150" s="165"/>
      <c r="L150" s="30"/>
      <c r="M150" s="166" t="s">
        <v>1</v>
      </c>
      <c r="N150" s="130" t="s">
        <v>37</v>
      </c>
      <c r="P150" s="167">
        <f t="shared" si="16"/>
        <v>0</v>
      </c>
      <c r="Q150" s="167">
        <v>0</v>
      </c>
      <c r="R150" s="167">
        <f t="shared" si="17"/>
        <v>0</v>
      </c>
      <c r="S150" s="167">
        <v>0</v>
      </c>
      <c r="T150" s="168">
        <f t="shared" si="18"/>
        <v>0</v>
      </c>
      <c r="AR150" s="169" t="s">
        <v>245</v>
      </c>
      <c r="AT150" s="169" t="s">
        <v>241</v>
      </c>
      <c r="AU150" s="169" t="s">
        <v>78</v>
      </c>
      <c r="AY150" s="13" t="s">
        <v>239</v>
      </c>
      <c r="BE150" s="97">
        <f t="shared" si="19"/>
        <v>0</v>
      </c>
      <c r="BF150" s="97">
        <f t="shared" si="20"/>
        <v>0</v>
      </c>
      <c r="BG150" s="97">
        <f t="shared" si="21"/>
        <v>0</v>
      </c>
      <c r="BH150" s="97">
        <f t="shared" si="22"/>
        <v>0</v>
      </c>
      <c r="BI150" s="97">
        <f t="shared" si="23"/>
        <v>0</v>
      </c>
      <c r="BJ150" s="13" t="s">
        <v>83</v>
      </c>
      <c r="BK150" s="97">
        <f t="shared" si="24"/>
        <v>0</v>
      </c>
      <c r="BL150" s="13" t="s">
        <v>245</v>
      </c>
      <c r="BM150" s="169" t="s">
        <v>363</v>
      </c>
    </row>
    <row r="151" spans="2:65" s="1" customFormat="1" ht="16.5" customHeight="1" x14ac:dyDescent="0.2">
      <c r="B151" s="131"/>
      <c r="C151" s="158" t="s">
        <v>305</v>
      </c>
      <c r="D151" s="158" t="s">
        <v>241</v>
      </c>
      <c r="E151" s="159" t="s">
        <v>2875</v>
      </c>
      <c r="F151" s="160" t="s">
        <v>3172</v>
      </c>
      <c r="G151" s="161" t="s">
        <v>331</v>
      </c>
      <c r="H151" s="162">
        <v>8</v>
      </c>
      <c r="I151" s="163"/>
      <c r="J151" s="164">
        <f t="shared" si="15"/>
        <v>0</v>
      </c>
      <c r="K151" s="165"/>
      <c r="L151" s="30"/>
      <c r="M151" s="166" t="s">
        <v>1</v>
      </c>
      <c r="N151" s="130" t="s">
        <v>37</v>
      </c>
      <c r="P151" s="167">
        <f t="shared" si="16"/>
        <v>0</v>
      </c>
      <c r="Q151" s="167">
        <v>0</v>
      </c>
      <c r="R151" s="167">
        <f t="shared" si="17"/>
        <v>0</v>
      </c>
      <c r="S151" s="167">
        <v>0</v>
      </c>
      <c r="T151" s="168">
        <f t="shared" si="18"/>
        <v>0</v>
      </c>
      <c r="AR151" s="169" t="s">
        <v>245</v>
      </c>
      <c r="AT151" s="169" t="s">
        <v>241</v>
      </c>
      <c r="AU151" s="169" t="s">
        <v>78</v>
      </c>
      <c r="AY151" s="13" t="s">
        <v>239</v>
      </c>
      <c r="BE151" s="97">
        <f t="shared" si="19"/>
        <v>0</v>
      </c>
      <c r="BF151" s="97">
        <f t="shared" si="20"/>
        <v>0</v>
      </c>
      <c r="BG151" s="97">
        <f t="shared" si="21"/>
        <v>0</v>
      </c>
      <c r="BH151" s="97">
        <f t="shared" si="22"/>
        <v>0</v>
      </c>
      <c r="BI151" s="97">
        <f t="shared" si="23"/>
        <v>0</v>
      </c>
      <c r="BJ151" s="13" t="s">
        <v>83</v>
      </c>
      <c r="BK151" s="97">
        <f t="shared" si="24"/>
        <v>0</v>
      </c>
      <c r="BL151" s="13" t="s">
        <v>245</v>
      </c>
      <c r="BM151" s="169" t="s">
        <v>371</v>
      </c>
    </row>
    <row r="152" spans="2:65" s="1" customFormat="1" ht="16.5" customHeight="1" x14ac:dyDescent="0.2">
      <c r="B152" s="131"/>
      <c r="C152" s="158" t="s">
        <v>309</v>
      </c>
      <c r="D152" s="158" t="s">
        <v>241</v>
      </c>
      <c r="E152" s="159" t="s">
        <v>2877</v>
      </c>
      <c r="F152" s="160" t="s">
        <v>3230</v>
      </c>
      <c r="G152" s="161" t="s">
        <v>331</v>
      </c>
      <c r="H152" s="162">
        <v>5</v>
      </c>
      <c r="I152" s="163"/>
      <c r="J152" s="164">
        <f t="shared" si="15"/>
        <v>0</v>
      </c>
      <c r="K152" s="165"/>
      <c r="L152" s="30"/>
      <c r="M152" s="166" t="s">
        <v>1</v>
      </c>
      <c r="N152" s="130" t="s">
        <v>37</v>
      </c>
      <c r="P152" s="167">
        <f t="shared" si="16"/>
        <v>0</v>
      </c>
      <c r="Q152" s="167">
        <v>0</v>
      </c>
      <c r="R152" s="167">
        <f t="shared" si="17"/>
        <v>0</v>
      </c>
      <c r="S152" s="167">
        <v>0</v>
      </c>
      <c r="T152" s="168">
        <f t="shared" si="18"/>
        <v>0</v>
      </c>
      <c r="AR152" s="169" t="s">
        <v>245</v>
      </c>
      <c r="AT152" s="169" t="s">
        <v>241</v>
      </c>
      <c r="AU152" s="169" t="s">
        <v>78</v>
      </c>
      <c r="AY152" s="13" t="s">
        <v>239</v>
      </c>
      <c r="BE152" s="97">
        <f t="shared" si="19"/>
        <v>0</v>
      </c>
      <c r="BF152" s="97">
        <f t="shared" si="20"/>
        <v>0</v>
      </c>
      <c r="BG152" s="97">
        <f t="shared" si="21"/>
        <v>0</v>
      </c>
      <c r="BH152" s="97">
        <f t="shared" si="22"/>
        <v>0</v>
      </c>
      <c r="BI152" s="97">
        <f t="shared" si="23"/>
        <v>0</v>
      </c>
      <c r="BJ152" s="13" t="s">
        <v>83</v>
      </c>
      <c r="BK152" s="97">
        <f t="shared" si="24"/>
        <v>0</v>
      </c>
      <c r="BL152" s="13" t="s">
        <v>245</v>
      </c>
      <c r="BM152" s="169" t="s">
        <v>379</v>
      </c>
    </row>
    <row r="153" spans="2:65" s="1" customFormat="1" ht="16.5" customHeight="1" x14ac:dyDescent="0.2">
      <c r="B153" s="131"/>
      <c r="C153" s="158" t="s">
        <v>313</v>
      </c>
      <c r="D153" s="158" t="s">
        <v>241</v>
      </c>
      <c r="E153" s="159" t="s">
        <v>2879</v>
      </c>
      <c r="F153" s="160" t="s">
        <v>3205</v>
      </c>
      <c r="G153" s="161" t="s">
        <v>331</v>
      </c>
      <c r="H153" s="162">
        <v>5</v>
      </c>
      <c r="I153" s="163"/>
      <c r="J153" s="164">
        <f t="shared" si="15"/>
        <v>0</v>
      </c>
      <c r="K153" s="165"/>
      <c r="L153" s="30"/>
      <c r="M153" s="166" t="s">
        <v>1</v>
      </c>
      <c r="N153" s="130" t="s">
        <v>37</v>
      </c>
      <c r="P153" s="167">
        <f t="shared" si="16"/>
        <v>0</v>
      </c>
      <c r="Q153" s="167">
        <v>0</v>
      </c>
      <c r="R153" s="167">
        <f t="shared" si="17"/>
        <v>0</v>
      </c>
      <c r="S153" s="167">
        <v>0</v>
      </c>
      <c r="T153" s="168">
        <f t="shared" si="18"/>
        <v>0</v>
      </c>
      <c r="AR153" s="169" t="s">
        <v>245</v>
      </c>
      <c r="AT153" s="169" t="s">
        <v>241</v>
      </c>
      <c r="AU153" s="169" t="s">
        <v>78</v>
      </c>
      <c r="AY153" s="13" t="s">
        <v>239</v>
      </c>
      <c r="BE153" s="97">
        <f t="shared" si="19"/>
        <v>0</v>
      </c>
      <c r="BF153" s="97">
        <f t="shared" si="20"/>
        <v>0</v>
      </c>
      <c r="BG153" s="97">
        <f t="shared" si="21"/>
        <v>0</v>
      </c>
      <c r="BH153" s="97">
        <f t="shared" si="22"/>
        <v>0</v>
      </c>
      <c r="BI153" s="97">
        <f t="shared" si="23"/>
        <v>0</v>
      </c>
      <c r="BJ153" s="13" t="s">
        <v>83</v>
      </c>
      <c r="BK153" s="97">
        <f t="shared" si="24"/>
        <v>0</v>
      </c>
      <c r="BL153" s="13" t="s">
        <v>245</v>
      </c>
      <c r="BM153" s="169" t="s">
        <v>387</v>
      </c>
    </row>
    <row r="154" spans="2:65" s="1" customFormat="1" ht="16.5" customHeight="1" x14ac:dyDescent="0.2">
      <c r="B154" s="131"/>
      <c r="C154" s="170" t="s">
        <v>317</v>
      </c>
      <c r="D154" s="170" t="s">
        <v>275</v>
      </c>
      <c r="E154" s="171" t="s">
        <v>2889</v>
      </c>
      <c r="F154" s="172" t="s">
        <v>3122</v>
      </c>
      <c r="G154" s="173" t="s">
        <v>331</v>
      </c>
      <c r="H154" s="174">
        <v>25</v>
      </c>
      <c r="I154" s="175"/>
      <c r="J154" s="176">
        <f t="shared" si="15"/>
        <v>0</v>
      </c>
      <c r="K154" s="177"/>
      <c r="L154" s="178"/>
      <c r="M154" s="179" t="s">
        <v>1</v>
      </c>
      <c r="N154" s="180" t="s">
        <v>37</v>
      </c>
      <c r="P154" s="167">
        <f t="shared" si="16"/>
        <v>0</v>
      </c>
      <c r="Q154" s="167">
        <v>0</v>
      </c>
      <c r="R154" s="167">
        <f t="shared" si="17"/>
        <v>0</v>
      </c>
      <c r="S154" s="167">
        <v>0</v>
      </c>
      <c r="T154" s="168">
        <f t="shared" si="18"/>
        <v>0</v>
      </c>
      <c r="AR154" s="169" t="s">
        <v>270</v>
      </c>
      <c r="AT154" s="169" t="s">
        <v>275</v>
      </c>
      <c r="AU154" s="169" t="s">
        <v>78</v>
      </c>
      <c r="AY154" s="13" t="s">
        <v>239</v>
      </c>
      <c r="BE154" s="97">
        <f t="shared" si="19"/>
        <v>0</v>
      </c>
      <c r="BF154" s="97">
        <f t="shared" si="20"/>
        <v>0</v>
      </c>
      <c r="BG154" s="97">
        <f t="shared" si="21"/>
        <v>0</v>
      </c>
      <c r="BH154" s="97">
        <f t="shared" si="22"/>
        <v>0</v>
      </c>
      <c r="BI154" s="97">
        <f t="shared" si="23"/>
        <v>0</v>
      </c>
      <c r="BJ154" s="13" t="s">
        <v>83</v>
      </c>
      <c r="BK154" s="97">
        <f t="shared" si="24"/>
        <v>0</v>
      </c>
      <c r="BL154" s="13" t="s">
        <v>245</v>
      </c>
      <c r="BM154" s="169" t="s">
        <v>395</v>
      </c>
    </row>
    <row r="155" spans="2:65" s="1" customFormat="1" ht="24.2" customHeight="1" x14ac:dyDescent="0.2">
      <c r="B155" s="131"/>
      <c r="C155" s="170" t="s">
        <v>7</v>
      </c>
      <c r="D155" s="170" t="s">
        <v>275</v>
      </c>
      <c r="E155" s="171" t="s">
        <v>2893</v>
      </c>
      <c r="F155" s="172" t="s">
        <v>3231</v>
      </c>
      <c r="G155" s="173" t="s">
        <v>353</v>
      </c>
      <c r="H155" s="174">
        <v>1</v>
      </c>
      <c r="I155" s="175"/>
      <c r="J155" s="176">
        <f t="shared" si="15"/>
        <v>0</v>
      </c>
      <c r="K155" s="177"/>
      <c r="L155" s="178"/>
      <c r="M155" s="179" t="s">
        <v>1</v>
      </c>
      <c r="N155" s="180" t="s">
        <v>37</v>
      </c>
      <c r="P155" s="167">
        <f t="shared" si="16"/>
        <v>0</v>
      </c>
      <c r="Q155" s="167">
        <v>0</v>
      </c>
      <c r="R155" s="167">
        <f t="shared" si="17"/>
        <v>0</v>
      </c>
      <c r="S155" s="167">
        <v>0</v>
      </c>
      <c r="T155" s="168">
        <f t="shared" si="18"/>
        <v>0</v>
      </c>
      <c r="AR155" s="169" t="s">
        <v>270</v>
      </c>
      <c r="AT155" s="169" t="s">
        <v>275</v>
      </c>
      <c r="AU155" s="169" t="s">
        <v>78</v>
      </c>
      <c r="AY155" s="13" t="s">
        <v>239</v>
      </c>
      <c r="BE155" s="97">
        <f t="shared" si="19"/>
        <v>0</v>
      </c>
      <c r="BF155" s="97">
        <f t="shared" si="20"/>
        <v>0</v>
      </c>
      <c r="BG155" s="97">
        <f t="shared" si="21"/>
        <v>0</v>
      </c>
      <c r="BH155" s="97">
        <f t="shared" si="22"/>
        <v>0</v>
      </c>
      <c r="BI155" s="97">
        <f t="shared" si="23"/>
        <v>0</v>
      </c>
      <c r="BJ155" s="13" t="s">
        <v>83</v>
      </c>
      <c r="BK155" s="97">
        <f t="shared" si="24"/>
        <v>0</v>
      </c>
      <c r="BL155" s="13" t="s">
        <v>245</v>
      </c>
      <c r="BM155" s="169" t="s">
        <v>403</v>
      </c>
    </row>
    <row r="156" spans="2:65" s="1" customFormat="1" ht="24.2" customHeight="1" x14ac:dyDescent="0.2">
      <c r="B156" s="131"/>
      <c r="C156" s="170" t="s">
        <v>324</v>
      </c>
      <c r="D156" s="170" t="s">
        <v>275</v>
      </c>
      <c r="E156" s="171" t="s">
        <v>2897</v>
      </c>
      <c r="F156" s="172" t="s">
        <v>3232</v>
      </c>
      <c r="G156" s="173" t="s">
        <v>353</v>
      </c>
      <c r="H156" s="174">
        <v>1</v>
      </c>
      <c r="I156" s="175"/>
      <c r="J156" s="176">
        <f t="shared" si="15"/>
        <v>0</v>
      </c>
      <c r="K156" s="177"/>
      <c r="L156" s="178"/>
      <c r="M156" s="179" t="s">
        <v>1</v>
      </c>
      <c r="N156" s="180" t="s">
        <v>37</v>
      </c>
      <c r="P156" s="167">
        <f t="shared" si="16"/>
        <v>0</v>
      </c>
      <c r="Q156" s="167">
        <v>0</v>
      </c>
      <c r="R156" s="167">
        <f t="shared" si="17"/>
        <v>0</v>
      </c>
      <c r="S156" s="167">
        <v>0</v>
      </c>
      <c r="T156" s="168">
        <f t="shared" si="18"/>
        <v>0</v>
      </c>
      <c r="AR156" s="169" t="s">
        <v>270</v>
      </c>
      <c r="AT156" s="169" t="s">
        <v>275</v>
      </c>
      <c r="AU156" s="169" t="s">
        <v>78</v>
      </c>
      <c r="AY156" s="13" t="s">
        <v>239</v>
      </c>
      <c r="BE156" s="97">
        <f t="shared" si="19"/>
        <v>0</v>
      </c>
      <c r="BF156" s="97">
        <f t="shared" si="20"/>
        <v>0</v>
      </c>
      <c r="BG156" s="97">
        <f t="shared" si="21"/>
        <v>0</v>
      </c>
      <c r="BH156" s="97">
        <f t="shared" si="22"/>
        <v>0</v>
      </c>
      <c r="BI156" s="97">
        <f t="shared" si="23"/>
        <v>0</v>
      </c>
      <c r="BJ156" s="13" t="s">
        <v>83</v>
      </c>
      <c r="BK156" s="97">
        <f t="shared" si="24"/>
        <v>0</v>
      </c>
      <c r="BL156" s="13" t="s">
        <v>245</v>
      </c>
      <c r="BM156" s="169" t="s">
        <v>411</v>
      </c>
    </row>
    <row r="157" spans="2:65" s="1" customFormat="1" ht="24.2" customHeight="1" x14ac:dyDescent="0.2">
      <c r="B157" s="131"/>
      <c r="C157" s="170" t="s">
        <v>328</v>
      </c>
      <c r="D157" s="170" t="s">
        <v>275</v>
      </c>
      <c r="E157" s="171" t="s">
        <v>2901</v>
      </c>
      <c r="F157" s="172" t="s">
        <v>3233</v>
      </c>
      <c r="G157" s="173" t="s">
        <v>353</v>
      </c>
      <c r="H157" s="174">
        <v>1</v>
      </c>
      <c r="I157" s="175"/>
      <c r="J157" s="176">
        <f t="shared" si="15"/>
        <v>0</v>
      </c>
      <c r="K157" s="177"/>
      <c r="L157" s="178"/>
      <c r="M157" s="179" t="s">
        <v>1</v>
      </c>
      <c r="N157" s="180" t="s">
        <v>37</v>
      </c>
      <c r="P157" s="167">
        <f t="shared" si="16"/>
        <v>0</v>
      </c>
      <c r="Q157" s="167">
        <v>0</v>
      </c>
      <c r="R157" s="167">
        <f t="shared" si="17"/>
        <v>0</v>
      </c>
      <c r="S157" s="167">
        <v>0</v>
      </c>
      <c r="T157" s="168">
        <f t="shared" si="18"/>
        <v>0</v>
      </c>
      <c r="AR157" s="169" t="s">
        <v>270</v>
      </c>
      <c r="AT157" s="169" t="s">
        <v>275</v>
      </c>
      <c r="AU157" s="169" t="s">
        <v>78</v>
      </c>
      <c r="AY157" s="13" t="s">
        <v>239</v>
      </c>
      <c r="BE157" s="97">
        <f t="shared" si="19"/>
        <v>0</v>
      </c>
      <c r="BF157" s="97">
        <f t="shared" si="20"/>
        <v>0</v>
      </c>
      <c r="BG157" s="97">
        <f t="shared" si="21"/>
        <v>0</v>
      </c>
      <c r="BH157" s="97">
        <f t="shared" si="22"/>
        <v>0</v>
      </c>
      <c r="BI157" s="97">
        <f t="shared" si="23"/>
        <v>0</v>
      </c>
      <c r="BJ157" s="13" t="s">
        <v>83</v>
      </c>
      <c r="BK157" s="97">
        <f t="shared" si="24"/>
        <v>0</v>
      </c>
      <c r="BL157" s="13" t="s">
        <v>245</v>
      </c>
      <c r="BM157" s="169" t="s">
        <v>419</v>
      </c>
    </row>
    <row r="158" spans="2:65" s="1" customFormat="1" ht="24.2" customHeight="1" x14ac:dyDescent="0.2">
      <c r="B158" s="131"/>
      <c r="C158" s="170" t="s">
        <v>333</v>
      </c>
      <c r="D158" s="170" t="s">
        <v>275</v>
      </c>
      <c r="E158" s="171" t="s">
        <v>2905</v>
      </c>
      <c r="F158" s="172" t="s">
        <v>3234</v>
      </c>
      <c r="G158" s="173" t="s">
        <v>353</v>
      </c>
      <c r="H158" s="174">
        <v>1</v>
      </c>
      <c r="I158" s="175"/>
      <c r="J158" s="176">
        <f t="shared" si="15"/>
        <v>0</v>
      </c>
      <c r="K158" s="177"/>
      <c r="L158" s="178"/>
      <c r="M158" s="179" t="s">
        <v>1</v>
      </c>
      <c r="N158" s="180" t="s">
        <v>37</v>
      </c>
      <c r="P158" s="167">
        <f t="shared" si="16"/>
        <v>0</v>
      </c>
      <c r="Q158" s="167">
        <v>0</v>
      </c>
      <c r="R158" s="167">
        <f t="shared" si="17"/>
        <v>0</v>
      </c>
      <c r="S158" s="167">
        <v>0</v>
      </c>
      <c r="T158" s="168">
        <f t="shared" si="18"/>
        <v>0</v>
      </c>
      <c r="AR158" s="169" t="s">
        <v>270</v>
      </c>
      <c r="AT158" s="169" t="s">
        <v>275</v>
      </c>
      <c r="AU158" s="169" t="s">
        <v>78</v>
      </c>
      <c r="AY158" s="13" t="s">
        <v>239</v>
      </c>
      <c r="BE158" s="97">
        <f t="shared" si="19"/>
        <v>0</v>
      </c>
      <c r="BF158" s="97">
        <f t="shared" si="20"/>
        <v>0</v>
      </c>
      <c r="BG158" s="97">
        <f t="shared" si="21"/>
        <v>0</v>
      </c>
      <c r="BH158" s="97">
        <f t="shared" si="22"/>
        <v>0</v>
      </c>
      <c r="BI158" s="97">
        <f t="shared" si="23"/>
        <v>0</v>
      </c>
      <c r="BJ158" s="13" t="s">
        <v>83</v>
      </c>
      <c r="BK158" s="97">
        <f t="shared" si="24"/>
        <v>0</v>
      </c>
      <c r="BL158" s="13" t="s">
        <v>245</v>
      </c>
      <c r="BM158" s="169" t="s">
        <v>427</v>
      </c>
    </row>
    <row r="159" spans="2:65" s="1" customFormat="1" ht="24.2" customHeight="1" x14ac:dyDescent="0.2">
      <c r="B159" s="131"/>
      <c r="C159" s="170" t="s">
        <v>338</v>
      </c>
      <c r="D159" s="170" t="s">
        <v>275</v>
      </c>
      <c r="E159" s="171" t="s">
        <v>2954</v>
      </c>
      <c r="F159" s="172" t="s">
        <v>3235</v>
      </c>
      <c r="G159" s="173" t="s">
        <v>353</v>
      </c>
      <c r="H159" s="174">
        <v>1</v>
      </c>
      <c r="I159" s="175"/>
      <c r="J159" s="176">
        <f t="shared" si="15"/>
        <v>0</v>
      </c>
      <c r="K159" s="177"/>
      <c r="L159" s="178"/>
      <c r="M159" s="179" t="s">
        <v>1</v>
      </c>
      <c r="N159" s="180" t="s">
        <v>37</v>
      </c>
      <c r="P159" s="167">
        <f t="shared" si="16"/>
        <v>0</v>
      </c>
      <c r="Q159" s="167">
        <v>0</v>
      </c>
      <c r="R159" s="167">
        <f t="shared" si="17"/>
        <v>0</v>
      </c>
      <c r="S159" s="167">
        <v>0</v>
      </c>
      <c r="T159" s="168">
        <f t="shared" si="18"/>
        <v>0</v>
      </c>
      <c r="AR159" s="169" t="s">
        <v>270</v>
      </c>
      <c r="AT159" s="169" t="s">
        <v>275</v>
      </c>
      <c r="AU159" s="169" t="s">
        <v>78</v>
      </c>
      <c r="AY159" s="13" t="s">
        <v>239</v>
      </c>
      <c r="BE159" s="97">
        <f t="shared" si="19"/>
        <v>0</v>
      </c>
      <c r="BF159" s="97">
        <f t="shared" si="20"/>
        <v>0</v>
      </c>
      <c r="BG159" s="97">
        <f t="shared" si="21"/>
        <v>0</v>
      </c>
      <c r="BH159" s="97">
        <f t="shared" si="22"/>
        <v>0</v>
      </c>
      <c r="BI159" s="97">
        <f t="shared" si="23"/>
        <v>0</v>
      </c>
      <c r="BJ159" s="13" t="s">
        <v>83</v>
      </c>
      <c r="BK159" s="97">
        <f t="shared" si="24"/>
        <v>0</v>
      </c>
      <c r="BL159" s="13" t="s">
        <v>245</v>
      </c>
      <c r="BM159" s="169" t="s">
        <v>435</v>
      </c>
    </row>
    <row r="160" spans="2:65" s="1" customFormat="1" ht="24.2" customHeight="1" x14ac:dyDescent="0.2">
      <c r="B160" s="131"/>
      <c r="C160" s="170" t="s">
        <v>342</v>
      </c>
      <c r="D160" s="170" t="s">
        <v>275</v>
      </c>
      <c r="E160" s="171" t="s">
        <v>2958</v>
      </c>
      <c r="F160" s="172" t="s">
        <v>3236</v>
      </c>
      <c r="G160" s="173" t="s">
        <v>353</v>
      </c>
      <c r="H160" s="174">
        <v>1</v>
      </c>
      <c r="I160" s="175"/>
      <c r="J160" s="176">
        <f t="shared" si="15"/>
        <v>0</v>
      </c>
      <c r="K160" s="177"/>
      <c r="L160" s="178"/>
      <c r="M160" s="179" t="s">
        <v>1</v>
      </c>
      <c r="N160" s="180" t="s">
        <v>37</v>
      </c>
      <c r="P160" s="167">
        <f t="shared" si="16"/>
        <v>0</v>
      </c>
      <c r="Q160" s="167">
        <v>0</v>
      </c>
      <c r="R160" s="167">
        <f t="shared" si="17"/>
        <v>0</v>
      </c>
      <c r="S160" s="167">
        <v>0</v>
      </c>
      <c r="T160" s="168">
        <f t="shared" si="18"/>
        <v>0</v>
      </c>
      <c r="AR160" s="169" t="s">
        <v>270</v>
      </c>
      <c r="AT160" s="169" t="s">
        <v>275</v>
      </c>
      <c r="AU160" s="169" t="s">
        <v>78</v>
      </c>
      <c r="AY160" s="13" t="s">
        <v>239</v>
      </c>
      <c r="BE160" s="97">
        <f t="shared" si="19"/>
        <v>0</v>
      </c>
      <c r="BF160" s="97">
        <f t="shared" si="20"/>
        <v>0</v>
      </c>
      <c r="BG160" s="97">
        <f t="shared" si="21"/>
        <v>0</v>
      </c>
      <c r="BH160" s="97">
        <f t="shared" si="22"/>
        <v>0</v>
      </c>
      <c r="BI160" s="97">
        <f t="shared" si="23"/>
        <v>0</v>
      </c>
      <c r="BJ160" s="13" t="s">
        <v>83</v>
      </c>
      <c r="BK160" s="97">
        <f t="shared" si="24"/>
        <v>0</v>
      </c>
      <c r="BL160" s="13" t="s">
        <v>245</v>
      </c>
      <c r="BM160" s="169" t="s">
        <v>443</v>
      </c>
    </row>
    <row r="161" spans="2:65" s="1" customFormat="1" ht="24.2" customHeight="1" x14ac:dyDescent="0.2">
      <c r="B161" s="131"/>
      <c r="C161" s="170" t="s">
        <v>346</v>
      </c>
      <c r="D161" s="170" t="s">
        <v>275</v>
      </c>
      <c r="E161" s="171" t="s">
        <v>2960</v>
      </c>
      <c r="F161" s="172" t="s">
        <v>3237</v>
      </c>
      <c r="G161" s="173" t="s">
        <v>353</v>
      </c>
      <c r="H161" s="174">
        <v>1</v>
      </c>
      <c r="I161" s="175"/>
      <c r="J161" s="176">
        <f t="shared" si="15"/>
        <v>0</v>
      </c>
      <c r="K161" s="177"/>
      <c r="L161" s="178"/>
      <c r="M161" s="179" t="s">
        <v>1</v>
      </c>
      <c r="N161" s="180" t="s">
        <v>37</v>
      </c>
      <c r="P161" s="167">
        <f t="shared" si="16"/>
        <v>0</v>
      </c>
      <c r="Q161" s="167">
        <v>0</v>
      </c>
      <c r="R161" s="167">
        <f t="shared" si="17"/>
        <v>0</v>
      </c>
      <c r="S161" s="167">
        <v>0</v>
      </c>
      <c r="T161" s="168">
        <f t="shared" si="18"/>
        <v>0</v>
      </c>
      <c r="AR161" s="169" t="s">
        <v>270</v>
      </c>
      <c r="AT161" s="169" t="s">
        <v>275</v>
      </c>
      <c r="AU161" s="169" t="s">
        <v>78</v>
      </c>
      <c r="AY161" s="13" t="s">
        <v>239</v>
      </c>
      <c r="BE161" s="97">
        <f t="shared" si="19"/>
        <v>0</v>
      </c>
      <c r="BF161" s="97">
        <f t="shared" si="20"/>
        <v>0</v>
      </c>
      <c r="BG161" s="97">
        <f t="shared" si="21"/>
        <v>0</v>
      </c>
      <c r="BH161" s="97">
        <f t="shared" si="22"/>
        <v>0</v>
      </c>
      <c r="BI161" s="97">
        <f t="shared" si="23"/>
        <v>0</v>
      </c>
      <c r="BJ161" s="13" t="s">
        <v>83</v>
      </c>
      <c r="BK161" s="97">
        <f t="shared" si="24"/>
        <v>0</v>
      </c>
      <c r="BL161" s="13" t="s">
        <v>245</v>
      </c>
      <c r="BM161" s="169" t="s">
        <v>451</v>
      </c>
    </row>
    <row r="162" spans="2:65" s="1" customFormat="1" ht="24.2" customHeight="1" x14ac:dyDescent="0.2">
      <c r="B162" s="131"/>
      <c r="C162" s="170" t="s">
        <v>350</v>
      </c>
      <c r="D162" s="170" t="s">
        <v>275</v>
      </c>
      <c r="E162" s="171" t="s">
        <v>2963</v>
      </c>
      <c r="F162" s="172" t="s">
        <v>3191</v>
      </c>
      <c r="G162" s="173" t="s">
        <v>353</v>
      </c>
      <c r="H162" s="174">
        <v>1</v>
      </c>
      <c r="I162" s="175"/>
      <c r="J162" s="176">
        <f t="shared" si="15"/>
        <v>0</v>
      </c>
      <c r="K162" s="177"/>
      <c r="L162" s="178"/>
      <c r="M162" s="179" t="s">
        <v>1</v>
      </c>
      <c r="N162" s="180" t="s">
        <v>37</v>
      </c>
      <c r="P162" s="167">
        <f t="shared" si="16"/>
        <v>0</v>
      </c>
      <c r="Q162" s="167">
        <v>0</v>
      </c>
      <c r="R162" s="167">
        <f t="shared" si="17"/>
        <v>0</v>
      </c>
      <c r="S162" s="167">
        <v>0</v>
      </c>
      <c r="T162" s="168">
        <f t="shared" si="18"/>
        <v>0</v>
      </c>
      <c r="AR162" s="169" t="s">
        <v>270</v>
      </c>
      <c r="AT162" s="169" t="s">
        <v>275</v>
      </c>
      <c r="AU162" s="169" t="s">
        <v>78</v>
      </c>
      <c r="AY162" s="13" t="s">
        <v>239</v>
      </c>
      <c r="BE162" s="97">
        <f t="shared" si="19"/>
        <v>0</v>
      </c>
      <c r="BF162" s="97">
        <f t="shared" si="20"/>
        <v>0</v>
      </c>
      <c r="BG162" s="97">
        <f t="shared" si="21"/>
        <v>0</v>
      </c>
      <c r="BH162" s="97">
        <f t="shared" si="22"/>
        <v>0</v>
      </c>
      <c r="BI162" s="97">
        <f t="shared" si="23"/>
        <v>0</v>
      </c>
      <c r="BJ162" s="13" t="s">
        <v>83</v>
      </c>
      <c r="BK162" s="97">
        <f t="shared" si="24"/>
        <v>0</v>
      </c>
      <c r="BL162" s="13" t="s">
        <v>245</v>
      </c>
      <c r="BM162" s="169" t="s">
        <v>459</v>
      </c>
    </row>
    <row r="163" spans="2:65" s="1" customFormat="1" ht="21.75" customHeight="1" x14ac:dyDescent="0.2">
      <c r="B163" s="131"/>
      <c r="C163" s="170" t="s">
        <v>355</v>
      </c>
      <c r="D163" s="170" t="s">
        <v>275</v>
      </c>
      <c r="E163" s="171" t="s">
        <v>2969</v>
      </c>
      <c r="F163" s="172" t="s">
        <v>3238</v>
      </c>
      <c r="G163" s="173" t="s">
        <v>353</v>
      </c>
      <c r="H163" s="174">
        <v>1</v>
      </c>
      <c r="I163" s="175"/>
      <c r="J163" s="176">
        <f t="shared" si="15"/>
        <v>0</v>
      </c>
      <c r="K163" s="177"/>
      <c r="L163" s="178"/>
      <c r="M163" s="179" t="s">
        <v>1</v>
      </c>
      <c r="N163" s="180" t="s">
        <v>37</v>
      </c>
      <c r="P163" s="167">
        <f t="shared" si="16"/>
        <v>0</v>
      </c>
      <c r="Q163" s="167">
        <v>0</v>
      </c>
      <c r="R163" s="167">
        <f t="shared" si="17"/>
        <v>0</v>
      </c>
      <c r="S163" s="167">
        <v>0</v>
      </c>
      <c r="T163" s="168">
        <f t="shared" si="18"/>
        <v>0</v>
      </c>
      <c r="AR163" s="169" t="s">
        <v>270</v>
      </c>
      <c r="AT163" s="169" t="s">
        <v>275</v>
      </c>
      <c r="AU163" s="169" t="s">
        <v>78</v>
      </c>
      <c r="AY163" s="13" t="s">
        <v>239</v>
      </c>
      <c r="BE163" s="97">
        <f t="shared" si="19"/>
        <v>0</v>
      </c>
      <c r="BF163" s="97">
        <f t="shared" si="20"/>
        <v>0</v>
      </c>
      <c r="BG163" s="97">
        <f t="shared" si="21"/>
        <v>0</v>
      </c>
      <c r="BH163" s="97">
        <f t="shared" si="22"/>
        <v>0</v>
      </c>
      <c r="BI163" s="97">
        <f t="shared" si="23"/>
        <v>0</v>
      </c>
      <c r="BJ163" s="13" t="s">
        <v>83</v>
      </c>
      <c r="BK163" s="97">
        <f t="shared" si="24"/>
        <v>0</v>
      </c>
      <c r="BL163" s="13" t="s">
        <v>245</v>
      </c>
      <c r="BM163" s="169" t="s">
        <v>467</v>
      </c>
    </row>
    <row r="164" spans="2:65" s="1" customFormat="1" ht="24.2" customHeight="1" x14ac:dyDescent="0.2">
      <c r="B164" s="131"/>
      <c r="C164" s="170" t="s">
        <v>359</v>
      </c>
      <c r="D164" s="170" t="s">
        <v>275</v>
      </c>
      <c r="E164" s="171" t="s">
        <v>2990</v>
      </c>
      <c r="F164" s="172" t="s">
        <v>3239</v>
      </c>
      <c r="G164" s="173" t="s">
        <v>353</v>
      </c>
      <c r="H164" s="174">
        <v>1</v>
      </c>
      <c r="I164" s="175"/>
      <c r="J164" s="176">
        <f t="shared" si="15"/>
        <v>0</v>
      </c>
      <c r="K164" s="177"/>
      <c r="L164" s="178"/>
      <c r="M164" s="179" t="s">
        <v>1</v>
      </c>
      <c r="N164" s="180" t="s">
        <v>37</v>
      </c>
      <c r="P164" s="167">
        <f t="shared" si="16"/>
        <v>0</v>
      </c>
      <c r="Q164" s="167">
        <v>0</v>
      </c>
      <c r="R164" s="167">
        <f t="shared" si="17"/>
        <v>0</v>
      </c>
      <c r="S164" s="167">
        <v>0</v>
      </c>
      <c r="T164" s="168">
        <f t="shared" si="18"/>
        <v>0</v>
      </c>
      <c r="AR164" s="169" t="s">
        <v>270</v>
      </c>
      <c r="AT164" s="169" t="s">
        <v>275</v>
      </c>
      <c r="AU164" s="169" t="s">
        <v>78</v>
      </c>
      <c r="AY164" s="13" t="s">
        <v>239</v>
      </c>
      <c r="BE164" s="97">
        <f t="shared" si="19"/>
        <v>0</v>
      </c>
      <c r="BF164" s="97">
        <f t="shared" si="20"/>
        <v>0</v>
      </c>
      <c r="BG164" s="97">
        <f t="shared" si="21"/>
        <v>0</v>
      </c>
      <c r="BH164" s="97">
        <f t="shared" si="22"/>
        <v>0</v>
      </c>
      <c r="BI164" s="97">
        <f t="shared" si="23"/>
        <v>0</v>
      </c>
      <c r="BJ164" s="13" t="s">
        <v>83</v>
      </c>
      <c r="BK164" s="97">
        <f t="shared" si="24"/>
        <v>0</v>
      </c>
      <c r="BL164" s="13" t="s">
        <v>245</v>
      </c>
      <c r="BM164" s="169" t="s">
        <v>475</v>
      </c>
    </row>
    <row r="165" spans="2:65" s="1" customFormat="1" ht="16.5" customHeight="1" x14ac:dyDescent="0.2">
      <c r="B165" s="131"/>
      <c r="C165" s="158" t="s">
        <v>363</v>
      </c>
      <c r="D165" s="158" t="s">
        <v>241</v>
      </c>
      <c r="E165" s="159" t="s">
        <v>2889</v>
      </c>
      <c r="F165" s="160" t="s">
        <v>3240</v>
      </c>
      <c r="G165" s="161" t="s">
        <v>353</v>
      </c>
      <c r="H165" s="162">
        <v>2</v>
      </c>
      <c r="I165" s="163"/>
      <c r="J165" s="164">
        <f t="shared" si="15"/>
        <v>0</v>
      </c>
      <c r="K165" s="165"/>
      <c r="L165" s="30"/>
      <c r="M165" s="166" t="s">
        <v>1</v>
      </c>
      <c r="N165" s="130" t="s">
        <v>37</v>
      </c>
      <c r="P165" s="167">
        <f t="shared" si="16"/>
        <v>0</v>
      </c>
      <c r="Q165" s="167">
        <v>0</v>
      </c>
      <c r="R165" s="167">
        <f t="shared" si="17"/>
        <v>0</v>
      </c>
      <c r="S165" s="167">
        <v>0</v>
      </c>
      <c r="T165" s="168">
        <f t="shared" si="18"/>
        <v>0</v>
      </c>
      <c r="AR165" s="169" t="s">
        <v>245</v>
      </c>
      <c r="AT165" s="169" t="s">
        <v>241</v>
      </c>
      <c r="AU165" s="169" t="s">
        <v>78</v>
      </c>
      <c r="AY165" s="13" t="s">
        <v>239</v>
      </c>
      <c r="BE165" s="97">
        <f t="shared" si="19"/>
        <v>0</v>
      </c>
      <c r="BF165" s="97">
        <f t="shared" si="20"/>
        <v>0</v>
      </c>
      <c r="BG165" s="97">
        <f t="shared" si="21"/>
        <v>0</v>
      </c>
      <c r="BH165" s="97">
        <f t="shared" si="22"/>
        <v>0</v>
      </c>
      <c r="BI165" s="97">
        <f t="shared" si="23"/>
        <v>0</v>
      </c>
      <c r="BJ165" s="13" t="s">
        <v>83</v>
      </c>
      <c r="BK165" s="97">
        <f t="shared" si="24"/>
        <v>0</v>
      </c>
      <c r="BL165" s="13" t="s">
        <v>245</v>
      </c>
      <c r="BM165" s="169" t="s">
        <v>483</v>
      </c>
    </row>
    <row r="166" spans="2:65" s="1" customFormat="1" ht="16.5" customHeight="1" x14ac:dyDescent="0.2">
      <c r="B166" s="131"/>
      <c r="C166" s="158" t="s">
        <v>367</v>
      </c>
      <c r="D166" s="158" t="s">
        <v>241</v>
      </c>
      <c r="E166" s="159" t="s">
        <v>2893</v>
      </c>
      <c r="F166" s="160" t="s">
        <v>3211</v>
      </c>
      <c r="G166" s="161" t="s">
        <v>353</v>
      </c>
      <c r="H166" s="162">
        <v>3</v>
      </c>
      <c r="I166" s="163"/>
      <c r="J166" s="164">
        <f t="shared" si="15"/>
        <v>0</v>
      </c>
      <c r="K166" s="165"/>
      <c r="L166" s="30"/>
      <c r="M166" s="166" t="s">
        <v>1</v>
      </c>
      <c r="N166" s="130" t="s">
        <v>37</v>
      </c>
      <c r="P166" s="167">
        <f t="shared" si="16"/>
        <v>0</v>
      </c>
      <c r="Q166" s="167">
        <v>0</v>
      </c>
      <c r="R166" s="167">
        <f t="shared" si="17"/>
        <v>0</v>
      </c>
      <c r="S166" s="167">
        <v>0</v>
      </c>
      <c r="T166" s="168">
        <f t="shared" si="18"/>
        <v>0</v>
      </c>
      <c r="AR166" s="169" t="s">
        <v>245</v>
      </c>
      <c r="AT166" s="169" t="s">
        <v>241</v>
      </c>
      <c r="AU166" s="169" t="s">
        <v>78</v>
      </c>
      <c r="AY166" s="13" t="s">
        <v>239</v>
      </c>
      <c r="BE166" s="97">
        <f t="shared" si="19"/>
        <v>0</v>
      </c>
      <c r="BF166" s="97">
        <f t="shared" si="20"/>
        <v>0</v>
      </c>
      <c r="BG166" s="97">
        <f t="shared" si="21"/>
        <v>0</v>
      </c>
      <c r="BH166" s="97">
        <f t="shared" si="22"/>
        <v>0</v>
      </c>
      <c r="BI166" s="97">
        <f t="shared" si="23"/>
        <v>0</v>
      </c>
      <c r="BJ166" s="13" t="s">
        <v>83</v>
      </c>
      <c r="BK166" s="97">
        <f t="shared" si="24"/>
        <v>0</v>
      </c>
      <c r="BL166" s="13" t="s">
        <v>245</v>
      </c>
      <c r="BM166" s="169" t="s">
        <v>491</v>
      </c>
    </row>
    <row r="167" spans="2:65" s="1" customFormat="1" ht="16.5" customHeight="1" x14ac:dyDescent="0.2">
      <c r="B167" s="131"/>
      <c r="C167" s="158" t="s">
        <v>371</v>
      </c>
      <c r="D167" s="158" t="s">
        <v>241</v>
      </c>
      <c r="E167" s="159" t="s">
        <v>2897</v>
      </c>
      <c r="F167" s="160" t="s">
        <v>3130</v>
      </c>
      <c r="G167" s="161" t="s">
        <v>353</v>
      </c>
      <c r="H167" s="162">
        <v>5</v>
      </c>
      <c r="I167" s="163"/>
      <c r="J167" s="164">
        <f t="shared" si="15"/>
        <v>0</v>
      </c>
      <c r="K167" s="165"/>
      <c r="L167" s="30"/>
      <c r="M167" s="166" t="s">
        <v>1</v>
      </c>
      <c r="N167" s="130" t="s">
        <v>37</v>
      </c>
      <c r="P167" s="167">
        <f t="shared" si="16"/>
        <v>0</v>
      </c>
      <c r="Q167" s="167">
        <v>0</v>
      </c>
      <c r="R167" s="167">
        <f t="shared" si="17"/>
        <v>0</v>
      </c>
      <c r="S167" s="167">
        <v>0</v>
      </c>
      <c r="T167" s="168">
        <f t="shared" si="18"/>
        <v>0</v>
      </c>
      <c r="AR167" s="169" t="s">
        <v>245</v>
      </c>
      <c r="AT167" s="169" t="s">
        <v>241</v>
      </c>
      <c r="AU167" s="169" t="s">
        <v>78</v>
      </c>
      <c r="AY167" s="13" t="s">
        <v>239</v>
      </c>
      <c r="BE167" s="97">
        <f t="shared" si="19"/>
        <v>0</v>
      </c>
      <c r="BF167" s="97">
        <f t="shared" si="20"/>
        <v>0</v>
      </c>
      <c r="BG167" s="97">
        <f t="shared" si="21"/>
        <v>0</v>
      </c>
      <c r="BH167" s="97">
        <f t="shared" si="22"/>
        <v>0</v>
      </c>
      <c r="BI167" s="97">
        <f t="shared" si="23"/>
        <v>0</v>
      </c>
      <c r="BJ167" s="13" t="s">
        <v>83</v>
      </c>
      <c r="BK167" s="97">
        <f t="shared" si="24"/>
        <v>0</v>
      </c>
      <c r="BL167" s="13" t="s">
        <v>245</v>
      </c>
      <c r="BM167" s="169" t="s">
        <v>499</v>
      </c>
    </row>
    <row r="168" spans="2:65" s="1" customFormat="1" ht="21.75" customHeight="1" x14ac:dyDescent="0.2">
      <c r="B168" s="131"/>
      <c r="C168" s="170" t="s">
        <v>375</v>
      </c>
      <c r="D168" s="170" t="s">
        <v>275</v>
      </c>
      <c r="E168" s="171" t="s">
        <v>2997</v>
      </c>
      <c r="F168" s="172" t="s">
        <v>3131</v>
      </c>
      <c r="G168" s="173" t="s">
        <v>353</v>
      </c>
      <c r="H168" s="174">
        <v>3</v>
      </c>
      <c r="I168" s="175"/>
      <c r="J168" s="176">
        <f t="shared" si="15"/>
        <v>0</v>
      </c>
      <c r="K168" s="177"/>
      <c r="L168" s="178"/>
      <c r="M168" s="179" t="s">
        <v>1</v>
      </c>
      <c r="N168" s="180" t="s">
        <v>37</v>
      </c>
      <c r="P168" s="167">
        <f t="shared" si="16"/>
        <v>0</v>
      </c>
      <c r="Q168" s="167">
        <v>0</v>
      </c>
      <c r="R168" s="167">
        <f t="shared" si="17"/>
        <v>0</v>
      </c>
      <c r="S168" s="167">
        <v>0</v>
      </c>
      <c r="T168" s="168">
        <f t="shared" si="18"/>
        <v>0</v>
      </c>
      <c r="AR168" s="169" t="s">
        <v>270</v>
      </c>
      <c r="AT168" s="169" t="s">
        <v>275</v>
      </c>
      <c r="AU168" s="169" t="s">
        <v>78</v>
      </c>
      <c r="AY168" s="13" t="s">
        <v>239</v>
      </c>
      <c r="BE168" s="97">
        <f t="shared" si="19"/>
        <v>0</v>
      </c>
      <c r="BF168" s="97">
        <f t="shared" si="20"/>
        <v>0</v>
      </c>
      <c r="BG168" s="97">
        <f t="shared" si="21"/>
        <v>0</v>
      </c>
      <c r="BH168" s="97">
        <f t="shared" si="22"/>
        <v>0</v>
      </c>
      <c r="BI168" s="97">
        <f t="shared" si="23"/>
        <v>0</v>
      </c>
      <c r="BJ168" s="13" t="s">
        <v>83</v>
      </c>
      <c r="BK168" s="97">
        <f t="shared" si="24"/>
        <v>0</v>
      </c>
      <c r="BL168" s="13" t="s">
        <v>245</v>
      </c>
      <c r="BM168" s="169" t="s">
        <v>507</v>
      </c>
    </row>
    <row r="169" spans="2:65" s="1" customFormat="1" ht="21.75" customHeight="1" x14ac:dyDescent="0.2">
      <c r="B169" s="131"/>
      <c r="C169" s="170" t="s">
        <v>379</v>
      </c>
      <c r="D169" s="170" t="s">
        <v>275</v>
      </c>
      <c r="E169" s="171" t="s">
        <v>2998</v>
      </c>
      <c r="F169" s="172" t="s">
        <v>3067</v>
      </c>
      <c r="G169" s="173" t="s">
        <v>353</v>
      </c>
      <c r="H169" s="174">
        <v>3</v>
      </c>
      <c r="I169" s="175"/>
      <c r="J169" s="176">
        <f t="shared" si="15"/>
        <v>0</v>
      </c>
      <c r="K169" s="177"/>
      <c r="L169" s="178"/>
      <c r="M169" s="179" t="s">
        <v>1</v>
      </c>
      <c r="N169" s="180" t="s">
        <v>37</v>
      </c>
      <c r="P169" s="167">
        <f t="shared" si="16"/>
        <v>0</v>
      </c>
      <c r="Q169" s="167">
        <v>0</v>
      </c>
      <c r="R169" s="167">
        <f t="shared" si="17"/>
        <v>0</v>
      </c>
      <c r="S169" s="167">
        <v>0</v>
      </c>
      <c r="T169" s="168">
        <f t="shared" si="18"/>
        <v>0</v>
      </c>
      <c r="AR169" s="169" t="s">
        <v>270</v>
      </c>
      <c r="AT169" s="169" t="s">
        <v>275</v>
      </c>
      <c r="AU169" s="169" t="s">
        <v>78</v>
      </c>
      <c r="AY169" s="13" t="s">
        <v>239</v>
      </c>
      <c r="BE169" s="97">
        <f t="shared" si="19"/>
        <v>0</v>
      </c>
      <c r="BF169" s="97">
        <f t="shared" si="20"/>
        <v>0</v>
      </c>
      <c r="BG169" s="97">
        <f t="shared" si="21"/>
        <v>0</v>
      </c>
      <c r="BH169" s="97">
        <f t="shared" si="22"/>
        <v>0</v>
      </c>
      <c r="BI169" s="97">
        <f t="shared" si="23"/>
        <v>0</v>
      </c>
      <c r="BJ169" s="13" t="s">
        <v>83</v>
      </c>
      <c r="BK169" s="97">
        <f t="shared" si="24"/>
        <v>0</v>
      </c>
      <c r="BL169" s="13" t="s">
        <v>245</v>
      </c>
      <c r="BM169" s="169" t="s">
        <v>515</v>
      </c>
    </row>
    <row r="170" spans="2:65" s="1" customFormat="1" ht="21.75" customHeight="1" x14ac:dyDescent="0.2">
      <c r="B170" s="131"/>
      <c r="C170" s="170" t="s">
        <v>383</v>
      </c>
      <c r="D170" s="170" t="s">
        <v>275</v>
      </c>
      <c r="E170" s="171" t="s">
        <v>3008</v>
      </c>
      <c r="F170" s="172" t="s">
        <v>3212</v>
      </c>
      <c r="G170" s="173" t="s">
        <v>353</v>
      </c>
      <c r="H170" s="174">
        <v>2</v>
      </c>
      <c r="I170" s="175"/>
      <c r="J170" s="176">
        <f t="shared" si="15"/>
        <v>0</v>
      </c>
      <c r="K170" s="177"/>
      <c r="L170" s="178"/>
      <c r="M170" s="179" t="s">
        <v>1</v>
      </c>
      <c r="N170" s="180" t="s">
        <v>37</v>
      </c>
      <c r="P170" s="167">
        <f t="shared" si="16"/>
        <v>0</v>
      </c>
      <c r="Q170" s="167">
        <v>0</v>
      </c>
      <c r="R170" s="167">
        <f t="shared" si="17"/>
        <v>0</v>
      </c>
      <c r="S170" s="167">
        <v>0</v>
      </c>
      <c r="T170" s="168">
        <f t="shared" si="18"/>
        <v>0</v>
      </c>
      <c r="AR170" s="169" t="s">
        <v>270</v>
      </c>
      <c r="AT170" s="169" t="s">
        <v>275</v>
      </c>
      <c r="AU170" s="169" t="s">
        <v>78</v>
      </c>
      <c r="AY170" s="13" t="s">
        <v>239</v>
      </c>
      <c r="BE170" s="97">
        <f t="shared" si="19"/>
        <v>0</v>
      </c>
      <c r="BF170" s="97">
        <f t="shared" si="20"/>
        <v>0</v>
      </c>
      <c r="BG170" s="97">
        <f t="shared" si="21"/>
        <v>0</v>
      </c>
      <c r="BH170" s="97">
        <f t="shared" si="22"/>
        <v>0</v>
      </c>
      <c r="BI170" s="97">
        <f t="shared" si="23"/>
        <v>0</v>
      </c>
      <c r="BJ170" s="13" t="s">
        <v>83</v>
      </c>
      <c r="BK170" s="97">
        <f t="shared" si="24"/>
        <v>0</v>
      </c>
      <c r="BL170" s="13" t="s">
        <v>245</v>
      </c>
      <c r="BM170" s="169" t="s">
        <v>523</v>
      </c>
    </row>
    <row r="171" spans="2:65" s="1" customFormat="1" ht="21.75" customHeight="1" x14ac:dyDescent="0.2">
      <c r="B171" s="131"/>
      <c r="C171" s="170" t="s">
        <v>387</v>
      </c>
      <c r="D171" s="170" t="s">
        <v>275</v>
      </c>
      <c r="E171" s="171" t="s">
        <v>3010</v>
      </c>
      <c r="F171" s="172" t="s">
        <v>3176</v>
      </c>
      <c r="G171" s="173" t="s">
        <v>353</v>
      </c>
      <c r="H171" s="174">
        <v>2</v>
      </c>
      <c r="I171" s="175"/>
      <c r="J171" s="176">
        <f t="shared" si="15"/>
        <v>0</v>
      </c>
      <c r="K171" s="177"/>
      <c r="L171" s="178"/>
      <c r="M171" s="179" t="s">
        <v>1</v>
      </c>
      <c r="N171" s="180" t="s">
        <v>37</v>
      </c>
      <c r="P171" s="167">
        <f t="shared" si="16"/>
        <v>0</v>
      </c>
      <c r="Q171" s="167">
        <v>0</v>
      </c>
      <c r="R171" s="167">
        <f t="shared" si="17"/>
        <v>0</v>
      </c>
      <c r="S171" s="167">
        <v>0</v>
      </c>
      <c r="T171" s="168">
        <f t="shared" si="18"/>
        <v>0</v>
      </c>
      <c r="AR171" s="169" t="s">
        <v>270</v>
      </c>
      <c r="AT171" s="169" t="s">
        <v>275</v>
      </c>
      <c r="AU171" s="169" t="s">
        <v>78</v>
      </c>
      <c r="AY171" s="13" t="s">
        <v>239</v>
      </c>
      <c r="BE171" s="97">
        <f t="shared" si="19"/>
        <v>0</v>
      </c>
      <c r="BF171" s="97">
        <f t="shared" si="20"/>
        <v>0</v>
      </c>
      <c r="BG171" s="97">
        <f t="shared" si="21"/>
        <v>0</v>
      </c>
      <c r="BH171" s="97">
        <f t="shared" si="22"/>
        <v>0</v>
      </c>
      <c r="BI171" s="97">
        <f t="shared" si="23"/>
        <v>0</v>
      </c>
      <c r="BJ171" s="13" t="s">
        <v>83</v>
      </c>
      <c r="BK171" s="97">
        <f t="shared" si="24"/>
        <v>0</v>
      </c>
      <c r="BL171" s="13" t="s">
        <v>245</v>
      </c>
      <c r="BM171" s="169" t="s">
        <v>530</v>
      </c>
    </row>
    <row r="172" spans="2:65" s="1" customFormat="1" ht="24.2" customHeight="1" x14ac:dyDescent="0.2">
      <c r="B172" s="131"/>
      <c r="C172" s="158" t="s">
        <v>391</v>
      </c>
      <c r="D172" s="158" t="s">
        <v>241</v>
      </c>
      <c r="E172" s="159" t="s">
        <v>3133</v>
      </c>
      <c r="F172" s="160" t="s">
        <v>3134</v>
      </c>
      <c r="G172" s="161" t="s">
        <v>3070</v>
      </c>
      <c r="H172" s="162">
        <v>3</v>
      </c>
      <c r="I172" s="163"/>
      <c r="J172" s="164">
        <f t="shared" si="15"/>
        <v>0</v>
      </c>
      <c r="K172" s="165"/>
      <c r="L172" s="30"/>
      <c r="M172" s="166" t="s">
        <v>1</v>
      </c>
      <c r="N172" s="130" t="s">
        <v>37</v>
      </c>
      <c r="P172" s="167">
        <f t="shared" si="16"/>
        <v>0</v>
      </c>
      <c r="Q172" s="167">
        <v>0</v>
      </c>
      <c r="R172" s="167">
        <f t="shared" si="17"/>
        <v>0</v>
      </c>
      <c r="S172" s="167">
        <v>0</v>
      </c>
      <c r="T172" s="168">
        <f t="shared" si="18"/>
        <v>0</v>
      </c>
      <c r="AR172" s="169" t="s">
        <v>245</v>
      </c>
      <c r="AT172" s="169" t="s">
        <v>241</v>
      </c>
      <c r="AU172" s="169" t="s">
        <v>78</v>
      </c>
      <c r="AY172" s="13" t="s">
        <v>239</v>
      </c>
      <c r="BE172" s="97">
        <f t="shared" si="19"/>
        <v>0</v>
      </c>
      <c r="BF172" s="97">
        <f t="shared" si="20"/>
        <v>0</v>
      </c>
      <c r="BG172" s="97">
        <f t="shared" si="21"/>
        <v>0</v>
      </c>
      <c r="BH172" s="97">
        <f t="shared" si="22"/>
        <v>0</v>
      </c>
      <c r="BI172" s="97">
        <f t="shared" si="23"/>
        <v>0</v>
      </c>
      <c r="BJ172" s="13" t="s">
        <v>83</v>
      </c>
      <c r="BK172" s="97">
        <f t="shared" si="24"/>
        <v>0</v>
      </c>
      <c r="BL172" s="13" t="s">
        <v>245</v>
      </c>
      <c r="BM172" s="169" t="s">
        <v>537</v>
      </c>
    </row>
    <row r="173" spans="2:65" s="1" customFormat="1" ht="24.2" customHeight="1" x14ac:dyDescent="0.2">
      <c r="B173" s="131"/>
      <c r="C173" s="158" t="s">
        <v>395</v>
      </c>
      <c r="D173" s="158" t="s">
        <v>241</v>
      </c>
      <c r="E173" s="159" t="s">
        <v>3068</v>
      </c>
      <c r="F173" s="160" t="s">
        <v>3069</v>
      </c>
      <c r="G173" s="161" t="s">
        <v>3070</v>
      </c>
      <c r="H173" s="162">
        <v>3</v>
      </c>
      <c r="I173" s="163"/>
      <c r="J173" s="164">
        <f t="shared" si="15"/>
        <v>0</v>
      </c>
      <c r="K173" s="165"/>
      <c r="L173" s="30"/>
      <c r="M173" s="166" t="s">
        <v>1</v>
      </c>
      <c r="N173" s="130" t="s">
        <v>37</v>
      </c>
      <c r="P173" s="167">
        <f t="shared" si="16"/>
        <v>0</v>
      </c>
      <c r="Q173" s="167">
        <v>0</v>
      </c>
      <c r="R173" s="167">
        <f t="shared" si="17"/>
        <v>0</v>
      </c>
      <c r="S173" s="167">
        <v>0</v>
      </c>
      <c r="T173" s="168">
        <f t="shared" si="18"/>
        <v>0</v>
      </c>
      <c r="AR173" s="169" t="s">
        <v>245</v>
      </c>
      <c r="AT173" s="169" t="s">
        <v>241</v>
      </c>
      <c r="AU173" s="169" t="s">
        <v>78</v>
      </c>
      <c r="AY173" s="13" t="s">
        <v>239</v>
      </c>
      <c r="BE173" s="97">
        <f t="shared" si="19"/>
        <v>0</v>
      </c>
      <c r="BF173" s="97">
        <f t="shared" si="20"/>
        <v>0</v>
      </c>
      <c r="BG173" s="97">
        <f t="shared" si="21"/>
        <v>0</v>
      </c>
      <c r="BH173" s="97">
        <f t="shared" si="22"/>
        <v>0</v>
      </c>
      <c r="BI173" s="97">
        <f t="shared" si="23"/>
        <v>0</v>
      </c>
      <c r="BJ173" s="13" t="s">
        <v>83</v>
      </c>
      <c r="BK173" s="97">
        <f t="shared" si="24"/>
        <v>0</v>
      </c>
      <c r="BL173" s="13" t="s">
        <v>245</v>
      </c>
      <c r="BM173" s="169" t="s">
        <v>544</v>
      </c>
    </row>
    <row r="174" spans="2:65" s="1" customFormat="1" ht="24.2" customHeight="1" x14ac:dyDescent="0.2">
      <c r="B174" s="131"/>
      <c r="C174" s="158" t="s">
        <v>399</v>
      </c>
      <c r="D174" s="158" t="s">
        <v>241</v>
      </c>
      <c r="E174" s="159" t="s">
        <v>3213</v>
      </c>
      <c r="F174" s="160" t="s">
        <v>3214</v>
      </c>
      <c r="G174" s="161" t="s">
        <v>3070</v>
      </c>
      <c r="H174" s="162">
        <v>2</v>
      </c>
      <c r="I174" s="163"/>
      <c r="J174" s="164">
        <f t="shared" si="15"/>
        <v>0</v>
      </c>
      <c r="K174" s="165"/>
      <c r="L174" s="30"/>
      <c r="M174" s="166" t="s">
        <v>1</v>
      </c>
      <c r="N174" s="130" t="s">
        <v>37</v>
      </c>
      <c r="P174" s="167">
        <f t="shared" si="16"/>
        <v>0</v>
      </c>
      <c r="Q174" s="167">
        <v>0</v>
      </c>
      <c r="R174" s="167">
        <f t="shared" si="17"/>
        <v>0</v>
      </c>
      <c r="S174" s="167">
        <v>0</v>
      </c>
      <c r="T174" s="168">
        <f t="shared" si="18"/>
        <v>0</v>
      </c>
      <c r="AR174" s="169" t="s">
        <v>245</v>
      </c>
      <c r="AT174" s="169" t="s">
        <v>241</v>
      </c>
      <c r="AU174" s="169" t="s">
        <v>78</v>
      </c>
      <c r="AY174" s="13" t="s">
        <v>239</v>
      </c>
      <c r="BE174" s="97">
        <f t="shared" si="19"/>
        <v>0</v>
      </c>
      <c r="BF174" s="97">
        <f t="shared" si="20"/>
        <v>0</v>
      </c>
      <c r="BG174" s="97">
        <f t="shared" si="21"/>
        <v>0</v>
      </c>
      <c r="BH174" s="97">
        <f t="shared" si="22"/>
        <v>0</v>
      </c>
      <c r="BI174" s="97">
        <f t="shared" si="23"/>
        <v>0</v>
      </c>
      <c r="BJ174" s="13" t="s">
        <v>83</v>
      </c>
      <c r="BK174" s="97">
        <f t="shared" si="24"/>
        <v>0</v>
      </c>
      <c r="BL174" s="13" t="s">
        <v>245</v>
      </c>
      <c r="BM174" s="169" t="s">
        <v>552</v>
      </c>
    </row>
    <row r="175" spans="2:65" s="1" customFormat="1" ht="24.2" customHeight="1" x14ac:dyDescent="0.2">
      <c r="B175" s="131"/>
      <c r="C175" s="158" t="s">
        <v>403</v>
      </c>
      <c r="D175" s="158" t="s">
        <v>241</v>
      </c>
      <c r="E175" s="159" t="s">
        <v>3177</v>
      </c>
      <c r="F175" s="160" t="s">
        <v>3178</v>
      </c>
      <c r="G175" s="161" t="s">
        <v>3070</v>
      </c>
      <c r="H175" s="162">
        <v>2</v>
      </c>
      <c r="I175" s="163"/>
      <c r="J175" s="164">
        <f t="shared" si="15"/>
        <v>0</v>
      </c>
      <c r="K175" s="165"/>
      <c r="L175" s="30"/>
      <c r="M175" s="166" t="s">
        <v>1</v>
      </c>
      <c r="N175" s="130" t="s">
        <v>37</v>
      </c>
      <c r="P175" s="167">
        <f t="shared" si="16"/>
        <v>0</v>
      </c>
      <c r="Q175" s="167">
        <v>0</v>
      </c>
      <c r="R175" s="167">
        <f t="shared" si="17"/>
        <v>0</v>
      </c>
      <c r="S175" s="167">
        <v>0</v>
      </c>
      <c r="T175" s="168">
        <f t="shared" si="18"/>
        <v>0</v>
      </c>
      <c r="AR175" s="169" t="s">
        <v>245</v>
      </c>
      <c r="AT175" s="169" t="s">
        <v>241</v>
      </c>
      <c r="AU175" s="169" t="s">
        <v>78</v>
      </c>
      <c r="AY175" s="13" t="s">
        <v>239</v>
      </c>
      <c r="BE175" s="97">
        <f t="shared" si="19"/>
        <v>0</v>
      </c>
      <c r="BF175" s="97">
        <f t="shared" si="20"/>
        <v>0</v>
      </c>
      <c r="BG175" s="97">
        <f t="shared" si="21"/>
        <v>0</v>
      </c>
      <c r="BH175" s="97">
        <f t="shared" si="22"/>
        <v>0</v>
      </c>
      <c r="BI175" s="97">
        <f t="shared" si="23"/>
        <v>0</v>
      </c>
      <c r="BJ175" s="13" t="s">
        <v>83</v>
      </c>
      <c r="BK175" s="97">
        <f t="shared" si="24"/>
        <v>0</v>
      </c>
      <c r="BL175" s="13" t="s">
        <v>245</v>
      </c>
      <c r="BM175" s="169" t="s">
        <v>560</v>
      </c>
    </row>
    <row r="176" spans="2:65" s="1" customFormat="1" ht="16.5" customHeight="1" x14ac:dyDescent="0.2">
      <c r="B176" s="131"/>
      <c r="C176" s="170" t="s">
        <v>407</v>
      </c>
      <c r="D176" s="170" t="s">
        <v>275</v>
      </c>
      <c r="E176" s="171" t="s">
        <v>3014</v>
      </c>
      <c r="F176" s="172" t="s">
        <v>3137</v>
      </c>
      <c r="G176" s="173" t="s">
        <v>353</v>
      </c>
      <c r="H176" s="174">
        <v>3</v>
      </c>
      <c r="I176" s="175"/>
      <c r="J176" s="176">
        <f t="shared" si="15"/>
        <v>0</v>
      </c>
      <c r="K176" s="177"/>
      <c r="L176" s="178"/>
      <c r="M176" s="179" t="s">
        <v>1</v>
      </c>
      <c r="N176" s="180" t="s">
        <v>37</v>
      </c>
      <c r="P176" s="167">
        <f t="shared" si="16"/>
        <v>0</v>
      </c>
      <c r="Q176" s="167">
        <v>0</v>
      </c>
      <c r="R176" s="167">
        <f t="shared" si="17"/>
        <v>0</v>
      </c>
      <c r="S176" s="167">
        <v>0</v>
      </c>
      <c r="T176" s="168">
        <f t="shared" si="18"/>
        <v>0</v>
      </c>
      <c r="AR176" s="169" t="s">
        <v>270</v>
      </c>
      <c r="AT176" s="169" t="s">
        <v>275</v>
      </c>
      <c r="AU176" s="169" t="s">
        <v>78</v>
      </c>
      <c r="AY176" s="13" t="s">
        <v>239</v>
      </c>
      <c r="BE176" s="97">
        <f t="shared" si="19"/>
        <v>0</v>
      </c>
      <c r="BF176" s="97">
        <f t="shared" si="20"/>
        <v>0</v>
      </c>
      <c r="BG176" s="97">
        <f t="shared" si="21"/>
        <v>0</v>
      </c>
      <c r="BH176" s="97">
        <f t="shared" si="22"/>
        <v>0</v>
      </c>
      <c r="BI176" s="97">
        <f t="shared" si="23"/>
        <v>0</v>
      </c>
      <c r="BJ176" s="13" t="s">
        <v>83</v>
      </c>
      <c r="BK176" s="97">
        <f t="shared" si="24"/>
        <v>0</v>
      </c>
      <c r="BL176" s="13" t="s">
        <v>245</v>
      </c>
      <c r="BM176" s="169" t="s">
        <v>568</v>
      </c>
    </row>
    <row r="177" spans="2:65" s="1" customFormat="1" ht="16.5" customHeight="1" x14ac:dyDescent="0.2">
      <c r="B177" s="131"/>
      <c r="C177" s="170" t="s">
        <v>411</v>
      </c>
      <c r="D177" s="170" t="s">
        <v>275</v>
      </c>
      <c r="E177" s="171" t="s">
        <v>3015</v>
      </c>
      <c r="F177" s="172" t="s">
        <v>3071</v>
      </c>
      <c r="G177" s="173" t="s">
        <v>353</v>
      </c>
      <c r="H177" s="174">
        <v>1</v>
      </c>
      <c r="I177" s="175"/>
      <c r="J177" s="176">
        <f t="shared" si="15"/>
        <v>0</v>
      </c>
      <c r="K177" s="177"/>
      <c r="L177" s="178"/>
      <c r="M177" s="179" t="s">
        <v>1</v>
      </c>
      <c r="N177" s="180" t="s">
        <v>37</v>
      </c>
      <c r="P177" s="167">
        <f t="shared" si="16"/>
        <v>0</v>
      </c>
      <c r="Q177" s="167">
        <v>0</v>
      </c>
      <c r="R177" s="167">
        <f t="shared" si="17"/>
        <v>0</v>
      </c>
      <c r="S177" s="167">
        <v>0</v>
      </c>
      <c r="T177" s="168">
        <f t="shared" si="18"/>
        <v>0</v>
      </c>
      <c r="AR177" s="169" t="s">
        <v>270</v>
      </c>
      <c r="AT177" s="169" t="s">
        <v>275</v>
      </c>
      <c r="AU177" s="169" t="s">
        <v>78</v>
      </c>
      <c r="AY177" s="13" t="s">
        <v>239</v>
      </c>
      <c r="BE177" s="97">
        <f t="shared" si="19"/>
        <v>0</v>
      </c>
      <c r="BF177" s="97">
        <f t="shared" si="20"/>
        <v>0</v>
      </c>
      <c r="BG177" s="97">
        <f t="shared" si="21"/>
        <v>0</v>
      </c>
      <c r="BH177" s="97">
        <f t="shared" si="22"/>
        <v>0</v>
      </c>
      <c r="BI177" s="97">
        <f t="shared" si="23"/>
        <v>0</v>
      </c>
      <c r="BJ177" s="13" t="s">
        <v>83</v>
      </c>
      <c r="BK177" s="97">
        <f t="shared" si="24"/>
        <v>0</v>
      </c>
      <c r="BL177" s="13" t="s">
        <v>245</v>
      </c>
      <c r="BM177" s="169" t="s">
        <v>576</v>
      </c>
    </row>
    <row r="178" spans="2:65" s="1" customFormat="1" ht="21.75" customHeight="1" x14ac:dyDescent="0.2">
      <c r="B178" s="131"/>
      <c r="C178" s="158" t="s">
        <v>415</v>
      </c>
      <c r="D178" s="158" t="s">
        <v>241</v>
      </c>
      <c r="E178" s="159" t="s">
        <v>3138</v>
      </c>
      <c r="F178" s="160" t="s">
        <v>3139</v>
      </c>
      <c r="G178" s="161" t="s">
        <v>3070</v>
      </c>
      <c r="H178" s="162">
        <v>3</v>
      </c>
      <c r="I178" s="163"/>
      <c r="J178" s="164">
        <f t="shared" si="15"/>
        <v>0</v>
      </c>
      <c r="K178" s="165"/>
      <c r="L178" s="30"/>
      <c r="M178" s="166" t="s">
        <v>1</v>
      </c>
      <c r="N178" s="130" t="s">
        <v>37</v>
      </c>
      <c r="P178" s="167">
        <f t="shared" si="16"/>
        <v>0</v>
      </c>
      <c r="Q178" s="167">
        <v>0</v>
      </c>
      <c r="R178" s="167">
        <f t="shared" si="17"/>
        <v>0</v>
      </c>
      <c r="S178" s="167">
        <v>0</v>
      </c>
      <c r="T178" s="168">
        <f t="shared" si="18"/>
        <v>0</v>
      </c>
      <c r="AR178" s="169" t="s">
        <v>245</v>
      </c>
      <c r="AT178" s="169" t="s">
        <v>241</v>
      </c>
      <c r="AU178" s="169" t="s">
        <v>78</v>
      </c>
      <c r="AY178" s="13" t="s">
        <v>239</v>
      </c>
      <c r="BE178" s="97">
        <f t="shared" si="19"/>
        <v>0</v>
      </c>
      <c r="BF178" s="97">
        <f t="shared" si="20"/>
        <v>0</v>
      </c>
      <c r="BG178" s="97">
        <f t="shared" si="21"/>
        <v>0</v>
      </c>
      <c r="BH178" s="97">
        <f t="shared" si="22"/>
        <v>0</v>
      </c>
      <c r="BI178" s="97">
        <f t="shared" si="23"/>
        <v>0</v>
      </c>
      <c r="BJ178" s="13" t="s">
        <v>83</v>
      </c>
      <c r="BK178" s="97">
        <f t="shared" si="24"/>
        <v>0</v>
      </c>
      <c r="BL178" s="13" t="s">
        <v>245</v>
      </c>
      <c r="BM178" s="169" t="s">
        <v>584</v>
      </c>
    </row>
    <row r="179" spans="2:65" s="1" customFormat="1" ht="21.75" customHeight="1" x14ac:dyDescent="0.2">
      <c r="B179" s="131"/>
      <c r="C179" s="158" t="s">
        <v>419</v>
      </c>
      <c r="D179" s="158" t="s">
        <v>241</v>
      </c>
      <c r="E179" s="159" t="s">
        <v>3072</v>
      </c>
      <c r="F179" s="160" t="s">
        <v>3073</v>
      </c>
      <c r="G179" s="161" t="s">
        <v>3070</v>
      </c>
      <c r="H179" s="162">
        <v>1</v>
      </c>
      <c r="I179" s="163"/>
      <c r="J179" s="164">
        <f t="shared" ref="J179:J195" si="25">ROUND(I179*H179,2)</f>
        <v>0</v>
      </c>
      <c r="K179" s="165"/>
      <c r="L179" s="30"/>
      <c r="M179" s="166" t="s">
        <v>1</v>
      </c>
      <c r="N179" s="130" t="s">
        <v>37</v>
      </c>
      <c r="P179" s="167">
        <f t="shared" ref="P179:P195" si="26">O179*H179</f>
        <v>0</v>
      </c>
      <c r="Q179" s="167">
        <v>0</v>
      </c>
      <c r="R179" s="167">
        <f t="shared" ref="R179:R195" si="27">Q179*H179</f>
        <v>0</v>
      </c>
      <c r="S179" s="167">
        <v>0</v>
      </c>
      <c r="T179" s="168">
        <f t="shared" ref="T179:T195" si="28">S179*H179</f>
        <v>0</v>
      </c>
      <c r="AR179" s="169" t="s">
        <v>245</v>
      </c>
      <c r="AT179" s="169" t="s">
        <v>241</v>
      </c>
      <c r="AU179" s="169" t="s">
        <v>78</v>
      </c>
      <c r="AY179" s="13" t="s">
        <v>239</v>
      </c>
      <c r="BE179" s="97">
        <f t="shared" ref="BE179:BE195" si="29">IF(N179="základná",J179,0)</f>
        <v>0</v>
      </c>
      <c r="BF179" s="97">
        <f t="shared" ref="BF179:BF195" si="30">IF(N179="znížená",J179,0)</f>
        <v>0</v>
      </c>
      <c r="BG179" s="97">
        <f t="shared" ref="BG179:BG195" si="31">IF(N179="zákl. prenesená",J179,0)</f>
        <v>0</v>
      </c>
      <c r="BH179" s="97">
        <f t="shared" ref="BH179:BH195" si="32">IF(N179="zníž. prenesená",J179,0)</f>
        <v>0</v>
      </c>
      <c r="BI179" s="97">
        <f t="shared" ref="BI179:BI195" si="33">IF(N179="nulová",J179,0)</f>
        <v>0</v>
      </c>
      <c r="BJ179" s="13" t="s">
        <v>83</v>
      </c>
      <c r="BK179" s="97">
        <f t="shared" ref="BK179:BK195" si="34">ROUND(I179*H179,2)</f>
        <v>0</v>
      </c>
      <c r="BL179" s="13" t="s">
        <v>245</v>
      </c>
      <c r="BM179" s="169" t="s">
        <v>592</v>
      </c>
    </row>
    <row r="180" spans="2:65" s="1" customFormat="1" ht="16.5" customHeight="1" x14ac:dyDescent="0.2">
      <c r="B180" s="131"/>
      <c r="C180" s="170" t="s">
        <v>423</v>
      </c>
      <c r="D180" s="170" t="s">
        <v>275</v>
      </c>
      <c r="E180" s="171" t="s">
        <v>3016</v>
      </c>
      <c r="F180" s="172" t="s">
        <v>3140</v>
      </c>
      <c r="G180" s="173" t="s">
        <v>353</v>
      </c>
      <c r="H180" s="174">
        <v>1</v>
      </c>
      <c r="I180" s="175"/>
      <c r="J180" s="176">
        <f t="shared" si="25"/>
        <v>0</v>
      </c>
      <c r="K180" s="177"/>
      <c r="L180" s="178"/>
      <c r="M180" s="179" t="s">
        <v>1</v>
      </c>
      <c r="N180" s="180" t="s">
        <v>37</v>
      </c>
      <c r="P180" s="167">
        <f t="shared" si="26"/>
        <v>0</v>
      </c>
      <c r="Q180" s="167">
        <v>0</v>
      </c>
      <c r="R180" s="167">
        <f t="shared" si="27"/>
        <v>0</v>
      </c>
      <c r="S180" s="167">
        <v>0</v>
      </c>
      <c r="T180" s="168">
        <f t="shared" si="28"/>
        <v>0</v>
      </c>
      <c r="AR180" s="169" t="s">
        <v>270</v>
      </c>
      <c r="AT180" s="169" t="s">
        <v>275</v>
      </c>
      <c r="AU180" s="169" t="s">
        <v>78</v>
      </c>
      <c r="AY180" s="13" t="s">
        <v>239</v>
      </c>
      <c r="BE180" s="97">
        <f t="shared" si="29"/>
        <v>0</v>
      </c>
      <c r="BF180" s="97">
        <f t="shared" si="30"/>
        <v>0</v>
      </c>
      <c r="BG180" s="97">
        <f t="shared" si="31"/>
        <v>0</v>
      </c>
      <c r="BH180" s="97">
        <f t="shared" si="32"/>
        <v>0</v>
      </c>
      <c r="BI180" s="97">
        <f t="shared" si="33"/>
        <v>0</v>
      </c>
      <c r="BJ180" s="13" t="s">
        <v>83</v>
      </c>
      <c r="BK180" s="97">
        <f t="shared" si="34"/>
        <v>0</v>
      </c>
      <c r="BL180" s="13" t="s">
        <v>245</v>
      </c>
      <c r="BM180" s="169" t="s">
        <v>600</v>
      </c>
    </row>
    <row r="181" spans="2:65" s="1" customFormat="1" ht="16.5" customHeight="1" x14ac:dyDescent="0.2">
      <c r="B181" s="131"/>
      <c r="C181" s="170" t="s">
        <v>427</v>
      </c>
      <c r="D181" s="170" t="s">
        <v>275</v>
      </c>
      <c r="E181" s="171" t="s">
        <v>3161</v>
      </c>
      <c r="F181" s="172" t="s">
        <v>3215</v>
      </c>
      <c r="G181" s="173" t="s">
        <v>353</v>
      </c>
      <c r="H181" s="174">
        <v>1</v>
      </c>
      <c r="I181" s="175"/>
      <c r="J181" s="176">
        <f t="shared" si="25"/>
        <v>0</v>
      </c>
      <c r="K181" s="177"/>
      <c r="L181" s="178"/>
      <c r="M181" s="179" t="s">
        <v>1</v>
      </c>
      <c r="N181" s="180" t="s">
        <v>37</v>
      </c>
      <c r="P181" s="167">
        <f t="shared" si="26"/>
        <v>0</v>
      </c>
      <c r="Q181" s="167">
        <v>0</v>
      </c>
      <c r="R181" s="167">
        <f t="shared" si="27"/>
        <v>0</v>
      </c>
      <c r="S181" s="167">
        <v>0</v>
      </c>
      <c r="T181" s="168">
        <f t="shared" si="28"/>
        <v>0</v>
      </c>
      <c r="AR181" s="169" t="s">
        <v>270</v>
      </c>
      <c r="AT181" s="169" t="s">
        <v>275</v>
      </c>
      <c r="AU181" s="169" t="s">
        <v>78</v>
      </c>
      <c r="AY181" s="13" t="s">
        <v>239</v>
      </c>
      <c r="BE181" s="97">
        <f t="shared" si="29"/>
        <v>0</v>
      </c>
      <c r="BF181" s="97">
        <f t="shared" si="30"/>
        <v>0</v>
      </c>
      <c r="BG181" s="97">
        <f t="shared" si="31"/>
        <v>0</v>
      </c>
      <c r="BH181" s="97">
        <f t="shared" si="32"/>
        <v>0</v>
      </c>
      <c r="BI181" s="97">
        <f t="shared" si="33"/>
        <v>0</v>
      </c>
      <c r="BJ181" s="13" t="s">
        <v>83</v>
      </c>
      <c r="BK181" s="97">
        <f t="shared" si="34"/>
        <v>0</v>
      </c>
      <c r="BL181" s="13" t="s">
        <v>245</v>
      </c>
      <c r="BM181" s="169" t="s">
        <v>608</v>
      </c>
    </row>
    <row r="182" spans="2:65" s="1" customFormat="1" ht="16.5" customHeight="1" x14ac:dyDescent="0.2">
      <c r="B182" s="131"/>
      <c r="C182" s="170" t="s">
        <v>431</v>
      </c>
      <c r="D182" s="170" t="s">
        <v>275</v>
      </c>
      <c r="E182" s="171" t="s">
        <v>3162</v>
      </c>
      <c r="F182" s="172" t="s">
        <v>3179</v>
      </c>
      <c r="G182" s="173" t="s">
        <v>353</v>
      </c>
      <c r="H182" s="174">
        <v>1</v>
      </c>
      <c r="I182" s="175"/>
      <c r="J182" s="176">
        <f t="shared" si="25"/>
        <v>0</v>
      </c>
      <c r="K182" s="177"/>
      <c r="L182" s="178"/>
      <c r="M182" s="179" t="s">
        <v>1</v>
      </c>
      <c r="N182" s="180" t="s">
        <v>37</v>
      </c>
      <c r="P182" s="167">
        <f t="shared" si="26"/>
        <v>0</v>
      </c>
      <c r="Q182" s="167">
        <v>0</v>
      </c>
      <c r="R182" s="167">
        <f t="shared" si="27"/>
        <v>0</v>
      </c>
      <c r="S182" s="167">
        <v>0</v>
      </c>
      <c r="T182" s="168">
        <f t="shared" si="28"/>
        <v>0</v>
      </c>
      <c r="AR182" s="169" t="s">
        <v>270</v>
      </c>
      <c r="AT182" s="169" t="s">
        <v>275</v>
      </c>
      <c r="AU182" s="169" t="s">
        <v>78</v>
      </c>
      <c r="AY182" s="13" t="s">
        <v>239</v>
      </c>
      <c r="BE182" s="97">
        <f t="shared" si="29"/>
        <v>0</v>
      </c>
      <c r="BF182" s="97">
        <f t="shared" si="30"/>
        <v>0</v>
      </c>
      <c r="BG182" s="97">
        <f t="shared" si="31"/>
        <v>0</v>
      </c>
      <c r="BH182" s="97">
        <f t="shared" si="32"/>
        <v>0</v>
      </c>
      <c r="BI182" s="97">
        <f t="shared" si="33"/>
        <v>0</v>
      </c>
      <c r="BJ182" s="13" t="s">
        <v>83</v>
      </c>
      <c r="BK182" s="97">
        <f t="shared" si="34"/>
        <v>0</v>
      </c>
      <c r="BL182" s="13" t="s">
        <v>245</v>
      </c>
      <c r="BM182" s="169" t="s">
        <v>616</v>
      </c>
    </row>
    <row r="183" spans="2:65" s="1" customFormat="1" ht="16.5" customHeight="1" x14ac:dyDescent="0.2">
      <c r="B183" s="131"/>
      <c r="C183" s="158" t="s">
        <v>435</v>
      </c>
      <c r="D183" s="158" t="s">
        <v>241</v>
      </c>
      <c r="E183" s="159" t="s">
        <v>3142</v>
      </c>
      <c r="F183" s="160" t="s">
        <v>3143</v>
      </c>
      <c r="G183" s="161" t="s">
        <v>3070</v>
      </c>
      <c r="H183" s="162">
        <v>1</v>
      </c>
      <c r="I183" s="163"/>
      <c r="J183" s="164">
        <f t="shared" si="25"/>
        <v>0</v>
      </c>
      <c r="K183" s="165"/>
      <c r="L183" s="30"/>
      <c r="M183" s="166" t="s">
        <v>1</v>
      </c>
      <c r="N183" s="130" t="s">
        <v>37</v>
      </c>
      <c r="P183" s="167">
        <f t="shared" si="26"/>
        <v>0</v>
      </c>
      <c r="Q183" s="167">
        <v>0</v>
      </c>
      <c r="R183" s="167">
        <f t="shared" si="27"/>
        <v>0</v>
      </c>
      <c r="S183" s="167">
        <v>0</v>
      </c>
      <c r="T183" s="168">
        <f t="shared" si="28"/>
        <v>0</v>
      </c>
      <c r="AR183" s="169" t="s">
        <v>245</v>
      </c>
      <c r="AT183" s="169" t="s">
        <v>241</v>
      </c>
      <c r="AU183" s="169" t="s">
        <v>78</v>
      </c>
      <c r="AY183" s="13" t="s">
        <v>239</v>
      </c>
      <c r="BE183" s="97">
        <f t="shared" si="29"/>
        <v>0</v>
      </c>
      <c r="BF183" s="97">
        <f t="shared" si="30"/>
        <v>0</v>
      </c>
      <c r="BG183" s="97">
        <f t="shared" si="31"/>
        <v>0</v>
      </c>
      <c r="BH183" s="97">
        <f t="shared" si="32"/>
        <v>0</v>
      </c>
      <c r="BI183" s="97">
        <f t="shared" si="33"/>
        <v>0</v>
      </c>
      <c r="BJ183" s="13" t="s">
        <v>83</v>
      </c>
      <c r="BK183" s="97">
        <f t="shared" si="34"/>
        <v>0</v>
      </c>
      <c r="BL183" s="13" t="s">
        <v>245</v>
      </c>
      <c r="BM183" s="169" t="s">
        <v>624</v>
      </c>
    </row>
    <row r="184" spans="2:65" s="1" customFormat="1" ht="16.5" customHeight="1" x14ac:dyDescent="0.2">
      <c r="B184" s="131"/>
      <c r="C184" s="158" t="s">
        <v>439</v>
      </c>
      <c r="D184" s="158" t="s">
        <v>241</v>
      </c>
      <c r="E184" s="159" t="s">
        <v>3216</v>
      </c>
      <c r="F184" s="160" t="s">
        <v>3217</v>
      </c>
      <c r="G184" s="161" t="s">
        <v>3070</v>
      </c>
      <c r="H184" s="162">
        <v>1</v>
      </c>
      <c r="I184" s="163"/>
      <c r="J184" s="164">
        <f t="shared" si="25"/>
        <v>0</v>
      </c>
      <c r="K184" s="165"/>
      <c r="L184" s="30"/>
      <c r="M184" s="166" t="s">
        <v>1</v>
      </c>
      <c r="N184" s="130" t="s">
        <v>37</v>
      </c>
      <c r="P184" s="167">
        <f t="shared" si="26"/>
        <v>0</v>
      </c>
      <c r="Q184" s="167">
        <v>0</v>
      </c>
      <c r="R184" s="167">
        <f t="shared" si="27"/>
        <v>0</v>
      </c>
      <c r="S184" s="167">
        <v>0</v>
      </c>
      <c r="T184" s="168">
        <f t="shared" si="28"/>
        <v>0</v>
      </c>
      <c r="AR184" s="169" t="s">
        <v>245</v>
      </c>
      <c r="AT184" s="169" t="s">
        <v>241</v>
      </c>
      <c r="AU184" s="169" t="s">
        <v>78</v>
      </c>
      <c r="AY184" s="13" t="s">
        <v>239</v>
      </c>
      <c r="BE184" s="97">
        <f t="shared" si="29"/>
        <v>0</v>
      </c>
      <c r="BF184" s="97">
        <f t="shared" si="30"/>
        <v>0</v>
      </c>
      <c r="BG184" s="97">
        <f t="shared" si="31"/>
        <v>0</v>
      </c>
      <c r="BH184" s="97">
        <f t="shared" si="32"/>
        <v>0</v>
      </c>
      <c r="BI184" s="97">
        <f t="shared" si="33"/>
        <v>0</v>
      </c>
      <c r="BJ184" s="13" t="s">
        <v>83</v>
      </c>
      <c r="BK184" s="97">
        <f t="shared" si="34"/>
        <v>0</v>
      </c>
      <c r="BL184" s="13" t="s">
        <v>245</v>
      </c>
      <c r="BM184" s="169" t="s">
        <v>632</v>
      </c>
    </row>
    <row r="185" spans="2:65" s="1" customFormat="1" ht="16.5" customHeight="1" x14ac:dyDescent="0.2">
      <c r="B185" s="131"/>
      <c r="C185" s="158" t="s">
        <v>443</v>
      </c>
      <c r="D185" s="158" t="s">
        <v>241</v>
      </c>
      <c r="E185" s="159" t="s">
        <v>3180</v>
      </c>
      <c r="F185" s="160" t="s">
        <v>3181</v>
      </c>
      <c r="G185" s="161" t="s">
        <v>3070</v>
      </c>
      <c r="H185" s="162">
        <v>1</v>
      </c>
      <c r="I185" s="163"/>
      <c r="J185" s="164">
        <f t="shared" si="25"/>
        <v>0</v>
      </c>
      <c r="K185" s="165"/>
      <c r="L185" s="30"/>
      <c r="M185" s="166" t="s">
        <v>1</v>
      </c>
      <c r="N185" s="130" t="s">
        <v>37</v>
      </c>
      <c r="P185" s="167">
        <f t="shared" si="26"/>
        <v>0</v>
      </c>
      <c r="Q185" s="167">
        <v>0</v>
      </c>
      <c r="R185" s="167">
        <f t="shared" si="27"/>
        <v>0</v>
      </c>
      <c r="S185" s="167">
        <v>0</v>
      </c>
      <c r="T185" s="168">
        <f t="shared" si="28"/>
        <v>0</v>
      </c>
      <c r="AR185" s="169" t="s">
        <v>245</v>
      </c>
      <c r="AT185" s="169" t="s">
        <v>241</v>
      </c>
      <c r="AU185" s="169" t="s">
        <v>78</v>
      </c>
      <c r="AY185" s="13" t="s">
        <v>239</v>
      </c>
      <c r="BE185" s="97">
        <f t="shared" si="29"/>
        <v>0</v>
      </c>
      <c r="BF185" s="97">
        <f t="shared" si="30"/>
        <v>0</v>
      </c>
      <c r="BG185" s="97">
        <f t="shared" si="31"/>
        <v>0</v>
      </c>
      <c r="BH185" s="97">
        <f t="shared" si="32"/>
        <v>0</v>
      </c>
      <c r="BI185" s="97">
        <f t="shared" si="33"/>
        <v>0</v>
      </c>
      <c r="BJ185" s="13" t="s">
        <v>83</v>
      </c>
      <c r="BK185" s="97">
        <f t="shared" si="34"/>
        <v>0</v>
      </c>
      <c r="BL185" s="13" t="s">
        <v>245</v>
      </c>
      <c r="BM185" s="169" t="s">
        <v>640</v>
      </c>
    </row>
    <row r="186" spans="2:65" s="1" customFormat="1" ht="16.5" customHeight="1" x14ac:dyDescent="0.2">
      <c r="B186" s="131"/>
      <c r="C186" s="158" t="s">
        <v>447</v>
      </c>
      <c r="D186" s="158" t="s">
        <v>241</v>
      </c>
      <c r="E186" s="159" t="s">
        <v>3074</v>
      </c>
      <c r="F186" s="160" t="s">
        <v>3075</v>
      </c>
      <c r="G186" s="161" t="s">
        <v>353</v>
      </c>
      <c r="H186" s="162">
        <v>47</v>
      </c>
      <c r="I186" s="163"/>
      <c r="J186" s="164">
        <f t="shared" si="25"/>
        <v>0</v>
      </c>
      <c r="K186" s="165"/>
      <c r="L186" s="30"/>
      <c r="M186" s="166" t="s">
        <v>1</v>
      </c>
      <c r="N186" s="130" t="s">
        <v>37</v>
      </c>
      <c r="P186" s="167">
        <f t="shared" si="26"/>
        <v>0</v>
      </c>
      <c r="Q186" s="167">
        <v>0</v>
      </c>
      <c r="R186" s="167">
        <f t="shared" si="27"/>
        <v>0</v>
      </c>
      <c r="S186" s="167">
        <v>0</v>
      </c>
      <c r="T186" s="168">
        <f t="shared" si="28"/>
        <v>0</v>
      </c>
      <c r="AR186" s="169" t="s">
        <v>245</v>
      </c>
      <c r="AT186" s="169" t="s">
        <v>241</v>
      </c>
      <c r="AU186" s="169" t="s">
        <v>78</v>
      </c>
      <c r="AY186" s="13" t="s">
        <v>239</v>
      </c>
      <c r="BE186" s="97">
        <f t="shared" si="29"/>
        <v>0</v>
      </c>
      <c r="BF186" s="97">
        <f t="shared" si="30"/>
        <v>0</v>
      </c>
      <c r="BG186" s="97">
        <f t="shared" si="31"/>
        <v>0</v>
      </c>
      <c r="BH186" s="97">
        <f t="shared" si="32"/>
        <v>0</v>
      </c>
      <c r="BI186" s="97">
        <f t="shared" si="33"/>
        <v>0</v>
      </c>
      <c r="BJ186" s="13" t="s">
        <v>83</v>
      </c>
      <c r="BK186" s="97">
        <f t="shared" si="34"/>
        <v>0</v>
      </c>
      <c r="BL186" s="13" t="s">
        <v>245</v>
      </c>
      <c r="BM186" s="169" t="s">
        <v>648</v>
      </c>
    </row>
    <row r="187" spans="2:65" s="1" customFormat="1" ht="16.5" customHeight="1" x14ac:dyDescent="0.2">
      <c r="B187" s="131"/>
      <c r="C187" s="158" t="s">
        <v>451</v>
      </c>
      <c r="D187" s="158" t="s">
        <v>241</v>
      </c>
      <c r="E187" s="159" t="s">
        <v>3076</v>
      </c>
      <c r="F187" s="160" t="s">
        <v>3077</v>
      </c>
      <c r="G187" s="161" t="s">
        <v>3070</v>
      </c>
      <c r="H187" s="162">
        <v>2</v>
      </c>
      <c r="I187" s="163"/>
      <c r="J187" s="164">
        <f t="shared" si="25"/>
        <v>0</v>
      </c>
      <c r="K187" s="165"/>
      <c r="L187" s="30"/>
      <c r="M187" s="166" t="s">
        <v>1</v>
      </c>
      <c r="N187" s="130" t="s">
        <v>37</v>
      </c>
      <c r="P187" s="167">
        <f t="shared" si="26"/>
        <v>0</v>
      </c>
      <c r="Q187" s="167">
        <v>0</v>
      </c>
      <c r="R187" s="167">
        <f t="shared" si="27"/>
        <v>0</v>
      </c>
      <c r="S187" s="167">
        <v>0</v>
      </c>
      <c r="T187" s="168">
        <f t="shared" si="28"/>
        <v>0</v>
      </c>
      <c r="AR187" s="169" t="s">
        <v>245</v>
      </c>
      <c r="AT187" s="169" t="s">
        <v>241</v>
      </c>
      <c r="AU187" s="169" t="s">
        <v>78</v>
      </c>
      <c r="AY187" s="13" t="s">
        <v>239</v>
      </c>
      <c r="BE187" s="97">
        <f t="shared" si="29"/>
        <v>0</v>
      </c>
      <c r="BF187" s="97">
        <f t="shared" si="30"/>
        <v>0</v>
      </c>
      <c r="BG187" s="97">
        <f t="shared" si="31"/>
        <v>0</v>
      </c>
      <c r="BH187" s="97">
        <f t="shared" si="32"/>
        <v>0</v>
      </c>
      <c r="BI187" s="97">
        <f t="shared" si="33"/>
        <v>0</v>
      </c>
      <c r="BJ187" s="13" t="s">
        <v>83</v>
      </c>
      <c r="BK187" s="97">
        <f t="shared" si="34"/>
        <v>0</v>
      </c>
      <c r="BL187" s="13" t="s">
        <v>245</v>
      </c>
      <c r="BM187" s="169" t="s">
        <v>656</v>
      </c>
    </row>
    <row r="188" spans="2:65" s="1" customFormat="1" ht="16.5" customHeight="1" x14ac:dyDescent="0.2">
      <c r="B188" s="131"/>
      <c r="C188" s="170" t="s">
        <v>455</v>
      </c>
      <c r="D188" s="170" t="s">
        <v>275</v>
      </c>
      <c r="E188" s="171" t="s">
        <v>3164</v>
      </c>
      <c r="F188" s="172" t="s">
        <v>3146</v>
      </c>
      <c r="G188" s="173" t="s">
        <v>353</v>
      </c>
      <c r="H188" s="174">
        <v>2</v>
      </c>
      <c r="I188" s="175"/>
      <c r="J188" s="176">
        <f t="shared" si="25"/>
        <v>0</v>
      </c>
      <c r="K188" s="177"/>
      <c r="L188" s="178"/>
      <c r="M188" s="179" t="s">
        <v>1</v>
      </c>
      <c r="N188" s="180" t="s">
        <v>37</v>
      </c>
      <c r="P188" s="167">
        <f t="shared" si="26"/>
        <v>0</v>
      </c>
      <c r="Q188" s="167">
        <v>0</v>
      </c>
      <c r="R188" s="167">
        <f t="shared" si="27"/>
        <v>0</v>
      </c>
      <c r="S188" s="167">
        <v>0</v>
      </c>
      <c r="T188" s="168">
        <f t="shared" si="28"/>
        <v>0</v>
      </c>
      <c r="AR188" s="169" t="s">
        <v>270</v>
      </c>
      <c r="AT188" s="169" t="s">
        <v>275</v>
      </c>
      <c r="AU188" s="169" t="s">
        <v>78</v>
      </c>
      <c r="AY188" s="13" t="s">
        <v>239</v>
      </c>
      <c r="BE188" s="97">
        <f t="shared" si="29"/>
        <v>0</v>
      </c>
      <c r="BF188" s="97">
        <f t="shared" si="30"/>
        <v>0</v>
      </c>
      <c r="BG188" s="97">
        <f t="shared" si="31"/>
        <v>0</v>
      </c>
      <c r="BH188" s="97">
        <f t="shared" si="32"/>
        <v>0</v>
      </c>
      <c r="BI188" s="97">
        <f t="shared" si="33"/>
        <v>0</v>
      </c>
      <c r="BJ188" s="13" t="s">
        <v>83</v>
      </c>
      <c r="BK188" s="97">
        <f t="shared" si="34"/>
        <v>0</v>
      </c>
      <c r="BL188" s="13" t="s">
        <v>245</v>
      </c>
      <c r="BM188" s="169" t="s">
        <v>664</v>
      </c>
    </row>
    <row r="189" spans="2:65" s="1" customFormat="1" ht="16.5" customHeight="1" x14ac:dyDescent="0.2">
      <c r="B189" s="131"/>
      <c r="C189" s="170" t="s">
        <v>459</v>
      </c>
      <c r="D189" s="170" t="s">
        <v>275</v>
      </c>
      <c r="E189" s="171" t="s">
        <v>3166</v>
      </c>
      <c r="F189" s="172" t="s">
        <v>3147</v>
      </c>
      <c r="G189" s="173" t="s">
        <v>353</v>
      </c>
      <c r="H189" s="174">
        <v>1</v>
      </c>
      <c r="I189" s="175"/>
      <c r="J189" s="176">
        <f t="shared" si="25"/>
        <v>0</v>
      </c>
      <c r="K189" s="177"/>
      <c r="L189" s="178"/>
      <c r="M189" s="179" t="s">
        <v>1</v>
      </c>
      <c r="N189" s="180" t="s">
        <v>37</v>
      </c>
      <c r="P189" s="167">
        <f t="shared" si="26"/>
        <v>0</v>
      </c>
      <c r="Q189" s="167">
        <v>0</v>
      </c>
      <c r="R189" s="167">
        <f t="shared" si="27"/>
        <v>0</v>
      </c>
      <c r="S189" s="167">
        <v>0</v>
      </c>
      <c r="T189" s="168">
        <f t="shared" si="28"/>
        <v>0</v>
      </c>
      <c r="AR189" s="169" t="s">
        <v>270</v>
      </c>
      <c r="AT189" s="169" t="s">
        <v>275</v>
      </c>
      <c r="AU189" s="169" t="s">
        <v>78</v>
      </c>
      <c r="AY189" s="13" t="s">
        <v>239</v>
      </c>
      <c r="BE189" s="97">
        <f t="shared" si="29"/>
        <v>0</v>
      </c>
      <c r="BF189" s="97">
        <f t="shared" si="30"/>
        <v>0</v>
      </c>
      <c r="BG189" s="97">
        <f t="shared" si="31"/>
        <v>0</v>
      </c>
      <c r="BH189" s="97">
        <f t="shared" si="32"/>
        <v>0</v>
      </c>
      <c r="BI189" s="97">
        <f t="shared" si="33"/>
        <v>0</v>
      </c>
      <c r="BJ189" s="13" t="s">
        <v>83</v>
      </c>
      <c r="BK189" s="97">
        <f t="shared" si="34"/>
        <v>0</v>
      </c>
      <c r="BL189" s="13" t="s">
        <v>245</v>
      </c>
      <c r="BM189" s="169" t="s">
        <v>672</v>
      </c>
    </row>
    <row r="190" spans="2:65" s="1" customFormat="1" ht="16.5" customHeight="1" x14ac:dyDescent="0.2">
      <c r="B190" s="131"/>
      <c r="C190" s="158" t="s">
        <v>463</v>
      </c>
      <c r="D190" s="158" t="s">
        <v>241</v>
      </c>
      <c r="E190" s="159" t="s">
        <v>3148</v>
      </c>
      <c r="F190" s="160" t="s">
        <v>3149</v>
      </c>
      <c r="G190" s="161" t="s">
        <v>353</v>
      </c>
      <c r="H190" s="162">
        <v>2</v>
      </c>
      <c r="I190" s="163"/>
      <c r="J190" s="164">
        <f t="shared" si="25"/>
        <v>0</v>
      </c>
      <c r="K190" s="165"/>
      <c r="L190" s="30"/>
      <c r="M190" s="166" t="s">
        <v>1</v>
      </c>
      <c r="N190" s="130" t="s">
        <v>37</v>
      </c>
      <c r="P190" s="167">
        <f t="shared" si="26"/>
        <v>0</v>
      </c>
      <c r="Q190" s="167">
        <v>0</v>
      </c>
      <c r="R190" s="167">
        <f t="shared" si="27"/>
        <v>0</v>
      </c>
      <c r="S190" s="167">
        <v>0</v>
      </c>
      <c r="T190" s="168">
        <f t="shared" si="28"/>
        <v>0</v>
      </c>
      <c r="AR190" s="169" t="s">
        <v>245</v>
      </c>
      <c r="AT190" s="169" t="s">
        <v>241</v>
      </c>
      <c r="AU190" s="169" t="s">
        <v>78</v>
      </c>
      <c r="AY190" s="13" t="s">
        <v>239</v>
      </c>
      <c r="BE190" s="97">
        <f t="shared" si="29"/>
        <v>0</v>
      </c>
      <c r="BF190" s="97">
        <f t="shared" si="30"/>
        <v>0</v>
      </c>
      <c r="BG190" s="97">
        <f t="shared" si="31"/>
        <v>0</v>
      </c>
      <c r="BH190" s="97">
        <f t="shared" si="32"/>
        <v>0</v>
      </c>
      <c r="BI190" s="97">
        <f t="shared" si="33"/>
        <v>0</v>
      </c>
      <c r="BJ190" s="13" t="s">
        <v>83</v>
      </c>
      <c r="BK190" s="97">
        <f t="shared" si="34"/>
        <v>0</v>
      </c>
      <c r="BL190" s="13" t="s">
        <v>245</v>
      </c>
      <c r="BM190" s="169" t="s">
        <v>680</v>
      </c>
    </row>
    <row r="191" spans="2:65" s="1" customFormat="1" ht="16.5" customHeight="1" x14ac:dyDescent="0.2">
      <c r="B191" s="131"/>
      <c r="C191" s="158" t="s">
        <v>467</v>
      </c>
      <c r="D191" s="158" t="s">
        <v>241</v>
      </c>
      <c r="E191" s="159" t="s">
        <v>3150</v>
      </c>
      <c r="F191" s="160" t="s">
        <v>3151</v>
      </c>
      <c r="G191" s="161" t="s">
        <v>353</v>
      </c>
      <c r="H191" s="162">
        <v>1</v>
      </c>
      <c r="I191" s="163"/>
      <c r="J191" s="164">
        <f t="shared" si="25"/>
        <v>0</v>
      </c>
      <c r="K191" s="165"/>
      <c r="L191" s="30"/>
      <c r="M191" s="166" t="s">
        <v>1</v>
      </c>
      <c r="N191" s="130" t="s">
        <v>37</v>
      </c>
      <c r="P191" s="167">
        <f t="shared" si="26"/>
        <v>0</v>
      </c>
      <c r="Q191" s="167">
        <v>0</v>
      </c>
      <c r="R191" s="167">
        <f t="shared" si="27"/>
        <v>0</v>
      </c>
      <c r="S191" s="167">
        <v>0</v>
      </c>
      <c r="T191" s="168">
        <f t="shared" si="28"/>
        <v>0</v>
      </c>
      <c r="AR191" s="169" t="s">
        <v>245</v>
      </c>
      <c r="AT191" s="169" t="s">
        <v>241</v>
      </c>
      <c r="AU191" s="169" t="s">
        <v>78</v>
      </c>
      <c r="AY191" s="13" t="s">
        <v>239</v>
      </c>
      <c r="BE191" s="97">
        <f t="shared" si="29"/>
        <v>0</v>
      </c>
      <c r="BF191" s="97">
        <f t="shared" si="30"/>
        <v>0</v>
      </c>
      <c r="BG191" s="97">
        <f t="shared" si="31"/>
        <v>0</v>
      </c>
      <c r="BH191" s="97">
        <f t="shared" si="32"/>
        <v>0</v>
      </c>
      <c r="BI191" s="97">
        <f t="shared" si="33"/>
        <v>0</v>
      </c>
      <c r="BJ191" s="13" t="s">
        <v>83</v>
      </c>
      <c r="BK191" s="97">
        <f t="shared" si="34"/>
        <v>0</v>
      </c>
      <c r="BL191" s="13" t="s">
        <v>245</v>
      </c>
      <c r="BM191" s="169" t="s">
        <v>688</v>
      </c>
    </row>
    <row r="192" spans="2:65" s="1" customFormat="1" ht="16.5" customHeight="1" x14ac:dyDescent="0.2">
      <c r="B192" s="131"/>
      <c r="C192" s="158" t="s">
        <v>471</v>
      </c>
      <c r="D192" s="158" t="s">
        <v>241</v>
      </c>
      <c r="E192" s="159" t="s">
        <v>3078</v>
      </c>
      <c r="F192" s="160" t="s">
        <v>3079</v>
      </c>
      <c r="G192" s="161" t="s">
        <v>331</v>
      </c>
      <c r="H192" s="162">
        <v>160</v>
      </c>
      <c r="I192" s="163"/>
      <c r="J192" s="164">
        <f t="shared" si="25"/>
        <v>0</v>
      </c>
      <c r="K192" s="165"/>
      <c r="L192" s="30"/>
      <c r="M192" s="166" t="s">
        <v>1</v>
      </c>
      <c r="N192" s="130" t="s">
        <v>37</v>
      </c>
      <c r="P192" s="167">
        <f t="shared" si="26"/>
        <v>0</v>
      </c>
      <c r="Q192" s="167">
        <v>0</v>
      </c>
      <c r="R192" s="167">
        <f t="shared" si="27"/>
        <v>0</v>
      </c>
      <c r="S192" s="167">
        <v>0</v>
      </c>
      <c r="T192" s="168">
        <f t="shared" si="28"/>
        <v>0</v>
      </c>
      <c r="AR192" s="169" t="s">
        <v>245</v>
      </c>
      <c r="AT192" s="169" t="s">
        <v>241</v>
      </c>
      <c r="AU192" s="169" t="s">
        <v>78</v>
      </c>
      <c r="AY192" s="13" t="s">
        <v>239</v>
      </c>
      <c r="BE192" s="97">
        <f t="shared" si="29"/>
        <v>0</v>
      </c>
      <c r="BF192" s="97">
        <f t="shared" si="30"/>
        <v>0</v>
      </c>
      <c r="BG192" s="97">
        <f t="shared" si="31"/>
        <v>0</v>
      </c>
      <c r="BH192" s="97">
        <f t="shared" si="32"/>
        <v>0</v>
      </c>
      <c r="BI192" s="97">
        <f t="shared" si="33"/>
        <v>0</v>
      </c>
      <c r="BJ192" s="13" t="s">
        <v>83</v>
      </c>
      <c r="BK192" s="97">
        <f t="shared" si="34"/>
        <v>0</v>
      </c>
      <c r="BL192" s="13" t="s">
        <v>245</v>
      </c>
      <c r="BM192" s="169" t="s">
        <v>696</v>
      </c>
    </row>
    <row r="193" spans="2:65" s="1" customFormat="1" ht="24.2" customHeight="1" x14ac:dyDescent="0.2">
      <c r="B193" s="131"/>
      <c r="C193" s="158" t="s">
        <v>475</v>
      </c>
      <c r="D193" s="158" t="s">
        <v>241</v>
      </c>
      <c r="E193" s="159" t="s">
        <v>3080</v>
      </c>
      <c r="F193" s="160" t="s">
        <v>3081</v>
      </c>
      <c r="G193" s="161" t="s">
        <v>331</v>
      </c>
      <c r="H193" s="162">
        <v>160</v>
      </c>
      <c r="I193" s="163"/>
      <c r="J193" s="164">
        <f t="shared" si="25"/>
        <v>0</v>
      </c>
      <c r="K193" s="165"/>
      <c r="L193" s="30"/>
      <c r="M193" s="166" t="s">
        <v>1</v>
      </c>
      <c r="N193" s="130" t="s">
        <v>37</v>
      </c>
      <c r="P193" s="167">
        <f t="shared" si="26"/>
        <v>0</v>
      </c>
      <c r="Q193" s="167">
        <v>0</v>
      </c>
      <c r="R193" s="167">
        <f t="shared" si="27"/>
        <v>0</v>
      </c>
      <c r="S193" s="167">
        <v>0</v>
      </c>
      <c r="T193" s="168">
        <f t="shared" si="28"/>
        <v>0</v>
      </c>
      <c r="AR193" s="169" t="s">
        <v>245</v>
      </c>
      <c r="AT193" s="169" t="s">
        <v>241</v>
      </c>
      <c r="AU193" s="169" t="s">
        <v>78</v>
      </c>
      <c r="AY193" s="13" t="s">
        <v>239</v>
      </c>
      <c r="BE193" s="97">
        <f t="shared" si="29"/>
        <v>0</v>
      </c>
      <c r="BF193" s="97">
        <f t="shared" si="30"/>
        <v>0</v>
      </c>
      <c r="BG193" s="97">
        <f t="shared" si="31"/>
        <v>0</v>
      </c>
      <c r="BH193" s="97">
        <f t="shared" si="32"/>
        <v>0</v>
      </c>
      <c r="BI193" s="97">
        <f t="shared" si="33"/>
        <v>0</v>
      </c>
      <c r="BJ193" s="13" t="s">
        <v>83</v>
      </c>
      <c r="BK193" s="97">
        <f t="shared" si="34"/>
        <v>0</v>
      </c>
      <c r="BL193" s="13" t="s">
        <v>245</v>
      </c>
      <c r="BM193" s="169" t="s">
        <v>704</v>
      </c>
    </row>
    <row r="194" spans="2:65" s="1" customFormat="1" ht="24.2" customHeight="1" x14ac:dyDescent="0.2">
      <c r="B194" s="131"/>
      <c r="C194" s="158" t="s">
        <v>479</v>
      </c>
      <c r="D194" s="158" t="s">
        <v>241</v>
      </c>
      <c r="E194" s="159" t="s">
        <v>3084</v>
      </c>
      <c r="F194" s="160" t="s">
        <v>3085</v>
      </c>
      <c r="G194" s="161" t="s">
        <v>1082</v>
      </c>
      <c r="H194" s="199">
        <v>0.7</v>
      </c>
      <c r="I194" s="163"/>
      <c r="J194" s="164">
        <f t="shared" si="25"/>
        <v>0</v>
      </c>
      <c r="K194" s="165"/>
      <c r="L194" s="30"/>
      <c r="M194" s="166" t="s">
        <v>1</v>
      </c>
      <c r="N194" s="130" t="s">
        <v>37</v>
      </c>
      <c r="P194" s="167">
        <f t="shared" si="26"/>
        <v>0</v>
      </c>
      <c r="Q194" s="167">
        <v>0</v>
      </c>
      <c r="R194" s="167">
        <f t="shared" si="27"/>
        <v>0</v>
      </c>
      <c r="S194" s="167">
        <v>0</v>
      </c>
      <c r="T194" s="168">
        <f t="shared" si="28"/>
        <v>0</v>
      </c>
      <c r="AR194" s="169" t="s">
        <v>245</v>
      </c>
      <c r="AT194" s="169" t="s">
        <v>241</v>
      </c>
      <c r="AU194" s="169" t="s">
        <v>78</v>
      </c>
      <c r="AY194" s="13" t="s">
        <v>239</v>
      </c>
      <c r="BE194" s="97">
        <f t="shared" si="29"/>
        <v>0</v>
      </c>
      <c r="BF194" s="97">
        <f t="shared" si="30"/>
        <v>0</v>
      </c>
      <c r="BG194" s="97">
        <f t="shared" si="31"/>
        <v>0</v>
      </c>
      <c r="BH194" s="97">
        <f t="shared" si="32"/>
        <v>0</v>
      </c>
      <c r="BI194" s="97">
        <f t="shared" si="33"/>
        <v>0</v>
      </c>
      <c r="BJ194" s="13" t="s">
        <v>83</v>
      </c>
      <c r="BK194" s="97">
        <f t="shared" si="34"/>
        <v>0</v>
      </c>
      <c r="BL194" s="13" t="s">
        <v>245</v>
      </c>
      <c r="BM194" s="169" t="s">
        <v>712</v>
      </c>
    </row>
    <row r="195" spans="2:65" s="1" customFormat="1" ht="24.2" customHeight="1" x14ac:dyDescent="0.2">
      <c r="B195" s="131"/>
      <c r="C195" s="158" t="s">
        <v>483</v>
      </c>
      <c r="D195" s="158" t="s">
        <v>241</v>
      </c>
      <c r="E195" s="159" t="s">
        <v>3086</v>
      </c>
      <c r="F195" s="160" t="s">
        <v>2870</v>
      </c>
      <c r="G195" s="161" t="s">
        <v>1082</v>
      </c>
      <c r="H195" s="199">
        <v>0.75</v>
      </c>
      <c r="I195" s="163"/>
      <c r="J195" s="164">
        <f t="shared" si="25"/>
        <v>0</v>
      </c>
      <c r="K195" s="165"/>
      <c r="L195" s="30"/>
      <c r="M195" s="166" t="s">
        <v>1</v>
      </c>
      <c r="N195" s="130" t="s">
        <v>37</v>
      </c>
      <c r="P195" s="167">
        <f t="shared" si="26"/>
        <v>0</v>
      </c>
      <c r="Q195" s="167">
        <v>0</v>
      </c>
      <c r="R195" s="167">
        <f t="shared" si="27"/>
        <v>0</v>
      </c>
      <c r="S195" s="167">
        <v>0</v>
      </c>
      <c r="T195" s="168">
        <f t="shared" si="28"/>
        <v>0</v>
      </c>
      <c r="AR195" s="169" t="s">
        <v>245</v>
      </c>
      <c r="AT195" s="169" t="s">
        <v>241</v>
      </c>
      <c r="AU195" s="169" t="s">
        <v>78</v>
      </c>
      <c r="AY195" s="13" t="s">
        <v>239</v>
      </c>
      <c r="BE195" s="97">
        <f t="shared" si="29"/>
        <v>0</v>
      </c>
      <c r="BF195" s="97">
        <f t="shared" si="30"/>
        <v>0</v>
      </c>
      <c r="BG195" s="97">
        <f t="shared" si="31"/>
        <v>0</v>
      </c>
      <c r="BH195" s="97">
        <f t="shared" si="32"/>
        <v>0</v>
      </c>
      <c r="BI195" s="97">
        <f t="shared" si="33"/>
        <v>0</v>
      </c>
      <c r="BJ195" s="13" t="s">
        <v>83</v>
      </c>
      <c r="BK195" s="97">
        <f t="shared" si="34"/>
        <v>0</v>
      </c>
      <c r="BL195" s="13" t="s">
        <v>245</v>
      </c>
      <c r="BM195" s="169" t="s">
        <v>720</v>
      </c>
    </row>
    <row r="196" spans="2:65" s="11" customFormat="1" ht="25.9" customHeight="1" x14ac:dyDescent="0.2">
      <c r="B196" s="146"/>
      <c r="D196" s="147" t="s">
        <v>70</v>
      </c>
      <c r="E196" s="148" t="s">
        <v>3112</v>
      </c>
      <c r="F196" s="148" t="s">
        <v>2872</v>
      </c>
      <c r="I196" s="149"/>
      <c r="J196" s="150">
        <f>BK196</f>
        <v>0</v>
      </c>
      <c r="L196" s="146"/>
      <c r="M196" s="151"/>
      <c r="P196" s="152">
        <f>SUM(P197:P216)</f>
        <v>0</v>
      </c>
      <c r="R196" s="152">
        <f>SUM(R197:R216)</f>
        <v>0</v>
      </c>
      <c r="T196" s="153">
        <f>SUM(T197:T216)</f>
        <v>0</v>
      </c>
      <c r="AR196" s="147" t="s">
        <v>78</v>
      </c>
      <c r="AT196" s="154" t="s">
        <v>70</v>
      </c>
      <c r="AU196" s="154" t="s">
        <v>71</v>
      </c>
      <c r="AY196" s="147" t="s">
        <v>239</v>
      </c>
      <c r="BK196" s="155">
        <f>SUM(BK197:BK216)</f>
        <v>0</v>
      </c>
    </row>
    <row r="197" spans="2:65" s="1" customFormat="1" ht="24.2" customHeight="1" x14ac:dyDescent="0.2">
      <c r="B197" s="131"/>
      <c r="C197" s="170" t="s">
        <v>487</v>
      </c>
      <c r="D197" s="170" t="s">
        <v>275</v>
      </c>
      <c r="E197" s="171" t="s">
        <v>3222</v>
      </c>
      <c r="F197" s="172" t="s">
        <v>3218</v>
      </c>
      <c r="G197" s="173" t="s">
        <v>353</v>
      </c>
      <c r="H197" s="174">
        <v>1</v>
      </c>
      <c r="I197" s="175"/>
      <c r="J197" s="176">
        <f t="shared" ref="J197:J216" si="35">ROUND(I197*H197,2)</f>
        <v>0</v>
      </c>
      <c r="K197" s="177"/>
      <c r="L197" s="178"/>
      <c r="M197" s="179" t="s">
        <v>1</v>
      </c>
      <c r="N197" s="180" t="s">
        <v>37</v>
      </c>
      <c r="P197" s="167">
        <f t="shared" ref="P197:P216" si="36">O197*H197</f>
        <v>0</v>
      </c>
      <c r="Q197" s="167">
        <v>0</v>
      </c>
      <c r="R197" s="167">
        <f t="shared" ref="R197:R216" si="37">Q197*H197</f>
        <v>0</v>
      </c>
      <c r="S197" s="167">
        <v>0</v>
      </c>
      <c r="T197" s="168">
        <f t="shared" ref="T197:T216" si="38">S197*H197</f>
        <v>0</v>
      </c>
      <c r="AR197" s="169" t="s">
        <v>270</v>
      </c>
      <c r="AT197" s="169" t="s">
        <v>275</v>
      </c>
      <c r="AU197" s="169" t="s">
        <v>78</v>
      </c>
      <c r="AY197" s="13" t="s">
        <v>239</v>
      </c>
      <c r="BE197" s="97">
        <f t="shared" ref="BE197:BE216" si="39">IF(N197="základná",J197,0)</f>
        <v>0</v>
      </c>
      <c r="BF197" s="97">
        <f t="shared" ref="BF197:BF216" si="40">IF(N197="znížená",J197,0)</f>
        <v>0</v>
      </c>
      <c r="BG197" s="97">
        <f t="shared" ref="BG197:BG216" si="41">IF(N197="zákl. prenesená",J197,0)</f>
        <v>0</v>
      </c>
      <c r="BH197" s="97">
        <f t="shared" ref="BH197:BH216" si="42">IF(N197="zníž. prenesená",J197,0)</f>
        <v>0</v>
      </c>
      <c r="BI197" s="97">
        <f t="shared" ref="BI197:BI216" si="43">IF(N197="nulová",J197,0)</f>
        <v>0</v>
      </c>
      <c r="BJ197" s="13" t="s">
        <v>83</v>
      </c>
      <c r="BK197" s="97">
        <f t="shared" ref="BK197:BK216" si="44">ROUND(I197*H197,2)</f>
        <v>0</v>
      </c>
      <c r="BL197" s="13" t="s">
        <v>245</v>
      </c>
      <c r="BM197" s="169" t="s">
        <v>728</v>
      </c>
    </row>
    <row r="198" spans="2:65" s="1" customFormat="1" ht="24.2" customHeight="1" x14ac:dyDescent="0.2">
      <c r="B198" s="131"/>
      <c r="C198" s="158" t="s">
        <v>491</v>
      </c>
      <c r="D198" s="158" t="s">
        <v>241</v>
      </c>
      <c r="E198" s="159" t="s">
        <v>3153</v>
      </c>
      <c r="F198" s="160" t="s">
        <v>3154</v>
      </c>
      <c r="G198" s="161" t="s">
        <v>353</v>
      </c>
      <c r="H198" s="162">
        <v>1</v>
      </c>
      <c r="I198" s="163"/>
      <c r="J198" s="164">
        <f t="shared" si="35"/>
        <v>0</v>
      </c>
      <c r="K198" s="165"/>
      <c r="L198" s="30"/>
      <c r="M198" s="166" t="s">
        <v>1</v>
      </c>
      <c r="N198" s="130" t="s">
        <v>37</v>
      </c>
      <c r="P198" s="167">
        <f t="shared" si="36"/>
        <v>0</v>
      </c>
      <c r="Q198" s="167">
        <v>0</v>
      </c>
      <c r="R198" s="167">
        <f t="shared" si="37"/>
        <v>0</v>
      </c>
      <c r="S198" s="167">
        <v>0</v>
      </c>
      <c r="T198" s="168">
        <f t="shared" si="38"/>
        <v>0</v>
      </c>
      <c r="AR198" s="169" t="s">
        <v>245</v>
      </c>
      <c r="AT198" s="169" t="s">
        <v>241</v>
      </c>
      <c r="AU198" s="169" t="s">
        <v>78</v>
      </c>
      <c r="AY198" s="13" t="s">
        <v>239</v>
      </c>
      <c r="BE198" s="97">
        <f t="shared" si="39"/>
        <v>0</v>
      </c>
      <c r="BF198" s="97">
        <f t="shared" si="40"/>
        <v>0</v>
      </c>
      <c r="BG198" s="97">
        <f t="shared" si="41"/>
        <v>0</v>
      </c>
      <c r="BH198" s="97">
        <f t="shared" si="42"/>
        <v>0</v>
      </c>
      <c r="BI198" s="97">
        <f t="shared" si="43"/>
        <v>0</v>
      </c>
      <c r="BJ198" s="13" t="s">
        <v>83</v>
      </c>
      <c r="BK198" s="97">
        <f t="shared" si="44"/>
        <v>0</v>
      </c>
      <c r="BL198" s="13" t="s">
        <v>245</v>
      </c>
      <c r="BM198" s="169" t="s">
        <v>736</v>
      </c>
    </row>
    <row r="199" spans="2:65" s="1" customFormat="1" ht="24.2" customHeight="1" x14ac:dyDescent="0.2">
      <c r="B199" s="131"/>
      <c r="C199" s="170" t="s">
        <v>495</v>
      </c>
      <c r="D199" s="170" t="s">
        <v>275</v>
      </c>
      <c r="E199" s="171" t="s">
        <v>3223</v>
      </c>
      <c r="F199" s="172" t="s">
        <v>3219</v>
      </c>
      <c r="G199" s="173" t="s">
        <v>3156</v>
      </c>
      <c r="H199" s="174">
        <v>3</v>
      </c>
      <c r="I199" s="175"/>
      <c r="J199" s="176">
        <f t="shared" si="35"/>
        <v>0</v>
      </c>
      <c r="K199" s="177"/>
      <c r="L199" s="178"/>
      <c r="M199" s="179" t="s">
        <v>1</v>
      </c>
      <c r="N199" s="180" t="s">
        <v>37</v>
      </c>
      <c r="P199" s="167">
        <f t="shared" si="36"/>
        <v>0</v>
      </c>
      <c r="Q199" s="167">
        <v>0</v>
      </c>
      <c r="R199" s="167">
        <f t="shared" si="37"/>
        <v>0</v>
      </c>
      <c r="S199" s="167">
        <v>0</v>
      </c>
      <c r="T199" s="168">
        <f t="shared" si="38"/>
        <v>0</v>
      </c>
      <c r="AR199" s="169" t="s">
        <v>270</v>
      </c>
      <c r="AT199" s="169" t="s">
        <v>275</v>
      </c>
      <c r="AU199" s="169" t="s">
        <v>78</v>
      </c>
      <c r="AY199" s="13" t="s">
        <v>239</v>
      </c>
      <c r="BE199" s="97">
        <f t="shared" si="39"/>
        <v>0</v>
      </c>
      <c r="BF199" s="97">
        <f t="shared" si="40"/>
        <v>0</v>
      </c>
      <c r="BG199" s="97">
        <f t="shared" si="41"/>
        <v>0</v>
      </c>
      <c r="BH199" s="97">
        <f t="shared" si="42"/>
        <v>0</v>
      </c>
      <c r="BI199" s="97">
        <f t="shared" si="43"/>
        <v>0</v>
      </c>
      <c r="BJ199" s="13" t="s">
        <v>83</v>
      </c>
      <c r="BK199" s="97">
        <f t="shared" si="44"/>
        <v>0</v>
      </c>
      <c r="BL199" s="13" t="s">
        <v>245</v>
      </c>
      <c r="BM199" s="169" t="s">
        <v>744</v>
      </c>
    </row>
    <row r="200" spans="2:65" s="1" customFormat="1" ht="24.2" customHeight="1" x14ac:dyDescent="0.2">
      <c r="B200" s="131"/>
      <c r="C200" s="170" t="s">
        <v>499</v>
      </c>
      <c r="D200" s="170" t="s">
        <v>275</v>
      </c>
      <c r="E200" s="171" t="s">
        <v>3224</v>
      </c>
      <c r="F200" s="172" t="s">
        <v>3220</v>
      </c>
      <c r="G200" s="173" t="s">
        <v>3156</v>
      </c>
      <c r="H200" s="174">
        <v>1</v>
      </c>
      <c r="I200" s="175"/>
      <c r="J200" s="176">
        <f t="shared" si="35"/>
        <v>0</v>
      </c>
      <c r="K200" s="177"/>
      <c r="L200" s="178"/>
      <c r="M200" s="179" t="s">
        <v>1</v>
      </c>
      <c r="N200" s="180" t="s">
        <v>37</v>
      </c>
      <c r="P200" s="167">
        <f t="shared" si="36"/>
        <v>0</v>
      </c>
      <c r="Q200" s="167">
        <v>0</v>
      </c>
      <c r="R200" s="167">
        <f t="shared" si="37"/>
        <v>0</v>
      </c>
      <c r="S200" s="167">
        <v>0</v>
      </c>
      <c r="T200" s="168">
        <f t="shared" si="38"/>
        <v>0</v>
      </c>
      <c r="AR200" s="169" t="s">
        <v>270</v>
      </c>
      <c r="AT200" s="169" t="s">
        <v>275</v>
      </c>
      <c r="AU200" s="169" t="s">
        <v>78</v>
      </c>
      <c r="AY200" s="13" t="s">
        <v>239</v>
      </c>
      <c r="BE200" s="97">
        <f t="shared" si="39"/>
        <v>0</v>
      </c>
      <c r="BF200" s="97">
        <f t="shared" si="40"/>
        <v>0</v>
      </c>
      <c r="BG200" s="97">
        <f t="shared" si="41"/>
        <v>0</v>
      </c>
      <c r="BH200" s="97">
        <f t="shared" si="42"/>
        <v>0</v>
      </c>
      <c r="BI200" s="97">
        <f t="shared" si="43"/>
        <v>0</v>
      </c>
      <c r="BJ200" s="13" t="s">
        <v>83</v>
      </c>
      <c r="BK200" s="97">
        <f t="shared" si="44"/>
        <v>0</v>
      </c>
      <c r="BL200" s="13" t="s">
        <v>245</v>
      </c>
      <c r="BM200" s="169" t="s">
        <v>752</v>
      </c>
    </row>
    <row r="201" spans="2:65" s="1" customFormat="1" ht="24.2" customHeight="1" x14ac:dyDescent="0.2">
      <c r="B201" s="131"/>
      <c r="C201" s="170" t="s">
        <v>503</v>
      </c>
      <c r="D201" s="170" t="s">
        <v>275</v>
      </c>
      <c r="E201" s="171" t="s">
        <v>3225</v>
      </c>
      <c r="F201" s="172" t="s">
        <v>3221</v>
      </c>
      <c r="G201" s="173" t="s">
        <v>3156</v>
      </c>
      <c r="H201" s="174">
        <v>2</v>
      </c>
      <c r="I201" s="175"/>
      <c r="J201" s="176">
        <f t="shared" si="35"/>
        <v>0</v>
      </c>
      <c r="K201" s="177"/>
      <c r="L201" s="178"/>
      <c r="M201" s="179" t="s">
        <v>1</v>
      </c>
      <c r="N201" s="180" t="s">
        <v>37</v>
      </c>
      <c r="P201" s="167">
        <f t="shared" si="36"/>
        <v>0</v>
      </c>
      <c r="Q201" s="167">
        <v>0</v>
      </c>
      <c r="R201" s="167">
        <f t="shared" si="37"/>
        <v>0</v>
      </c>
      <c r="S201" s="167">
        <v>0</v>
      </c>
      <c r="T201" s="168">
        <f t="shared" si="38"/>
        <v>0</v>
      </c>
      <c r="AR201" s="169" t="s">
        <v>270</v>
      </c>
      <c r="AT201" s="169" t="s">
        <v>275</v>
      </c>
      <c r="AU201" s="169" t="s">
        <v>78</v>
      </c>
      <c r="AY201" s="13" t="s">
        <v>239</v>
      </c>
      <c r="BE201" s="97">
        <f t="shared" si="39"/>
        <v>0</v>
      </c>
      <c r="BF201" s="97">
        <f t="shared" si="40"/>
        <v>0</v>
      </c>
      <c r="BG201" s="97">
        <f t="shared" si="41"/>
        <v>0</v>
      </c>
      <c r="BH201" s="97">
        <f t="shared" si="42"/>
        <v>0</v>
      </c>
      <c r="BI201" s="97">
        <f t="shared" si="43"/>
        <v>0</v>
      </c>
      <c r="BJ201" s="13" t="s">
        <v>83</v>
      </c>
      <c r="BK201" s="97">
        <f t="shared" si="44"/>
        <v>0</v>
      </c>
      <c r="BL201" s="13" t="s">
        <v>245</v>
      </c>
      <c r="BM201" s="169" t="s">
        <v>760</v>
      </c>
    </row>
    <row r="202" spans="2:65" s="1" customFormat="1" ht="24.2" customHeight="1" x14ac:dyDescent="0.2">
      <c r="B202" s="131"/>
      <c r="C202" s="158" t="s">
        <v>507</v>
      </c>
      <c r="D202" s="158" t="s">
        <v>241</v>
      </c>
      <c r="E202" s="159" t="s">
        <v>3158</v>
      </c>
      <c r="F202" s="160" t="s">
        <v>3159</v>
      </c>
      <c r="G202" s="161" t="s">
        <v>3156</v>
      </c>
      <c r="H202" s="162">
        <v>6</v>
      </c>
      <c r="I202" s="163"/>
      <c r="J202" s="164">
        <f t="shared" si="35"/>
        <v>0</v>
      </c>
      <c r="K202" s="165"/>
      <c r="L202" s="30"/>
      <c r="M202" s="166" t="s">
        <v>1</v>
      </c>
      <c r="N202" s="130" t="s">
        <v>37</v>
      </c>
      <c r="P202" s="167">
        <f t="shared" si="36"/>
        <v>0</v>
      </c>
      <c r="Q202" s="167">
        <v>0</v>
      </c>
      <c r="R202" s="167">
        <f t="shared" si="37"/>
        <v>0</v>
      </c>
      <c r="S202" s="167">
        <v>0</v>
      </c>
      <c r="T202" s="168">
        <f t="shared" si="38"/>
        <v>0</v>
      </c>
      <c r="AR202" s="169" t="s">
        <v>245</v>
      </c>
      <c r="AT202" s="169" t="s">
        <v>241</v>
      </c>
      <c r="AU202" s="169" t="s">
        <v>78</v>
      </c>
      <c r="AY202" s="13" t="s">
        <v>239</v>
      </c>
      <c r="BE202" s="97">
        <f t="shared" si="39"/>
        <v>0</v>
      </c>
      <c r="BF202" s="97">
        <f t="shared" si="40"/>
        <v>0</v>
      </c>
      <c r="BG202" s="97">
        <f t="shared" si="41"/>
        <v>0</v>
      </c>
      <c r="BH202" s="97">
        <f t="shared" si="42"/>
        <v>0</v>
      </c>
      <c r="BI202" s="97">
        <f t="shared" si="43"/>
        <v>0</v>
      </c>
      <c r="BJ202" s="13" t="s">
        <v>83</v>
      </c>
      <c r="BK202" s="97">
        <f t="shared" si="44"/>
        <v>0</v>
      </c>
      <c r="BL202" s="13" t="s">
        <v>245</v>
      </c>
      <c r="BM202" s="169" t="s">
        <v>768</v>
      </c>
    </row>
    <row r="203" spans="2:65" s="1" customFormat="1" ht="24.2" customHeight="1" x14ac:dyDescent="0.2">
      <c r="B203" s="131"/>
      <c r="C203" s="170" t="s">
        <v>511</v>
      </c>
      <c r="D203" s="170" t="s">
        <v>275</v>
      </c>
      <c r="E203" s="171" t="s">
        <v>3226</v>
      </c>
      <c r="F203" s="172" t="s">
        <v>3160</v>
      </c>
      <c r="G203" s="173" t="s">
        <v>353</v>
      </c>
      <c r="H203" s="174">
        <v>12</v>
      </c>
      <c r="I203" s="175"/>
      <c r="J203" s="176">
        <f t="shared" si="35"/>
        <v>0</v>
      </c>
      <c r="K203" s="177"/>
      <c r="L203" s="178"/>
      <c r="M203" s="179" t="s">
        <v>1</v>
      </c>
      <c r="N203" s="180" t="s">
        <v>37</v>
      </c>
      <c r="P203" s="167">
        <f t="shared" si="36"/>
        <v>0</v>
      </c>
      <c r="Q203" s="167">
        <v>0</v>
      </c>
      <c r="R203" s="167">
        <f t="shared" si="37"/>
        <v>0</v>
      </c>
      <c r="S203" s="167">
        <v>0</v>
      </c>
      <c r="T203" s="168">
        <f t="shared" si="38"/>
        <v>0</v>
      </c>
      <c r="AR203" s="169" t="s">
        <v>270</v>
      </c>
      <c r="AT203" s="169" t="s">
        <v>275</v>
      </c>
      <c r="AU203" s="169" t="s">
        <v>78</v>
      </c>
      <c r="AY203" s="13" t="s">
        <v>239</v>
      </c>
      <c r="BE203" s="97">
        <f t="shared" si="39"/>
        <v>0</v>
      </c>
      <c r="BF203" s="97">
        <f t="shared" si="40"/>
        <v>0</v>
      </c>
      <c r="BG203" s="97">
        <f t="shared" si="41"/>
        <v>0</v>
      </c>
      <c r="BH203" s="97">
        <f t="shared" si="42"/>
        <v>0</v>
      </c>
      <c r="BI203" s="97">
        <f t="shared" si="43"/>
        <v>0</v>
      </c>
      <c r="BJ203" s="13" t="s">
        <v>83</v>
      </c>
      <c r="BK203" s="97">
        <f t="shared" si="44"/>
        <v>0</v>
      </c>
      <c r="BL203" s="13" t="s">
        <v>245</v>
      </c>
      <c r="BM203" s="169" t="s">
        <v>776</v>
      </c>
    </row>
    <row r="204" spans="2:65" s="1" customFormat="1" ht="16.5" customHeight="1" x14ac:dyDescent="0.2">
      <c r="B204" s="131"/>
      <c r="C204" s="170" t="s">
        <v>515</v>
      </c>
      <c r="D204" s="170" t="s">
        <v>275</v>
      </c>
      <c r="E204" s="171" t="s">
        <v>3228</v>
      </c>
      <c r="F204" s="172" t="s">
        <v>3088</v>
      </c>
      <c r="G204" s="173" t="s">
        <v>353</v>
      </c>
      <c r="H204" s="174">
        <v>21</v>
      </c>
      <c r="I204" s="175"/>
      <c r="J204" s="176">
        <f t="shared" si="35"/>
        <v>0</v>
      </c>
      <c r="K204" s="177"/>
      <c r="L204" s="178"/>
      <c r="M204" s="179" t="s">
        <v>1</v>
      </c>
      <c r="N204" s="180" t="s">
        <v>37</v>
      </c>
      <c r="P204" s="167">
        <f t="shared" si="36"/>
        <v>0</v>
      </c>
      <c r="Q204" s="167">
        <v>0</v>
      </c>
      <c r="R204" s="167">
        <f t="shared" si="37"/>
        <v>0</v>
      </c>
      <c r="S204" s="167">
        <v>0</v>
      </c>
      <c r="T204" s="168">
        <f t="shared" si="38"/>
        <v>0</v>
      </c>
      <c r="AR204" s="169" t="s">
        <v>270</v>
      </c>
      <c r="AT204" s="169" t="s">
        <v>275</v>
      </c>
      <c r="AU204" s="169" t="s">
        <v>78</v>
      </c>
      <c r="AY204" s="13" t="s">
        <v>239</v>
      </c>
      <c r="BE204" s="97">
        <f t="shared" si="39"/>
        <v>0</v>
      </c>
      <c r="BF204" s="97">
        <f t="shared" si="40"/>
        <v>0</v>
      </c>
      <c r="BG204" s="97">
        <f t="shared" si="41"/>
        <v>0</v>
      </c>
      <c r="BH204" s="97">
        <f t="shared" si="42"/>
        <v>0</v>
      </c>
      <c r="BI204" s="97">
        <f t="shared" si="43"/>
        <v>0</v>
      </c>
      <c r="BJ204" s="13" t="s">
        <v>83</v>
      </c>
      <c r="BK204" s="97">
        <f t="shared" si="44"/>
        <v>0</v>
      </c>
      <c r="BL204" s="13" t="s">
        <v>245</v>
      </c>
      <c r="BM204" s="169" t="s">
        <v>784</v>
      </c>
    </row>
    <row r="205" spans="2:65" s="1" customFormat="1" ht="16.5" customHeight="1" x14ac:dyDescent="0.2">
      <c r="B205" s="131"/>
      <c r="C205" s="170" t="s">
        <v>519</v>
      </c>
      <c r="D205" s="170" t="s">
        <v>275</v>
      </c>
      <c r="E205" s="171" t="s">
        <v>3241</v>
      </c>
      <c r="F205" s="172" t="s">
        <v>3089</v>
      </c>
      <c r="G205" s="173" t="s">
        <v>353</v>
      </c>
      <c r="H205" s="174">
        <v>2</v>
      </c>
      <c r="I205" s="175"/>
      <c r="J205" s="176">
        <f t="shared" si="35"/>
        <v>0</v>
      </c>
      <c r="K205" s="177"/>
      <c r="L205" s="178"/>
      <c r="M205" s="179" t="s">
        <v>1</v>
      </c>
      <c r="N205" s="180" t="s">
        <v>37</v>
      </c>
      <c r="P205" s="167">
        <f t="shared" si="36"/>
        <v>0</v>
      </c>
      <c r="Q205" s="167">
        <v>0</v>
      </c>
      <c r="R205" s="167">
        <f t="shared" si="37"/>
        <v>0</v>
      </c>
      <c r="S205" s="167">
        <v>0</v>
      </c>
      <c r="T205" s="168">
        <f t="shared" si="38"/>
        <v>0</v>
      </c>
      <c r="AR205" s="169" t="s">
        <v>270</v>
      </c>
      <c r="AT205" s="169" t="s">
        <v>275</v>
      </c>
      <c r="AU205" s="169" t="s">
        <v>78</v>
      </c>
      <c r="AY205" s="13" t="s">
        <v>239</v>
      </c>
      <c r="BE205" s="97">
        <f t="shared" si="39"/>
        <v>0</v>
      </c>
      <c r="BF205" s="97">
        <f t="shared" si="40"/>
        <v>0</v>
      </c>
      <c r="BG205" s="97">
        <f t="shared" si="41"/>
        <v>0</v>
      </c>
      <c r="BH205" s="97">
        <f t="shared" si="42"/>
        <v>0</v>
      </c>
      <c r="BI205" s="97">
        <f t="shared" si="43"/>
        <v>0</v>
      </c>
      <c r="BJ205" s="13" t="s">
        <v>83</v>
      </c>
      <c r="BK205" s="97">
        <f t="shared" si="44"/>
        <v>0</v>
      </c>
      <c r="BL205" s="13" t="s">
        <v>245</v>
      </c>
      <c r="BM205" s="169" t="s">
        <v>792</v>
      </c>
    </row>
    <row r="206" spans="2:65" s="1" customFormat="1" ht="16.5" customHeight="1" x14ac:dyDescent="0.2">
      <c r="B206" s="131"/>
      <c r="C206" s="158" t="s">
        <v>523</v>
      </c>
      <c r="D206" s="158" t="s">
        <v>241</v>
      </c>
      <c r="E206" s="159" t="s">
        <v>3090</v>
      </c>
      <c r="F206" s="160" t="s">
        <v>3091</v>
      </c>
      <c r="G206" s="161" t="s">
        <v>353</v>
      </c>
      <c r="H206" s="162">
        <v>35</v>
      </c>
      <c r="I206" s="163"/>
      <c r="J206" s="164">
        <f t="shared" si="35"/>
        <v>0</v>
      </c>
      <c r="K206" s="165"/>
      <c r="L206" s="30"/>
      <c r="M206" s="166" t="s">
        <v>1</v>
      </c>
      <c r="N206" s="130" t="s">
        <v>37</v>
      </c>
      <c r="P206" s="167">
        <f t="shared" si="36"/>
        <v>0</v>
      </c>
      <c r="Q206" s="167">
        <v>0</v>
      </c>
      <c r="R206" s="167">
        <f t="shared" si="37"/>
        <v>0</v>
      </c>
      <c r="S206" s="167">
        <v>0</v>
      </c>
      <c r="T206" s="168">
        <f t="shared" si="38"/>
        <v>0</v>
      </c>
      <c r="AR206" s="169" t="s">
        <v>245</v>
      </c>
      <c r="AT206" s="169" t="s">
        <v>241</v>
      </c>
      <c r="AU206" s="169" t="s">
        <v>78</v>
      </c>
      <c r="AY206" s="13" t="s">
        <v>239</v>
      </c>
      <c r="BE206" s="97">
        <f t="shared" si="39"/>
        <v>0</v>
      </c>
      <c r="BF206" s="97">
        <f t="shared" si="40"/>
        <v>0</v>
      </c>
      <c r="BG206" s="97">
        <f t="shared" si="41"/>
        <v>0</v>
      </c>
      <c r="BH206" s="97">
        <f t="shared" si="42"/>
        <v>0</v>
      </c>
      <c r="BI206" s="97">
        <f t="shared" si="43"/>
        <v>0</v>
      </c>
      <c r="BJ206" s="13" t="s">
        <v>83</v>
      </c>
      <c r="BK206" s="97">
        <f t="shared" si="44"/>
        <v>0</v>
      </c>
      <c r="BL206" s="13" t="s">
        <v>245</v>
      </c>
      <c r="BM206" s="169" t="s">
        <v>800</v>
      </c>
    </row>
    <row r="207" spans="2:65" s="1" customFormat="1" ht="16.5" customHeight="1" x14ac:dyDescent="0.2">
      <c r="B207" s="131"/>
      <c r="C207" s="170" t="s">
        <v>526</v>
      </c>
      <c r="D207" s="170" t="s">
        <v>275</v>
      </c>
      <c r="E207" s="171" t="s">
        <v>3242</v>
      </c>
      <c r="F207" s="172" t="s">
        <v>3163</v>
      </c>
      <c r="G207" s="173" t="s">
        <v>353</v>
      </c>
      <c r="H207" s="174">
        <v>2</v>
      </c>
      <c r="I207" s="175"/>
      <c r="J207" s="176">
        <f t="shared" si="35"/>
        <v>0</v>
      </c>
      <c r="K207" s="177"/>
      <c r="L207" s="178"/>
      <c r="M207" s="179" t="s">
        <v>1</v>
      </c>
      <c r="N207" s="180" t="s">
        <v>37</v>
      </c>
      <c r="P207" s="167">
        <f t="shared" si="36"/>
        <v>0</v>
      </c>
      <c r="Q207" s="167">
        <v>0</v>
      </c>
      <c r="R207" s="167">
        <f t="shared" si="37"/>
        <v>0</v>
      </c>
      <c r="S207" s="167">
        <v>0</v>
      </c>
      <c r="T207" s="168">
        <f t="shared" si="38"/>
        <v>0</v>
      </c>
      <c r="AR207" s="169" t="s">
        <v>270</v>
      </c>
      <c r="AT207" s="169" t="s">
        <v>275</v>
      </c>
      <c r="AU207" s="169" t="s">
        <v>78</v>
      </c>
      <c r="AY207" s="13" t="s">
        <v>239</v>
      </c>
      <c r="BE207" s="97">
        <f t="shared" si="39"/>
        <v>0</v>
      </c>
      <c r="BF207" s="97">
        <f t="shared" si="40"/>
        <v>0</v>
      </c>
      <c r="BG207" s="97">
        <f t="shared" si="41"/>
        <v>0</v>
      </c>
      <c r="BH207" s="97">
        <f t="shared" si="42"/>
        <v>0</v>
      </c>
      <c r="BI207" s="97">
        <f t="shared" si="43"/>
        <v>0</v>
      </c>
      <c r="BJ207" s="13" t="s">
        <v>83</v>
      </c>
      <c r="BK207" s="97">
        <f t="shared" si="44"/>
        <v>0</v>
      </c>
      <c r="BL207" s="13" t="s">
        <v>245</v>
      </c>
      <c r="BM207" s="169" t="s">
        <v>808</v>
      </c>
    </row>
    <row r="208" spans="2:65" s="1" customFormat="1" ht="24.2" customHeight="1" x14ac:dyDescent="0.2">
      <c r="B208" s="131"/>
      <c r="C208" s="158" t="s">
        <v>530</v>
      </c>
      <c r="D208" s="158" t="s">
        <v>241</v>
      </c>
      <c r="E208" s="159" t="s">
        <v>3093</v>
      </c>
      <c r="F208" s="160" t="s">
        <v>3094</v>
      </c>
      <c r="G208" s="161" t="s">
        <v>353</v>
      </c>
      <c r="H208" s="162">
        <v>2</v>
      </c>
      <c r="I208" s="163"/>
      <c r="J208" s="164">
        <f t="shared" si="35"/>
        <v>0</v>
      </c>
      <c r="K208" s="165"/>
      <c r="L208" s="30"/>
      <c r="M208" s="166" t="s">
        <v>1</v>
      </c>
      <c r="N208" s="130" t="s">
        <v>37</v>
      </c>
      <c r="P208" s="167">
        <f t="shared" si="36"/>
        <v>0</v>
      </c>
      <c r="Q208" s="167">
        <v>0</v>
      </c>
      <c r="R208" s="167">
        <f t="shared" si="37"/>
        <v>0</v>
      </c>
      <c r="S208" s="167">
        <v>0</v>
      </c>
      <c r="T208" s="168">
        <f t="shared" si="38"/>
        <v>0</v>
      </c>
      <c r="AR208" s="169" t="s">
        <v>245</v>
      </c>
      <c r="AT208" s="169" t="s">
        <v>241</v>
      </c>
      <c r="AU208" s="169" t="s">
        <v>78</v>
      </c>
      <c r="AY208" s="13" t="s">
        <v>239</v>
      </c>
      <c r="BE208" s="97">
        <f t="shared" si="39"/>
        <v>0</v>
      </c>
      <c r="BF208" s="97">
        <f t="shared" si="40"/>
        <v>0</v>
      </c>
      <c r="BG208" s="97">
        <f t="shared" si="41"/>
        <v>0</v>
      </c>
      <c r="BH208" s="97">
        <f t="shared" si="42"/>
        <v>0</v>
      </c>
      <c r="BI208" s="97">
        <f t="shared" si="43"/>
        <v>0</v>
      </c>
      <c r="BJ208" s="13" t="s">
        <v>83</v>
      </c>
      <c r="BK208" s="97">
        <f t="shared" si="44"/>
        <v>0</v>
      </c>
      <c r="BL208" s="13" t="s">
        <v>245</v>
      </c>
      <c r="BM208" s="169" t="s">
        <v>816</v>
      </c>
    </row>
    <row r="209" spans="2:65" s="1" customFormat="1" ht="16.5" customHeight="1" x14ac:dyDescent="0.2">
      <c r="B209" s="131"/>
      <c r="C209" s="170" t="s">
        <v>534</v>
      </c>
      <c r="D209" s="170" t="s">
        <v>275</v>
      </c>
      <c r="E209" s="171" t="s">
        <v>3243</v>
      </c>
      <c r="F209" s="172" t="s">
        <v>3186</v>
      </c>
      <c r="G209" s="173" t="s">
        <v>353</v>
      </c>
      <c r="H209" s="174">
        <v>10</v>
      </c>
      <c r="I209" s="175"/>
      <c r="J209" s="176">
        <f t="shared" si="35"/>
        <v>0</v>
      </c>
      <c r="K209" s="177"/>
      <c r="L209" s="178"/>
      <c r="M209" s="179" t="s">
        <v>1</v>
      </c>
      <c r="N209" s="180" t="s">
        <v>37</v>
      </c>
      <c r="P209" s="167">
        <f t="shared" si="36"/>
        <v>0</v>
      </c>
      <c r="Q209" s="167">
        <v>0</v>
      </c>
      <c r="R209" s="167">
        <f t="shared" si="37"/>
        <v>0</v>
      </c>
      <c r="S209" s="167">
        <v>0</v>
      </c>
      <c r="T209" s="168">
        <f t="shared" si="38"/>
        <v>0</v>
      </c>
      <c r="AR209" s="169" t="s">
        <v>270</v>
      </c>
      <c r="AT209" s="169" t="s">
        <v>275</v>
      </c>
      <c r="AU209" s="169" t="s">
        <v>78</v>
      </c>
      <c r="AY209" s="13" t="s">
        <v>239</v>
      </c>
      <c r="BE209" s="97">
        <f t="shared" si="39"/>
        <v>0</v>
      </c>
      <c r="BF209" s="97">
        <f t="shared" si="40"/>
        <v>0</v>
      </c>
      <c r="BG209" s="97">
        <f t="shared" si="41"/>
        <v>0</v>
      </c>
      <c r="BH209" s="97">
        <f t="shared" si="42"/>
        <v>0</v>
      </c>
      <c r="BI209" s="97">
        <f t="shared" si="43"/>
        <v>0</v>
      </c>
      <c r="BJ209" s="13" t="s">
        <v>83</v>
      </c>
      <c r="BK209" s="97">
        <f t="shared" si="44"/>
        <v>0</v>
      </c>
      <c r="BL209" s="13" t="s">
        <v>245</v>
      </c>
      <c r="BM209" s="169" t="s">
        <v>823</v>
      </c>
    </row>
    <row r="210" spans="2:65" s="1" customFormat="1" ht="24.2" customHeight="1" x14ac:dyDescent="0.2">
      <c r="B210" s="131"/>
      <c r="C210" s="170" t="s">
        <v>537</v>
      </c>
      <c r="D210" s="170" t="s">
        <v>275</v>
      </c>
      <c r="E210" s="171" t="s">
        <v>3244</v>
      </c>
      <c r="F210" s="172" t="s">
        <v>3245</v>
      </c>
      <c r="G210" s="173" t="s">
        <v>353</v>
      </c>
      <c r="H210" s="174">
        <v>1</v>
      </c>
      <c r="I210" s="175"/>
      <c r="J210" s="176">
        <f t="shared" si="35"/>
        <v>0</v>
      </c>
      <c r="K210" s="177"/>
      <c r="L210" s="178"/>
      <c r="M210" s="179" t="s">
        <v>1</v>
      </c>
      <c r="N210" s="180" t="s">
        <v>37</v>
      </c>
      <c r="P210" s="167">
        <f t="shared" si="36"/>
        <v>0</v>
      </c>
      <c r="Q210" s="167">
        <v>0</v>
      </c>
      <c r="R210" s="167">
        <f t="shared" si="37"/>
        <v>0</v>
      </c>
      <c r="S210" s="167">
        <v>0</v>
      </c>
      <c r="T210" s="168">
        <f t="shared" si="38"/>
        <v>0</v>
      </c>
      <c r="AR210" s="169" t="s">
        <v>270</v>
      </c>
      <c r="AT210" s="169" t="s">
        <v>275</v>
      </c>
      <c r="AU210" s="169" t="s">
        <v>78</v>
      </c>
      <c r="AY210" s="13" t="s">
        <v>239</v>
      </c>
      <c r="BE210" s="97">
        <f t="shared" si="39"/>
        <v>0</v>
      </c>
      <c r="BF210" s="97">
        <f t="shared" si="40"/>
        <v>0</v>
      </c>
      <c r="BG210" s="97">
        <f t="shared" si="41"/>
        <v>0</v>
      </c>
      <c r="BH210" s="97">
        <f t="shared" si="42"/>
        <v>0</v>
      </c>
      <c r="BI210" s="97">
        <f t="shared" si="43"/>
        <v>0</v>
      </c>
      <c r="BJ210" s="13" t="s">
        <v>83</v>
      </c>
      <c r="BK210" s="97">
        <f t="shared" si="44"/>
        <v>0</v>
      </c>
      <c r="BL210" s="13" t="s">
        <v>245</v>
      </c>
      <c r="BM210" s="169" t="s">
        <v>830</v>
      </c>
    </row>
    <row r="211" spans="2:65" s="1" customFormat="1" ht="16.5" customHeight="1" x14ac:dyDescent="0.2">
      <c r="B211" s="131"/>
      <c r="C211" s="170" t="s">
        <v>540</v>
      </c>
      <c r="D211" s="170" t="s">
        <v>275</v>
      </c>
      <c r="E211" s="171" t="s">
        <v>3246</v>
      </c>
      <c r="F211" s="172" t="s">
        <v>3227</v>
      </c>
      <c r="G211" s="173" t="s">
        <v>353</v>
      </c>
      <c r="H211" s="174">
        <v>1</v>
      </c>
      <c r="I211" s="175"/>
      <c r="J211" s="176">
        <f t="shared" si="35"/>
        <v>0</v>
      </c>
      <c r="K211" s="177"/>
      <c r="L211" s="178"/>
      <c r="M211" s="179" t="s">
        <v>1</v>
      </c>
      <c r="N211" s="180" t="s">
        <v>37</v>
      </c>
      <c r="P211" s="167">
        <f t="shared" si="36"/>
        <v>0</v>
      </c>
      <c r="Q211" s="167">
        <v>0</v>
      </c>
      <c r="R211" s="167">
        <f t="shared" si="37"/>
        <v>0</v>
      </c>
      <c r="S211" s="167">
        <v>0</v>
      </c>
      <c r="T211" s="168">
        <f t="shared" si="38"/>
        <v>0</v>
      </c>
      <c r="AR211" s="169" t="s">
        <v>270</v>
      </c>
      <c r="AT211" s="169" t="s">
        <v>275</v>
      </c>
      <c r="AU211" s="169" t="s">
        <v>78</v>
      </c>
      <c r="AY211" s="13" t="s">
        <v>239</v>
      </c>
      <c r="BE211" s="97">
        <f t="shared" si="39"/>
        <v>0</v>
      </c>
      <c r="BF211" s="97">
        <f t="shared" si="40"/>
        <v>0</v>
      </c>
      <c r="BG211" s="97">
        <f t="shared" si="41"/>
        <v>0</v>
      </c>
      <c r="BH211" s="97">
        <f t="shared" si="42"/>
        <v>0</v>
      </c>
      <c r="BI211" s="97">
        <f t="shared" si="43"/>
        <v>0</v>
      </c>
      <c r="BJ211" s="13" t="s">
        <v>83</v>
      </c>
      <c r="BK211" s="97">
        <f t="shared" si="44"/>
        <v>0</v>
      </c>
      <c r="BL211" s="13" t="s">
        <v>245</v>
      </c>
      <c r="BM211" s="169" t="s">
        <v>838</v>
      </c>
    </row>
    <row r="212" spans="2:65" s="1" customFormat="1" ht="33" customHeight="1" x14ac:dyDescent="0.2">
      <c r="B212" s="131"/>
      <c r="C212" s="158" t="s">
        <v>544</v>
      </c>
      <c r="D212" s="158" t="s">
        <v>241</v>
      </c>
      <c r="E212" s="159" t="s">
        <v>3097</v>
      </c>
      <c r="F212" s="160" t="s">
        <v>3098</v>
      </c>
      <c r="G212" s="161" t="s">
        <v>353</v>
      </c>
      <c r="H212" s="162">
        <v>12</v>
      </c>
      <c r="I212" s="163"/>
      <c r="J212" s="164">
        <f t="shared" si="35"/>
        <v>0</v>
      </c>
      <c r="K212" s="165"/>
      <c r="L212" s="30"/>
      <c r="M212" s="166" t="s">
        <v>1</v>
      </c>
      <c r="N212" s="130" t="s">
        <v>37</v>
      </c>
      <c r="P212" s="167">
        <f t="shared" si="36"/>
        <v>0</v>
      </c>
      <c r="Q212" s="167">
        <v>0</v>
      </c>
      <c r="R212" s="167">
        <f t="shared" si="37"/>
        <v>0</v>
      </c>
      <c r="S212" s="167">
        <v>0</v>
      </c>
      <c r="T212" s="168">
        <f t="shared" si="38"/>
        <v>0</v>
      </c>
      <c r="AR212" s="169" t="s">
        <v>245</v>
      </c>
      <c r="AT212" s="169" t="s">
        <v>241</v>
      </c>
      <c r="AU212" s="169" t="s">
        <v>78</v>
      </c>
      <c r="AY212" s="13" t="s">
        <v>239</v>
      </c>
      <c r="BE212" s="97">
        <f t="shared" si="39"/>
        <v>0</v>
      </c>
      <c r="BF212" s="97">
        <f t="shared" si="40"/>
        <v>0</v>
      </c>
      <c r="BG212" s="97">
        <f t="shared" si="41"/>
        <v>0</v>
      </c>
      <c r="BH212" s="97">
        <f t="shared" si="42"/>
        <v>0</v>
      </c>
      <c r="BI212" s="97">
        <f t="shared" si="43"/>
        <v>0</v>
      </c>
      <c r="BJ212" s="13" t="s">
        <v>83</v>
      </c>
      <c r="BK212" s="97">
        <f t="shared" si="44"/>
        <v>0</v>
      </c>
      <c r="BL212" s="13" t="s">
        <v>245</v>
      </c>
      <c r="BM212" s="169" t="s">
        <v>847</v>
      </c>
    </row>
    <row r="213" spans="2:65" s="1" customFormat="1" ht="16.5" customHeight="1" x14ac:dyDescent="0.2">
      <c r="B213" s="131"/>
      <c r="C213" s="170" t="s">
        <v>548</v>
      </c>
      <c r="D213" s="170" t="s">
        <v>275</v>
      </c>
      <c r="E213" s="171" t="s">
        <v>3247</v>
      </c>
      <c r="F213" s="172" t="s">
        <v>3167</v>
      </c>
      <c r="G213" s="173" t="s">
        <v>353</v>
      </c>
      <c r="H213" s="174">
        <v>3</v>
      </c>
      <c r="I213" s="175"/>
      <c r="J213" s="176">
        <f t="shared" si="35"/>
        <v>0</v>
      </c>
      <c r="K213" s="177"/>
      <c r="L213" s="178"/>
      <c r="M213" s="179" t="s">
        <v>1</v>
      </c>
      <c r="N213" s="180" t="s">
        <v>37</v>
      </c>
      <c r="P213" s="167">
        <f t="shared" si="36"/>
        <v>0</v>
      </c>
      <c r="Q213" s="167">
        <v>0</v>
      </c>
      <c r="R213" s="167">
        <f t="shared" si="37"/>
        <v>0</v>
      </c>
      <c r="S213" s="167">
        <v>0</v>
      </c>
      <c r="T213" s="168">
        <f t="shared" si="38"/>
        <v>0</v>
      </c>
      <c r="AR213" s="169" t="s">
        <v>270</v>
      </c>
      <c r="AT213" s="169" t="s">
        <v>275</v>
      </c>
      <c r="AU213" s="169" t="s">
        <v>78</v>
      </c>
      <c r="AY213" s="13" t="s">
        <v>239</v>
      </c>
      <c r="BE213" s="97">
        <f t="shared" si="39"/>
        <v>0</v>
      </c>
      <c r="BF213" s="97">
        <f t="shared" si="40"/>
        <v>0</v>
      </c>
      <c r="BG213" s="97">
        <f t="shared" si="41"/>
        <v>0</v>
      </c>
      <c r="BH213" s="97">
        <f t="shared" si="42"/>
        <v>0</v>
      </c>
      <c r="BI213" s="97">
        <f t="shared" si="43"/>
        <v>0</v>
      </c>
      <c r="BJ213" s="13" t="s">
        <v>83</v>
      </c>
      <c r="BK213" s="97">
        <f t="shared" si="44"/>
        <v>0</v>
      </c>
      <c r="BL213" s="13" t="s">
        <v>245</v>
      </c>
      <c r="BM213" s="169" t="s">
        <v>855</v>
      </c>
    </row>
    <row r="214" spans="2:65" s="1" customFormat="1" ht="16.5" customHeight="1" x14ac:dyDescent="0.2">
      <c r="B214" s="131"/>
      <c r="C214" s="158" t="s">
        <v>552</v>
      </c>
      <c r="D214" s="158" t="s">
        <v>241</v>
      </c>
      <c r="E214" s="159" t="s">
        <v>2901</v>
      </c>
      <c r="F214" s="160" t="s">
        <v>2907</v>
      </c>
      <c r="G214" s="161" t="s">
        <v>353</v>
      </c>
      <c r="H214" s="162">
        <v>3</v>
      </c>
      <c r="I214" s="163"/>
      <c r="J214" s="164">
        <f t="shared" si="35"/>
        <v>0</v>
      </c>
      <c r="K214" s="165"/>
      <c r="L214" s="30"/>
      <c r="M214" s="166" t="s">
        <v>1</v>
      </c>
      <c r="N214" s="130" t="s">
        <v>37</v>
      </c>
      <c r="P214" s="167">
        <f t="shared" si="36"/>
        <v>0</v>
      </c>
      <c r="Q214" s="167">
        <v>0</v>
      </c>
      <c r="R214" s="167">
        <f t="shared" si="37"/>
        <v>0</v>
      </c>
      <c r="S214" s="167">
        <v>0</v>
      </c>
      <c r="T214" s="168">
        <f t="shared" si="38"/>
        <v>0</v>
      </c>
      <c r="AR214" s="169" t="s">
        <v>245</v>
      </c>
      <c r="AT214" s="169" t="s">
        <v>241</v>
      </c>
      <c r="AU214" s="169" t="s">
        <v>78</v>
      </c>
      <c r="AY214" s="13" t="s">
        <v>239</v>
      </c>
      <c r="BE214" s="97">
        <f t="shared" si="39"/>
        <v>0</v>
      </c>
      <c r="BF214" s="97">
        <f t="shared" si="40"/>
        <v>0</v>
      </c>
      <c r="BG214" s="97">
        <f t="shared" si="41"/>
        <v>0</v>
      </c>
      <c r="BH214" s="97">
        <f t="shared" si="42"/>
        <v>0</v>
      </c>
      <c r="BI214" s="97">
        <f t="shared" si="43"/>
        <v>0</v>
      </c>
      <c r="BJ214" s="13" t="s">
        <v>83</v>
      </c>
      <c r="BK214" s="97">
        <f t="shared" si="44"/>
        <v>0</v>
      </c>
      <c r="BL214" s="13" t="s">
        <v>245</v>
      </c>
      <c r="BM214" s="169" t="s">
        <v>864</v>
      </c>
    </row>
    <row r="215" spans="2:65" s="1" customFormat="1" ht="24.2" customHeight="1" x14ac:dyDescent="0.2">
      <c r="B215" s="131"/>
      <c r="C215" s="158" t="s">
        <v>556</v>
      </c>
      <c r="D215" s="158" t="s">
        <v>241</v>
      </c>
      <c r="E215" s="159" t="s">
        <v>2908</v>
      </c>
      <c r="F215" s="160" t="s">
        <v>2909</v>
      </c>
      <c r="G215" s="161" t="s">
        <v>1082</v>
      </c>
      <c r="H215" s="199">
        <v>0.3</v>
      </c>
      <c r="I215" s="163"/>
      <c r="J215" s="164">
        <f t="shared" si="35"/>
        <v>0</v>
      </c>
      <c r="K215" s="165"/>
      <c r="L215" s="30"/>
      <c r="M215" s="166" t="s">
        <v>1</v>
      </c>
      <c r="N215" s="130" t="s">
        <v>37</v>
      </c>
      <c r="P215" s="167">
        <f t="shared" si="36"/>
        <v>0</v>
      </c>
      <c r="Q215" s="167">
        <v>0</v>
      </c>
      <c r="R215" s="167">
        <f t="shared" si="37"/>
        <v>0</v>
      </c>
      <c r="S215" s="167">
        <v>0</v>
      </c>
      <c r="T215" s="168">
        <f t="shared" si="38"/>
        <v>0</v>
      </c>
      <c r="AR215" s="169" t="s">
        <v>245</v>
      </c>
      <c r="AT215" s="169" t="s">
        <v>241</v>
      </c>
      <c r="AU215" s="169" t="s">
        <v>78</v>
      </c>
      <c r="AY215" s="13" t="s">
        <v>239</v>
      </c>
      <c r="BE215" s="97">
        <f t="shared" si="39"/>
        <v>0</v>
      </c>
      <c r="BF215" s="97">
        <f t="shared" si="40"/>
        <v>0</v>
      </c>
      <c r="BG215" s="97">
        <f t="shared" si="41"/>
        <v>0</v>
      </c>
      <c r="BH215" s="97">
        <f t="shared" si="42"/>
        <v>0</v>
      </c>
      <c r="BI215" s="97">
        <f t="shared" si="43"/>
        <v>0</v>
      </c>
      <c r="BJ215" s="13" t="s">
        <v>83</v>
      </c>
      <c r="BK215" s="97">
        <f t="shared" si="44"/>
        <v>0</v>
      </c>
      <c r="BL215" s="13" t="s">
        <v>245</v>
      </c>
      <c r="BM215" s="169" t="s">
        <v>871</v>
      </c>
    </row>
    <row r="216" spans="2:65" s="1" customFormat="1" ht="24.2" customHeight="1" x14ac:dyDescent="0.2">
      <c r="B216" s="131"/>
      <c r="C216" s="158" t="s">
        <v>560</v>
      </c>
      <c r="D216" s="158" t="s">
        <v>241</v>
      </c>
      <c r="E216" s="159" t="s">
        <v>2910</v>
      </c>
      <c r="F216" s="160" t="s">
        <v>2870</v>
      </c>
      <c r="G216" s="161" t="s">
        <v>1082</v>
      </c>
      <c r="H216" s="199">
        <v>0.3</v>
      </c>
      <c r="I216" s="163"/>
      <c r="J216" s="164">
        <f t="shared" si="35"/>
        <v>0</v>
      </c>
      <c r="K216" s="165"/>
      <c r="L216" s="30"/>
      <c r="M216" s="182" t="s">
        <v>1</v>
      </c>
      <c r="N216" s="183" t="s">
        <v>37</v>
      </c>
      <c r="O216" s="184"/>
      <c r="P216" s="185">
        <f t="shared" si="36"/>
        <v>0</v>
      </c>
      <c r="Q216" s="185">
        <v>0</v>
      </c>
      <c r="R216" s="185">
        <f t="shared" si="37"/>
        <v>0</v>
      </c>
      <c r="S216" s="185">
        <v>0</v>
      </c>
      <c r="T216" s="186">
        <f t="shared" si="38"/>
        <v>0</v>
      </c>
      <c r="AR216" s="169" t="s">
        <v>245</v>
      </c>
      <c r="AT216" s="169" t="s">
        <v>241</v>
      </c>
      <c r="AU216" s="169" t="s">
        <v>78</v>
      </c>
      <c r="AY216" s="13" t="s">
        <v>239</v>
      </c>
      <c r="BE216" s="97">
        <f t="shared" si="39"/>
        <v>0</v>
      </c>
      <c r="BF216" s="97">
        <f t="shared" si="40"/>
        <v>0</v>
      </c>
      <c r="BG216" s="97">
        <f t="shared" si="41"/>
        <v>0</v>
      </c>
      <c r="BH216" s="97">
        <f t="shared" si="42"/>
        <v>0</v>
      </c>
      <c r="BI216" s="97">
        <f t="shared" si="43"/>
        <v>0</v>
      </c>
      <c r="BJ216" s="13" t="s">
        <v>83</v>
      </c>
      <c r="BK216" s="97">
        <f t="shared" si="44"/>
        <v>0</v>
      </c>
      <c r="BL216" s="13" t="s">
        <v>245</v>
      </c>
      <c r="BM216" s="169" t="s">
        <v>879</v>
      </c>
    </row>
    <row r="217" spans="2:65" s="1" customFormat="1" ht="6.95" customHeight="1" x14ac:dyDescent="0.2">
      <c r="B217" s="45"/>
      <c r="C217" s="46"/>
      <c r="D217" s="46"/>
      <c r="E217" s="46"/>
      <c r="F217" s="46"/>
      <c r="G217" s="46"/>
      <c r="H217" s="46"/>
      <c r="I217" s="46"/>
      <c r="J217" s="46"/>
      <c r="K217" s="46"/>
      <c r="L217" s="30"/>
    </row>
  </sheetData>
  <autoFilter ref="C132:K216" xr:uid="{00000000-0009-0000-0000-000017000000}"/>
  <mergeCells count="17">
    <mergeCell ref="L2:V2"/>
    <mergeCell ref="D107:F107"/>
    <mergeCell ref="D108:F108"/>
    <mergeCell ref="D109:F109"/>
    <mergeCell ref="E121:H121"/>
    <mergeCell ref="E85:H85"/>
    <mergeCell ref="E87:H87"/>
    <mergeCell ref="E89:H89"/>
    <mergeCell ref="D105:F105"/>
    <mergeCell ref="D106:F106"/>
    <mergeCell ref="E7:H7"/>
    <mergeCell ref="E9:H9"/>
    <mergeCell ref="E11:H11"/>
    <mergeCell ref="E20:H20"/>
    <mergeCell ref="E29:H29"/>
    <mergeCell ref="E125:H125"/>
    <mergeCell ref="E123:H123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BM195"/>
  <sheetViews>
    <sheetView showGridLines="0" topLeftCell="A156" workbookViewId="0">
      <selection activeCell="F142" sqref="F142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3" t="s">
        <v>130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4587</v>
      </c>
      <c r="L4" s="16"/>
      <c r="M4" s="103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14</v>
      </c>
      <c r="L6" s="16"/>
    </row>
    <row r="7" spans="2:46" ht="16.5" customHeight="1" x14ac:dyDescent="0.2">
      <c r="B7" s="16"/>
      <c r="E7" s="259" t="str">
        <f>'Rekapitulácia stavby'!K6</f>
        <v>KFA - Košická futbalová aréna II. a III. etapa</v>
      </c>
      <c r="F7" s="261"/>
      <c r="G7" s="261"/>
      <c r="H7" s="261"/>
      <c r="L7" s="16"/>
    </row>
    <row r="8" spans="2:46" ht="12" customHeight="1" x14ac:dyDescent="0.2">
      <c r="B8" s="16"/>
      <c r="D8" s="23" t="s">
        <v>180</v>
      </c>
      <c r="L8" s="16"/>
    </row>
    <row r="9" spans="2:46" s="1" customFormat="1" ht="16.5" customHeight="1" x14ac:dyDescent="0.2">
      <c r="B9" s="30"/>
      <c r="E9" s="259" t="s">
        <v>181</v>
      </c>
      <c r="F9" s="257"/>
      <c r="G9" s="257"/>
      <c r="H9" s="257"/>
      <c r="L9" s="30"/>
    </row>
    <row r="10" spans="2:46" s="1" customFormat="1" ht="12" customHeight="1" x14ac:dyDescent="0.2">
      <c r="B10" s="30"/>
      <c r="D10" s="23" t="s">
        <v>182</v>
      </c>
      <c r="L10" s="30"/>
    </row>
    <row r="11" spans="2:46" s="1" customFormat="1" ht="16.5" customHeight="1" x14ac:dyDescent="0.2">
      <c r="B11" s="30"/>
      <c r="E11" s="226" t="s">
        <v>3248</v>
      </c>
      <c r="F11" s="257"/>
      <c r="G11" s="257"/>
      <c r="H11" s="257"/>
      <c r="L11" s="30"/>
    </row>
    <row r="12" spans="2:46" s="1" customFormat="1" x14ac:dyDescent="0.2">
      <c r="B12" s="30"/>
      <c r="L12" s="30"/>
    </row>
    <row r="13" spans="2:46" s="1" customFormat="1" ht="12" customHeight="1" x14ac:dyDescent="0.2">
      <c r="B13" s="30"/>
      <c r="D13" s="23" t="s">
        <v>15</v>
      </c>
      <c r="F13" s="21" t="s">
        <v>1</v>
      </c>
      <c r="I13" s="23" t="s">
        <v>16</v>
      </c>
      <c r="J13" s="21" t="s">
        <v>1</v>
      </c>
      <c r="L13" s="30"/>
    </row>
    <row r="14" spans="2:46" s="1" customFormat="1" ht="12" customHeight="1" x14ac:dyDescent="0.2">
      <c r="B14" s="30"/>
      <c r="D14" s="23" t="s">
        <v>17</v>
      </c>
      <c r="F14" s="21" t="s">
        <v>18</v>
      </c>
      <c r="I14" s="23" t="s">
        <v>19</v>
      </c>
      <c r="J14" s="53" t="str">
        <f>'Rekapitulácia stavby'!AN8</f>
        <v>4.10.2022 - REV05</v>
      </c>
      <c r="L14" s="30"/>
    </row>
    <row r="15" spans="2:46" s="1" customFormat="1" ht="10.9" customHeight="1" x14ac:dyDescent="0.2">
      <c r="B15" s="30"/>
      <c r="L15" s="30"/>
    </row>
    <row r="16" spans="2:46" s="1" customFormat="1" ht="12" customHeight="1" x14ac:dyDescent="0.2">
      <c r="B16" s="30"/>
      <c r="D16" s="23" t="s">
        <v>20</v>
      </c>
      <c r="I16" s="23" t="s">
        <v>21</v>
      </c>
      <c r="J16" s="21" t="str">
        <f>IF('Rekapitulácia stavby'!AN10="","",'Rekapitulácia stavby'!AN10)</f>
        <v/>
      </c>
      <c r="L16" s="30"/>
    </row>
    <row r="17" spans="2:12" s="1" customFormat="1" ht="18" customHeight="1" x14ac:dyDescent="0.2">
      <c r="B17" s="30"/>
      <c r="E17" s="21" t="str">
        <f>IF('Rekapitulácia stavby'!E11="","",'Rekapitulácia stavby'!E11)</f>
        <v xml:space="preserve"> </v>
      </c>
      <c r="I17" s="23" t="s">
        <v>22</v>
      </c>
      <c r="J17" s="21" t="str">
        <f>IF('Rekapitulácia stavby'!AN11="","",'Rekapitulácia stavby'!AN11)</f>
        <v/>
      </c>
      <c r="L17" s="30"/>
    </row>
    <row r="18" spans="2:12" s="1" customFormat="1" ht="6.95" customHeight="1" x14ac:dyDescent="0.2">
      <c r="B18" s="30"/>
      <c r="L18" s="30"/>
    </row>
    <row r="19" spans="2:12" s="1" customFormat="1" ht="12" customHeight="1" x14ac:dyDescent="0.2">
      <c r="B19" s="30"/>
      <c r="D19" s="23" t="s">
        <v>23</v>
      </c>
      <c r="I19" s="23" t="s">
        <v>21</v>
      </c>
      <c r="J19" s="24" t="str">
        <f>'Rekapitulácia stavby'!AN13</f>
        <v>Vyplň údaj</v>
      </c>
      <c r="L19" s="30"/>
    </row>
    <row r="20" spans="2:12" s="1" customFormat="1" ht="18" customHeight="1" x14ac:dyDescent="0.2">
      <c r="B20" s="30"/>
      <c r="E20" s="258" t="str">
        <f>'Rekapitulácia stavby'!E14</f>
        <v>Vyplň údaj</v>
      </c>
      <c r="F20" s="248"/>
      <c r="G20" s="248"/>
      <c r="H20" s="248"/>
      <c r="I20" s="23" t="s">
        <v>22</v>
      </c>
      <c r="J20" s="24" t="str">
        <f>'Rekapitulácia stavby'!AN14</f>
        <v>Vyplň údaj</v>
      </c>
      <c r="L20" s="30"/>
    </row>
    <row r="21" spans="2:12" s="1" customFormat="1" ht="6.95" customHeight="1" x14ac:dyDescent="0.2">
      <c r="B21" s="30"/>
      <c r="L21" s="30"/>
    </row>
    <row r="22" spans="2:12" s="1" customFormat="1" ht="12" customHeight="1" x14ac:dyDescent="0.2">
      <c r="B22" s="30"/>
      <c r="D22" s="23" t="s">
        <v>25</v>
      </c>
      <c r="I22" s="23" t="s">
        <v>21</v>
      </c>
      <c r="J22" s="21" t="str">
        <f>IF('Rekapitulácia stavby'!AN16="","",'Rekapitulácia stavby'!AN16)</f>
        <v/>
      </c>
      <c r="L22" s="30"/>
    </row>
    <row r="23" spans="2:12" s="1" customFormat="1" ht="18" customHeight="1" x14ac:dyDescent="0.2">
      <c r="B23" s="30"/>
      <c r="E23" s="21" t="str">
        <f>IF('Rekapitulácia stavby'!E17="","",'Rekapitulácia stavby'!E17)</f>
        <v>HESCON,s.r.o.</v>
      </c>
      <c r="I23" s="23" t="s">
        <v>22</v>
      </c>
      <c r="J23" s="21" t="str">
        <f>IF('Rekapitulácia stavby'!AN17="","",'Rekapitulácia stavby'!AN17)</f>
        <v/>
      </c>
      <c r="L23" s="30"/>
    </row>
    <row r="24" spans="2:12" s="1" customFormat="1" ht="6.95" customHeight="1" x14ac:dyDescent="0.2">
      <c r="B24" s="30"/>
      <c r="L24" s="30"/>
    </row>
    <row r="25" spans="2:12" s="1" customFormat="1" ht="12" customHeight="1" x14ac:dyDescent="0.2">
      <c r="B25" s="30"/>
      <c r="D25" s="23" t="s">
        <v>27</v>
      </c>
      <c r="I25" s="23" t="s">
        <v>21</v>
      </c>
      <c r="J25" s="21" t="str">
        <f>IF('Rekapitulácia stavby'!AN19="","",'Rekapitulácia stavby'!AN19)</f>
        <v/>
      </c>
      <c r="L25" s="30"/>
    </row>
    <row r="26" spans="2:12" s="1" customFormat="1" ht="18" customHeight="1" x14ac:dyDescent="0.2">
      <c r="B26" s="30"/>
      <c r="E26" s="21" t="str">
        <f>IF('Rekapitulácia stavby'!E20="","",'Rekapitulácia stavby'!E20)</f>
        <v xml:space="preserve"> </v>
      </c>
      <c r="I26" s="23" t="s">
        <v>22</v>
      </c>
      <c r="J26" s="21" t="str">
        <f>IF('Rekapitulácia stavby'!AN20="","",'Rekapitulácia stavby'!AN20)</f>
        <v/>
      </c>
      <c r="L26" s="30"/>
    </row>
    <row r="27" spans="2:12" s="1" customFormat="1" ht="6.95" customHeight="1" x14ac:dyDescent="0.2">
      <c r="B27" s="30"/>
      <c r="L27" s="30"/>
    </row>
    <row r="28" spans="2:12" s="1" customFormat="1" ht="12" customHeight="1" x14ac:dyDescent="0.2">
      <c r="B28" s="30"/>
      <c r="D28" s="23" t="s">
        <v>28</v>
      </c>
      <c r="L28" s="30"/>
    </row>
    <row r="29" spans="2:12" s="7" customFormat="1" ht="16.5" customHeight="1" x14ac:dyDescent="0.2">
      <c r="B29" s="104"/>
      <c r="E29" s="251" t="s">
        <v>1</v>
      </c>
      <c r="F29" s="251"/>
      <c r="G29" s="251"/>
      <c r="H29" s="251"/>
      <c r="L29" s="104"/>
    </row>
    <row r="30" spans="2:12" s="1" customFormat="1" ht="6.95" customHeight="1" x14ac:dyDescent="0.2">
      <c r="B30" s="30"/>
      <c r="L30" s="30"/>
    </row>
    <row r="31" spans="2:12" s="1" customFormat="1" ht="6.95" customHeight="1" x14ac:dyDescent="0.2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5" customHeight="1" x14ac:dyDescent="0.2">
      <c r="B32" s="30"/>
      <c r="D32" s="21" t="s">
        <v>187</v>
      </c>
      <c r="J32" s="29">
        <f>J98</f>
        <v>0</v>
      </c>
      <c r="L32" s="30"/>
    </row>
    <row r="33" spans="2:12" s="1" customFormat="1" ht="14.45" customHeight="1" x14ac:dyDescent="0.2">
      <c r="B33" s="30"/>
      <c r="D33" s="28" t="s">
        <v>174</v>
      </c>
      <c r="J33" s="29">
        <f>J104</f>
        <v>0</v>
      </c>
      <c r="L33" s="30"/>
    </row>
    <row r="34" spans="2:12" s="1" customFormat="1" ht="25.35" customHeight="1" x14ac:dyDescent="0.2">
      <c r="B34" s="30"/>
      <c r="D34" s="105" t="s">
        <v>31</v>
      </c>
      <c r="J34" s="66">
        <f>ROUND(J32 + J33, 2)</f>
        <v>0</v>
      </c>
      <c r="L34" s="30"/>
    </row>
    <row r="35" spans="2:12" s="1" customFormat="1" ht="6.95" customHeight="1" x14ac:dyDescent="0.2">
      <c r="B35" s="30"/>
      <c r="D35" s="54"/>
      <c r="E35" s="54"/>
      <c r="F35" s="54"/>
      <c r="G35" s="54"/>
      <c r="H35" s="54"/>
      <c r="I35" s="54"/>
      <c r="J35" s="54"/>
      <c r="K35" s="54"/>
      <c r="L35" s="30"/>
    </row>
    <row r="36" spans="2:12" s="1" customFormat="1" ht="14.45" customHeight="1" x14ac:dyDescent="0.2">
      <c r="B36" s="30"/>
      <c r="F36" s="33" t="s">
        <v>33</v>
      </c>
      <c r="I36" s="33" t="s">
        <v>32</v>
      </c>
      <c r="J36" s="33" t="s">
        <v>34</v>
      </c>
      <c r="L36" s="30"/>
    </row>
    <row r="37" spans="2:12" s="1" customFormat="1" ht="14.45" customHeight="1" x14ac:dyDescent="0.2">
      <c r="B37" s="30"/>
      <c r="D37" s="106" t="s">
        <v>35</v>
      </c>
      <c r="E37" s="35" t="s">
        <v>36</v>
      </c>
      <c r="F37" s="107">
        <f>ROUND((SUM(BE104:BE111) + SUM(BE133:BE194)),  2)</f>
        <v>0</v>
      </c>
      <c r="G37" s="108"/>
      <c r="H37" s="108"/>
      <c r="I37" s="109">
        <v>0.2</v>
      </c>
      <c r="J37" s="107">
        <f>ROUND(((SUM(BE104:BE111) + SUM(BE133:BE194))*I37),  2)</f>
        <v>0</v>
      </c>
      <c r="L37" s="30"/>
    </row>
    <row r="38" spans="2:12" s="1" customFormat="1" ht="14.45" customHeight="1" x14ac:dyDescent="0.2">
      <c r="B38" s="30"/>
      <c r="E38" s="35" t="s">
        <v>37</v>
      </c>
      <c r="F38" s="107">
        <f>ROUND((SUM(BF104:BF111) + SUM(BF133:BF194)),  2)</f>
        <v>0</v>
      </c>
      <c r="G38" s="108"/>
      <c r="H38" s="108"/>
      <c r="I38" s="109">
        <v>0.2</v>
      </c>
      <c r="J38" s="107">
        <f>ROUND(((SUM(BF104:BF111) + SUM(BF133:BF194))*I38),  2)</f>
        <v>0</v>
      </c>
      <c r="L38" s="30"/>
    </row>
    <row r="39" spans="2:12" s="1" customFormat="1" ht="14.45" hidden="1" customHeight="1" x14ac:dyDescent="0.2">
      <c r="B39" s="30"/>
      <c r="E39" s="23" t="s">
        <v>38</v>
      </c>
      <c r="F39" s="86">
        <f>ROUND((SUM(BG104:BG111) + SUM(BG133:BG194)),  2)</f>
        <v>0</v>
      </c>
      <c r="I39" s="110">
        <v>0.2</v>
      </c>
      <c r="J39" s="86">
        <f>0</f>
        <v>0</v>
      </c>
      <c r="L39" s="30"/>
    </row>
    <row r="40" spans="2:12" s="1" customFormat="1" ht="14.45" hidden="1" customHeight="1" x14ac:dyDescent="0.2">
      <c r="B40" s="30"/>
      <c r="E40" s="23" t="s">
        <v>39</v>
      </c>
      <c r="F40" s="86">
        <f>ROUND((SUM(BH104:BH111) + SUM(BH133:BH194)),  2)</f>
        <v>0</v>
      </c>
      <c r="I40" s="110">
        <v>0.2</v>
      </c>
      <c r="J40" s="86">
        <f>0</f>
        <v>0</v>
      </c>
      <c r="L40" s="30"/>
    </row>
    <row r="41" spans="2:12" s="1" customFormat="1" ht="14.45" hidden="1" customHeight="1" x14ac:dyDescent="0.2">
      <c r="B41" s="30"/>
      <c r="E41" s="35" t="s">
        <v>40</v>
      </c>
      <c r="F41" s="107">
        <f>ROUND((SUM(BI104:BI111) + SUM(BI133:BI194)),  2)</f>
        <v>0</v>
      </c>
      <c r="G41" s="108"/>
      <c r="H41" s="108"/>
      <c r="I41" s="109">
        <v>0</v>
      </c>
      <c r="J41" s="107">
        <f>0</f>
        <v>0</v>
      </c>
      <c r="L41" s="30"/>
    </row>
    <row r="42" spans="2:12" s="1" customFormat="1" ht="6.95" customHeight="1" x14ac:dyDescent="0.2">
      <c r="B42" s="30"/>
      <c r="L42" s="30"/>
    </row>
    <row r="43" spans="2:12" s="1" customFormat="1" ht="25.35" customHeight="1" x14ac:dyDescent="0.2">
      <c r="B43" s="30"/>
      <c r="C43" s="101"/>
      <c r="D43" s="111" t="s">
        <v>41</v>
      </c>
      <c r="E43" s="57"/>
      <c r="F43" s="57"/>
      <c r="G43" s="112" t="s">
        <v>42</v>
      </c>
      <c r="H43" s="113" t="s">
        <v>43</v>
      </c>
      <c r="I43" s="57"/>
      <c r="J43" s="114">
        <f>SUM(J34:J41)</f>
        <v>0</v>
      </c>
      <c r="K43" s="115"/>
      <c r="L43" s="30"/>
    </row>
    <row r="44" spans="2:12" s="1" customFormat="1" ht="14.45" customHeight="1" x14ac:dyDescent="0.2">
      <c r="B44" s="30"/>
      <c r="L44" s="30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30"/>
      <c r="D50" s="42" t="s">
        <v>44</v>
      </c>
      <c r="E50" s="43"/>
      <c r="F50" s="43"/>
      <c r="G50" s="42" t="s">
        <v>45</v>
      </c>
      <c r="H50" s="43"/>
      <c r="I50" s="43"/>
      <c r="J50" s="43"/>
      <c r="K50" s="43"/>
      <c r="L50" s="30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30"/>
      <c r="D61" s="44" t="s">
        <v>46</v>
      </c>
      <c r="E61" s="32"/>
      <c r="F61" s="116" t="s">
        <v>47</v>
      </c>
      <c r="G61" s="44" t="s">
        <v>46</v>
      </c>
      <c r="H61" s="32"/>
      <c r="I61" s="32"/>
      <c r="J61" s="117" t="s">
        <v>47</v>
      </c>
      <c r="K61" s="32"/>
      <c r="L61" s="30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30"/>
      <c r="D65" s="42" t="s">
        <v>48</v>
      </c>
      <c r="E65" s="43"/>
      <c r="F65" s="43"/>
      <c r="G65" s="42" t="s">
        <v>49</v>
      </c>
      <c r="H65" s="43"/>
      <c r="I65" s="43"/>
      <c r="J65" s="43"/>
      <c r="K65" s="43"/>
      <c r="L65" s="30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30"/>
      <c r="D76" s="44" t="s">
        <v>46</v>
      </c>
      <c r="E76" s="32"/>
      <c r="F76" s="116" t="s">
        <v>47</v>
      </c>
      <c r="G76" s="44" t="s">
        <v>46</v>
      </c>
      <c r="H76" s="32"/>
      <c r="I76" s="32"/>
      <c r="J76" s="117" t="s">
        <v>47</v>
      </c>
      <c r="K76" s="32"/>
      <c r="L76" s="30"/>
    </row>
    <row r="77" spans="2:12" s="1" customFormat="1" ht="14.45" customHeight="1" x14ac:dyDescent="0.2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12" s="1" customFormat="1" ht="6.95" customHeight="1" x14ac:dyDescent="0.2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12" s="1" customFormat="1" ht="24.95" customHeight="1" x14ac:dyDescent="0.2">
      <c r="B82" s="30"/>
      <c r="C82" s="17" t="s">
        <v>4588</v>
      </c>
      <c r="L82" s="30"/>
    </row>
    <row r="83" spans="2:12" s="1" customFormat="1" ht="6.95" customHeight="1" x14ac:dyDescent="0.2">
      <c r="B83" s="30"/>
      <c r="L83" s="30"/>
    </row>
    <row r="84" spans="2:12" s="1" customFormat="1" ht="12" customHeight="1" x14ac:dyDescent="0.2">
      <c r="B84" s="30"/>
      <c r="C84" s="23" t="s">
        <v>14</v>
      </c>
      <c r="L84" s="30"/>
    </row>
    <row r="85" spans="2:12" s="1" customFormat="1" ht="16.5" customHeight="1" x14ac:dyDescent="0.2">
      <c r="B85" s="30"/>
      <c r="E85" s="259" t="str">
        <f>E7</f>
        <v>KFA - Košická futbalová aréna II. a III. etapa</v>
      </c>
      <c r="F85" s="261"/>
      <c r="G85" s="261"/>
      <c r="H85" s="261"/>
      <c r="L85" s="30"/>
    </row>
    <row r="86" spans="2:12" ht="12" customHeight="1" x14ac:dyDescent="0.2">
      <c r="B86" s="16"/>
      <c r="C86" s="23" t="s">
        <v>180</v>
      </c>
      <c r="L86" s="16"/>
    </row>
    <row r="87" spans="2:12" s="1" customFormat="1" ht="16.5" customHeight="1" x14ac:dyDescent="0.2">
      <c r="B87" s="30"/>
      <c r="E87" s="259" t="s">
        <v>181</v>
      </c>
      <c r="F87" s="257"/>
      <c r="G87" s="257"/>
      <c r="H87" s="257"/>
      <c r="L87" s="30"/>
    </row>
    <row r="88" spans="2:12" s="1" customFormat="1" ht="12" customHeight="1" x14ac:dyDescent="0.2">
      <c r="B88" s="30"/>
      <c r="C88" s="23" t="s">
        <v>182</v>
      </c>
      <c r="L88" s="30"/>
    </row>
    <row r="89" spans="2:12" s="1" customFormat="1" ht="16.5" customHeight="1" x14ac:dyDescent="0.2">
      <c r="B89" s="30"/>
      <c r="E89" s="226" t="str">
        <f>E11</f>
        <v>026 - Vnútorný vodovod - Vstavok D2</v>
      </c>
      <c r="F89" s="257"/>
      <c r="G89" s="257"/>
      <c r="H89" s="257"/>
      <c r="L89" s="30"/>
    </row>
    <row r="90" spans="2:12" s="1" customFormat="1" ht="6.95" customHeight="1" x14ac:dyDescent="0.2">
      <c r="B90" s="30"/>
      <c r="L90" s="30"/>
    </row>
    <row r="91" spans="2:12" s="1" customFormat="1" ht="12" customHeight="1" x14ac:dyDescent="0.2">
      <c r="B91" s="30"/>
      <c r="C91" s="23" t="s">
        <v>17</v>
      </c>
      <c r="F91" s="21" t="str">
        <f>F14</f>
        <v xml:space="preserve"> </v>
      </c>
      <c r="I91" s="23" t="s">
        <v>19</v>
      </c>
      <c r="J91" s="53" t="str">
        <f>IF(J14="","",J14)</f>
        <v>4.10.2022 - REV05</v>
      </c>
      <c r="L91" s="30"/>
    </row>
    <row r="92" spans="2:12" s="1" customFormat="1" ht="6.95" customHeight="1" x14ac:dyDescent="0.2">
      <c r="B92" s="30"/>
      <c r="L92" s="30"/>
    </row>
    <row r="93" spans="2:12" s="1" customFormat="1" ht="15.2" customHeight="1" x14ac:dyDescent="0.2">
      <c r="B93" s="30"/>
      <c r="C93" s="23" t="s">
        <v>20</v>
      </c>
      <c r="F93" s="21" t="str">
        <f>E17</f>
        <v xml:space="preserve"> </v>
      </c>
      <c r="I93" s="23" t="s">
        <v>25</v>
      </c>
      <c r="J93" s="26" t="str">
        <f>E23</f>
        <v>HESCON,s.r.o.</v>
      </c>
      <c r="L93" s="30"/>
    </row>
    <row r="94" spans="2:12" s="1" customFormat="1" ht="15.2" customHeight="1" x14ac:dyDescent="0.2">
      <c r="B94" s="30"/>
      <c r="C94" s="23" t="s">
        <v>23</v>
      </c>
      <c r="F94" s="21" t="str">
        <f>IF(E20="","",E20)</f>
        <v>Vyplň údaj</v>
      </c>
      <c r="I94" s="23" t="s">
        <v>27</v>
      </c>
      <c r="J94" s="26" t="str">
        <f>E26</f>
        <v xml:space="preserve"> </v>
      </c>
      <c r="L94" s="30"/>
    </row>
    <row r="95" spans="2:12" s="1" customFormat="1" ht="10.35" customHeight="1" x14ac:dyDescent="0.2">
      <c r="B95" s="30"/>
      <c r="L95" s="30"/>
    </row>
    <row r="96" spans="2:12" s="1" customFormat="1" ht="29.25" customHeight="1" x14ac:dyDescent="0.2">
      <c r="B96" s="30"/>
      <c r="C96" s="118" t="s">
        <v>188</v>
      </c>
      <c r="D96" s="101"/>
      <c r="E96" s="101"/>
      <c r="F96" s="101"/>
      <c r="G96" s="101"/>
      <c r="H96" s="101"/>
      <c r="I96" s="101"/>
      <c r="J96" s="119" t="s">
        <v>189</v>
      </c>
      <c r="K96" s="101"/>
      <c r="L96" s="30"/>
    </row>
    <row r="97" spans="2:65" s="1" customFormat="1" ht="10.35" customHeight="1" x14ac:dyDescent="0.2">
      <c r="B97" s="30"/>
      <c r="L97" s="30"/>
    </row>
    <row r="98" spans="2:65" s="1" customFormat="1" ht="22.9" customHeight="1" x14ac:dyDescent="0.2">
      <c r="B98" s="30"/>
      <c r="C98" s="120" t="s">
        <v>190</v>
      </c>
      <c r="J98" s="66">
        <f>J133</f>
        <v>0</v>
      </c>
      <c r="L98" s="30"/>
      <c r="AU98" s="13" t="s">
        <v>191</v>
      </c>
    </row>
    <row r="99" spans="2:65" s="8" customFormat="1" ht="24.95" customHeight="1" x14ac:dyDescent="0.2">
      <c r="B99" s="121"/>
      <c r="D99" s="122" t="s">
        <v>3103</v>
      </c>
      <c r="E99" s="123"/>
      <c r="F99" s="123"/>
      <c r="G99" s="123"/>
      <c r="H99" s="123"/>
      <c r="I99" s="123"/>
      <c r="J99" s="124">
        <f>J134</f>
        <v>0</v>
      </c>
      <c r="L99" s="121"/>
    </row>
    <row r="100" spans="2:65" s="8" customFormat="1" ht="24.95" customHeight="1" x14ac:dyDescent="0.2">
      <c r="B100" s="121"/>
      <c r="D100" s="122" t="s">
        <v>3104</v>
      </c>
      <c r="E100" s="123"/>
      <c r="F100" s="123"/>
      <c r="G100" s="123"/>
      <c r="H100" s="123"/>
      <c r="I100" s="123"/>
      <c r="J100" s="124">
        <f>J145</f>
        <v>0</v>
      </c>
      <c r="L100" s="121"/>
    </row>
    <row r="101" spans="2:65" s="8" customFormat="1" ht="24.95" customHeight="1" x14ac:dyDescent="0.2">
      <c r="B101" s="121"/>
      <c r="D101" s="122" t="s">
        <v>3105</v>
      </c>
      <c r="E101" s="123"/>
      <c r="F101" s="123"/>
      <c r="G101" s="123"/>
      <c r="H101" s="123"/>
      <c r="I101" s="123"/>
      <c r="J101" s="124">
        <f>J176</f>
        <v>0</v>
      </c>
      <c r="L101" s="121"/>
    </row>
    <row r="102" spans="2:65" s="1" customFormat="1" ht="21.75" customHeight="1" x14ac:dyDescent="0.2">
      <c r="B102" s="30"/>
      <c r="L102" s="30"/>
    </row>
    <row r="103" spans="2:65" s="1" customFormat="1" ht="6.95" customHeight="1" x14ac:dyDescent="0.2">
      <c r="B103" s="30"/>
      <c r="L103" s="30"/>
    </row>
    <row r="104" spans="2:65" s="1" customFormat="1" ht="29.25" customHeight="1" x14ac:dyDescent="0.2">
      <c r="B104" s="30"/>
      <c r="C104" s="120" t="s">
        <v>217</v>
      </c>
      <c r="J104" s="129">
        <f>ROUND(J105 + J106 + J107 + J108 + J109 + J110,2)</f>
        <v>0</v>
      </c>
      <c r="L104" s="30"/>
      <c r="N104" s="130" t="s">
        <v>35</v>
      </c>
    </row>
    <row r="105" spans="2:65" s="1" customFormat="1" ht="18" customHeight="1" x14ac:dyDescent="0.2">
      <c r="B105" s="131"/>
      <c r="C105" s="132"/>
      <c r="D105" s="207" t="s">
        <v>218</v>
      </c>
      <c r="E105" s="260"/>
      <c r="F105" s="260"/>
      <c r="G105" s="132"/>
      <c r="H105" s="132"/>
      <c r="I105" s="132"/>
      <c r="J105" s="94">
        <v>0</v>
      </c>
      <c r="K105" s="132"/>
      <c r="L105" s="131"/>
      <c r="M105" s="132"/>
      <c r="N105" s="134" t="s">
        <v>37</v>
      </c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5" t="s">
        <v>219</v>
      </c>
      <c r="AZ105" s="132"/>
      <c r="BA105" s="132"/>
      <c r="BB105" s="132"/>
      <c r="BC105" s="132"/>
      <c r="BD105" s="132"/>
      <c r="BE105" s="136">
        <f t="shared" ref="BE105:BE110" si="0">IF(N105="základná",J105,0)</f>
        <v>0</v>
      </c>
      <c r="BF105" s="136">
        <f t="shared" ref="BF105:BF110" si="1">IF(N105="znížená",J105,0)</f>
        <v>0</v>
      </c>
      <c r="BG105" s="136">
        <f t="shared" ref="BG105:BG110" si="2">IF(N105="zákl. prenesená",J105,0)</f>
        <v>0</v>
      </c>
      <c r="BH105" s="136">
        <f t="shared" ref="BH105:BH110" si="3">IF(N105="zníž. prenesená",J105,0)</f>
        <v>0</v>
      </c>
      <c r="BI105" s="136">
        <f t="shared" ref="BI105:BI110" si="4">IF(N105="nulová",J105,0)</f>
        <v>0</v>
      </c>
      <c r="BJ105" s="135" t="s">
        <v>83</v>
      </c>
      <c r="BK105" s="132"/>
      <c r="BL105" s="132"/>
      <c r="BM105" s="132"/>
    </row>
    <row r="106" spans="2:65" s="1" customFormat="1" ht="18" customHeight="1" x14ac:dyDescent="0.2">
      <c r="B106" s="131"/>
      <c r="C106" s="132"/>
      <c r="D106" s="207" t="s">
        <v>220</v>
      </c>
      <c r="E106" s="260"/>
      <c r="F106" s="260"/>
      <c r="G106" s="132"/>
      <c r="H106" s="132"/>
      <c r="I106" s="132"/>
      <c r="J106" s="94">
        <v>0</v>
      </c>
      <c r="K106" s="132"/>
      <c r="L106" s="131"/>
      <c r="M106" s="132"/>
      <c r="N106" s="134" t="s">
        <v>37</v>
      </c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5" t="s">
        <v>219</v>
      </c>
      <c r="AZ106" s="132"/>
      <c r="BA106" s="132"/>
      <c r="BB106" s="132"/>
      <c r="BC106" s="132"/>
      <c r="BD106" s="132"/>
      <c r="BE106" s="136">
        <f t="shared" si="0"/>
        <v>0</v>
      </c>
      <c r="BF106" s="136">
        <f t="shared" si="1"/>
        <v>0</v>
      </c>
      <c r="BG106" s="136">
        <f t="shared" si="2"/>
        <v>0</v>
      </c>
      <c r="BH106" s="136">
        <f t="shared" si="3"/>
        <v>0</v>
      </c>
      <c r="BI106" s="136">
        <f t="shared" si="4"/>
        <v>0</v>
      </c>
      <c r="BJ106" s="135" t="s">
        <v>83</v>
      </c>
      <c r="BK106" s="132"/>
      <c r="BL106" s="132"/>
      <c r="BM106" s="132"/>
    </row>
    <row r="107" spans="2:65" s="1" customFormat="1" ht="18" customHeight="1" x14ac:dyDescent="0.2">
      <c r="B107" s="131"/>
      <c r="C107" s="132"/>
      <c r="D107" s="207" t="s">
        <v>221</v>
      </c>
      <c r="E107" s="260"/>
      <c r="F107" s="260"/>
      <c r="G107" s="132"/>
      <c r="H107" s="132"/>
      <c r="I107" s="132"/>
      <c r="J107" s="94">
        <v>0</v>
      </c>
      <c r="K107" s="132"/>
      <c r="L107" s="131"/>
      <c r="M107" s="132"/>
      <c r="N107" s="134" t="s">
        <v>37</v>
      </c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5" t="s">
        <v>219</v>
      </c>
      <c r="AZ107" s="132"/>
      <c r="BA107" s="132"/>
      <c r="BB107" s="132"/>
      <c r="BC107" s="132"/>
      <c r="BD107" s="132"/>
      <c r="BE107" s="136">
        <f t="shared" si="0"/>
        <v>0</v>
      </c>
      <c r="BF107" s="136">
        <f t="shared" si="1"/>
        <v>0</v>
      </c>
      <c r="BG107" s="136">
        <f t="shared" si="2"/>
        <v>0</v>
      </c>
      <c r="BH107" s="136">
        <f t="shared" si="3"/>
        <v>0</v>
      </c>
      <c r="BI107" s="136">
        <f t="shared" si="4"/>
        <v>0</v>
      </c>
      <c r="BJ107" s="135" t="s">
        <v>83</v>
      </c>
      <c r="BK107" s="132"/>
      <c r="BL107" s="132"/>
      <c r="BM107" s="132"/>
    </row>
    <row r="108" spans="2:65" s="1" customFormat="1" ht="18" customHeight="1" x14ac:dyDescent="0.2">
      <c r="B108" s="131"/>
      <c r="C108" s="132"/>
      <c r="D108" s="207" t="s">
        <v>222</v>
      </c>
      <c r="E108" s="260"/>
      <c r="F108" s="260"/>
      <c r="G108" s="132"/>
      <c r="H108" s="132"/>
      <c r="I108" s="132"/>
      <c r="J108" s="94">
        <v>0</v>
      </c>
      <c r="K108" s="132"/>
      <c r="L108" s="131"/>
      <c r="M108" s="132"/>
      <c r="N108" s="134" t="s">
        <v>37</v>
      </c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5" t="s">
        <v>219</v>
      </c>
      <c r="AZ108" s="132"/>
      <c r="BA108" s="132"/>
      <c r="BB108" s="132"/>
      <c r="BC108" s="132"/>
      <c r="BD108" s="132"/>
      <c r="BE108" s="136">
        <f t="shared" si="0"/>
        <v>0</v>
      </c>
      <c r="BF108" s="136">
        <f t="shared" si="1"/>
        <v>0</v>
      </c>
      <c r="BG108" s="136">
        <f t="shared" si="2"/>
        <v>0</v>
      </c>
      <c r="BH108" s="136">
        <f t="shared" si="3"/>
        <v>0</v>
      </c>
      <c r="BI108" s="136">
        <f t="shared" si="4"/>
        <v>0</v>
      </c>
      <c r="BJ108" s="135" t="s">
        <v>83</v>
      </c>
      <c r="BK108" s="132"/>
      <c r="BL108" s="132"/>
      <c r="BM108" s="132"/>
    </row>
    <row r="109" spans="2:65" s="1" customFormat="1" ht="18" customHeight="1" x14ac:dyDescent="0.2">
      <c r="B109" s="131"/>
      <c r="C109" s="132"/>
      <c r="D109" s="207" t="s">
        <v>223</v>
      </c>
      <c r="E109" s="260"/>
      <c r="F109" s="260"/>
      <c r="G109" s="132"/>
      <c r="H109" s="132"/>
      <c r="I109" s="132"/>
      <c r="J109" s="94">
        <v>0</v>
      </c>
      <c r="K109" s="132"/>
      <c r="L109" s="131"/>
      <c r="M109" s="132"/>
      <c r="N109" s="134" t="s">
        <v>37</v>
      </c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5" t="s">
        <v>219</v>
      </c>
      <c r="AZ109" s="132"/>
      <c r="BA109" s="132"/>
      <c r="BB109" s="132"/>
      <c r="BC109" s="132"/>
      <c r="BD109" s="132"/>
      <c r="BE109" s="136">
        <f t="shared" si="0"/>
        <v>0</v>
      </c>
      <c r="BF109" s="136">
        <f t="shared" si="1"/>
        <v>0</v>
      </c>
      <c r="BG109" s="136">
        <f t="shared" si="2"/>
        <v>0</v>
      </c>
      <c r="BH109" s="136">
        <f t="shared" si="3"/>
        <v>0</v>
      </c>
      <c r="BI109" s="136">
        <f t="shared" si="4"/>
        <v>0</v>
      </c>
      <c r="BJ109" s="135" t="s">
        <v>83</v>
      </c>
      <c r="BK109" s="132"/>
      <c r="BL109" s="132"/>
      <c r="BM109" s="132"/>
    </row>
    <row r="110" spans="2:65" s="1" customFormat="1" ht="18" customHeight="1" x14ac:dyDescent="0.2">
      <c r="B110" s="131"/>
      <c r="C110" s="132"/>
      <c r="D110" s="133" t="s">
        <v>224</v>
      </c>
      <c r="E110" s="132"/>
      <c r="F110" s="132"/>
      <c r="G110" s="132"/>
      <c r="H110" s="132"/>
      <c r="I110" s="132"/>
      <c r="J110" s="94">
        <f>ROUND(J32*T110,2)</f>
        <v>0</v>
      </c>
      <c r="K110" s="132"/>
      <c r="L110" s="131"/>
      <c r="M110" s="132"/>
      <c r="N110" s="134" t="s">
        <v>37</v>
      </c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5" t="s">
        <v>225</v>
      </c>
      <c r="AZ110" s="132"/>
      <c r="BA110" s="132"/>
      <c r="BB110" s="132"/>
      <c r="BC110" s="132"/>
      <c r="BD110" s="132"/>
      <c r="BE110" s="136">
        <f t="shared" si="0"/>
        <v>0</v>
      </c>
      <c r="BF110" s="136">
        <f t="shared" si="1"/>
        <v>0</v>
      </c>
      <c r="BG110" s="136">
        <f t="shared" si="2"/>
        <v>0</v>
      </c>
      <c r="BH110" s="136">
        <f t="shared" si="3"/>
        <v>0</v>
      </c>
      <c r="BI110" s="136">
        <f t="shared" si="4"/>
        <v>0</v>
      </c>
      <c r="BJ110" s="135" t="s">
        <v>83</v>
      </c>
      <c r="BK110" s="132"/>
      <c r="BL110" s="132"/>
      <c r="BM110" s="132"/>
    </row>
    <row r="111" spans="2:65" s="1" customFormat="1" x14ac:dyDescent="0.2">
      <c r="B111" s="30"/>
      <c r="L111" s="30"/>
    </row>
    <row r="112" spans="2:65" s="1" customFormat="1" ht="29.25" customHeight="1" x14ac:dyDescent="0.2">
      <c r="B112" s="30"/>
      <c r="C112" s="100" t="s">
        <v>179</v>
      </c>
      <c r="D112" s="101"/>
      <c r="E112" s="101"/>
      <c r="F112" s="101"/>
      <c r="G112" s="101"/>
      <c r="H112" s="101"/>
      <c r="I112" s="101"/>
      <c r="J112" s="102">
        <f>ROUND(J98+J104,2)</f>
        <v>0</v>
      </c>
      <c r="K112" s="101"/>
      <c r="L112" s="30"/>
    </row>
    <row r="113" spans="2:12" s="1" customFormat="1" ht="6.95" customHeight="1" x14ac:dyDescent="0.2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30"/>
    </row>
    <row r="117" spans="2:12" s="1" customFormat="1" ht="6.95" customHeight="1" x14ac:dyDescent="0.2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30"/>
    </row>
    <row r="118" spans="2:12" s="1" customFormat="1" ht="24.95" customHeight="1" x14ac:dyDescent="0.2">
      <c r="B118" s="30"/>
      <c r="C118" s="17" t="s">
        <v>4589</v>
      </c>
      <c r="L118" s="30"/>
    </row>
    <row r="119" spans="2:12" s="1" customFormat="1" ht="6.95" customHeight="1" x14ac:dyDescent="0.2">
      <c r="B119" s="30"/>
      <c r="L119" s="30"/>
    </row>
    <row r="120" spans="2:12" s="1" customFormat="1" ht="12" customHeight="1" x14ac:dyDescent="0.2">
      <c r="B120" s="30"/>
      <c r="C120" s="23" t="s">
        <v>14</v>
      </c>
      <c r="L120" s="30"/>
    </row>
    <row r="121" spans="2:12" s="1" customFormat="1" ht="16.5" customHeight="1" x14ac:dyDescent="0.2">
      <c r="B121" s="30"/>
      <c r="E121" s="259" t="str">
        <f>E7</f>
        <v>KFA - Košická futbalová aréna II. a III. etapa</v>
      </c>
      <c r="F121" s="261"/>
      <c r="G121" s="261"/>
      <c r="H121" s="261"/>
      <c r="L121" s="30"/>
    </row>
    <row r="122" spans="2:12" ht="12" customHeight="1" x14ac:dyDescent="0.2">
      <c r="B122" s="16"/>
      <c r="C122" s="23" t="s">
        <v>180</v>
      </c>
      <c r="L122" s="16"/>
    </row>
    <row r="123" spans="2:12" s="1" customFormat="1" ht="16.5" customHeight="1" x14ac:dyDescent="0.2">
      <c r="B123" s="30"/>
      <c r="E123" s="259" t="s">
        <v>181</v>
      </c>
      <c r="F123" s="257"/>
      <c r="G123" s="257"/>
      <c r="H123" s="257"/>
      <c r="L123" s="30"/>
    </row>
    <row r="124" spans="2:12" s="1" customFormat="1" ht="12" customHeight="1" x14ac:dyDescent="0.2">
      <c r="B124" s="30"/>
      <c r="C124" s="23" t="s">
        <v>182</v>
      </c>
      <c r="L124" s="30"/>
    </row>
    <row r="125" spans="2:12" s="1" customFormat="1" ht="16.5" customHeight="1" x14ac:dyDescent="0.2">
      <c r="B125" s="30"/>
      <c r="E125" s="226" t="str">
        <f>E11</f>
        <v>026 - Vnútorný vodovod - Vstavok D2</v>
      </c>
      <c r="F125" s="257"/>
      <c r="G125" s="257"/>
      <c r="H125" s="257"/>
      <c r="L125" s="30"/>
    </row>
    <row r="126" spans="2:12" s="1" customFormat="1" ht="6.95" customHeight="1" x14ac:dyDescent="0.2">
      <c r="B126" s="30"/>
      <c r="L126" s="30"/>
    </row>
    <row r="127" spans="2:12" s="1" customFormat="1" ht="12" customHeight="1" x14ac:dyDescent="0.2">
      <c r="B127" s="30"/>
      <c r="C127" s="23" t="s">
        <v>17</v>
      </c>
      <c r="F127" s="21" t="str">
        <f>F14</f>
        <v xml:space="preserve"> </v>
      </c>
      <c r="I127" s="23" t="s">
        <v>19</v>
      </c>
      <c r="J127" s="53" t="str">
        <f>IF(J14="","",J14)</f>
        <v>4.10.2022 - REV05</v>
      </c>
      <c r="L127" s="30"/>
    </row>
    <row r="128" spans="2:12" s="1" customFormat="1" ht="6.95" customHeight="1" x14ac:dyDescent="0.2">
      <c r="B128" s="30"/>
      <c r="L128" s="30"/>
    </row>
    <row r="129" spans="2:65" s="1" customFormat="1" ht="15.2" customHeight="1" x14ac:dyDescent="0.2">
      <c r="B129" s="30"/>
      <c r="C129" s="23" t="s">
        <v>20</v>
      </c>
      <c r="F129" s="21" t="str">
        <f>E17</f>
        <v xml:space="preserve"> </v>
      </c>
      <c r="I129" s="23" t="s">
        <v>25</v>
      </c>
      <c r="J129" s="26" t="str">
        <f>E23</f>
        <v>HESCON,s.r.o.</v>
      </c>
      <c r="L129" s="30"/>
    </row>
    <row r="130" spans="2:65" s="1" customFormat="1" ht="15.2" customHeight="1" x14ac:dyDescent="0.2">
      <c r="B130" s="30"/>
      <c r="C130" s="23" t="s">
        <v>23</v>
      </c>
      <c r="F130" s="21" t="str">
        <f>IF(E20="","",E20)</f>
        <v>Vyplň údaj</v>
      </c>
      <c r="I130" s="23" t="s">
        <v>27</v>
      </c>
      <c r="J130" s="26" t="str">
        <f>E26</f>
        <v xml:space="preserve"> </v>
      </c>
      <c r="L130" s="30"/>
    </row>
    <row r="131" spans="2:65" s="1" customFormat="1" ht="10.35" customHeight="1" x14ac:dyDescent="0.2">
      <c r="B131" s="30"/>
      <c r="L131" s="30"/>
    </row>
    <row r="132" spans="2:65" s="10" customFormat="1" ht="29.25" customHeight="1" x14ac:dyDescent="0.2">
      <c r="B132" s="137"/>
      <c r="C132" s="138" t="s">
        <v>226</v>
      </c>
      <c r="D132" s="139" t="s">
        <v>56</v>
      </c>
      <c r="E132" s="139" t="s">
        <v>52</v>
      </c>
      <c r="F132" s="139" t="s">
        <v>53</v>
      </c>
      <c r="G132" s="139" t="s">
        <v>227</v>
      </c>
      <c r="H132" s="139" t="s">
        <v>228</v>
      </c>
      <c r="I132" s="139" t="s">
        <v>229</v>
      </c>
      <c r="J132" s="140" t="s">
        <v>189</v>
      </c>
      <c r="K132" s="141" t="s">
        <v>230</v>
      </c>
      <c r="L132" s="137"/>
      <c r="M132" s="59" t="s">
        <v>1</v>
      </c>
      <c r="N132" s="60" t="s">
        <v>35</v>
      </c>
      <c r="O132" s="60" t="s">
        <v>231</v>
      </c>
      <c r="P132" s="60" t="s">
        <v>232</v>
      </c>
      <c r="Q132" s="60" t="s">
        <v>233</v>
      </c>
      <c r="R132" s="60" t="s">
        <v>234</v>
      </c>
      <c r="S132" s="60" t="s">
        <v>235</v>
      </c>
      <c r="T132" s="61" t="s">
        <v>236</v>
      </c>
    </row>
    <row r="133" spans="2:65" s="1" customFormat="1" ht="22.9" customHeight="1" x14ac:dyDescent="0.25">
      <c r="B133" s="30"/>
      <c r="C133" s="64" t="s">
        <v>187</v>
      </c>
      <c r="J133" s="142">
        <f>BK133</f>
        <v>0</v>
      </c>
      <c r="L133" s="30"/>
      <c r="M133" s="62"/>
      <c r="N133" s="54"/>
      <c r="O133" s="54"/>
      <c r="P133" s="143">
        <f>P134+P145+P176</f>
        <v>0</v>
      </c>
      <c r="Q133" s="54"/>
      <c r="R133" s="143">
        <f>R134+R145+R176</f>
        <v>0</v>
      </c>
      <c r="S133" s="54"/>
      <c r="T133" s="144">
        <f>T134+T145+T176</f>
        <v>0</v>
      </c>
      <c r="AT133" s="13" t="s">
        <v>70</v>
      </c>
      <c r="AU133" s="13" t="s">
        <v>191</v>
      </c>
      <c r="BK133" s="145">
        <f>BK134+BK145+BK176</f>
        <v>0</v>
      </c>
    </row>
    <row r="134" spans="2:65" s="11" customFormat="1" ht="25.9" customHeight="1" x14ac:dyDescent="0.2">
      <c r="B134" s="146"/>
      <c r="D134" s="147" t="s">
        <v>70</v>
      </c>
      <c r="E134" s="148" t="s">
        <v>3107</v>
      </c>
      <c r="F134" s="148" t="s">
        <v>3054</v>
      </c>
      <c r="I134" s="149"/>
      <c r="J134" s="150">
        <f>BK134</f>
        <v>0</v>
      </c>
      <c r="L134" s="146"/>
      <c r="M134" s="151"/>
      <c r="P134" s="152">
        <f>SUM(P135:P144)</f>
        <v>0</v>
      </c>
      <c r="R134" s="152">
        <f>SUM(R135:R144)</f>
        <v>0</v>
      </c>
      <c r="T134" s="153">
        <f>SUM(T135:T144)</f>
        <v>0</v>
      </c>
      <c r="AR134" s="147" t="s">
        <v>78</v>
      </c>
      <c r="AT134" s="154" t="s">
        <v>70</v>
      </c>
      <c r="AU134" s="154" t="s">
        <v>71</v>
      </c>
      <c r="AY134" s="147" t="s">
        <v>239</v>
      </c>
      <c r="BK134" s="155">
        <f>SUM(BK135:BK144)</f>
        <v>0</v>
      </c>
    </row>
    <row r="135" spans="2:65" s="1" customFormat="1" ht="21.75" customHeight="1" x14ac:dyDescent="0.2">
      <c r="B135" s="131"/>
      <c r="C135" s="170" t="s">
        <v>78</v>
      </c>
      <c r="D135" s="170" t="s">
        <v>275</v>
      </c>
      <c r="E135" s="171" t="s">
        <v>2845</v>
      </c>
      <c r="F135" s="172" t="s">
        <v>3055</v>
      </c>
      <c r="G135" s="173" t="s">
        <v>331</v>
      </c>
      <c r="H135" s="174">
        <v>39</v>
      </c>
      <c r="I135" s="175"/>
      <c r="J135" s="176">
        <f t="shared" ref="J135:J144" si="5">ROUND(I135*H135,2)</f>
        <v>0</v>
      </c>
      <c r="K135" s="177"/>
      <c r="L135" s="178"/>
      <c r="M135" s="179" t="s">
        <v>1</v>
      </c>
      <c r="N135" s="180" t="s">
        <v>37</v>
      </c>
      <c r="P135" s="167">
        <f t="shared" ref="P135:P144" si="6">O135*H135</f>
        <v>0</v>
      </c>
      <c r="Q135" s="167">
        <v>0</v>
      </c>
      <c r="R135" s="167">
        <f t="shared" ref="R135:R144" si="7">Q135*H135</f>
        <v>0</v>
      </c>
      <c r="S135" s="167">
        <v>0</v>
      </c>
      <c r="T135" s="168">
        <f t="shared" ref="T135:T144" si="8">S135*H135</f>
        <v>0</v>
      </c>
      <c r="AR135" s="169" t="s">
        <v>270</v>
      </c>
      <c r="AT135" s="169" t="s">
        <v>275</v>
      </c>
      <c r="AU135" s="169" t="s">
        <v>78</v>
      </c>
      <c r="AY135" s="13" t="s">
        <v>239</v>
      </c>
      <c r="BE135" s="97">
        <f t="shared" ref="BE135:BE144" si="9">IF(N135="základná",J135,0)</f>
        <v>0</v>
      </c>
      <c r="BF135" s="97">
        <f t="shared" ref="BF135:BF144" si="10">IF(N135="znížená",J135,0)</f>
        <v>0</v>
      </c>
      <c r="BG135" s="97">
        <f t="shared" ref="BG135:BG144" si="11">IF(N135="zákl. prenesená",J135,0)</f>
        <v>0</v>
      </c>
      <c r="BH135" s="97">
        <f t="shared" ref="BH135:BH144" si="12">IF(N135="zníž. prenesená",J135,0)</f>
        <v>0</v>
      </c>
      <c r="BI135" s="97">
        <f t="shared" ref="BI135:BI144" si="13">IF(N135="nulová",J135,0)</f>
        <v>0</v>
      </c>
      <c r="BJ135" s="13" t="s">
        <v>83</v>
      </c>
      <c r="BK135" s="97">
        <f t="shared" ref="BK135:BK144" si="14">ROUND(I135*H135,2)</f>
        <v>0</v>
      </c>
      <c r="BL135" s="13" t="s">
        <v>245</v>
      </c>
      <c r="BM135" s="169" t="s">
        <v>83</v>
      </c>
    </row>
    <row r="136" spans="2:65" s="1" customFormat="1" ht="21.75" customHeight="1" x14ac:dyDescent="0.2">
      <c r="B136" s="131"/>
      <c r="C136" s="170" t="s">
        <v>83</v>
      </c>
      <c r="D136" s="170" t="s">
        <v>275</v>
      </c>
      <c r="E136" s="171" t="s">
        <v>2847</v>
      </c>
      <c r="F136" s="172" t="s">
        <v>3056</v>
      </c>
      <c r="G136" s="173" t="s">
        <v>331</v>
      </c>
      <c r="H136" s="174">
        <v>19</v>
      </c>
      <c r="I136" s="175"/>
      <c r="J136" s="176">
        <f t="shared" si="5"/>
        <v>0</v>
      </c>
      <c r="K136" s="177"/>
      <c r="L136" s="178"/>
      <c r="M136" s="179" t="s">
        <v>1</v>
      </c>
      <c r="N136" s="180" t="s">
        <v>37</v>
      </c>
      <c r="P136" s="167">
        <f t="shared" si="6"/>
        <v>0</v>
      </c>
      <c r="Q136" s="167">
        <v>0</v>
      </c>
      <c r="R136" s="167">
        <f t="shared" si="7"/>
        <v>0</v>
      </c>
      <c r="S136" s="167">
        <v>0</v>
      </c>
      <c r="T136" s="168">
        <f t="shared" si="8"/>
        <v>0</v>
      </c>
      <c r="AR136" s="169" t="s">
        <v>270</v>
      </c>
      <c r="AT136" s="169" t="s">
        <v>275</v>
      </c>
      <c r="AU136" s="169" t="s">
        <v>78</v>
      </c>
      <c r="AY136" s="13" t="s">
        <v>239</v>
      </c>
      <c r="BE136" s="97">
        <f t="shared" si="9"/>
        <v>0</v>
      </c>
      <c r="BF136" s="97">
        <f t="shared" si="10"/>
        <v>0</v>
      </c>
      <c r="BG136" s="97">
        <f t="shared" si="11"/>
        <v>0</v>
      </c>
      <c r="BH136" s="97">
        <f t="shared" si="12"/>
        <v>0</v>
      </c>
      <c r="BI136" s="97">
        <f t="shared" si="13"/>
        <v>0</v>
      </c>
      <c r="BJ136" s="13" t="s">
        <v>83</v>
      </c>
      <c r="BK136" s="97">
        <f t="shared" si="14"/>
        <v>0</v>
      </c>
      <c r="BL136" s="13" t="s">
        <v>245</v>
      </c>
      <c r="BM136" s="169" t="s">
        <v>245</v>
      </c>
    </row>
    <row r="137" spans="2:65" s="1" customFormat="1" ht="21.75" customHeight="1" x14ac:dyDescent="0.2">
      <c r="B137" s="131"/>
      <c r="C137" s="170" t="s">
        <v>251</v>
      </c>
      <c r="D137" s="170" t="s">
        <v>275</v>
      </c>
      <c r="E137" s="171" t="s">
        <v>2855</v>
      </c>
      <c r="F137" s="172" t="s">
        <v>3115</v>
      </c>
      <c r="G137" s="173" t="s">
        <v>331</v>
      </c>
      <c r="H137" s="174">
        <v>14</v>
      </c>
      <c r="I137" s="175"/>
      <c r="J137" s="176">
        <f t="shared" si="5"/>
        <v>0</v>
      </c>
      <c r="K137" s="177"/>
      <c r="L137" s="178"/>
      <c r="M137" s="179" t="s">
        <v>1</v>
      </c>
      <c r="N137" s="180" t="s">
        <v>37</v>
      </c>
      <c r="P137" s="167">
        <f t="shared" si="6"/>
        <v>0</v>
      </c>
      <c r="Q137" s="167">
        <v>0</v>
      </c>
      <c r="R137" s="167">
        <f t="shared" si="7"/>
        <v>0</v>
      </c>
      <c r="S137" s="167">
        <v>0</v>
      </c>
      <c r="T137" s="168">
        <f t="shared" si="8"/>
        <v>0</v>
      </c>
      <c r="AR137" s="169" t="s">
        <v>270</v>
      </c>
      <c r="AT137" s="169" t="s">
        <v>275</v>
      </c>
      <c r="AU137" s="169" t="s">
        <v>78</v>
      </c>
      <c r="AY137" s="13" t="s">
        <v>239</v>
      </c>
      <c r="BE137" s="97">
        <f t="shared" si="9"/>
        <v>0</v>
      </c>
      <c r="BF137" s="97">
        <f t="shared" si="10"/>
        <v>0</v>
      </c>
      <c r="BG137" s="97">
        <f t="shared" si="11"/>
        <v>0</v>
      </c>
      <c r="BH137" s="97">
        <f t="shared" si="12"/>
        <v>0</v>
      </c>
      <c r="BI137" s="97">
        <f t="shared" si="13"/>
        <v>0</v>
      </c>
      <c r="BJ137" s="13" t="s">
        <v>83</v>
      </c>
      <c r="BK137" s="97">
        <f t="shared" si="14"/>
        <v>0</v>
      </c>
      <c r="BL137" s="13" t="s">
        <v>245</v>
      </c>
      <c r="BM137" s="169" t="s">
        <v>262</v>
      </c>
    </row>
    <row r="138" spans="2:65" s="1" customFormat="1" ht="21.75" customHeight="1" x14ac:dyDescent="0.2">
      <c r="B138" s="131"/>
      <c r="C138" s="170" t="s">
        <v>245</v>
      </c>
      <c r="D138" s="170" t="s">
        <v>275</v>
      </c>
      <c r="E138" s="171" t="s">
        <v>2873</v>
      </c>
      <c r="F138" s="172" t="s">
        <v>3169</v>
      </c>
      <c r="G138" s="173" t="s">
        <v>331</v>
      </c>
      <c r="H138" s="174">
        <v>8</v>
      </c>
      <c r="I138" s="175"/>
      <c r="J138" s="176">
        <f t="shared" si="5"/>
        <v>0</v>
      </c>
      <c r="K138" s="177"/>
      <c r="L138" s="178"/>
      <c r="M138" s="179" t="s">
        <v>1</v>
      </c>
      <c r="N138" s="180" t="s">
        <v>37</v>
      </c>
      <c r="P138" s="167">
        <f t="shared" si="6"/>
        <v>0</v>
      </c>
      <c r="Q138" s="167">
        <v>0</v>
      </c>
      <c r="R138" s="167">
        <f t="shared" si="7"/>
        <v>0</v>
      </c>
      <c r="S138" s="167">
        <v>0</v>
      </c>
      <c r="T138" s="168">
        <f t="shared" si="8"/>
        <v>0</v>
      </c>
      <c r="AR138" s="169" t="s">
        <v>270</v>
      </c>
      <c r="AT138" s="169" t="s">
        <v>275</v>
      </c>
      <c r="AU138" s="169" t="s">
        <v>78</v>
      </c>
      <c r="AY138" s="13" t="s">
        <v>239</v>
      </c>
      <c r="BE138" s="97">
        <f t="shared" si="9"/>
        <v>0</v>
      </c>
      <c r="BF138" s="97">
        <f t="shared" si="10"/>
        <v>0</v>
      </c>
      <c r="BG138" s="97">
        <f t="shared" si="11"/>
        <v>0</v>
      </c>
      <c r="BH138" s="97">
        <f t="shared" si="12"/>
        <v>0</v>
      </c>
      <c r="BI138" s="97">
        <f t="shared" si="13"/>
        <v>0</v>
      </c>
      <c r="BJ138" s="13" t="s">
        <v>83</v>
      </c>
      <c r="BK138" s="97">
        <f t="shared" si="14"/>
        <v>0</v>
      </c>
      <c r="BL138" s="13" t="s">
        <v>245</v>
      </c>
      <c r="BM138" s="169" t="s">
        <v>270</v>
      </c>
    </row>
    <row r="139" spans="2:65" s="1" customFormat="1" ht="21.75" customHeight="1" x14ac:dyDescent="0.2">
      <c r="B139" s="131"/>
      <c r="C139" s="170" t="s">
        <v>258</v>
      </c>
      <c r="D139" s="170" t="s">
        <v>275</v>
      </c>
      <c r="E139" s="171" t="s">
        <v>2875</v>
      </c>
      <c r="F139" s="172" t="s">
        <v>3170</v>
      </c>
      <c r="G139" s="173" t="s">
        <v>331</v>
      </c>
      <c r="H139" s="174">
        <v>5</v>
      </c>
      <c r="I139" s="175"/>
      <c r="J139" s="176">
        <f t="shared" si="5"/>
        <v>0</v>
      </c>
      <c r="K139" s="177"/>
      <c r="L139" s="178"/>
      <c r="M139" s="179" t="s">
        <v>1</v>
      </c>
      <c r="N139" s="180" t="s">
        <v>37</v>
      </c>
      <c r="P139" s="167">
        <f t="shared" si="6"/>
        <v>0</v>
      </c>
      <c r="Q139" s="167">
        <v>0</v>
      </c>
      <c r="R139" s="167">
        <f t="shared" si="7"/>
        <v>0</v>
      </c>
      <c r="S139" s="167">
        <v>0</v>
      </c>
      <c r="T139" s="168">
        <f t="shared" si="8"/>
        <v>0</v>
      </c>
      <c r="AR139" s="169" t="s">
        <v>270</v>
      </c>
      <c r="AT139" s="169" t="s">
        <v>275</v>
      </c>
      <c r="AU139" s="169" t="s">
        <v>78</v>
      </c>
      <c r="AY139" s="13" t="s">
        <v>239</v>
      </c>
      <c r="BE139" s="97">
        <f t="shared" si="9"/>
        <v>0</v>
      </c>
      <c r="BF139" s="97">
        <f t="shared" si="10"/>
        <v>0</v>
      </c>
      <c r="BG139" s="97">
        <f t="shared" si="11"/>
        <v>0</v>
      </c>
      <c r="BH139" s="97">
        <f t="shared" si="12"/>
        <v>0</v>
      </c>
      <c r="BI139" s="97">
        <f t="shared" si="13"/>
        <v>0</v>
      </c>
      <c r="BJ139" s="13" t="s">
        <v>83</v>
      </c>
      <c r="BK139" s="97">
        <f t="shared" si="14"/>
        <v>0</v>
      </c>
      <c r="BL139" s="13" t="s">
        <v>245</v>
      </c>
      <c r="BM139" s="169" t="s">
        <v>280</v>
      </c>
    </row>
    <row r="140" spans="2:65" s="1" customFormat="1" ht="21.75" customHeight="1" x14ac:dyDescent="0.2">
      <c r="B140" s="131"/>
      <c r="C140" s="170" t="s">
        <v>262</v>
      </c>
      <c r="D140" s="170" t="s">
        <v>275</v>
      </c>
      <c r="E140" s="171" t="s">
        <v>2877</v>
      </c>
      <c r="F140" s="172" t="s">
        <v>3171</v>
      </c>
      <c r="G140" s="173" t="s">
        <v>331</v>
      </c>
      <c r="H140" s="174">
        <v>3</v>
      </c>
      <c r="I140" s="175"/>
      <c r="J140" s="176">
        <f t="shared" si="5"/>
        <v>0</v>
      </c>
      <c r="K140" s="177"/>
      <c r="L140" s="178"/>
      <c r="M140" s="179" t="s">
        <v>1</v>
      </c>
      <c r="N140" s="180" t="s">
        <v>37</v>
      </c>
      <c r="P140" s="167">
        <f t="shared" si="6"/>
        <v>0</v>
      </c>
      <c r="Q140" s="167">
        <v>0</v>
      </c>
      <c r="R140" s="167">
        <f t="shared" si="7"/>
        <v>0</v>
      </c>
      <c r="S140" s="167">
        <v>0</v>
      </c>
      <c r="T140" s="168">
        <f t="shared" si="8"/>
        <v>0</v>
      </c>
      <c r="AR140" s="169" t="s">
        <v>270</v>
      </c>
      <c r="AT140" s="169" t="s">
        <v>275</v>
      </c>
      <c r="AU140" s="169" t="s">
        <v>78</v>
      </c>
      <c r="AY140" s="13" t="s">
        <v>239</v>
      </c>
      <c r="BE140" s="97">
        <f t="shared" si="9"/>
        <v>0</v>
      </c>
      <c r="BF140" s="97">
        <f t="shared" si="10"/>
        <v>0</v>
      </c>
      <c r="BG140" s="97">
        <f t="shared" si="11"/>
        <v>0</v>
      </c>
      <c r="BH140" s="97">
        <f t="shared" si="12"/>
        <v>0</v>
      </c>
      <c r="BI140" s="97">
        <f t="shared" si="13"/>
        <v>0</v>
      </c>
      <c r="BJ140" s="13" t="s">
        <v>83</v>
      </c>
      <c r="BK140" s="97">
        <f t="shared" si="14"/>
        <v>0</v>
      </c>
      <c r="BL140" s="13" t="s">
        <v>245</v>
      </c>
      <c r="BM140" s="169" t="s">
        <v>289</v>
      </c>
    </row>
    <row r="141" spans="2:65" s="1" customFormat="1" ht="24.2" customHeight="1" x14ac:dyDescent="0.2">
      <c r="B141" s="131"/>
      <c r="C141" s="158" t="s">
        <v>266</v>
      </c>
      <c r="D141" s="158" t="s">
        <v>241</v>
      </c>
      <c r="E141" s="159" t="s">
        <v>3058</v>
      </c>
      <c r="F141" s="160" t="s">
        <v>3059</v>
      </c>
      <c r="G141" s="161" t="s">
        <v>331</v>
      </c>
      <c r="H141" s="162">
        <v>80</v>
      </c>
      <c r="I141" s="163"/>
      <c r="J141" s="164">
        <f t="shared" si="5"/>
        <v>0</v>
      </c>
      <c r="K141" s="165"/>
      <c r="L141" s="30"/>
      <c r="M141" s="166" t="s">
        <v>1</v>
      </c>
      <c r="N141" s="130" t="s">
        <v>37</v>
      </c>
      <c r="P141" s="167">
        <f t="shared" si="6"/>
        <v>0</v>
      </c>
      <c r="Q141" s="167">
        <v>0</v>
      </c>
      <c r="R141" s="167">
        <f t="shared" si="7"/>
        <v>0</v>
      </c>
      <c r="S141" s="167">
        <v>0</v>
      </c>
      <c r="T141" s="168">
        <f t="shared" si="8"/>
        <v>0</v>
      </c>
      <c r="AR141" s="169" t="s">
        <v>245</v>
      </c>
      <c r="AT141" s="169" t="s">
        <v>241</v>
      </c>
      <c r="AU141" s="169" t="s">
        <v>78</v>
      </c>
      <c r="AY141" s="13" t="s">
        <v>239</v>
      </c>
      <c r="BE141" s="97">
        <f t="shared" si="9"/>
        <v>0</v>
      </c>
      <c r="BF141" s="97">
        <f t="shared" si="10"/>
        <v>0</v>
      </c>
      <c r="BG141" s="97">
        <f t="shared" si="11"/>
        <v>0</v>
      </c>
      <c r="BH141" s="97">
        <f t="shared" si="12"/>
        <v>0</v>
      </c>
      <c r="BI141" s="97">
        <f t="shared" si="13"/>
        <v>0</v>
      </c>
      <c r="BJ141" s="13" t="s">
        <v>83</v>
      </c>
      <c r="BK141" s="97">
        <f t="shared" si="14"/>
        <v>0</v>
      </c>
      <c r="BL141" s="13" t="s">
        <v>245</v>
      </c>
      <c r="BM141" s="169" t="s">
        <v>297</v>
      </c>
    </row>
    <row r="142" spans="2:65" s="1" customFormat="1" ht="24.2" customHeight="1" x14ac:dyDescent="0.2">
      <c r="B142" s="131"/>
      <c r="C142" s="158" t="s">
        <v>270</v>
      </c>
      <c r="D142" s="158" t="s">
        <v>241</v>
      </c>
      <c r="E142" s="159" t="s">
        <v>3117</v>
      </c>
      <c r="F142" s="160" t="s">
        <v>3118</v>
      </c>
      <c r="G142" s="161" t="s">
        <v>331</v>
      </c>
      <c r="H142" s="162">
        <v>8</v>
      </c>
      <c r="I142" s="163"/>
      <c r="J142" s="164">
        <f t="shared" si="5"/>
        <v>0</v>
      </c>
      <c r="K142" s="165"/>
      <c r="L142" s="30"/>
      <c r="M142" s="166" t="s">
        <v>1</v>
      </c>
      <c r="N142" s="130" t="s">
        <v>37</v>
      </c>
      <c r="P142" s="167">
        <f t="shared" si="6"/>
        <v>0</v>
      </c>
      <c r="Q142" s="167">
        <v>0</v>
      </c>
      <c r="R142" s="167">
        <f t="shared" si="7"/>
        <v>0</v>
      </c>
      <c r="S142" s="167">
        <v>0</v>
      </c>
      <c r="T142" s="168">
        <f t="shared" si="8"/>
        <v>0</v>
      </c>
      <c r="AR142" s="169" t="s">
        <v>245</v>
      </c>
      <c r="AT142" s="169" t="s">
        <v>241</v>
      </c>
      <c r="AU142" s="169" t="s">
        <v>78</v>
      </c>
      <c r="AY142" s="13" t="s">
        <v>239</v>
      </c>
      <c r="BE142" s="97">
        <f t="shared" si="9"/>
        <v>0</v>
      </c>
      <c r="BF142" s="97">
        <f t="shared" si="10"/>
        <v>0</v>
      </c>
      <c r="BG142" s="97">
        <f t="shared" si="11"/>
        <v>0</v>
      </c>
      <c r="BH142" s="97">
        <f t="shared" si="12"/>
        <v>0</v>
      </c>
      <c r="BI142" s="97">
        <f t="shared" si="13"/>
        <v>0</v>
      </c>
      <c r="BJ142" s="13" t="s">
        <v>83</v>
      </c>
      <c r="BK142" s="97">
        <f t="shared" si="14"/>
        <v>0</v>
      </c>
      <c r="BL142" s="13" t="s">
        <v>245</v>
      </c>
      <c r="BM142" s="169" t="s">
        <v>305</v>
      </c>
    </row>
    <row r="143" spans="2:65" s="1" customFormat="1" ht="24.2" customHeight="1" x14ac:dyDescent="0.2">
      <c r="B143" s="131"/>
      <c r="C143" s="158" t="s">
        <v>274</v>
      </c>
      <c r="D143" s="158" t="s">
        <v>241</v>
      </c>
      <c r="E143" s="159" t="s">
        <v>3060</v>
      </c>
      <c r="F143" s="160" t="s">
        <v>3061</v>
      </c>
      <c r="G143" s="161" t="s">
        <v>1082</v>
      </c>
      <c r="H143" s="199">
        <v>1.3</v>
      </c>
      <c r="I143" s="163"/>
      <c r="J143" s="164">
        <f t="shared" si="5"/>
        <v>0</v>
      </c>
      <c r="K143" s="165"/>
      <c r="L143" s="30"/>
      <c r="M143" s="166" t="s">
        <v>1</v>
      </c>
      <c r="N143" s="130" t="s">
        <v>37</v>
      </c>
      <c r="P143" s="167">
        <f t="shared" si="6"/>
        <v>0</v>
      </c>
      <c r="Q143" s="167">
        <v>0</v>
      </c>
      <c r="R143" s="167">
        <f t="shared" si="7"/>
        <v>0</v>
      </c>
      <c r="S143" s="167">
        <v>0</v>
      </c>
      <c r="T143" s="168">
        <f t="shared" si="8"/>
        <v>0</v>
      </c>
      <c r="AR143" s="169" t="s">
        <v>245</v>
      </c>
      <c r="AT143" s="169" t="s">
        <v>241</v>
      </c>
      <c r="AU143" s="169" t="s">
        <v>78</v>
      </c>
      <c r="AY143" s="13" t="s">
        <v>239</v>
      </c>
      <c r="BE143" s="97">
        <f t="shared" si="9"/>
        <v>0</v>
      </c>
      <c r="BF143" s="97">
        <f t="shared" si="10"/>
        <v>0</v>
      </c>
      <c r="BG143" s="97">
        <f t="shared" si="11"/>
        <v>0</v>
      </c>
      <c r="BH143" s="97">
        <f t="shared" si="12"/>
        <v>0</v>
      </c>
      <c r="BI143" s="97">
        <f t="shared" si="13"/>
        <v>0</v>
      </c>
      <c r="BJ143" s="13" t="s">
        <v>83</v>
      </c>
      <c r="BK143" s="97">
        <f t="shared" si="14"/>
        <v>0</v>
      </c>
      <c r="BL143" s="13" t="s">
        <v>245</v>
      </c>
      <c r="BM143" s="169" t="s">
        <v>313</v>
      </c>
    </row>
    <row r="144" spans="2:65" s="1" customFormat="1" ht="24.2" customHeight="1" x14ac:dyDescent="0.2">
      <c r="B144" s="131"/>
      <c r="C144" s="158" t="s">
        <v>280</v>
      </c>
      <c r="D144" s="158" t="s">
        <v>241</v>
      </c>
      <c r="E144" s="159" t="s">
        <v>3062</v>
      </c>
      <c r="F144" s="160" t="s">
        <v>2870</v>
      </c>
      <c r="G144" s="161" t="s">
        <v>1082</v>
      </c>
      <c r="H144" s="199">
        <v>0.45</v>
      </c>
      <c r="I144" s="163"/>
      <c r="J144" s="164">
        <f t="shared" si="5"/>
        <v>0</v>
      </c>
      <c r="K144" s="165"/>
      <c r="L144" s="30"/>
      <c r="M144" s="166" t="s">
        <v>1</v>
      </c>
      <c r="N144" s="130" t="s">
        <v>37</v>
      </c>
      <c r="P144" s="167">
        <f t="shared" si="6"/>
        <v>0</v>
      </c>
      <c r="Q144" s="167">
        <v>0</v>
      </c>
      <c r="R144" s="167">
        <f t="shared" si="7"/>
        <v>0</v>
      </c>
      <c r="S144" s="167">
        <v>0</v>
      </c>
      <c r="T144" s="168">
        <f t="shared" si="8"/>
        <v>0</v>
      </c>
      <c r="AR144" s="169" t="s">
        <v>245</v>
      </c>
      <c r="AT144" s="169" t="s">
        <v>241</v>
      </c>
      <c r="AU144" s="169" t="s">
        <v>78</v>
      </c>
      <c r="AY144" s="13" t="s">
        <v>239</v>
      </c>
      <c r="BE144" s="97">
        <f t="shared" si="9"/>
        <v>0</v>
      </c>
      <c r="BF144" s="97">
        <f t="shared" si="10"/>
        <v>0</v>
      </c>
      <c r="BG144" s="97">
        <f t="shared" si="11"/>
        <v>0</v>
      </c>
      <c r="BH144" s="97">
        <f t="shared" si="12"/>
        <v>0</v>
      </c>
      <c r="BI144" s="97">
        <f t="shared" si="13"/>
        <v>0</v>
      </c>
      <c r="BJ144" s="13" t="s">
        <v>83</v>
      </c>
      <c r="BK144" s="97">
        <f t="shared" si="14"/>
        <v>0</v>
      </c>
      <c r="BL144" s="13" t="s">
        <v>245</v>
      </c>
      <c r="BM144" s="169" t="s">
        <v>7</v>
      </c>
    </row>
    <row r="145" spans="2:65" s="11" customFormat="1" ht="25.9" customHeight="1" x14ac:dyDescent="0.2">
      <c r="B145" s="146"/>
      <c r="D145" s="147" t="s">
        <v>70</v>
      </c>
      <c r="E145" s="148" t="s">
        <v>3111</v>
      </c>
      <c r="F145" s="148" t="s">
        <v>3064</v>
      </c>
      <c r="I145" s="149"/>
      <c r="J145" s="150">
        <f>BK145</f>
        <v>0</v>
      </c>
      <c r="L145" s="146"/>
      <c r="M145" s="151"/>
      <c r="P145" s="152">
        <f>SUM(P146:P175)</f>
        <v>0</v>
      </c>
      <c r="R145" s="152">
        <f>SUM(R146:R175)</f>
        <v>0</v>
      </c>
      <c r="T145" s="153">
        <f>SUM(T146:T175)</f>
        <v>0</v>
      </c>
      <c r="AR145" s="147" t="s">
        <v>78</v>
      </c>
      <c r="AT145" s="154" t="s">
        <v>70</v>
      </c>
      <c r="AU145" s="154" t="s">
        <v>71</v>
      </c>
      <c r="AY145" s="147" t="s">
        <v>239</v>
      </c>
      <c r="BK145" s="155">
        <f>SUM(BK146:BK175)</f>
        <v>0</v>
      </c>
    </row>
    <row r="146" spans="2:65" s="1" customFormat="1" ht="16.5" customHeight="1" x14ac:dyDescent="0.2">
      <c r="B146" s="131"/>
      <c r="C146" s="158" t="s">
        <v>285</v>
      </c>
      <c r="D146" s="158" t="s">
        <v>241</v>
      </c>
      <c r="E146" s="159" t="s">
        <v>2845</v>
      </c>
      <c r="F146" s="160" t="s">
        <v>3065</v>
      </c>
      <c r="G146" s="161" t="s">
        <v>331</v>
      </c>
      <c r="H146" s="162">
        <v>39</v>
      </c>
      <c r="I146" s="163"/>
      <c r="J146" s="164">
        <f t="shared" ref="J146:J175" si="15">ROUND(I146*H146,2)</f>
        <v>0</v>
      </c>
      <c r="K146" s="165"/>
      <c r="L146" s="30"/>
      <c r="M146" s="166" t="s">
        <v>1</v>
      </c>
      <c r="N146" s="130" t="s">
        <v>37</v>
      </c>
      <c r="P146" s="167">
        <f t="shared" ref="P146:P175" si="16">O146*H146</f>
        <v>0</v>
      </c>
      <c r="Q146" s="167">
        <v>0</v>
      </c>
      <c r="R146" s="167">
        <f t="shared" ref="R146:R175" si="17">Q146*H146</f>
        <v>0</v>
      </c>
      <c r="S146" s="167">
        <v>0</v>
      </c>
      <c r="T146" s="168">
        <f t="shared" ref="T146:T175" si="18">S146*H146</f>
        <v>0</v>
      </c>
      <c r="AR146" s="169" t="s">
        <v>245</v>
      </c>
      <c r="AT146" s="169" t="s">
        <v>241</v>
      </c>
      <c r="AU146" s="169" t="s">
        <v>78</v>
      </c>
      <c r="AY146" s="13" t="s">
        <v>239</v>
      </c>
      <c r="BE146" s="97">
        <f t="shared" ref="BE146:BE175" si="19">IF(N146="základná",J146,0)</f>
        <v>0</v>
      </c>
      <c r="BF146" s="97">
        <f t="shared" ref="BF146:BF175" si="20">IF(N146="znížená",J146,0)</f>
        <v>0</v>
      </c>
      <c r="BG146" s="97">
        <f t="shared" ref="BG146:BG175" si="21">IF(N146="zákl. prenesená",J146,0)</f>
        <v>0</v>
      </c>
      <c r="BH146" s="97">
        <f t="shared" ref="BH146:BH175" si="22">IF(N146="zníž. prenesená",J146,0)</f>
        <v>0</v>
      </c>
      <c r="BI146" s="97">
        <f t="shared" ref="BI146:BI175" si="23">IF(N146="nulová",J146,0)</f>
        <v>0</v>
      </c>
      <c r="BJ146" s="13" t="s">
        <v>83</v>
      </c>
      <c r="BK146" s="97">
        <f t="shared" ref="BK146:BK175" si="24">ROUND(I146*H146,2)</f>
        <v>0</v>
      </c>
      <c r="BL146" s="13" t="s">
        <v>245</v>
      </c>
      <c r="BM146" s="169" t="s">
        <v>328</v>
      </c>
    </row>
    <row r="147" spans="2:65" s="1" customFormat="1" ht="16.5" customHeight="1" x14ac:dyDescent="0.2">
      <c r="B147" s="131"/>
      <c r="C147" s="158" t="s">
        <v>289</v>
      </c>
      <c r="D147" s="158" t="s">
        <v>241</v>
      </c>
      <c r="E147" s="159" t="s">
        <v>2847</v>
      </c>
      <c r="F147" s="160" t="s">
        <v>3066</v>
      </c>
      <c r="G147" s="161" t="s">
        <v>331</v>
      </c>
      <c r="H147" s="162">
        <v>19</v>
      </c>
      <c r="I147" s="163"/>
      <c r="J147" s="164">
        <f t="shared" si="15"/>
        <v>0</v>
      </c>
      <c r="K147" s="165"/>
      <c r="L147" s="30"/>
      <c r="M147" s="166" t="s">
        <v>1</v>
      </c>
      <c r="N147" s="130" t="s">
        <v>37</v>
      </c>
      <c r="P147" s="167">
        <f t="shared" si="16"/>
        <v>0</v>
      </c>
      <c r="Q147" s="167">
        <v>0</v>
      </c>
      <c r="R147" s="167">
        <f t="shared" si="17"/>
        <v>0</v>
      </c>
      <c r="S147" s="167">
        <v>0</v>
      </c>
      <c r="T147" s="168">
        <f t="shared" si="18"/>
        <v>0</v>
      </c>
      <c r="AR147" s="169" t="s">
        <v>245</v>
      </c>
      <c r="AT147" s="169" t="s">
        <v>241</v>
      </c>
      <c r="AU147" s="169" t="s">
        <v>78</v>
      </c>
      <c r="AY147" s="13" t="s">
        <v>239</v>
      </c>
      <c r="BE147" s="97">
        <f t="shared" si="19"/>
        <v>0</v>
      </c>
      <c r="BF147" s="97">
        <f t="shared" si="20"/>
        <v>0</v>
      </c>
      <c r="BG147" s="97">
        <f t="shared" si="21"/>
        <v>0</v>
      </c>
      <c r="BH147" s="97">
        <f t="shared" si="22"/>
        <v>0</v>
      </c>
      <c r="BI147" s="97">
        <f t="shared" si="23"/>
        <v>0</v>
      </c>
      <c r="BJ147" s="13" t="s">
        <v>83</v>
      </c>
      <c r="BK147" s="97">
        <f t="shared" si="24"/>
        <v>0</v>
      </c>
      <c r="BL147" s="13" t="s">
        <v>245</v>
      </c>
      <c r="BM147" s="169" t="s">
        <v>338</v>
      </c>
    </row>
    <row r="148" spans="2:65" s="1" customFormat="1" ht="16.5" customHeight="1" x14ac:dyDescent="0.2">
      <c r="B148" s="131"/>
      <c r="C148" s="158" t="s">
        <v>293</v>
      </c>
      <c r="D148" s="158" t="s">
        <v>241</v>
      </c>
      <c r="E148" s="159" t="s">
        <v>2855</v>
      </c>
      <c r="F148" s="160" t="s">
        <v>3119</v>
      </c>
      <c r="G148" s="161" t="s">
        <v>331</v>
      </c>
      <c r="H148" s="162">
        <v>22</v>
      </c>
      <c r="I148" s="163"/>
      <c r="J148" s="164">
        <f t="shared" si="15"/>
        <v>0</v>
      </c>
      <c r="K148" s="165"/>
      <c r="L148" s="30"/>
      <c r="M148" s="166" t="s">
        <v>1</v>
      </c>
      <c r="N148" s="130" t="s">
        <v>37</v>
      </c>
      <c r="P148" s="167">
        <f t="shared" si="16"/>
        <v>0</v>
      </c>
      <c r="Q148" s="167">
        <v>0</v>
      </c>
      <c r="R148" s="167">
        <f t="shared" si="17"/>
        <v>0</v>
      </c>
      <c r="S148" s="167">
        <v>0</v>
      </c>
      <c r="T148" s="168">
        <f t="shared" si="18"/>
        <v>0</v>
      </c>
      <c r="AR148" s="169" t="s">
        <v>245</v>
      </c>
      <c r="AT148" s="169" t="s">
        <v>241</v>
      </c>
      <c r="AU148" s="169" t="s">
        <v>78</v>
      </c>
      <c r="AY148" s="13" t="s">
        <v>239</v>
      </c>
      <c r="BE148" s="97">
        <f t="shared" si="19"/>
        <v>0</v>
      </c>
      <c r="BF148" s="97">
        <f t="shared" si="20"/>
        <v>0</v>
      </c>
      <c r="BG148" s="97">
        <f t="shared" si="21"/>
        <v>0</v>
      </c>
      <c r="BH148" s="97">
        <f t="shared" si="22"/>
        <v>0</v>
      </c>
      <c r="BI148" s="97">
        <f t="shared" si="23"/>
        <v>0</v>
      </c>
      <c r="BJ148" s="13" t="s">
        <v>83</v>
      </c>
      <c r="BK148" s="97">
        <f t="shared" si="24"/>
        <v>0</v>
      </c>
      <c r="BL148" s="13" t="s">
        <v>245</v>
      </c>
      <c r="BM148" s="169" t="s">
        <v>346</v>
      </c>
    </row>
    <row r="149" spans="2:65" s="1" customFormat="1" ht="16.5" customHeight="1" x14ac:dyDescent="0.2">
      <c r="B149" s="131"/>
      <c r="C149" s="158" t="s">
        <v>297</v>
      </c>
      <c r="D149" s="158" t="s">
        <v>241</v>
      </c>
      <c r="E149" s="159" t="s">
        <v>2873</v>
      </c>
      <c r="F149" s="160" t="s">
        <v>3120</v>
      </c>
      <c r="G149" s="161" t="s">
        <v>331</v>
      </c>
      <c r="H149" s="162">
        <v>5</v>
      </c>
      <c r="I149" s="163"/>
      <c r="J149" s="164">
        <f t="shared" si="15"/>
        <v>0</v>
      </c>
      <c r="K149" s="165"/>
      <c r="L149" s="30"/>
      <c r="M149" s="166" t="s">
        <v>1</v>
      </c>
      <c r="N149" s="130" t="s">
        <v>37</v>
      </c>
      <c r="P149" s="167">
        <f t="shared" si="16"/>
        <v>0</v>
      </c>
      <c r="Q149" s="167">
        <v>0</v>
      </c>
      <c r="R149" s="167">
        <f t="shared" si="17"/>
        <v>0</v>
      </c>
      <c r="S149" s="167">
        <v>0</v>
      </c>
      <c r="T149" s="168">
        <f t="shared" si="18"/>
        <v>0</v>
      </c>
      <c r="AR149" s="169" t="s">
        <v>245</v>
      </c>
      <c r="AT149" s="169" t="s">
        <v>241</v>
      </c>
      <c r="AU149" s="169" t="s">
        <v>78</v>
      </c>
      <c r="AY149" s="13" t="s">
        <v>239</v>
      </c>
      <c r="BE149" s="97">
        <f t="shared" si="19"/>
        <v>0</v>
      </c>
      <c r="BF149" s="97">
        <f t="shared" si="20"/>
        <v>0</v>
      </c>
      <c r="BG149" s="97">
        <f t="shared" si="21"/>
        <v>0</v>
      </c>
      <c r="BH149" s="97">
        <f t="shared" si="22"/>
        <v>0</v>
      </c>
      <c r="BI149" s="97">
        <f t="shared" si="23"/>
        <v>0</v>
      </c>
      <c r="BJ149" s="13" t="s">
        <v>83</v>
      </c>
      <c r="BK149" s="97">
        <f t="shared" si="24"/>
        <v>0</v>
      </c>
      <c r="BL149" s="13" t="s">
        <v>245</v>
      </c>
      <c r="BM149" s="169" t="s">
        <v>355</v>
      </c>
    </row>
    <row r="150" spans="2:65" s="1" customFormat="1" ht="16.5" customHeight="1" x14ac:dyDescent="0.2">
      <c r="B150" s="131"/>
      <c r="C150" s="158" t="s">
        <v>301</v>
      </c>
      <c r="D150" s="158" t="s">
        <v>241</v>
      </c>
      <c r="E150" s="159" t="s">
        <v>2875</v>
      </c>
      <c r="F150" s="160" t="s">
        <v>3172</v>
      </c>
      <c r="G150" s="161" t="s">
        <v>331</v>
      </c>
      <c r="H150" s="162">
        <v>3</v>
      </c>
      <c r="I150" s="163"/>
      <c r="J150" s="164">
        <f t="shared" si="15"/>
        <v>0</v>
      </c>
      <c r="K150" s="165"/>
      <c r="L150" s="30"/>
      <c r="M150" s="166" t="s">
        <v>1</v>
      </c>
      <c r="N150" s="130" t="s">
        <v>37</v>
      </c>
      <c r="P150" s="167">
        <f t="shared" si="16"/>
        <v>0</v>
      </c>
      <c r="Q150" s="167">
        <v>0</v>
      </c>
      <c r="R150" s="167">
        <f t="shared" si="17"/>
        <v>0</v>
      </c>
      <c r="S150" s="167">
        <v>0</v>
      </c>
      <c r="T150" s="168">
        <f t="shared" si="18"/>
        <v>0</v>
      </c>
      <c r="AR150" s="169" t="s">
        <v>245</v>
      </c>
      <c r="AT150" s="169" t="s">
        <v>241</v>
      </c>
      <c r="AU150" s="169" t="s">
        <v>78</v>
      </c>
      <c r="AY150" s="13" t="s">
        <v>239</v>
      </c>
      <c r="BE150" s="97">
        <f t="shared" si="19"/>
        <v>0</v>
      </c>
      <c r="BF150" s="97">
        <f t="shared" si="20"/>
        <v>0</v>
      </c>
      <c r="BG150" s="97">
        <f t="shared" si="21"/>
        <v>0</v>
      </c>
      <c r="BH150" s="97">
        <f t="shared" si="22"/>
        <v>0</v>
      </c>
      <c r="BI150" s="97">
        <f t="shared" si="23"/>
        <v>0</v>
      </c>
      <c r="BJ150" s="13" t="s">
        <v>83</v>
      </c>
      <c r="BK150" s="97">
        <f t="shared" si="24"/>
        <v>0</v>
      </c>
      <c r="BL150" s="13" t="s">
        <v>245</v>
      </c>
      <c r="BM150" s="169" t="s">
        <v>363</v>
      </c>
    </row>
    <row r="151" spans="2:65" s="1" customFormat="1" ht="16.5" customHeight="1" x14ac:dyDescent="0.2">
      <c r="B151" s="131"/>
      <c r="C151" s="158" t="s">
        <v>305</v>
      </c>
      <c r="D151" s="158" t="s">
        <v>241</v>
      </c>
      <c r="E151" s="159" t="s">
        <v>2877</v>
      </c>
      <c r="F151" s="160" t="s">
        <v>3122</v>
      </c>
      <c r="G151" s="161" t="s">
        <v>331</v>
      </c>
      <c r="H151" s="162">
        <v>9</v>
      </c>
      <c r="I151" s="163"/>
      <c r="J151" s="164">
        <f t="shared" si="15"/>
        <v>0</v>
      </c>
      <c r="K151" s="165"/>
      <c r="L151" s="30"/>
      <c r="M151" s="166" t="s">
        <v>1</v>
      </c>
      <c r="N151" s="130" t="s">
        <v>37</v>
      </c>
      <c r="P151" s="167">
        <f t="shared" si="16"/>
        <v>0</v>
      </c>
      <c r="Q151" s="167">
        <v>0</v>
      </c>
      <c r="R151" s="167">
        <f t="shared" si="17"/>
        <v>0</v>
      </c>
      <c r="S151" s="167">
        <v>0</v>
      </c>
      <c r="T151" s="168">
        <f t="shared" si="18"/>
        <v>0</v>
      </c>
      <c r="AR151" s="169" t="s">
        <v>245</v>
      </c>
      <c r="AT151" s="169" t="s">
        <v>241</v>
      </c>
      <c r="AU151" s="169" t="s">
        <v>78</v>
      </c>
      <c r="AY151" s="13" t="s">
        <v>239</v>
      </c>
      <c r="BE151" s="97">
        <f t="shared" si="19"/>
        <v>0</v>
      </c>
      <c r="BF151" s="97">
        <f t="shared" si="20"/>
        <v>0</v>
      </c>
      <c r="BG151" s="97">
        <f t="shared" si="21"/>
        <v>0</v>
      </c>
      <c r="BH151" s="97">
        <f t="shared" si="22"/>
        <v>0</v>
      </c>
      <c r="BI151" s="97">
        <f t="shared" si="23"/>
        <v>0</v>
      </c>
      <c r="BJ151" s="13" t="s">
        <v>83</v>
      </c>
      <c r="BK151" s="97">
        <f t="shared" si="24"/>
        <v>0</v>
      </c>
      <c r="BL151" s="13" t="s">
        <v>245</v>
      </c>
      <c r="BM151" s="169" t="s">
        <v>371</v>
      </c>
    </row>
    <row r="152" spans="2:65" s="1" customFormat="1" ht="24.2" customHeight="1" x14ac:dyDescent="0.2">
      <c r="B152" s="131"/>
      <c r="C152" s="170" t="s">
        <v>309</v>
      </c>
      <c r="D152" s="170" t="s">
        <v>275</v>
      </c>
      <c r="E152" s="171" t="s">
        <v>2879</v>
      </c>
      <c r="F152" s="172" t="s">
        <v>3173</v>
      </c>
      <c r="G152" s="173" t="s">
        <v>353</v>
      </c>
      <c r="H152" s="174">
        <v>1</v>
      </c>
      <c r="I152" s="175"/>
      <c r="J152" s="176">
        <f t="shared" si="15"/>
        <v>0</v>
      </c>
      <c r="K152" s="177"/>
      <c r="L152" s="178"/>
      <c r="M152" s="179" t="s">
        <v>1</v>
      </c>
      <c r="N152" s="180" t="s">
        <v>37</v>
      </c>
      <c r="P152" s="167">
        <f t="shared" si="16"/>
        <v>0</v>
      </c>
      <c r="Q152" s="167">
        <v>0</v>
      </c>
      <c r="R152" s="167">
        <f t="shared" si="17"/>
        <v>0</v>
      </c>
      <c r="S152" s="167">
        <v>0</v>
      </c>
      <c r="T152" s="168">
        <f t="shared" si="18"/>
        <v>0</v>
      </c>
      <c r="AR152" s="169" t="s">
        <v>270</v>
      </c>
      <c r="AT152" s="169" t="s">
        <v>275</v>
      </c>
      <c r="AU152" s="169" t="s">
        <v>78</v>
      </c>
      <c r="AY152" s="13" t="s">
        <v>239</v>
      </c>
      <c r="BE152" s="97">
        <f t="shared" si="19"/>
        <v>0</v>
      </c>
      <c r="BF152" s="97">
        <f t="shared" si="20"/>
        <v>0</v>
      </c>
      <c r="BG152" s="97">
        <f t="shared" si="21"/>
        <v>0</v>
      </c>
      <c r="BH152" s="97">
        <f t="shared" si="22"/>
        <v>0</v>
      </c>
      <c r="BI152" s="97">
        <f t="shared" si="23"/>
        <v>0</v>
      </c>
      <c r="BJ152" s="13" t="s">
        <v>83</v>
      </c>
      <c r="BK152" s="97">
        <f t="shared" si="24"/>
        <v>0</v>
      </c>
      <c r="BL152" s="13" t="s">
        <v>245</v>
      </c>
      <c r="BM152" s="169" t="s">
        <v>379</v>
      </c>
    </row>
    <row r="153" spans="2:65" s="1" customFormat="1" ht="24.2" customHeight="1" x14ac:dyDescent="0.2">
      <c r="B153" s="131"/>
      <c r="C153" s="170" t="s">
        <v>313</v>
      </c>
      <c r="D153" s="170" t="s">
        <v>275</v>
      </c>
      <c r="E153" s="171" t="s">
        <v>2889</v>
      </c>
      <c r="F153" s="172" t="s">
        <v>3207</v>
      </c>
      <c r="G153" s="173" t="s">
        <v>353</v>
      </c>
      <c r="H153" s="174">
        <v>1</v>
      </c>
      <c r="I153" s="175"/>
      <c r="J153" s="176">
        <f t="shared" si="15"/>
        <v>0</v>
      </c>
      <c r="K153" s="177"/>
      <c r="L153" s="178"/>
      <c r="M153" s="179" t="s">
        <v>1</v>
      </c>
      <c r="N153" s="180" t="s">
        <v>37</v>
      </c>
      <c r="P153" s="167">
        <f t="shared" si="16"/>
        <v>0</v>
      </c>
      <c r="Q153" s="167">
        <v>0</v>
      </c>
      <c r="R153" s="167">
        <f t="shared" si="17"/>
        <v>0</v>
      </c>
      <c r="S153" s="167">
        <v>0</v>
      </c>
      <c r="T153" s="168">
        <f t="shared" si="18"/>
        <v>0</v>
      </c>
      <c r="AR153" s="169" t="s">
        <v>270</v>
      </c>
      <c r="AT153" s="169" t="s">
        <v>275</v>
      </c>
      <c r="AU153" s="169" t="s">
        <v>78</v>
      </c>
      <c r="AY153" s="13" t="s">
        <v>239</v>
      </c>
      <c r="BE153" s="97">
        <f t="shared" si="19"/>
        <v>0</v>
      </c>
      <c r="BF153" s="97">
        <f t="shared" si="20"/>
        <v>0</v>
      </c>
      <c r="BG153" s="97">
        <f t="shared" si="21"/>
        <v>0</v>
      </c>
      <c r="BH153" s="97">
        <f t="shared" si="22"/>
        <v>0</v>
      </c>
      <c r="BI153" s="97">
        <f t="shared" si="23"/>
        <v>0</v>
      </c>
      <c r="BJ153" s="13" t="s">
        <v>83</v>
      </c>
      <c r="BK153" s="97">
        <f t="shared" si="24"/>
        <v>0</v>
      </c>
      <c r="BL153" s="13" t="s">
        <v>245</v>
      </c>
      <c r="BM153" s="169" t="s">
        <v>387</v>
      </c>
    </row>
    <row r="154" spans="2:65" s="1" customFormat="1" ht="24.2" customHeight="1" x14ac:dyDescent="0.2">
      <c r="B154" s="131"/>
      <c r="C154" s="170" t="s">
        <v>317</v>
      </c>
      <c r="D154" s="170" t="s">
        <v>275</v>
      </c>
      <c r="E154" s="171" t="s">
        <v>2893</v>
      </c>
      <c r="F154" s="172" t="s">
        <v>3175</v>
      </c>
      <c r="G154" s="173" t="s">
        <v>353</v>
      </c>
      <c r="H154" s="174">
        <v>1</v>
      </c>
      <c r="I154" s="175"/>
      <c r="J154" s="176">
        <f t="shared" si="15"/>
        <v>0</v>
      </c>
      <c r="K154" s="177"/>
      <c r="L154" s="178"/>
      <c r="M154" s="179" t="s">
        <v>1</v>
      </c>
      <c r="N154" s="180" t="s">
        <v>37</v>
      </c>
      <c r="P154" s="167">
        <f t="shared" si="16"/>
        <v>0</v>
      </c>
      <c r="Q154" s="167">
        <v>0</v>
      </c>
      <c r="R154" s="167">
        <f t="shared" si="17"/>
        <v>0</v>
      </c>
      <c r="S154" s="167">
        <v>0</v>
      </c>
      <c r="T154" s="168">
        <f t="shared" si="18"/>
        <v>0</v>
      </c>
      <c r="AR154" s="169" t="s">
        <v>270</v>
      </c>
      <c r="AT154" s="169" t="s">
        <v>275</v>
      </c>
      <c r="AU154" s="169" t="s">
        <v>78</v>
      </c>
      <c r="AY154" s="13" t="s">
        <v>239</v>
      </c>
      <c r="BE154" s="97">
        <f t="shared" si="19"/>
        <v>0</v>
      </c>
      <c r="BF154" s="97">
        <f t="shared" si="20"/>
        <v>0</v>
      </c>
      <c r="BG154" s="97">
        <f t="shared" si="21"/>
        <v>0</v>
      </c>
      <c r="BH154" s="97">
        <f t="shared" si="22"/>
        <v>0</v>
      </c>
      <c r="BI154" s="97">
        <f t="shared" si="23"/>
        <v>0</v>
      </c>
      <c r="BJ154" s="13" t="s">
        <v>83</v>
      </c>
      <c r="BK154" s="97">
        <f t="shared" si="24"/>
        <v>0</v>
      </c>
      <c r="BL154" s="13" t="s">
        <v>245</v>
      </c>
      <c r="BM154" s="169" t="s">
        <v>395</v>
      </c>
    </row>
    <row r="155" spans="2:65" s="1" customFormat="1" ht="16.5" customHeight="1" x14ac:dyDescent="0.2">
      <c r="B155" s="131"/>
      <c r="C155" s="158" t="s">
        <v>7</v>
      </c>
      <c r="D155" s="158" t="s">
        <v>241</v>
      </c>
      <c r="E155" s="159" t="s">
        <v>2879</v>
      </c>
      <c r="F155" s="160" t="s">
        <v>3130</v>
      </c>
      <c r="G155" s="161" t="s">
        <v>353</v>
      </c>
      <c r="H155" s="162">
        <v>3</v>
      </c>
      <c r="I155" s="163"/>
      <c r="J155" s="164">
        <f t="shared" si="15"/>
        <v>0</v>
      </c>
      <c r="K155" s="165"/>
      <c r="L155" s="30"/>
      <c r="M155" s="166" t="s">
        <v>1</v>
      </c>
      <c r="N155" s="130" t="s">
        <v>37</v>
      </c>
      <c r="P155" s="167">
        <f t="shared" si="16"/>
        <v>0</v>
      </c>
      <c r="Q155" s="167">
        <v>0</v>
      </c>
      <c r="R155" s="167">
        <f t="shared" si="17"/>
        <v>0</v>
      </c>
      <c r="S155" s="167">
        <v>0</v>
      </c>
      <c r="T155" s="168">
        <f t="shared" si="18"/>
        <v>0</v>
      </c>
      <c r="AR155" s="169" t="s">
        <v>245</v>
      </c>
      <c r="AT155" s="169" t="s">
        <v>241</v>
      </c>
      <c r="AU155" s="169" t="s">
        <v>78</v>
      </c>
      <c r="AY155" s="13" t="s">
        <v>239</v>
      </c>
      <c r="BE155" s="97">
        <f t="shared" si="19"/>
        <v>0</v>
      </c>
      <c r="BF155" s="97">
        <f t="shared" si="20"/>
        <v>0</v>
      </c>
      <c r="BG155" s="97">
        <f t="shared" si="21"/>
        <v>0</v>
      </c>
      <c r="BH155" s="97">
        <f t="shared" si="22"/>
        <v>0</v>
      </c>
      <c r="BI155" s="97">
        <f t="shared" si="23"/>
        <v>0</v>
      </c>
      <c r="BJ155" s="13" t="s">
        <v>83</v>
      </c>
      <c r="BK155" s="97">
        <f t="shared" si="24"/>
        <v>0</v>
      </c>
      <c r="BL155" s="13" t="s">
        <v>245</v>
      </c>
      <c r="BM155" s="169" t="s">
        <v>403</v>
      </c>
    </row>
    <row r="156" spans="2:65" s="1" customFormat="1" ht="21.75" customHeight="1" x14ac:dyDescent="0.2">
      <c r="B156" s="131"/>
      <c r="C156" s="170" t="s">
        <v>324</v>
      </c>
      <c r="D156" s="170" t="s">
        <v>275</v>
      </c>
      <c r="E156" s="171" t="s">
        <v>2897</v>
      </c>
      <c r="F156" s="172" t="s">
        <v>3131</v>
      </c>
      <c r="G156" s="173" t="s">
        <v>353</v>
      </c>
      <c r="H156" s="174">
        <v>2</v>
      </c>
      <c r="I156" s="175"/>
      <c r="J156" s="176">
        <f t="shared" si="15"/>
        <v>0</v>
      </c>
      <c r="K156" s="177"/>
      <c r="L156" s="178"/>
      <c r="M156" s="179" t="s">
        <v>1</v>
      </c>
      <c r="N156" s="180" t="s">
        <v>37</v>
      </c>
      <c r="P156" s="167">
        <f t="shared" si="16"/>
        <v>0</v>
      </c>
      <c r="Q156" s="167">
        <v>0</v>
      </c>
      <c r="R156" s="167">
        <f t="shared" si="17"/>
        <v>0</v>
      </c>
      <c r="S156" s="167">
        <v>0</v>
      </c>
      <c r="T156" s="168">
        <f t="shared" si="18"/>
        <v>0</v>
      </c>
      <c r="AR156" s="169" t="s">
        <v>270</v>
      </c>
      <c r="AT156" s="169" t="s">
        <v>275</v>
      </c>
      <c r="AU156" s="169" t="s">
        <v>78</v>
      </c>
      <c r="AY156" s="13" t="s">
        <v>239</v>
      </c>
      <c r="BE156" s="97">
        <f t="shared" si="19"/>
        <v>0</v>
      </c>
      <c r="BF156" s="97">
        <f t="shared" si="20"/>
        <v>0</v>
      </c>
      <c r="BG156" s="97">
        <f t="shared" si="21"/>
        <v>0</v>
      </c>
      <c r="BH156" s="97">
        <f t="shared" si="22"/>
        <v>0</v>
      </c>
      <c r="BI156" s="97">
        <f t="shared" si="23"/>
        <v>0</v>
      </c>
      <c r="BJ156" s="13" t="s">
        <v>83</v>
      </c>
      <c r="BK156" s="97">
        <f t="shared" si="24"/>
        <v>0</v>
      </c>
      <c r="BL156" s="13" t="s">
        <v>245</v>
      </c>
      <c r="BM156" s="169" t="s">
        <v>411</v>
      </c>
    </row>
    <row r="157" spans="2:65" s="1" customFormat="1" ht="21.75" customHeight="1" x14ac:dyDescent="0.2">
      <c r="B157" s="131"/>
      <c r="C157" s="170" t="s">
        <v>328</v>
      </c>
      <c r="D157" s="170" t="s">
        <v>275</v>
      </c>
      <c r="E157" s="171" t="s">
        <v>2901</v>
      </c>
      <c r="F157" s="172" t="s">
        <v>3067</v>
      </c>
      <c r="G157" s="173" t="s">
        <v>353</v>
      </c>
      <c r="H157" s="174">
        <v>3</v>
      </c>
      <c r="I157" s="175"/>
      <c r="J157" s="176">
        <f t="shared" si="15"/>
        <v>0</v>
      </c>
      <c r="K157" s="177"/>
      <c r="L157" s="178"/>
      <c r="M157" s="179" t="s">
        <v>1</v>
      </c>
      <c r="N157" s="180" t="s">
        <v>37</v>
      </c>
      <c r="P157" s="167">
        <f t="shared" si="16"/>
        <v>0</v>
      </c>
      <c r="Q157" s="167">
        <v>0</v>
      </c>
      <c r="R157" s="167">
        <f t="shared" si="17"/>
        <v>0</v>
      </c>
      <c r="S157" s="167">
        <v>0</v>
      </c>
      <c r="T157" s="168">
        <f t="shared" si="18"/>
        <v>0</v>
      </c>
      <c r="AR157" s="169" t="s">
        <v>270</v>
      </c>
      <c r="AT157" s="169" t="s">
        <v>275</v>
      </c>
      <c r="AU157" s="169" t="s">
        <v>78</v>
      </c>
      <c r="AY157" s="13" t="s">
        <v>239</v>
      </c>
      <c r="BE157" s="97">
        <f t="shared" si="19"/>
        <v>0</v>
      </c>
      <c r="BF157" s="97">
        <f t="shared" si="20"/>
        <v>0</v>
      </c>
      <c r="BG157" s="97">
        <f t="shared" si="21"/>
        <v>0</v>
      </c>
      <c r="BH157" s="97">
        <f t="shared" si="22"/>
        <v>0</v>
      </c>
      <c r="BI157" s="97">
        <f t="shared" si="23"/>
        <v>0</v>
      </c>
      <c r="BJ157" s="13" t="s">
        <v>83</v>
      </c>
      <c r="BK157" s="97">
        <f t="shared" si="24"/>
        <v>0</v>
      </c>
      <c r="BL157" s="13" t="s">
        <v>245</v>
      </c>
      <c r="BM157" s="169" t="s">
        <v>419</v>
      </c>
    </row>
    <row r="158" spans="2:65" s="1" customFormat="1" ht="21.75" customHeight="1" x14ac:dyDescent="0.2">
      <c r="B158" s="131"/>
      <c r="C158" s="170" t="s">
        <v>333</v>
      </c>
      <c r="D158" s="170" t="s">
        <v>275</v>
      </c>
      <c r="E158" s="171" t="s">
        <v>2905</v>
      </c>
      <c r="F158" s="172" t="s">
        <v>3176</v>
      </c>
      <c r="G158" s="173" t="s">
        <v>353</v>
      </c>
      <c r="H158" s="174">
        <v>2</v>
      </c>
      <c r="I158" s="175"/>
      <c r="J158" s="176">
        <f t="shared" si="15"/>
        <v>0</v>
      </c>
      <c r="K158" s="177"/>
      <c r="L158" s="178"/>
      <c r="M158" s="179" t="s">
        <v>1</v>
      </c>
      <c r="N158" s="180" t="s">
        <v>37</v>
      </c>
      <c r="P158" s="167">
        <f t="shared" si="16"/>
        <v>0</v>
      </c>
      <c r="Q158" s="167">
        <v>0</v>
      </c>
      <c r="R158" s="167">
        <f t="shared" si="17"/>
        <v>0</v>
      </c>
      <c r="S158" s="167">
        <v>0</v>
      </c>
      <c r="T158" s="168">
        <f t="shared" si="18"/>
        <v>0</v>
      </c>
      <c r="AR158" s="169" t="s">
        <v>270</v>
      </c>
      <c r="AT158" s="169" t="s">
        <v>275</v>
      </c>
      <c r="AU158" s="169" t="s">
        <v>78</v>
      </c>
      <c r="AY158" s="13" t="s">
        <v>239</v>
      </c>
      <c r="BE158" s="97">
        <f t="shared" si="19"/>
        <v>0</v>
      </c>
      <c r="BF158" s="97">
        <f t="shared" si="20"/>
        <v>0</v>
      </c>
      <c r="BG158" s="97">
        <f t="shared" si="21"/>
        <v>0</v>
      </c>
      <c r="BH158" s="97">
        <f t="shared" si="22"/>
        <v>0</v>
      </c>
      <c r="BI158" s="97">
        <f t="shared" si="23"/>
        <v>0</v>
      </c>
      <c r="BJ158" s="13" t="s">
        <v>83</v>
      </c>
      <c r="BK158" s="97">
        <f t="shared" si="24"/>
        <v>0</v>
      </c>
      <c r="BL158" s="13" t="s">
        <v>245</v>
      </c>
      <c r="BM158" s="169" t="s">
        <v>427</v>
      </c>
    </row>
    <row r="159" spans="2:65" s="1" customFormat="1" ht="24.2" customHeight="1" x14ac:dyDescent="0.2">
      <c r="B159" s="131"/>
      <c r="C159" s="158" t="s">
        <v>338</v>
      </c>
      <c r="D159" s="158" t="s">
        <v>241</v>
      </c>
      <c r="E159" s="159" t="s">
        <v>3133</v>
      </c>
      <c r="F159" s="160" t="s">
        <v>3134</v>
      </c>
      <c r="G159" s="161" t="s">
        <v>3070</v>
      </c>
      <c r="H159" s="162">
        <v>2</v>
      </c>
      <c r="I159" s="163"/>
      <c r="J159" s="164">
        <f t="shared" si="15"/>
        <v>0</v>
      </c>
      <c r="K159" s="165"/>
      <c r="L159" s="30"/>
      <c r="M159" s="166" t="s">
        <v>1</v>
      </c>
      <c r="N159" s="130" t="s">
        <v>37</v>
      </c>
      <c r="P159" s="167">
        <f t="shared" si="16"/>
        <v>0</v>
      </c>
      <c r="Q159" s="167">
        <v>0</v>
      </c>
      <c r="R159" s="167">
        <f t="shared" si="17"/>
        <v>0</v>
      </c>
      <c r="S159" s="167">
        <v>0</v>
      </c>
      <c r="T159" s="168">
        <f t="shared" si="18"/>
        <v>0</v>
      </c>
      <c r="AR159" s="169" t="s">
        <v>245</v>
      </c>
      <c r="AT159" s="169" t="s">
        <v>241</v>
      </c>
      <c r="AU159" s="169" t="s">
        <v>78</v>
      </c>
      <c r="AY159" s="13" t="s">
        <v>239</v>
      </c>
      <c r="BE159" s="97">
        <f t="shared" si="19"/>
        <v>0</v>
      </c>
      <c r="BF159" s="97">
        <f t="shared" si="20"/>
        <v>0</v>
      </c>
      <c r="BG159" s="97">
        <f t="shared" si="21"/>
        <v>0</v>
      </c>
      <c r="BH159" s="97">
        <f t="shared" si="22"/>
        <v>0</v>
      </c>
      <c r="BI159" s="97">
        <f t="shared" si="23"/>
        <v>0</v>
      </c>
      <c r="BJ159" s="13" t="s">
        <v>83</v>
      </c>
      <c r="BK159" s="97">
        <f t="shared" si="24"/>
        <v>0</v>
      </c>
      <c r="BL159" s="13" t="s">
        <v>245</v>
      </c>
      <c r="BM159" s="169" t="s">
        <v>435</v>
      </c>
    </row>
    <row r="160" spans="2:65" s="1" customFormat="1" ht="24.2" customHeight="1" x14ac:dyDescent="0.2">
      <c r="B160" s="131"/>
      <c r="C160" s="158" t="s">
        <v>342</v>
      </c>
      <c r="D160" s="158" t="s">
        <v>241</v>
      </c>
      <c r="E160" s="159" t="s">
        <v>3068</v>
      </c>
      <c r="F160" s="160" t="s">
        <v>3069</v>
      </c>
      <c r="G160" s="161" t="s">
        <v>3070</v>
      </c>
      <c r="H160" s="162">
        <v>3</v>
      </c>
      <c r="I160" s="163"/>
      <c r="J160" s="164">
        <f t="shared" si="15"/>
        <v>0</v>
      </c>
      <c r="K160" s="165"/>
      <c r="L160" s="30"/>
      <c r="M160" s="166" t="s">
        <v>1</v>
      </c>
      <c r="N160" s="130" t="s">
        <v>37</v>
      </c>
      <c r="P160" s="167">
        <f t="shared" si="16"/>
        <v>0</v>
      </c>
      <c r="Q160" s="167">
        <v>0</v>
      </c>
      <c r="R160" s="167">
        <f t="shared" si="17"/>
        <v>0</v>
      </c>
      <c r="S160" s="167">
        <v>0</v>
      </c>
      <c r="T160" s="168">
        <f t="shared" si="18"/>
        <v>0</v>
      </c>
      <c r="AR160" s="169" t="s">
        <v>245</v>
      </c>
      <c r="AT160" s="169" t="s">
        <v>241</v>
      </c>
      <c r="AU160" s="169" t="s">
        <v>78</v>
      </c>
      <c r="AY160" s="13" t="s">
        <v>239</v>
      </c>
      <c r="BE160" s="97">
        <f t="shared" si="19"/>
        <v>0</v>
      </c>
      <c r="BF160" s="97">
        <f t="shared" si="20"/>
        <v>0</v>
      </c>
      <c r="BG160" s="97">
        <f t="shared" si="21"/>
        <v>0</v>
      </c>
      <c r="BH160" s="97">
        <f t="shared" si="22"/>
        <v>0</v>
      </c>
      <c r="BI160" s="97">
        <f t="shared" si="23"/>
        <v>0</v>
      </c>
      <c r="BJ160" s="13" t="s">
        <v>83</v>
      </c>
      <c r="BK160" s="97">
        <f t="shared" si="24"/>
        <v>0</v>
      </c>
      <c r="BL160" s="13" t="s">
        <v>245</v>
      </c>
      <c r="BM160" s="169" t="s">
        <v>443</v>
      </c>
    </row>
    <row r="161" spans="2:65" s="1" customFormat="1" ht="24.2" customHeight="1" x14ac:dyDescent="0.2">
      <c r="B161" s="131"/>
      <c r="C161" s="158" t="s">
        <v>346</v>
      </c>
      <c r="D161" s="158" t="s">
        <v>241</v>
      </c>
      <c r="E161" s="159" t="s">
        <v>3177</v>
      </c>
      <c r="F161" s="160" t="s">
        <v>3178</v>
      </c>
      <c r="G161" s="161" t="s">
        <v>3070</v>
      </c>
      <c r="H161" s="162">
        <v>2</v>
      </c>
      <c r="I161" s="163"/>
      <c r="J161" s="164">
        <f t="shared" si="15"/>
        <v>0</v>
      </c>
      <c r="K161" s="165"/>
      <c r="L161" s="30"/>
      <c r="M161" s="166" t="s">
        <v>1</v>
      </c>
      <c r="N161" s="130" t="s">
        <v>37</v>
      </c>
      <c r="P161" s="167">
        <f t="shared" si="16"/>
        <v>0</v>
      </c>
      <c r="Q161" s="167">
        <v>0</v>
      </c>
      <c r="R161" s="167">
        <f t="shared" si="17"/>
        <v>0</v>
      </c>
      <c r="S161" s="167">
        <v>0</v>
      </c>
      <c r="T161" s="168">
        <f t="shared" si="18"/>
        <v>0</v>
      </c>
      <c r="AR161" s="169" t="s">
        <v>245</v>
      </c>
      <c r="AT161" s="169" t="s">
        <v>241</v>
      </c>
      <c r="AU161" s="169" t="s">
        <v>78</v>
      </c>
      <c r="AY161" s="13" t="s">
        <v>239</v>
      </c>
      <c r="BE161" s="97">
        <f t="shared" si="19"/>
        <v>0</v>
      </c>
      <c r="BF161" s="97">
        <f t="shared" si="20"/>
        <v>0</v>
      </c>
      <c r="BG161" s="97">
        <f t="shared" si="21"/>
        <v>0</v>
      </c>
      <c r="BH161" s="97">
        <f t="shared" si="22"/>
        <v>0</v>
      </c>
      <c r="BI161" s="97">
        <f t="shared" si="23"/>
        <v>0</v>
      </c>
      <c r="BJ161" s="13" t="s">
        <v>83</v>
      </c>
      <c r="BK161" s="97">
        <f t="shared" si="24"/>
        <v>0</v>
      </c>
      <c r="BL161" s="13" t="s">
        <v>245</v>
      </c>
      <c r="BM161" s="169" t="s">
        <v>451</v>
      </c>
    </row>
    <row r="162" spans="2:65" s="1" customFormat="1" ht="16.5" customHeight="1" x14ac:dyDescent="0.2">
      <c r="B162" s="131"/>
      <c r="C162" s="170" t="s">
        <v>350</v>
      </c>
      <c r="D162" s="170" t="s">
        <v>275</v>
      </c>
      <c r="E162" s="171" t="s">
        <v>2954</v>
      </c>
      <c r="F162" s="172" t="s">
        <v>3137</v>
      </c>
      <c r="G162" s="173" t="s">
        <v>353</v>
      </c>
      <c r="H162" s="174">
        <v>2</v>
      </c>
      <c r="I162" s="175"/>
      <c r="J162" s="176">
        <f t="shared" si="15"/>
        <v>0</v>
      </c>
      <c r="K162" s="177"/>
      <c r="L162" s="178"/>
      <c r="M162" s="179" t="s">
        <v>1</v>
      </c>
      <c r="N162" s="180" t="s">
        <v>37</v>
      </c>
      <c r="P162" s="167">
        <f t="shared" si="16"/>
        <v>0</v>
      </c>
      <c r="Q162" s="167">
        <v>0</v>
      </c>
      <c r="R162" s="167">
        <f t="shared" si="17"/>
        <v>0</v>
      </c>
      <c r="S162" s="167">
        <v>0</v>
      </c>
      <c r="T162" s="168">
        <f t="shared" si="18"/>
        <v>0</v>
      </c>
      <c r="AR162" s="169" t="s">
        <v>270</v>
      </c>
      <c r="AT162" s="169" t="s">
        <v>275</v>
      </c>
      <c r="AU162" s="169" t="s">
        <v>78</v>
      </c>
      <c r="AY162" s="13" t="s">
        <v>239</v>
      </c>
      <c r="BE162" s="97">
        <f t="shared" si="19"/>
        <v>0</v>
      </c>
      <c r="BF162" s="97">
        <f t="shared" si="20"/>
        <v>0</v>
      </c>
      <c r="BG162" s="97">
        <f t="shared" si="21"/>
        <v>0</v>
      </c>
      <c r="BH162" s="97">
        <f t="shared" si="22"/>
        <v>0</v>
      </c>
      <c r="BI162" s="97">
        <f t="shared" si="23"/>
        <v>0</v>
      </c>
      <c r="BJ162" s="13" t="s">
        <v>83</v>
      </c>
      <c r="BK162" s="97">
        <f t="shared" si="24"/>
        <v>0</v>
      </c>
      <c r="BL162" s="13" t="s">
        <v>245</v>
      </c>
      <c r="BM162" s="169" t="s">
        <v>459</v>
      </c>
    </row>
    <row r="163" spans="2:65" s="1" customFormat="1" ht="16.5" customHeight="1" x14ac:dyDescent="0.2">
      <c r="B163" s="131"/>
      <c r="C163" s="170" t="s">
        <v>355</v>
      </c>
      <c r="D163" s="170" t="s">
        <v>275</v>
      </c>
      <c r="E163" s="171" t="s">
        <v>2958</v>
      </c>
      <c r="F163" s="172" t="s">
        <v>3071</v>
      </c>
      <c r="G163" s="173" t="s">
        <v>353</v>
      </c>
      <c r="H163" s="174">
        <v>3</v>
      </c>
      <c r="I163" s="175"/>
      <c r="J163" s="176">
        <f t="shared" si="15"/>
        <v>0</v>
      </c>
      <c r="K163" s="177"/>
      <c r="L163" s="178"/>
      <c r="M163" s="179" t="s">
        <v>1</v>
      </c>
      <c r="N163" s="180" t="s">
        <v>37</v>
      </c>
      <c r="P163" s="167">
        <f t="shared" si="16"/>
        <v>0</v>
      </c>
      <c r="Q163" s="167">
        <v>0</v>
      </c>
      <c r="R163" s="167">
        <f t="shared" si="17"/>
        <v>0</v>
      </c>
      <c r="S163" s="167">
        <v>0</v>
      </c>
      <c r="T163" s="168">
        <f t="shared" si="18"/>
        <v>0</v>
      </c>
      <c r="AR163" s="169" t="s">
        <v>270</v>
      </c>
      <c r="AT163" s="169" t="s">
        <v>275</v>
      </c>
      <c r="AU163" s="169" t="s">
        <v>78</v>
      </c>
      <c r="AY163" s="13" t="s">
        <v>239</v>
      </c>
      <c r="BE163" s="97">
        <f t="shared" si="19"/>
        <v>0</v>
      </c>
      <c r="BF163" s="97">
        <f t="shared" si="20"/>
        <v>0</v>
      </c>
      <c r="BG163" s="97">
        <f t="shared" si="21"/>
        <v>0</v>
      </c>
      <c r="BH163" s="97">
        <f t="shared" si="22"/>
        <v>0</v>
      </c>
      <c r="BI163" s="97">
        <f t="shared" si="23"/>
        <v>0</v>
      </c>
      <c r="BJ163" s="13" t="s">
        <v>83</v>
      </c>
      <c r="BK163" s="97">
        <f t="shared" si="24"/>
        <v>0</v>
      </c>
      <c r="BL163" s="13" t="s">
        <v>245</v>
      </c>
      <c r="BM163" s="169" t="s">
        <v>467</v>
      </c>
    </row>
    <row r="164" spans="2:65" s="1" customFormat="1" ht="21.75" customHeight="1" x14ac:dyDescent="0.2">
      <c r="B164" s="131"/>
      <c r="C164" s="158" t="s">
        <v>359</v>
      </c>
      <c r="D164" s="158" t="s">
        <v>241</v>
      </c>
      <c r="E164" s="159" t="s">
        <v>3138</v>
      </c>
      <c r="F164" s="160" t="s">
        <v>3139</v>
      </c>
      <c r="G164" s="161" t="s">
        <v>3070</v>
      </c>
      <c r="H164" s="162">
        <v>2</v>
      </c>
      <c r="I164" s="163"/>
      <c r="J164" s="164">
        <f t="shared" si="15"/>
        <v>0</v>
      </c>
      <c r="K164" s="165"/>
      <c r="L164" s="30"/>
      <c r="M164" s="166" t="s">
        <v>1</v>
      </c>
      <c r="N164" s="130" t="s">
        <v>37</v>
      </c>
      <c r="P164" s="167">
        <f t="shared" si="16"/>
        <v>0</v>
      </c>
      <c r="Q164" s="167">
        <v>0</v>
      </c>
      <c r="R164" s="167">
        <f t="shared" si="17"/>
        <v>0</v>
      </c>
      <c r="S164" s="167">
        <v>0</v>
      </c>
      <c r="T164" s="168">
        <f t="shared" si="18"/>
        <v>0</v>
      </c>
      <c r="AR164" s="169" t="s">
        <v>245</v>
      </c>
      <c r="AT164" s="169" t="s">
        <v>241</v>
      </c>
      <c r="AU164" s="169" t="s">
        <v>78</v>
      </c>
      <c r="AY164" s="13" t="s">
        <v>239</v>
      </c>
      <c r="BE164" s="97">
        <f t="shared" si="19"/>
        <v>0</v>
      </c>
      <c r="BF164" s="97">
        <f t="shared" si="20"/>
        <v>0</v>
      </c>
      <c r="BG164" s="97">
        <f t="shared" si="21"/>
        <v>0</v>
      </c>
      <c r="BH164" s="97">
        <f t="shared" si="22"/>
        <v>0</v>
      </c>
      <c r="BI164" s="97">
        <f t="shared" si="23"/>
        <v>0</v>
      </c>
      <c r="BJ164" s="13" t="s">
        <v>83</v>
      </c>
      <c r="BK164" s="97">
        <f t="shared" si="24"/>
        <v>0</v>
      </c>
      <c r="BL164" s="13" t="s">
        <v>245</v>
      </c>
      <c r="BM164" s="169" t="s">
        <v>475</v>
      </c>
    </row>
    <row r="165" spans="2:65" s="1" customFormat="1" ht="21.75" customHeight="1" x14ac:dyDescent="0.2">
      <c r="B165" s="131"/>
      <c r="C165" s="158" t="s">
        <v>363</v>
      </c>
      <c r="D165" s="158" t="s">
        <v>241</v>
      </c>
      <c r="E165" s="159" t="s">
        <v>3072</v>
      </c>
      <c r="F165" s="160" t="s">
        <v>3073</v>
      </c>
      <c r="G165" s="161" t="s">
        <v>3070</v>
      </c>
      <c r="H165" s="162">
        <v>3</v>
      </c>
      <c r="I165" s="163"/>
      <c r="J165" s="164">
        <f t="shared" si="15"/>
        <v>0</v>
      </c>
      <c r="K165" s="165"/>
      <c r="L165" s="30"/>
      <c r="M165" s="166" t="s">
        <v>1</v>
      </c>
      <c r="N165" s="130" t="s">
        <v>37</v>
      </c>
      <c r="P165" s="167">
        <f t="shared" si="16"/>
        <v>0</v>
      </c>
      <c r="Q165" s="167">
        <v>0</v>
      </c>
      <c r="R165" s="167">
        <f t="shared" si="17"/>
        <v>0</v>
      </c>
      <c r="S165" s="167">
        <v>0</v>
      </c>
      <c r="T165" s="168">
        <f t="shared" si="18"/>
        <v>0</v>
      </c>
      <c r="AR165" s="169" t="s">
        <v>245</v>
      </c>
      <c r="AT165" s="169" t="s">
        <v>241</v>
      </c>
      <c r="AU165" s="169" t="s">
        <v>78</v>
      </c>
      <c r="AY165" s="13" t="s">
        <v>239</v>
      </c>
      <c r="BE165" s="97">
        <f t="shared" si="19"/>
        <v>0</v>
      </c>
      <c r="BF165" s="97">
        <f t="shared" si="20"/>
        <v>0</v>
      </c>
      <c r="BG165" s="97">
        <f t="shared" si="21"/>
        <v>0</v>
      </c>
      <c r="BH165" s="97">
        <f t="shared" si="22"/>
        <v>0</v>
      </c>
      <c r="BI165" s="97">
        <f t="shared" si="23"/>
        <v>0</v>
      </c>
      <c r="BJ165" s="13" t="s">
        <v>83</v>
      </c>
      <c r="BK165" s="97">
        <f t="shared" si="24"/>
        <v>0</v>
      </c>
      <c r="BL165" s="13" t="s">
        <v>245</v>
      </c>
      <c r="BM165" s="169" t="s">
        <v>483</v>
      </c>
    </row>
    <row r="166" spans="2:65" s="1" customFormat="1" ht="16.5" customHeight="1" x14ac:dyDescent="0.2">
      <c r="B166" s="131"/>
      <c r="C166" s="170" t="s">
        <v>367</v>
      </c>
      <c r="D166" s="170" t="s">
        <v>275</v>
      </c>
      <c r="E166" s="171" t="s">
        <v>2960</v>
      </c>
      <c r="F166" s="172" t="s">
        <v>3179</v>
      </c>
      <c r="G166" s="173" t="s">
        <v>353</v>
      </c>
      <c r="H166" s="174">
        <v>1</v>
      </c>
      <c r="I166" s="175"/>
      <c r="J166" s="176">
        <f t="shared" si="15"/>
        <v>0</v>
      </c>
      <c r="K166" s="177"/>
      <c r="L166" s="178"/>
      <c r="M166" s="179" t="s">
        <v>1</v>
      </c>
      <c r="N166" s="180" t="s">
        <v>37</v>
      </c>
      <c r="P166" s="167">
        <f t="shared" si="16"/>
        <v>0</v>
      </c>
      <c r="Q166" s="167">
        <v>0</v>
      </c>
      <c r="R166" s="167">
        <f t="shared" si="17"/>
        <v>0</v>
      </c>
      <c r="S166" s="167">
        <v>0</v>
      </c>
      <c r="T166" s="168">
        <f t="shared" si="18"/>
        <v>0</v>
      </c>
      <c r="AR166" s="169" t="s">
        <v>270</v>
      </c>
      <c r="AT166" s="169" t="s">
        <v>275</v>
      </c>
      <c r="AU166" s="169" t="s">
        <v>78</v>
      </c>
      <c r="AY166" s="13" t="s">
        <v>239</v>
      </c>
      <c r="BE166" s="97">
        <f t="shared" si="19"/>
        <v>0</v>
      </c>
      <c r="BF166" s="97">
        <f t="shared" si="20"/>
        <v>0</v>
      </c>
      <c r="BG166" s="97">
        <f t="shared" si="21"/>
        <v>0</v>
      </c>
      <c r="BH166" s="97">
        <f t="shared" si="22"/>
        <v>0</v>
      </c>
      <c r="BI166" s="97">
        <f t="shared" si="23"/>
        <v>0</v>
      </c>
      <c r="BJ166" s="13" t="s">
        <v>83</v>
      </c>
      <c r="BK166" s="97">
        <f t="shared" si="24"/>
        <v>0</v>
      </c>
      <c r="BL166" s="13" t="s">
        <v>245</v>
      </c>
      <c r="BM166" s="169" t="s">
        <v>491</v>
      </c>
    </row>
    <row r="167" spans="2:65" s="1" customFormat="1" ht="16.5" customHeight="1" x14ac:dyDescent="0.2">
      <c r="B167" s="131"/>
      <c r="C167" s="158" t="s">
        <v>371</v>
      </c>
      <c r="D167" s="158" t="s">
        <v>241</v>
      </c>
      <c r="E167" s="159" t="s">
        <v>3180</v>
      </c>
      <c r="F167" s="160" t="s">
        <v>3181</v>
      </c>
      <c r="G167" s="161" t="s">
        <v>3070</v>
      </c>
      <c r="H167" s="162">
        <v>1</v>
      </c>
      <c r="I167" s="163"/>
      <c r="J167" s="164">
        <f t="shared" si="15"/>
        <v>0</v>
      </c>
      <c r="K167" s="165"/>
      <c r="L167" s="30"/>
      <c r="M167" s="166" t="s">
        <v>1</v>
      </c>
      <c r="N167" s="130" t="s">
        <v>37</v>
      </c>
      <c r="P167" s="167">
        <f t="shared" si="16"/>
        <v>0</v>
      </c>
      <c r="Q167" s="167">
        <v>0</v>
      </c>
      <c r="R167" s="167">
        <f t="shared" si="17"/>
        <v>0</v>
      </c>
      <c r="S167" s="167">
        <v>0</v>
      </c>
      <c r="T167" s="168">
        <f t="shared" si="18"/>
        <v>0</v>
      </c>
      <c r="AR167" s="169" t="s">
        <v>245</v>
      </c>
      <c r="AT167" s="169" t="s">
        <v>241</v>
      </c>
      <c r="AU167" s="169" t="s">
        <v>78</v>
      </c>
      <c r="AY167" s="13" t="s">
        <v>239</v>
      </c>
      <c r="BE167" s="97">
        <f t="shared" si="19"/>
        <v>0</v>
      </c>
      <c r="BF167" s="97">
        <f t="shared" si="20"/>
        <v>0</v>
      </c>
      <c r="BG167" s="97">
        <f t="shared" si="21"/>
        <v>0</v>
      </c>
      <c r="BH167" s="97">
        <f t="shared" si="22"/>
        <v>0</v>
      </c>
      <c r="BI167" s="97">
        <f t="shared" si="23"/>
        <v>0</v>
      </c>
      <c r="BJ167" s="13" t="s">
        <v>83</v>
      </c>
      <c r="BK167" s="97">
        <f t="shared" si="24"/>
        <v>0</v>
      </c>
      <c r="BL167" s="13" t="s">
        <v>245</v>
      </c>
      <c r="BM167" s="169" t="s">
        <v>499</v>
      </c>
    </row>
    <row r="168" spans="2:65" s="1" customFormat="1" ht="16.5" customHeight="1" x14ac:dyDescent="0.2">
      <c r="B168" s="131"/>
      <c r="C168" s="158" t="s">
        <v>375</v>
      </c>
      <c r="D168" s="158" t="s">
        <v>241</v>
      </c>
      <c r="E168" s="159" t="s">
        <v>3074</v>
      </c>
      <c r="F168" s="160" t="s">
        <v>3075</v>
      </c>
      <c r="G168" s="161" t="s">
        <v>353</v>
      </c>
      <c r="H168" s="162">
        <v>26</v>
      </c>
      <c r="I168" s="163"/>
      <c r="J168" s="164">
        <f t="shared" si="15"/>
        <v>0</v>
      </c>
      <c r="K168" s="165"/>
      <c r="L168" s="30"/>
      <c r="M168" s="166" t="s">
        <v>1</v>
      </c>
      <c r="N168" s="130" t="s">
        <v>37</v>
      </c>
      <c r="P168" s="167">
        <f t="shared" si="16"/>
        <v>0</v>
      </c>
      <c r="Q168" s="167">
        <v>0</v>
      </c>
      <c r="R168" s="167">
        <f t="shared" si="17"/>
        <v>0</v>
      </c>
      <c r="S168" s="167">
        <v>0</v>
      </c>
      <c r="T168" s="168">
        <f t="shared" si="18"/>
        <v>0</v>
      </c>
      <c r="AR168" s="169" t="s">
        <v>245</v>
      </c>
      <c r="AT168" s="169" t="s">
        <v>241</v>
      </c>
      <c r="AU168" s="169" t="s">
        <v>78</v>
      </c>
      <c r="AY168" s="13" t="s">
        <v>239</v>
      </c>
      <c r="BE168" s="97">
        <f t="shared" si="19"/>
        <v>0</v>
      </c>
      <c r="BF168" s="97">
        <f t="shared" si="20"/>
        <v>0</v>
      </c>
      <c r="BG168" s="97">
        <f t="shared" si="21"/>
        <v>0</v>
      </c>
      <c r="BH168" s="97">
        <f t="shared" si="22"/>
        <v>0</v>
      </c>
      <c r="BI168" s="97">
        <f t="shared" si="23"/>
        <v>0</v>
      </c>
      <c r="BJ168" s="13" t="s">
        <v>83</v>
      </c>
      <c r="BK168" s="97">
        <f t="shared" si="24"/>
        <v>0</v>
      </c>
      <c r="BL168" s="13" t="s">
        <v>245</v>
      </c>
      <c r="BM168" s="169" t="s">
        <v>507</v>
      </c>
    </row>
    <row r="169" spans="2:65" s="1" customFormat="1" ht="16.5" customHeight="1" x14ac:dyDescent="0.2">
      <c r="B169" s="131"/>
      <c r="C169" s="158" t="s">
        <v>379</v>
      </c>
      <c r="D169" s="158" t="s">
        <v>241</v>
      </c>
      <c r="E169" s="159" t="s">
        <v>3076</v>
      </c>
      <c r="F169" s="160" t="s">
        <v>3077</v>
      </c>
      <c r="G169" s="161" t="s">
        <v>3070</v>
      </c>
      <c r="H169" s="162">
        <v>1</v>
      </c>
      <c r="I169" s="163"/>
      <c r="J169" s="164">
        <f t="shared" si="15"/>
        <v>0</v>
      </c>
      <c r="K169" s="165"/>
      <c r="L169" s="30"/>
      <c r="M169" s="166" t="s">
        <v>1</v>
      </c>
      <c r="N169" s="130" t="s">
        <v>37</v>
      </c>
      <c r="P169" s="167">
        <f t="shared" si="16"/>
        <v>0</v>
      </c>
      <c r="Q169" s="167">
        <v>0</v>
      </c>
      <c r="R169" s="167">
        <f t="shared" si="17"/>
        <v>0</v>
      </c>
      <c r="S169" s="167">
        <v>0</v>
      </c>
      <c r="T169" s="168">
        <f t="shared" si="18"/>
        <v>0</v>
      </c>
      <c r="AR169" s="169" t="s">
        <v>245</v>
      </c>
      <c r="AT169" s="169" t="s">
        <v>241</v>
      </c>
      <c r="AU169" s="169" t="s">
        <v>78</v>
      </c>
      <c r="AY169" s="13" t="s">
        <v>239</v>
      </c>
      <c r="BE169" s="97">
        <f t="shared" si="19"/>
        <v>0</v>
      </c>
      <c r="BF169" s="97">
        <f t="shared" si="20"/>
        <v>0</v>
      </c>
      <c r="BG169" s="97">
        <f t="shared" si="21"/>
        <v>0</v>
      </c>
      <c r="BH169" s="97">
        <f t="shared" si="22"/>
        <v>0</v>
      </c>
      <c r="BI169" s="97">
        <f t="shared" si="23"/>
        <v>0</v>
      </c>
      <c r="BJ169" s="13" t="s">
        <v>83</v>
      </c>
      <c r="BK169" s="97">
        <f t="shared" si="24"/>
        <v>0</v>
      </c>
      <c r="BL169" s="13" t="s">
        <v>245</v>
      </c>
      <c r="BM169" s="169" t="s">
        <v>515</v>
      </c>
    </row>
    <row r="170" spans="2:65" s="1" customFormat="1" ht="16.5" customHeight="1" x14ac:dyDescent="0.2">
      <c r="B170" s="131"/>
      <c r="C170" s="170" t="s">
        <v>383</v>
      </c>
      <c r="D170" s="170" t="s">
        <v>275</v>
      </c>
      <c r="E170" s="171" t="s">
        <v>2963</v>
      </c>
      <c r="F170" s="172" t="s">
        <v>3147</v>
      </c>
      <c r="G170" s="173" t="s">
        <v>353</v>
      </c>
      <c r="H170" s="174">
        <v>1</v>
      </c>
      <c r="I170" s="175"/>
      <c r="J170" s="176">
        <f t="shared" si="15"/>
        <v>0</v>
      </c>
      <c r="K170" s="177"/>
      <c r="L170" s="178"/>
      <c r="M170" s="179" t="s">
        <v>1</v>
      </c>
      <c r="N170" s="180" t="s">
        <v>37</v>
      </c>
      <c r="P170" s="167">
        <f t="shared" si="16"/>
        <v>0</v>
      </c>
      <c r="Q170" s="167">
        <v>0</v>
      </c>
      <c r="R170" s="167">
        <f t="shared" si="17"/>
        <v>0</v>
      </c>
      <c r="S170" s="167">
        <v>0</v>
      </c>
      <c r="T170" s="168">
        <f t="shared" si="18"/>
        <v>0</v>
      </c>
      <c r="AR170" s="169" t="s">
        <v>270</v>
      </c>
      <c r="AT170" s="169" t="s">
        <v>275</v>
      </c>
      <c r="AU170" s="169" t="s">
        <v>78</v>
      </c>
      <c r="AY170" s="13" t="s">
        <v>239</v>
      </c>
      <c r="BE170" s="97">
        <f t="shared" si="19"/>
        <v>0</v>
      </c>
      <c r="BF170" s="97">
        <f t="shared" si="20"/>
        <v>0</v>
      </c>
      <c r="BG170" s="97">
        <f t="shared" si="21"/>
        <v>0</v>
      </c>
      <c r="BH170" s="97">
        <f t="shared" si="22"/>
        <v>0</v>
      </c>
      <c r="BI170" s="97">
        <f t="shared" si="23"/>
        <v>0</v>
      </c>
      <c r="BJ170" s="13" t="s">
        <v>83</v>
      </c>
      <c r="BK170" s="97">
        <f t="shared" si="24"/>
        <v>0</v>
      </c>
      <c r="BL170" s="13" t="s">
        <v>245</v>
      </c>
      <c r="BM170" s="169" t="s">
        <v>523</v>
      </c>
    </row>
    <row r="171" spans="2:65" s="1" customFormat="1" ht="16.5" customHeight="1" x14ac:dyDescent="0.2">
      <c r="B171" s="131"/>
      <c r="C171" s="158" t="s">
        <v>387</v>
      </c>
      <c r="D171" s="158" t="s">
        <v>241</v>
      </c>
      <c r="E171" s="159" t="s">
        <v>3150</v>
      </c>
      <c r="F171" s="160" t="s">
        <v>3151</v>
      </c>
      <c r="G171" s="161" t="s">
        <v>353</v>
      </c>
      <c r="H171" s="162">
        <v>1</v>
      </c>
      <c r="I171" s="163"/>
      <c r="J171" s="164">
        <f t="shared" si="15"/>
        <v>0</v>
      </c>
      <c r="K171" s="165"/>
      <c r="L171" s="30"/>
      <c r="M171" s="166" t="s">
        <v>1</v>
      </c>
      <c r="N171" s="130" t="s">
        <v>37</v>
      </c>
      <c r="P171" s="167">
        <f t="shared" si="16"/>
        <v>0</v>
      </c>
      <c r="Q171" s="167">
        <v>0</v>
      </c>
      <c r="R171" s="167">
        <f t="shared" si="17"/>
        <v>0</v>
      </c>
      <c r="S171" s="167">
        <v>0</v>
      </c>
      <c r="T171" s="168">
        <f t="shared" si="18"/>
        <v>0</v>
      </c>
      <c r="AR171" s="169" t="s">
        <v>245</v>
      </c>
      <c r="AT171" s="169" t="s">
        <v>241</v>
      </c>
      <c r="AU171" s="169" t="s">
        <v>78</v>
      </c>
      <c r="AY171" s="13" t="s">
        <v>239</v>
      </c>
      <c r="BE171" s="97">
        <f t="shared" si="19"/>
        <v>0</v>
      </c>
      <c r="BF171" s="97">
        <f t="shared" si="20"/>
        <v>0</v>
      </c>
      <c r="BG171" s="97">
        <f t="shared" si="21"/>
        <v>0</v>
      </c>
      <c r="BH171" s="97">
        <f t="shared" si="22"/>
        <v>0</v>
      </c>
      <c r="BI171" s="97">
        <f t="shared" si="23"/>
        <v>0</v>
      </c>
      <c r="BJ171" s="13" t="s">
        <v>83</v>
      </c>
      <c r="BK171" s="97">
        <f t="shared" si="24"/>
        <v>0</v>
      </c>
      <c r="BL171" s="13" t="s">
        <v>245</v>
      </c>
      <c r="BM171" s="169" t="s">
        <v>530</v>
      </c>
    </row>
    <row r="172" spans="2:65" s="1" customFormat="1" ht="16.5" customHeight="1" x14ac:dyDescent="0.2">
      <c r="B172" s="131"/>
      <c r="C172" s="158" t="s">
        <v>391</v>
      </c>
      <c r="D172" s="158" t="s">
        <v>241</v>
      </c>
      <c r="E172" s="159" t="s">
        <v>3078</v>
      </c>
      <c r="F172" s="160" t="s">
        <v>3079</v>
      </c>
      <c r="G172" s="161" t="s">
        <v>331</v>
      </c>
      <c r="H172" s="162">
        <v>97</v>
      </c>
      <c r="I172" s="163"/>
      <c r="J172" s="164">
        <f t="shared" si="15"/>
        <v>0</v>
      </c>
      <c r="K172" s="165"/>
      <c r="L172" s="30"/>
      <c r="M172" s="166" t="s">
        <v>1</v>
      </c>
      <c r="N172" s="130" t="s">
        <v>37</v>
      </c>
      <c r="P172" s="167">
        <f t="shared" si="16"/>
        <v>0</v>
      </c>
      <c r="Q172" s="167">
        <v>0</v>
      </c>
      <c r="R172" s="167">
        <f t="shared" si="17"/>
        <v>0</v>
      </c>
      <c r="S172" s="167">
        <v>0</v>
      </c>
      <c r="T172" s="168">
        <f t="shared" si="18"/>
        <v>0</v>
      </c>
      <c r="AR172" s="169" t="s">
        <v>245</v>
      </c>
      <c r="AT172" s="169" t="s">
        <v>241</v>
      </c>
      <c r="AU172" s="169" t="s">
        <v>78</v>
      </c>
      <c r="AY172" s="13" t="s">
        <v>239</v>
      </c>
      <c r="BE172" s="97">
        <f t="shared" si="19"/>
        <v>0</v>
      </c>
      <c r="BF172" s="97">
        <f t="shared" si="20"/>
        <v>0</v>
      </c>
      <c r="BG172" s="97">
        <f t="shared" si="21"/>
        <v>0</v>
      </c>
      <c r="BH172" s="97">
        <f t="shared" si="22"/>
        <v>0</v>
      </c>
      <c r="BI172" s="97">
        <f t="shared" si="23"/>
        <v>0</v>
      </c>
      <c r="BJ172" s="13" t="s">
        <v>83</v>
      </c>
      <c r="BK172" s="97">
        <f t="shared" si="24"/>
        <v>0</v>
      </c>
      <c r="BL172" s="13" t="s">
        <v>245</v>
      </c>
      <c r="BM172" s="169" t="s">
        <v>537</v>
      </c>
    </row>
    <row r="173" spans="2:65" s="1" customFormat="1" ht="24.2" customHeight="1" x14ac:dyDescent="0.2">
      <c r="B173" s="131"/>
      <c r="C173" s="158" t="s">
        <v>395</v>
      </c>
      <c r="D173" s="158" t="s">
        <v>241</v>
      </c>
      <c r="E173" s="159" t="s">
        <v>3080</v>
      </c>
      <c r="F173" s="160" t="s">
        <v>3081</v>
      </c>
      <c r="G173" s="161" t="s">
        <v>331</v>
      </c>
      <c r="H173" s="162">
        <v>97</v>
      </c>
      <c r="I173" s="163"/>
      <c r="J173" s="164">
        <f t="shared" si="15"/>
        <v>0</v>
      </c>
      <c r="K173" s="165"/>
      <c r="L173" s="30"/>
      <c r="M173" s="166" t="s">
        <v>1</v>
      </c>
      <c r="N173" s="130" t="s">
        <v>37</v>
      </c>
      <c r="P173" s="167">
        <f t="shared" si="16"/>
        <v>0</v>
      </c>
      <c r="Q173" s="167">
        <v>0</v>
      </c>
      <c r="R173" s="167">
        <f t="shared" si="17"/>
        <v>0</v>
      </c>
      <c r="S173" s="167">
        <v>0</v>
      </c>
      <c r="T173" s="168">
        <f t="shared" si="18"/>
        <v>0</v>
      </c>
      <c r="AR173" s="169" t="s">
        <v>245</v>
      </c>
      <c r="AT173" s="169" t="s">
        <v>241</v>
      </c>
      <c r="AU173" s="169" t="s">
        <v>78</v>
      </c>
      <c r="AY173" s="13" t="s">
        <v>239</v>
      </c>
      <c r="BE173" s="97">
        <f t="shared" si="19"/>
        <v>0</v>
      </c>
      <c r="BF173" s="97">
        <f t="shared" si="20"/>
        <v>0</v>
      </c>
      <c r="BG173" s="97">
        <f t="shared" si="21"/>
        <v>0</v>
      </c>
      <c r="BH173" s="97">
        <f t="shared" si="22"/>
        <v>0</v>
      </c>
      <c r="BI173" s="97">
        <f t="shared" si="23"/>
        <v>0</v>
      </c>
      <c r="BJ173" s="13" t="s">
        <v>83</v>
      </c>
      <c r="BK173" s="97">
        <f t="shared" si="24"/>
        <v>0</v>
      </c>
      <c r="BL173" s="13" t="s">
        <v>245</v>
      </c>
      <c r="BM173" s="169" t="s">
        <v>544</v>
      </c>
    </row>
    <row r="174" spans="2:65" s="1" customFormat="1" ht="24.2" customHeight="1" x14ac:dyDescent="0.2">
      <c r="B174" s="131"/>
      <c r="C174" s="158" t="s">
        <v>399</v>
      </c>
      <c r="D174" s="158" t="s">
        <v>241</v>
      </c>
      <c r="E174" s="159" t="s">
        <v>3084</v>
      </c>
      <c r="F174" s="160" t="s">
        <v>3085</v>
      </c>
      <c r="G174" s="161" t="s">
        <v>1082</v>
      </c>
      <c r="H174" s="199">
        <v>0.7</v>
      </c>
      <c r="I174" s="163"/>
      <c r="J174" s="164">
        <f t="shared" si="15"/>
        <v>0</v>
      </c>
      <c r="K174" s="165"/>
      <c r="L174" s="30"/>
      <c r="M174" s="166" t="s">
        <v>1</v>
      </c>
      <c r="N174" s="130" t="s">
        <v>37</v>
      </c>
      <c r="P174" s="167">
        <f t="shared" si="16"/>
        <v>0</v>
      </c>
      <c r="Q174" s="167">
        <v>0</v>
      </c>
      <c r="R174" s="167">
        <f t="shared" si="17"/>
        <v>0</v>
      </c>
      <c r="S174" s="167">
        <v>0</v>
      </c>
      <c r="T174" s="168">
        <f t="shared" si="18"/>
        <v>0</v>
      </c>
      <c r="AR174" s="169" t="s">
        <v>245</v>
      </c>
      <c r="AT174" s="169" t="s">
        <v>241</v>
      </c>
      <c r="AU174" s="169" t="s">
        <v>78</v>
      </c>
      <c r="AY174" s="13" t="s">
        <v>239</v>
      </c>
      <c r="BE174" s="97">
        <f t="shared" si="19"/>
        <v>0</v>
      </c>
      <c r="BF174" s="97">
        <f t="shared" si="20"/>
        <v>0</v>
      </c>
      <c r="BG174" s="97">
        <f t="shared" si="21"/>
        <v>0</v>
      </c>
      <c r="BH174" s="97">
        <f t="shared" si="22"/>
        <v>0</v>
      </c>
      <c r="BI174" s="97">
        <f t="shared" si="23"/>
        <v>0</v>
      </c>
      <c r="BJ174" s="13" t="s">
        <v>83</v>
      </c>
      <c r="BK174" s="97">
        <f t="shared" si="24"/>
        <v>0</v>
      </c>
      <c r="BL174" s="13" t="s">
        <v>245</v>
      </c>
      <c r="BM174" s="169" t="s">
        <v>552</v>
      </c>
    </row>
    <row r="175" spans="2:65" s="1" customFormat="1" ht="24.2" customHeight="1" x14ac:dyDescent="0.2">
      <c r="B175" s="131"/>
      <c r="C175" s="158" t="s">
        <v>403</v>
      </c>
      <c r="D175" s="158" t="s">
        <v>241</v>
      </c>
      <c r="E175" s="159" t="s">
        <v>3086</v>
      </c>
      <c r="F175" s="160" t="s">
        <v>2870</v>
      </c>
      <c r="G175" s="161" t="s">
        <v>1082</v>
      </c>
      <c r="H175" s="199">
        <v>0.75</v>
      </c>
      <c r="I175" s="163"/>
      <c r="J175" s="164">
        <f t="shared" si="15"/>
        <v>0</v>
      </c>
      <c r="K175" s="165"/>
      <c r="L175" s="30"/>
      <c r="M175" s="166" t="s">
        <v>1</v>
      </c>
      <c r="N175" s="130" t="s">
        <v>37</v>
      </c>
      <c r="P175" s="167">
        <f t="shared" si="16"/>
        <v>0</v>
      </c>
      <c r="Q175" s="167">
        <v>0</v>
      </c>
      <c r="R175" s="167">
        <f t="shared" si="17"/>
        <v>0</v>
      </c>
      <c r="S175" s="167">
        <v>0</v>
      </c>
      <c r="T175" s="168">
        <f t="shared" si="18"/>
        <v>0</v>
      </c>
      <c r="AR175" s="169" t="s">
        <v>245</v>
      </c>
      <c r="AT175" s="169" t="s">
        <v>241</v>
      </c>
      <c r="AU175" s="169" t="s">
        <v>78</v>
      </c>
      <c r="AY175" s="13" t="s">
        <v>239</v>
      </c>
      <c r="BE175" s="97">
        <f t="shared" si="19"/>
        <v>0</v>
      </c>
      <c r="BF175" s="97">
        <f t="shared" si="20"/>
        <v>0</v>
      </c>
      <c r="BG175" s="97">
        <f t="shared" si="21"/>
        <v>0</v>
      </c>
      <c r="BH175" s="97">
        <f t="shared" si="22"/>
        <v>0</v>
      </c>
      <c r="BI175" s="97">
        <f t="shared" si="23"/>
        <v>0</v>
      </c>
      <c r="BJ175" s="13" t="s">
        <v>83</v>
      </c>
      <c r="BK175" s="97">
        <f t="shared" si="24"/>
        <v>0</v>
      </c>
      <c r="BL175" s="13" t="s">
        <v>245</v>
      </c>
      <c r="BM175" s="169" t="s">
        <v>560</v>
      </c>
    </row>
    <row r="176" spans="2:65" s="11" customFormat="1" ht="25.9" customHeight="1" x14ac:dyDescent="0.2">
      <c r="B176" s="146"/>
      <c r="D176" s="147" t="s">
        <v>70</v>
      </c>
      <c r="E176" s="148" t="s">
        <v>3112</v>
      </c>
      <c r="F176" s="148" t="s">
        <v>2872</v>
      </c>
      <c r="I176" s="149"/>
      <c r="J176" s="150">
        <f>BK176</f>
        <v>0</v>
      </c>
      <c r="L176" s="146"/>
      <c r="M176" s="151"/>
      <c r="P176" s="152">
        <f>SUM(P177:P194)</f>
        <v>0</v>
      </c>
      <c r="R176" s="152">
        <f>SUM(R177:R194)</f>
        <v>0</v>
      </c>
      <c r="T176" s="153">
        <f>SUM(T177:T194)</f>
        <v>0</v>
      </c>
      <c r="AR176" s="147" t="s">
        <v>78</v>
      </c>
      <c r="AT176" s="154" t="s">
        <v>70</v>
      </c>
      <c r="AU176" s="154" t="s">
        <v>71</v>
      </c>
      <c r="AY176" s="147" t="s">
        <v>239</v>
      </c>
      <c r="BK176" s="155">
        <f>SUM(BK177:BK194)</f>
        <v>0</v>
      </c>
    </row>
    <row r="177" spans="2:65" s="1" customFormat="1" ht="24.2" customHeight="1" x14ac:dyDescent="0.2">
      <c r="B177" s="131"/>
      <c r="C177" s="170" t="s">
        <v>407</v>
      </c>
      <c r="D177" s="170" t="s">
        <v>275</v>
      </c>
      <c r="E177" s="171" t="s">
        <v>2969</v>
      </c>
      <c r="F177" s="172" t="s">
        <v>3249</v>
      </c>
      <c r="G177" s="173" t="s">
        <v>353</v>
      </c>
      <c r="H177" s="174">
        <v>4</v>
      </c>
      <c r="I177" s="175"/>
      <c r="J177" s="176">
        <f t="shared" ref="J177:J194" si="25">ROUND(I177*H177,2)</f>
        <v>0</v>
      </c>
      <c r="K177" s="177"/>
      <c r="L177" s="178"/>
      <c r="M177" s="179" t="s">
        <v>1</v>
      </c>
      <c r="N177" s="180" t="s">
        <v>37</v>
      </c>
      <c r="P177" s="167">
        <f t="shared" ref="P177:P194" si="26">O177*H177</f>
        <v>0</v>
      </c>
      <c r="Q177" s="167">
        <v>0</v>
      </c>
      <c r="R177" s="167">
        <f t="shared" ref="R177:R194" si="27">Q177*H177</f>
        <v>0</v>
      </c>
      <c r="S177" s="167">
        <v>0</v>
      </c>
      <c r="T177" s="168">
        <f t="shared" ref="T177:T194" si="28">S177*H177</f>
        <v>0</v>
      </c>
      <c r="AR177" s="169" t="s">
        <v>270</v>
      </c>
      <c r="AT177" s="169" t="s">
        <v>275</v>
      </c>
      <c r="AU177" s="169" t="s">
        <v>78</v>
      </c>
      <c r="AY177" s="13" t="s">
        <v>239</v>
      </c>
      <c r="BE177" s="97">
        <f t="shared" ref="BE177:BE194" si="29">IF(N177="základná",J177,0)</f>
        <v>0</v>
      </c>
      <c r="BF177" s="97">
        <f t="shared" ref="BF177:BF194" si="30">IF(N177="znížená",J177,0)</f>
        <v>0</v>
      </c>
      <c r="BG177" s="97">
        <f t="shared" ref="BG177:BG194" si="31">IF(N177="zákl. prenesená",J177,0)</f>
        <v>0</v>
      </c>
      <c r="BH177" s="97">
        <f t="shared" ref="BH177:BH194" si="32">IF(N177="zníž. prenesená",J177,0)</f>
        <v>0</v>
      </c>
      <c r="BI177" s="97">
        <f t="shared" ref="BI177:BI194" si="33">IF(N177="nulová",J177,0)</f>
        <v>0</v>
      </c>
      <c r="BJ177" s="13" t="s">
        <v>83</v>
      </c>
      <c r="BK177" s="97">
        <f t="shared" ref="BK177:BK194" si="34">ROUND(I177*H177,2)</f>
        <v>0</v>
      </c>
      <c r="BL177" s="13" t="s">
        <v>245</v>
      </c>
      <c r="BM177" s="169" t="s">
        <v>568</v>
      </c>
    </row>
    <row r="178" spans="2:65" s="1" customFormat="1" ht="24.2" customHeight="1" x14ac:dyDescent="0.2">
      <c r="B178" s="131"/>
      <c r="C178" s="158" t="s">
        <v>411</v>
      </c>
      <c r="D178" s="158" t="s">
        <v>241</v>
      </c>
      <c r="E178" s="159" t="s">
        <v>3153</v>
      </c>
      <c r="F178" s="160" t="s">
        <v>3154</v>
      </c>
      <c r="G178" s="161" t="s">
        <v>353</v>
      </c>
      <c r="H178" s="162">
        <v>4</v>
      </c>
      <c r="I178" s="163"/>
      <c r="J178" s="164">
        <f t="shared" si="25"/>
        <v>0</v>
      </c>
      <c r="K178" s="165"/>
      <c r="L178" s="30"/>
      <c r="M178" s="166" t="s">
        <v>1</v>
      </c>
      <c r="N178" s="130" t="s">
        <v>37</v>
      </c>
      <c r="P178" s="167">
        <f t="shared" si="26"/>
        <v>0</v>
      </c>
      <c r="Q178" s="167">
        <v>0</v>
      </c>
      <c r="R178" s="167">
        <f t="shared" si="27"/>
        <v>0</v>
      </c>
      <c r="S178" s="167">
        <v>0</v>
      </c>
      <c r="T178" s="168">
        <f t="shared" si="28"/>
        <v>0</v>
      </c>
      <c r="AR178" s="169" t="s">
        <v>245</v>
      </c>
      <c r="AT178" s="169" t="s">
        <v>241</v>
      </c>
      <c r="AU178" s="169" t="s">
        <v>78</v>
      </c>
      <c r="AY178" s="13" t="s">
        <v>239</v>
      </c>
      <c r="BE178" s="97">
        <f t="shared" si="29"/>
        <v>0</v>
      </c>
      <c r="BF178" s="97">
        <f t="shared" si="30"/>
        <v>0</v>
      </c>
      <c r="BG178" s="97">
        <f t="shared" si="31"/>
        <v>0</v>
      </c>
      <c r="BH178" s="97">
        <f t="shared" si="32"/>
        <v>0</v>
      </c>
      <c r="BI178" s="97">
        <f t="shared" si="33"/>
        <v>0</v>
      </c>
      <c r="BJ178" s="13" t="s">
        <v>83</v>
      </c>
      <c r="BK178" s="97">
        <f t="shared" si="34"/>
        <v>0</v>
      </c>
      <c r="BL178" s="13" t="s">
        <v>245</v>
      </c>
      <c r="BM178" s="169" t="s">
        <v>576</v>
      </c>
    </row>
    <row r="179" spans="2:65" s="1" customFormat="1" ht="24.2" customHeight="1" x14ac:dyDescent="0.2">
      <c r="B179" s="131"/>
      <c r="C179" s="170" t="s">
        <v>415</v>
      </c>
      <c r="D179" s="170" t="s">
        <v>275</v>
      </c>
      <c r="E179" s="171" t="s">
        <v>2990</v>
      </c>
      <c r="F179" s="172" t="s">
        <v>3250</v>
      </c>
      <c r="G179" s="173" t="s">
        <v>353</v>
      </c>
      <c r="H179" s="174">
        <v>1</v>
      </c>
      <c r="I179" s="175"/>
      <c r="J179" s="176">
        <f t="shared" si="25"/>
        <v>0</v>
      </c>
      <c r="K179" s="177"/>
      <c r="L179" s="178"/>
      <c r="M179" s="179" t="s">
        <v>1</v>
      </c>
      <c r="N179" s="180" t="s">
        <v>37</v>
      </c>
      <c r="P179" s="167">
        <f t="shared" si="26"/>
        <v>0</v>
      </c>
      <c r="Q179" s="167">
        <v>0</v>
      </c>
      <c r="R179" s="167">
        <f t="shared" si="27"/>
        <v>0</v>
      </c>
      <c r="S179" s="167">
        <v>0</v>
      </c>
      <c r="T179" s="168">
        <f t="shared" si="28"/>
        <v>0</v>
      </c>
      <c r="AR179" s="169" t="s">
        <v>270</v>
      </c>
      <c r="AT179" s="169" t="s">
        <v>275</v>
      </c>
      <c r="AU179" s="169" t="s">
        <v>78</v>
      </c>
      <c r="AY179" s="13" t="s">
        <v>239</v>
      </c>
      <c r="BE179" s="97">
        <f t="shared" si="29"/>
        <v>0</v>
      </c>
      <c r="BF179" s="97">
        <f t="shared" si="30"/>
        <v>0</v>
      </c>
      <c r="BG179" s="97">
        <f t="shared" si="31"/>
        <v>0</v>
      </c>
      <c r="BH179" s="97">
        <f t="shared" si="32"/>
        <v>0</v>
      </c>
      <c r="BI179" s="97">
        <f t="shared" si="33"/>
        <v>0</v>
      </c>
      <c r="BJ179" s="13" t="s">
        <v>83</v>
      </c>
      <c r="BK179" s="97">
        <f t="shared" si="34"/>
        <v>0</v>
      </c>
      <c r="BL179" s="13" t="s">
        <v>245</v>
      </c>
      <c r="BM179" s="169" t="s">
        <v>584</v>
      </c>
    </row>
    <row r="180" spans="2:65" s="1" customFormat="1" ht="24.2" customHeight="1" x14ac:dyDescent="0.2">
      <c r="B180" s="131"/>
      <c r="C180" s="158" t="s">
        <v>419</v>
      </c>
      <c r="D180" s="158" t="s">
        <v>241</v>
      </c>
      <c r="E180" s="159" t="s">
        <v>3184</v>
      </c>
      <c r="F180" s="160" t="s">
        <v>3185</v>
      </c>
      <c r="G180" s="161" t="s">
        <v>353</v>
      </c>
      <c r="H180" s="162">
        <v>1</v>
      </c>
      <c r="I180" s="163"/>
      <c r="J180" s="164">
        <f t="shared" si="25"/>
        <v>0</v>
      </c>
      <c r="K180" s="165"/>
      <c r="L180" s="30"/>
      <c r="M180" s="166" t="s">
        <v>1</v>
      </c>
      <c r="N180" s="130" t="s">
        <v>37</v>
      </c>
      <c r="P180" s="167">
        <f t="shared" si="26"/>
        <v>0</v>
      </c>
      <c r="Q180" s="167">
        <v>0</v>
      </c>
      <c r="R180" s="167">
        <f t="shared" si="27"/>
        <v>0</v>
      </c>
      <c r="S180" s="167">
        <v>0</v>
      </c>
      <c r="T180" s="168">
        <f t="shared" si="28"/>
        <v>0</v>
      </c>
      <c r="AR180" s="169" t="s">
        <v>245</v>
      </c>
      <c r="AT180" s="169" t="s">
        <v>241</v>
      </c>
      <c r="AU180" s="169" t="s">
        <v>78</v>
      </c>
      <c r="AY180" s="13" t="s">
        <v>239</v>
      </c>
      <c r="BE180" s="97">
        <f t="shared" si="29"/>
        <v>0</v>
      </c>
      <c r="BF180" s="97">
        <f t="shared" si="30"/>
        <v>0</v>
      </c>
      <c r="BG180" s="97">
        <f t="shared" si="31"/>
        <v>0</v>
      </c>
      <c r="BH180" s="97">
        <f t="shared" si="32"/>
        <v>0</v>
      </c>
      <c r="BI180" s="97">
        <f t="shared" si="33"/>
        <v>0</v>
      </c>
      <c r="BJ180" s="13" t="s">
        <v>83</v>
      </c>
      <c r="BK180" s="97">
        <f t="shared" si="34"/>
        <v>0</v>
      </c>
      <c r="BL180" s="13" t="s">
        <v>245</v>
      </c>
      <c r="BM180" s="169" t="s">
        <v>592</v>
      </c>
    </row>
    <row r="181" spans="2:65" s="1" customFormat="1" ht="24.2" customHeight="1" x14ac:dyDescent="0.2">
      <c r="B181" s="131"/>
      <c r="C181" s="170" t="s">
        <v>423</v>
      </c>
      <c r="D181" s="170" t="s">
        <v>275</v>
      </c>
      <c r="E181" s="171" t="s">
        <v>2997</v>
      </c>
      <c r="F181" s="172" t="s">
        <v>3251</v>
      </c>
      <c r="G181" s="173" t="s">
        <v>3156</v>
      </c>
      <c r="H181" s="174">
        <v>1</v>
      </c>
      <c r="I181" s="175"/>
      <c r="J181" s="176">
        <f t="shared" si="25"/>
        <v>0</v>
      </c>
      <c r="K181" s="177"/>
      <c r="L181" s="178"/>
      <c r="M181" s="179" t="s">
        <v>1</v>
      </c>
      <c r="N181" s="180" t="s">
        <v>37</v>
      </c>
      <c r="P181" s="167">
        <f t="shared" si="26"/>
        <v>0</v>
      </c>
      <c r="Q181" s="167">
        <v>0</v>
      </c>
      <c r="R181" s="167">
        <f t="shared" si="27"/>
        <v>0</v>
      </c>
      <c r="S181" s="167">
        <v>0</v>
      </c>
      <c r="T181" s="168">
        <f t="shared" si="28"/>
        <v>0</v>
      </c>
      <c r="AR181" s="169" t="s">
        <v>270</v>
      </c>
      <c r="AT181" s="169" t="s">
        <v>275</v>
      </c>
      <c r="AU181" s="169" t="s">
        <v>78</v>
      </c>
      <c r="AY181" s="13" t="s">
        <v>239</v>
      </c>
      <c r="BE181" s="97">
        <f t="shared" si="29"/>
        <v>0</v>
      </c>
      <c r="BF181" s="97">
        <f t="shared" si="30"/>
        <v>0</v>
      </c>
      <c r="BG181" s="97">
        <f t="shared" si="31"/>
        <v>0</v>
      </c>
      <c r="BH181" s="97">
        <f t="shared" si="32"/>
        <v>0</v>
      </c>
      <c r="BI181" s="97">
        <f t="shared" si="33"/>
        <v>0</v>
      </c>
      <c r="BJ181" s="13" t="s">
        <v>83</v>
      </c>
      <c r="BK181" s="97">
        <f t="shared" si="34"/>
        <v>0</v>
      </c>
      <c r="BL181" s="13" t="s">
        <v>245</v>
      </c>
      <c r="BM181" s="169" t="s">
        <v>600</v>
      </c>
    </row>
    <row r="182" spans="2:65" s="1" customFormat="1" ht="24.2" customHeight="1" x14ac:dyDescent="0.2">
      <c r="B182" s="131"/>
      <c r="C182" s="158" t="s">
        <v>427</v>
      </c>
      <c r="D182" s="158" t="s">
        <v>241</v>
      </c>
      <c r="E182" s="159" t="s">
        <v>3158</v>
      </c>
      <c r="F182" s="160" t="s">
        <v>3159</v>
      </c>
      <c r="G182" s="161" t="s">
        <v>3156</v>
      </c>
      <c r="H182" s="162">
        <v>1</v>
      </c>
      <c r="I182" s="163"/>
      <c r="J182" s="164">
        <f t="shared" si="25"/>
        <v>0</v>
      </c>
      <c r="K182" s="165"/>
      <c r="L182" s="30"/>
      <c r="M182" s="166" t="s">
        <v>1</v>
      </c>
      <c r="N182" s="130" t="s">
        <v>37</v>
      </c>
      <c r="P182" s="167">
        <f t="shared" si="26"/>
        <v>0</v>
      </c>
      <c r="Q182" s="167">
        <v>0</v>
      </c>
      <c r="R182" s="167">
        <f t="shared" si="27"/>
        <v>0</v>
      </c>
      <c r="S182" s="167">
        <v>0</v>
      </c>
      <c r="T182" s="168">
        <f t="shared" si="28"/>
        <v>0</v>
      </c>
      <c r="AR182" s="169" t="s">
        <v>245</v>
      </c>
      <c r="AT182" s="169" t="s">
        <v>241</v>
      </c>
      <c r="AU182" s="169" t="s">
        <v>78</v>
      </c>
      <c r="AY182" s="13" t="s">
        <v>239</v>
      </c>
      <c r="BE182" s="97">
        <f t="shared" si="29"/>
        <v>0</v>
      </c>
      <c r="BF182" s="97">
        <f t="shared" si="30"/>
        <v>0</v>
      </c>
      <c r="BG182" s="97">
        <f t="shared" si="31"/>
        <v>0</v>
      </c>
      <c r="BH182" s="97">
        <f t="shared" si="32"/>
        <v>0</v>
      </c>
      <c r="BI182" s="97">
        <f t="shared" si="33"/>
        <v>0</v>
      </c>
      <c r="BJ182" s="13" t="s">
        <v>83</v>
      </c>
      <c r="BK182" s="97">
        <f t="shared" si="34"/>
        <v>0</v>
      </c>
      <c r="BL182" s="13" t="s">
        <v>245</v>
      </c>
      <c r="BM182" s="169" t="s">
        <v>608</v>
      </c>
    </row>
    <row r="183" spans="2:65" s="1" customFormat="1" ht="16.5" customHeight="1" x14ac:dyDescent="0.2">
      <c r="B183" s="131"/>
      <c r="C183" s="170" t="s">
        <v>431</v>
      </c>
      <c r="D183" s="170" t="s">
        <v>275</v>
      </c>
      <c r="E183" s="171" t="s">
        <v>2998</v>
      </c>
      <c r="F183" s="172" t="s">
        <v>3088</v>
      </c>
      <c r="G183" s="173" t="s">
        <v>353</v>
      </c>
      <c r="H183" s="174">
        <v>21</v>
      </c>
      <c r="I183" s="175"/>
      <c r="J183" s="176">
        <f t="shared" si="25"/>
        <v>0</v>
      </c>
      <c r="K183" s="177"/>
      <c r="L183" s="178"/>
      <c r="M183" s="179" t="s">
        <v>1</v>
      </c>
      <c r="N183" s="180" t="s">
        <v>37</v>
      </c>
      <c r="P183" s="167">
        <f t="shared" si="26"/>
        <v>0</v>
      </c>
      <c r="Q183" s="167">
        <v>0</v>
      </c>
      <c r="R183" s="167">
        <f t="shared" si="27"/>
        <v>0</v>
      </c>
      <c r="S183" s="167">
        <v>0</v>
      </c>
      <c r="T183" s="168">
        <f t="shared" si="28"/>
        <v>0</v>
      </c>
      <c r="AR183" s="169" t="s">
        <v>270</v>
      </c>
      <c r="AT183" s="169" t="s">
        <v>275</v>
      </c>
      <c r="AU183" s="169" t="s">
        <v>78</v>
      </c>
      <c r="AY183" s="13" t="s">
        <v>239</v>
      </c>
      <c r="BE183" s="97">
        <f t="shared" si="29"/>
        <v>0</v>
      </c>
      <c r="BF183" s="97">
        <f t="shared" si="30"/>
        <v>0</v>
      </c>
      <c r="BG183" s="97">
        <f t="shared" si="31"/>
        <v>0</v>
      </c>
      <c r="BH183" s="97">
        <f t="shared" si="32"/>
        <v>0</v>
      </c>
      <c r="BI183" s="97">
        <f t="shared" si="33"/>
        <v>0</v>
      </c>
      <c r="BJ183" s="13" t="s">
        <v>83</v>
      </c>
      <c r="BK183" s="97">
        <f t="shared" si="34"/>
        <v>0</v>
      </c>
      <c r="BL183" s="13" t="s">
        <v>245</v>
      </c>
      <c r="BM183" s="169" t="s">
        <v>616</v>
      </c>
    </row>
    <row r="184" spans="2:65" s="1" customFormat="1" ht="16.5" customHeight="1" x14ac:dyDescent="0.2">
      <c r="B184" s="131"/>
      <c r="C184" s="170" t="s">
        <v>435</v>
      </c>
      <c r="D184" s="170" t="s">
        <v>275</v>
      </c>
      <c r="E184" s="171" t="s">
        <v>3008</v>
      </c>
      <c r="F184" s="172" t="s">
        <v>3089</v>
      </c>
      <c r="G184" s="173" t="s">
        <v>353</v>
      </c>
      <c r="H184" s="174">
        <v>4</v>
      </c>
      <c r="I184" s="175"/>
      <c r="J184" s="176">
        <f t="shared" si="25"/>
        <v>0</v>
      </c>
      <c r="K184" s="177"/>
      <c r="L184" s="178"/>
      <c r="M184" s="179" t="s">
        <v>1</v>
      </c>
      <c r="N184" s="180" t="s">
        <v>37</v>
      </c>
      <c r="P184" s="167">
        <f t="shared" si="26"/>
        <v>0</v>
      </c>
      <c r="Q184" s="167">
        <v>0</v>
      </c>
      <c r="R184" s="167">
        <f t="shared" si="27"/>
        <v>0</v>
      </c>
      <c r="S184" s="167">
        <v>0</v>
      </c>
      <c r="T184" s="168">
        <f t="shared" si="28"/>
        <v>0</v>
      </c>
      <c r="AR184" s="169" t="s">
        <v>270</v>
      </c>
      <c r="AT184" s="169" t="s">
        <v>275</v>
      </c>
      <c r="AU184" s="169" t="s">
        <v>78</v>
      </c>
      <c r="AY184" s="13" t="s">
        <v>239</v>
      </c>
      <c r="BE184" s="97">
        <f t="shared" si="29"/>
        <v>0</v>
      </c>
      <c r="BF184" s="97">
        <f t="shared" si="30"/>
        <v>0</v>
      </c>
      <c r="BG184" s="97">
        <f t="shared" si="31"/>
        <v>0</v>
      </c>
      <c r="BH184" s="97">
        <f t="shared" si="32"/>
        <v>0</v>
      </c>
      <c r="BI184" s="97">
        <f t="shared" si="33"/>
        <v>0</v>
      </c>
      <c r="BJ184" s="13" t="s">
        <v>83</v>
      </c>
      <c r="BK184" s="97">
        <f t="shared" si="34"/>
        <v>0</v>
      </c>
      <c r="BL184" s="13" t="s">
        <v>245</v>
      </c>
      <c r="BM184" s="169" t="s">
        <v>624</v>
      </c>
    </row>
    <row r="185" spans="2:65" s="1" customFormat="1" ht="16.5" customHeight="1" x14ac:dyDescent="0.2">
      <c r="B185" s="131"/>
      <c r="C185" s="158" t="s">
        <v>439</v>
      </c>
      <c r="D185" s="158" t="s">
        <v>241</v>
      </c>
      <c r="E185" s="159" t="s">
        <v>3090</v>
      </c>
      <c r="F185" s="160" t="s">
        <v>3091</v>
      </c>
      <c r="G185" s="161" t="s">
        <v>353</v>
      </c>
      <c r="H185" s="162">
        <v>25</v>
      </c>
      <c r="I185" s="163"/>
      <c r="J185" s="164">
        <f t="shared" si="25"/>
        <v>0</v>
      </c>
      <c r="K185" s="165"/>
      <c r="L185" s="30"/>
      <c r="M185" s="166" t="s">
        <v>1</v>
      </c>
      <c r="N185" s="130" t="s">
        <v>37</v>
      </c>
      <c r="P185" s="167">
        <f t="shared" si="26"/>
        <v>0</v>
      </c>
      <c r="Q185" s="167">
        <v>0</v>
      </c>
      <c r="R185" s="167">
        <f t="shared" si="27"/>
        <v>0</v>
      </c>
      <c r="S185" s="167">
        <v>0</v>
      </c>
      <c r="T185" s="168">
        <f t="shared" si="28"/>
        <v>0</v>
      </c>
      <c r="AR185" s="169" t="s">
        <v>245</v>
      </c>
      <c r="AT185" s="169" t="s">
        <v>241</v>
      </c>
      <c r="AU185" s="169" t="s">
        <v>78</v>
      </c>
      <c r="AY185" s="13" t="s">
        <v>239</v>
      </c>
      <c r="BE185" s="97">
        <f t="shared" si="29"/>
        <v>0</v>
      </c>
      <c r="BF185" s="97">
        <f t="shared" si="30"/>
        <v>0</v>
      </c>
      <c r="BG185" s="97">
        <f t="shared" si="31"/>
        <v>0</v>
      </c>
      <c r="BH185" s="97">
        <f t="shared" si="32"/>
        <v>0</v>
      </c>
      <c r="BI185" s="97">
        <f t="shared" si="33"/>
        <v>0</v>
      </c>
      <c r="BJ185" s="13" t="s">
        <v>83</v>
      </c>
      <c r="BK185" s="97">
        <f t="shared" si="34"/>
        <v>0</v>
      </c>
      <c r="BL185" s="13" t="s">
        <v>245</v>
      </c>
      <c r="BM185" s="169" t="s">
        <v>632</v>
      </c>
    </row>
    <row r="186" spans="2:65" s="1" customFormat="1" ht="16.5" customHeight="1" x14ac:dyDescent="0.2">
      <c r="B186" s="131"/>
      <c r="C186" s="170" t="s">
        <v>443</v>
      </c>
      <c r="D186" s="170" t="s">
        <v>275</v>
      </c>
      <c r="E186" s="171" t="s">
        <v>3010</v>
      </c>
      <c r="F186" s="172" t="s">
        <v>3163</v>
      </c>
      <c r="G186" s="173" t="s">
        <v>353</v>
      </c>
      <c r="H186" s="174">
        <v>1</v>
      </c>
      <c r="I186" s="175"/>
      <c r="J186" s="176">
        <f t="shared" si="25"/>
        <v>0</v>
      </c>
      <c r="K186" s="177"/>
      <c r="L186" s="178"/>
      <c r="M186" s="179" t="s">
        <v>1</v>
      </c>
      <c r="N186" s="180" t="s">
        <v>37</v>
      </c>
      <c r="P186" s="167">
        <f t="shared" si="26"/>
        <v>0</v>
      </c>
      <c r="Q186" s="167">
        <v>0</v>
      </c>
      <c r="R186" s="167">
        <f t="shared" si="27"/>
        <v>0</v>
      </c>
      <c r="S186" s="167">
        <v>0</v>
      </c>
      <c r="T186" s="168">
        <f t="shared" si="28"/>
        <v>0</v>
      </c>
      <c r="AR186" s="169" t="s">
        <v>270</v>
      </c>
      <c r="AT186" s="169" t="s">
        <v>275</v>
      </c>
      <c r="AU186" s="169" t="s">
        <v>78</v>
      </c>
      <c r="AY186" s="13" t="s">
        <v>239</v>
      </c>
      <c r="BE186" s="97">
        <f t="shared" si="29"/>
        <v>0</v>
      </c>
      <c r="BF186" s="97">
        <f t="shared" si="30"/>
        <v>0</v>
      </c>
      <c r="BG186" s="97">
        <f t="shared" si="31"/>
        <v>0</v>
      </c>
      <c r="BH186" s="97">
        <f t="shared" si="32"/>
        <v>0</v>
      </c>
      <c r="BI186" s="97">
        <f t="shared" si="33"/>
        <v>0</v>
      </c>
      <c r="BJ186" s="13" t="s">
        <v>83</v>
      </c>
      <c r="BK186" s="97">
        <f t="shared" si="34"/>
        <v>0</v>
      </c>
      <c r="BL186" s="13" t="s">
        <v>245</v>
      </c>
      <c r="BM186" s="169" t="s">
        <v>640</v>
      </c>
    </row>
    <row r="187" spans="2:65" s="1" customFormat="1" ht="24.2" customHeight="1" x14ac:dyDescent="0.2">
      <c r="B187" s="131"/>
      <c r="C187" s="158" t="s">
        <v>447</v>
      </c>
      <c r="D187" s="158" t="s">
        <v>241</v>
      </c>
      <c r="E187" s="159" t="s">
        <v>3093</v>
      </c>
      <c r="F187" s="160" t="s">
        <v>3094</v>
      </c>
      <c r="G187" s="161" t="s">
        <v>353</v>
      </c>
      <c r="H187" s="162">
        <v>1</v>
      </c>
      <c r="I187" s="163"/>
      <c r="J187" s="164">
        <f t="shared" si="25"/>
        <v>0</v>
      </c>
      <c r="K187" s="165"/>
      <c r="L187" s="30"/>
      <c r="M187" s="166" t="s">
        <v>1</v>
      </c>
      <c r="N187" s="130" t="s">
        <v>37</v>
      </c>
      <c r="P187" s="167">
        <f t="shared" si="26"/>
        <v>0</v>
      </c>
      <c r="Q187" s="167">
        <v>0</v>
      </c>
      <c r="R187" s="167">
        <f t="shared" si="27"/>
        <v>0</v>
      </c>
      <c r="S187" s="167">
        <v>0</v>
      </c>
      <c r="T187" s="168">
        <f t="shared" si="28"/>
        <v>0</v>
      </c>
      <c r="AR187" s="169" t="s">
        <v>245</v>
      </c>
      <c r="AT187" s="169" t="s">
        <v>241</v>
      </c>
      <c r="AU187" s="169" t="s">
        <v>78</v>
      </c>
      <c r="AY187" s="13" t="s">
        <v>239</v>
      </c>
      <c r="BE187" s="97">
        <f t="shared" si="29"/>
        <v>0</v>
      </c>
      <c r="BF187" s="97">
        <f t="shared" si="30"/>
        <v>0</v>
      </c>
      <c r="BG187" s="97">
        <f t="shared" si="31"/>
        <v>0</v>
      </c>
      <c r="BH187" s="97">
        <f t="shared" si="32"/>
        <v>0</v>
      </c>
      <c r="BI187" s="97">
        <f t="shared" si="33"/>
        <v>0</v>
      </c>
      <c r="BJ187" s="13" t="s">
        <v>83</v>
      </c>
      <c r="BK187" s="97">
        <f t="shared" si="34"/>
        <v>0</v>
      </c>
      <c r="BL187" s="13" t="s">
        <v>245</v>
      </c>
      <c r="BM187" s="169" t="s">
        <v>648</v>
      </c>
    </row>
    <row r="188" spans="2:65" s="1" customFormat="1" ht="16.5" customHeight="1" x14ac:dyDescent="0.2">
      <c r="B188" s="131"/>
      <c r="C188" s="170" t="s">
        <v>451</v>
      </c>
      <c r="D188" s="170" t="s">
        <v>275</v>
      </c>
      <c r="E188" s="171" t="s">
        <v>3014</v>
      </c>
      <c r="F188" s="172" t="s">
        <v>3186</v>
      </c>
      <c r="G188" s="173" t="s">
        <v>353</v>
      </c>
      <c r="H188" s="174">
        <v>3</v>
      </c>
      <c r="I188" s="175"/>
      <c r="J188" s="176">
        <f t="shared" si="25"/>
        <v>0</v>
      </c>
      <c r="K188" s="177"/>
      <c r="L188" s="178"/>
      <c r="M188" s="179" t="s">
        <v>1</v>
      </c>
      <c r="N188" s="180" t="s">
        <v>37</v>
      </c>
      <c r="P188" s="167">
        <f t="shared" si="26"/>
        <v>0</v>
      </c>
      <c r="Q188" s="167">
        <v>0</v>
      </c>
      <c r="R188" s="167">
        <f t="shared" si="27"/>
        <v>0</v>
      </c>
      <c r="S188" s="167">
        <v>0</v>
      </c>
      <c r="T188" s="168">
        <f t="shared" si="28"/>
        <v>0</v>
      </c>
      <c r="AR188" s="169" t="s">
        <v>270</v>
      </c>
      <c r="AT188" s="169" t="s">
        <v>275</v>
      </c>
      <c r="AU188" s="169" t="s">
        <v>78</v>
      </c>
      <c r="AY188" s="13" t="s">
        <v>239</v>
      </c>
      <c r="BE188" s="97">
        <f t="shared" si="29"/>
        <v>0</v>
      </c>
      <c r="BF188" s="97">
        <f t="shared" si="30"/>
        <v>0</v>
      </c>
      <c r="BG188" s="97">
        <f t="shared" si="31"/>
        <v>0</v>
      </c>
      <c r="BH188" s="97">
        <f t="shared" si="32"/>
        <v>0</v>
      </c>
      <c r="BI188" s="97">
        <f t="shared" si="33"/>
        <v>0</v>
      </c>
      <c r="BJ188" s="13" t="s">
        <v>83</v>
      </c>
      <c r="BK188" s="97">
        <f t="shared" si="34"/>
        <v>0</v>
      </c>
      <c r="BL188" s="13" t="s">
        <v>245</v>
      </c>
      <c r="BM188" s="169" t="s">
        <v>656</v>
      </c>
    </row>
    <row r="189" spans="2:65" s="1" customFormat="1" ht="21.75" customHeight="1" x14ac:dyDescent="0.2">
      <c r="B189" s="131"/>
      <c r="C189" s="170" t="s">
        <v>455</v>
      </c>
      <c r="D189" s="170" t="s">
        <v>275</v>
      </c>
      <c r="E189" s="171" t="s">
        <v>3015</v>
      </c>
      <c r="F189" s="172" t="s">
        <v>3187</v>
      </c>
      <c r="G189" s="173" t="s">
        <v>353</v>
      </c>
      <c r="H189" s="174">
        <v>7</v>
      </c>
      <c r="I189" s="175"/>
      <c r="J189" s="176">
        <f t="shared" si="25"/>
        <v>0</v>
      </c>
      <c r="K189" s="177"/>
      <c r="L189" s="178"/>
      <c r="M189" s="179" t="s">
        <v>1</v>
      </c>
      <c r="N189" s="180" t="s">
        <v>37</v>
      </c>
      <c r="P189" s="167">
        <f t="shared" si="26"/>
        <v>0</v>
      </c>
      <c r="Q189" s="167">
        <v>0</v>
      </c>
      <c r="R189" s="167">
        <f t="shared" si="27"/>
        <v>0</v>
      </c>
      <c r="S189" s="167">
        <v>0</v>
      </c>
      <c r="T189" s="168">
        <f t="shared" si="28"/>
        <v>0</v>
      </c>
      <c r="AR189" s="169" t="s">
        <v>270</v>
      </c>
      <c r="AT189" s="169" t="s">
        <v>275</v>
      </c>
      <c r="AU189" s="169" t="s">
        <v>78</v>
      </c>
      <c r="AY189" s="13" t="s">
        <v>239</v>
      </c>
      <c r="BE189" s="97">
        <f t="shared" si="29"/>
        <v>0</v>
      </c>
      <c r="BF189" s="97">
        <f t="shared" si="30"/>
        <v>0</v>
      </c>
      <c r="BG189" s="97">
        <f t="shared" si="31"/>
        <v>0</v>
      </c>
      <c r="BH189" s="97">
        <f t="shared" si="32"/>
        <v>0</v>
      </c>
      <c r="BI189" s="97">
        <f t="shared" si="33"/>
        <v>0</v>
      </c>
      <c r="BJ189" s="13" t="s">
        <v>83</v>
      </c>
      <c r="BK189" s="97">
        <f t="shared" si="34"/>
        <v>0</v>
      </c>
      <c r="BL189" s="13" t="s">
        <v>245</v>
      </c>
      <c r="BM189" s="169" t="s">
        <v>664</v>
      </c>
    </row>
    <row r="190" spans="2:65" s="1" customFormat="1" ht="33" customHeight="1" x14ac:dyDescent="0.2">
      <c r="B190" s="131"/>
      <c r="C190" s="158" t="s">
        <v>459</v>
      </c>
      <c r="D190" s="158" t="s">
        <v>241</v>
      </c>
      <c r="E190" s="159" t="s">
        <v>3097</v>
      </c>
      <c r="F190" s="160" t="s">
        <v>3098</v>
      </c>
      <c r="G190" s="161" t="s">
        <v>353</v>
      </c>
      <c r="H190" s="162">
        <v>10</v>
      </c>
      <c r="I190" s="163"/>
      <c r="J190" s="164">
        <f t="shared" si="25"/>
        <v>0</v>
      </c>
      <c r="K190" s="165"/>
      <c r="L190" s="30"/>
      <c r="M190" s="166" t="s">
        <v>1</v>
      </c>
      <c r="N190" s="130" t="s">
        <v>37</v>
      </c>
      <c r="P190" s="167">
        <f t="shared" si="26"/>
        <v>0</v>
      </c>
      <c r="Q190" s="167">
        <v>0</v>
      </c>
      <c r="R190" s="167">
        <f t="shared" si="27"/>
        <v>0</v>
      </c>
      <c r="S190" s="167">
        <v>0</v>
      </c>
      <c r="T190" s="168">
        <f t="shared" si="28"/>
        <v>0</v>
      </c>
      <c r="AR190" s="169" t="s">
        <v>245</v>
      </c>
      <c r="AT190" s="169" t="s">
        <v>241</v>
      </c>
      <c r="AU190" s="169" t="s">
        <v>78</v>
      </c>
      <c r="AY190" s="13" t="s">
        <v>239</v>
      </c>
      <c r="BE190" s="97">
        <f t="shared" si="29"/>
        <v>0</v>
      </c>
      <c r="BF190" s="97">
        <f t="shared" si="30"/>
        <v>0</v>
      </c>
      <c r="BG190" s="97">
        <f t="shared" si="31"/>
        <v>0</v>
      </c>
      <c r="BH190" s="97">
        <f t="shared" si="32"/>
        <v>0</v>
      </c>
      <c r="BI190" s="97">
        <f t="shared" si="33"/>
        <v>0</v>
      </c>
      <c r="BJ190" s="13" t="s">
        <v>83</v>
      </c>
      <c r="BK190" s="97">
        <f t="shared" si="34"/>
        <v>0</v>
      </c>
      <c r="BL190" s="13" t="s">
        <v>245</v>
      </c>
      <c r="BM190" s="169" t="s">
        <v>672</v>
      </c>
    </row>
    <row r="191" spans="2:65" s="1" customFormat="1" ht="16.5" customHeight="1" x14ac:dyDescent="0.2">
      <c r="B191" s="131"/>
      <c r="C191" s="170" t="s">
        <v>463</v>
      </c>
      <c r="D191" s="170" t="s">
        <v>275</v>
      </c>
      <c r="E191" s="171" t="s">
        <v>3016</v>
      </c>
      <c r="F191" s="172" t="s">
        <v>3167</v>
      </c>
      <c r="G191" s="173" t="s">
        <v>353</v>
      </c>
      <c r="H191" s="174">
        <v>1</v>
      </c>
      <c r="I191" s="175"/>
      <c r="J191" s="176">
        <f t="shared" si="25"/>
        <v>0</v>
      </c>
      <c r="K191" s="177"/>
      <c r="L191" s="178"/>
      <c r="M191" s="179" t="s">
        <v>1</v>
      </c>
      <c r="N191" s="180" t="s">
        <v>37</v>
      </c>
      <c r="P191" s="167">
        <f t="shared" si="26"/>
        <v>0</v>
      </c>
      <c r="Q191" s="167">
        <v>0</v>
      </c>
      <c r="R191" s="167">
        <f t="shared" si="27"/>
        <v>0</v>
      </c>
      <c r="S191" s="167">
        <v>0</v>
      </c>
      <c r="T191" s="168">
        <f t="shared" si="28"/>
        <v>0</v>
      </c>
      <c r="AR191" s="169" t="s">
        <v>270</v>
      </c>
      <c r="AT191" s="169" t="s">
        <v>275</v>
      </c>
      <c r="AU191" s="169" t="s">
        <v>78</v>
      </c>
      <c r="AY191" s="13" t="s">
        <v>239</v>
      </c>
      <c r="BE191" s="97">
        <f t="shared" si="29"/>
        <v>0</v>
      </c>
      <c r="BF191" s="97">
        <f t="shared" si="30"/>
        <v>0</v>
      </c>
      <c r="BG191" s="97">
        <f t="shared" si="31"/>
        <v>0</v>
      </c>
      <c r="BH191" s="97">
        <f t="shared" si="32"/>
        <v>0</v>
      </c>
      <c r="BI191" s="97">
        <f t="shared" si="33"/>
        <v>0</v>
      </c>
      <c r="BJ191" s="13" t="s">
        <v>83</v>
      </c>
      <c r="BK191" s="97">
        <f t="shared" si="34"/>
        <v>0</v>
      </c>
      <c r="BL191" s="13" t="s">
        <v>245</v>
      </c>
      <c r="BM191" s="169" t="s">
        <v>680</v>
      </c>
    </row>
    <row r="192" spans="2:65" s="1" customFormat="1" ht="16.5" customHeight="1" x14ac:dyDescent="0.2">
      <c r="B192" s="131"/>
      <c r="C192" s="158" t="s">
        <v>467</v>
      </c>
      <c r="D192" s="158" t="s">
        <v>241</v>
      </c>
      <c r="E192" s="159" t="s">
        <v>2889</v>
      </c>
      <c r="F192" s="160" t="s">
        <v>2907</v>
      </c>
      <c r="G192" s="161" t="s">
        <v>353</v>
      </c>
      <c r="H192" s="162">
        <v>1</v>
      </c>
      <c r="I192" s="163"/>
      <c r="J192" s="164">
        <f t="shared" si="25"/>
        <v>0</v>
      </c>
      <c r="K192" s="165"/>
      <c r="L192" s="30"/>
      <c r="M192" s="166" t="s">
        <v>1</v>
      </c>
      <c r="N192" s="130" t="s">
        <v>37</v>
      </c>
      <c r="P192" s="167">
        <f t="shared" si="26"/>
        <v>0</v>
      </c>
      <c r="Q192" s="167">
        <v>0</v>
      </c>
      <c r="R192" s="167">
        <f t="shared" si="27"/>
        <v>0</v>
      </c>
      <c r="S192" s="167">
        <v>0</v>
      </c>
      <c r="T192" s="168">
        <f t="shared" si="28"/>
        <v>0</v>
      </c>
      <c r="AR192" s="169" t="s">
        <v>245</v>
      </c>
      <c r="AT192" s="169" t="s">
        <v>241</v>
      </c>
      <c r="AU192" s="169" t="s">
        <v>78</v>
      </c>
      <c r="AY192" s="13" t="s">
        <v>239</v>
      </c>
      <c r="BE192" s="97">
        <f t="shared" si="29"/>
        <v>0</v>
      </c>
      <c r="BF192" s="97">
        <f t="shared" si="30"/>
        <v>0</v>
      </c>
      <c r="BG192" s="97">
        <f t="shared" si="31"/>
        <v>0</v>
      </c>
      <c r="BH192" s="97">
        <f t="shared" si="32"/>
        <v>0</v>
      </c>
      <c r="BI192" s="97">
        <f t="shared" si="33"/>
        <v>0</v>
      </c>
      <c r="BJ192" s="13" t="s">
        <v>83</v>
      </c>
      <c r="BK192" s="97">
        <f t="shared" si="34"/>
        <v>0</v>
      </c>
      <c r="BL192" s="13" t="s">
        <v>245</v>
      </c>
      <c r="BM192" s="169" t="s">
        <v>688</v>
      </c>
    </row>
    <row r="193" spans="2:65" s="1" customFormat="1" ht="24.2" customHeight="1" x14ac:dyDescent="0.2">
      <c r="B193" s="131"/>
      <c r="C193" s="158" t="s">
        <v>471</v>
      </c>
      <c r="D193" s="158" t="s">
        <v>241</v>
      </c>
      <c r="E193" s="159" t="s">
        <v>2908</v>
      </c>
      <c r="F193" s="160" t="s">
        <v>2909</v>
      </c>
      <c r="G193" s="161" t="s">
        <v>1082</v>
      </c>
      <c r="H193" s="199">
        <v>0.3</v>
      </c>
      <c r="I193" s="163"/>
      <c r="J193" s="164">
        <f t="shared" si="25"/>
        <v>0</v>
      </c>
      <c r="K193" s="165"/>
      <c r="L193" s="30"/>
      <c r="M193" s="166" t="s">
        <v>1</v>
      </c>
      <c r="N193" s="130" t="s">
        <v>37</v>
      </c>
      <c r="P193" s="167">
        <f t="shared" si="26"/>
        <v>0</v>
      </c>
      <c r="Q193" s="167">
        <v>0</v>
      </c>
      <c r="R193" s="167">
        <f t="shared" si="27"/>
        <v>0</v>
      </c>
      <c r="S193" s="167">
        <v>0</v>
      </c>
      <c r="T193" s="168">
        <f t="shared" si="28"/>
        <v>0</v>
      </c>
      <c r="AR193" s="169" t="s">
        <v>245</v>
      </c>
      <c r="AT193" s="169" t="s">
        <v>241</v>
      </c>
      <c r="AU193" s="169" t="s">
        <v>78</v>
      </c>
      <c r="AY193" s="13" t="s">
        <v>239</v>
      </c>
      <c r="BE193" s="97">
        <f t="shared" si="29"/>
        <v>0</v>
      </c>
      <c r="BF193" s="97">
        <f t="shared" si="30"/>
        <v>0</v>
      </c>
      <c r="BG193" s="97">
        <f t="shared" si="31"/>
        <v>0</v>
      </c>
      <c r="BH193" s="97">
        <f t="shared" si="32"/>
        <v>0</v>
      </c>
      <c r="BI193" s="97">
        <f t="shared" si="33"/>
        <v>0</v>
      </c>
      <c r="BJ193" s="13" t="s">
        <v>83</v>
      </c>
      <c r="BK193" s="97">
        <f t="shared" si="34"/>
        <v>0</v>
      </c>
      <c r="BL193" s="13" t="s">
        <v>245</v>
      </c>
      <c r="BM193" s="169" t="s">
        <v>696</v>
      </c>
    </row>
    <row r="194" spans="2:65" s="1" customFormat="1" ht="24.2" customHeight="1" x14ac:dyDescent="0.2">
      <c r="B194" s="131"/>
      <c r="C194" s="158" t="s">
        <v>475</v>
      </c>
      <c r="D194" s="158" t="s">
        <v>241</v>
      </c>
      <c r="E194" s="159" t="s">
        <v>2910</v>
      </c>
      <c r="F194" s="160" t="s">
        <v>2870</v>
      </c>
      <c r="G194" s="161" t="s">
        <v>1082</v>
      </c>
      <c r="H194" s="199">
        <v>0.3</v>
      </c>
      <c r="I194" s="163"/>
      <c r="J194" s="164">
        <f t="shared" si="25"/>
        <v>0</v>
      </c>
      <c r="K194" s="165"/>
      <c r="L194" s="30"/>
      <c r="M194" s="182" t="s">
        <v>1</v>
      </c>
      <c r="N194" s="183" t="s">
        <v>37</v>
      </c>
      <c r="O194" s="184"/>
      <c r="P194" s="185">
        <f t="shared" si="26"/>
        <v>0</v>
      </c>
      <c r="Q194" s="185">
        <v>0</v>
      </c>
      <c r="R194" s="185">
        <f t="shared" si="27"/>
        <v>0</v>
      </c>
      <c r="S194" s="185">
        <v>0</v>
      </c>
      <c r="T194" s="186">
        <f t="shared" si="28"/>
        <v>0</v>
      </c>
      <c r="AR194" s="169" t="s">
        <v>245</v>
      </c>
      <c r="AT194" s="169" t="s">
        <v>241</v>
      </c>
      <c r="AU194" s="169" t="s">
        <v>78</v>
      </c>
      <c r="AY194" s="13" t="s">
        <v>239</v>
      </c>
      <c r="BE194" s="97">
        <f t="shared" si="29"/>
        <v>0</v>
      </c>
      <c r="BF194" s="97">
        <f t="shared" si="30"/>
        <v>0</v>
      </c>
      <c r="BG194" s="97">
        <f t="shared" si="31"/>
        <v>0</v>
      </c>
      <c r="BH194" s="97">
        <f t="shared" si="32"/>
        <v>0</v>
      </c>
      <c r="BI194" s="97">
        <f t="shared" si="33"/>
        <v>0</v>
      </c>
      <c r="BJ194" s="13" t="s">
        <v>83</v>
      </c>
      <c r="BK194" s="97">
        <f t="shared" si="34"/>
        <v>0</v>
      </c>
      <c r="BL194" s="13" t="s">
        <v>245</v>
      </c>
      <c r="BM194" s="169" t="s">
        <v>704</v>
      </c>
    </row>
    <row r="195" spans="2:65" s="1" customFormat="1" ht="6.95" customHeight="1" x14ac:dyDescent="0.2">
      <c r="B195" s="45"/>
      <c r="C195" s="46"/>
      <c r="D195" s="46"/>
      <c r="E195" s="46"/>
      <c r="F195" s="46"/>
      <c r="G195" s="46"/>
      <c r="H195" s="46"/>
      <c r="I195" s="46"/>
      <c r="J195" s="46"/>
      <c r="K195" s="46"/>
      <c r="L195" s="30"/>
    </row>
  </sheetData>
  <autoFilter ref="C132:K194" xr:uid="{00000000-0009-0000-0000-000018000000}"/>
  <mergeCells count="17">
    <mergeCell ref="L2:V2"/>
    <mergeCell ref="D107:F107"/>
    <mergeCell ref="D108:F108"/>
    <mergeCell ref="D109:F109"/>
    <mergeCell ref="E121:H121"/>
    <mergeCell ref="E85:H85"/>
    <mergeCell ref="E87:H87"/>
    <mergeCell ref="E89:H89"/>
    <mergeCell ref="D105:F105"/>
    <mergeCell ref="D106:F106"/>
    <mergeCell ref="E7:H7"/>
    <mergeCell ref="E9:H9"/>
    <mergeCell ref="E11:H11"/>
    <mergeCell ref="E20:H20"/>
    <mergeCell ref="E29:H29"/>
    <mergeCell ref="E125:H125"/>
    <mergeCell ref="E123:H123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BM191"/>
  <sheetViews>
    <sheetView showGridLines="0" topLeftCell="A135" workbookViewId="0">
      <selection activeCell="H144" activeCellId="2" sqref="H189:H190 H172:H173 H144:H145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3" t="s">
        <v>132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4587</v>
      </c>
      <c r="L4" s="16"/>
      <c r="M4" s="103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14</v>
      </c>
      <c r="L6" s="16"/>
    </row>
    <row r="7" spans="2:46" ht="16.5" customHeight="1" x14ac:dyDescent="0.2">
      <c r="B7" s="16"/>
      <c r="E7" s="259" t="str">
        <f>'Rekapitulácia stavby'!K6</f>
        <v>KFA - Košická futbalová aréna II. a III. etapa</v>
      </c>
      <c r="F7" s="261"/>
      <c r="G7" s="261"/>
      <c r="H7" s="261"/>
      <c r="L7" s="16"/>
    </row>
    <row r="8" spans="2:46" ht="12" customHeight="1" x14ac:dyDescent="0.2">
      <c r="B8" s="16"/>
      <c r="D8" s="23" t="s">
        <v>180</v>
      </c>
      <c r="L8" s="16"/>
    </row>
    <row r="9" spans="2:46" s="1" customFormat="1" ht="16.5" customHeight="1" x14ac:dyDescent="0.2">
      <c r="B9" s="30"/>
      <c r="E9" s="259" t="s">
        <v>181</v>
      </c>
      <c r="F9" s="257"/>
      <c r="G9" s="257"/>
      <c r="H9" s="257"/>
      <c r="L9" s="30"/>
    </row>
    <row r="10" spans="2:46" s="1" customFormat="1" ht="12" customHeight="1" x14ac:dyDescent="0.2">
      <c r="B10" s="30"/>
      <c r="D10" s="23" t="s">
        <v>182</v>
      </c>
      <c r="L10" s="30"/>
    </row>
    <row r="11" spans="2:46" s="1" customFormat="1" ht="16.5" customHeight="1" x14ac:dyDescent="0.2">
      <c r="B11" s="30"/>
      <c r="E11" s="226" t="s">
        <v>3252</v>
      </c>
      <c r="F11" s="257"/>
      <c r="G11" s="257"/>
      <c r="H11" s="257"/>
      <c r="L11" s="30"/>
    </row>
    <row r="12" spans="2:46" s="1" customFormat="1" x14ac:dyDescent="0.2">
      <c r="B12" s="30"/>
      <c r="L12" s="30"/>
    </row>
    <row r="13" spans="2:46" s="1" customFormat="1" ht="12" customHeight="1" x14ac:dyDescent="0.2">
      <c r="B13" s="30"/>
      <c r="D13" s="23" t="s">
        <v>15</v>
      </c>
      <c r="F13" s="21" t="s">
        <v>1</v>
      </c>
      <c r="I13" s="23" t="s">
        <v>16</v>
      </c>
      <c r="J13" s="21" t="s">
        <v>1</v>
      </c>
      <c r="L13" s="30"/>
    </row>
    <row r="14" spans="2:46" s="1" customFormat="1" ht="12" customHeight="1" x14ac:dyDescent="0.2">
      <c r="B14" s="30"/>
      <c r="D14" s="23" t="s">
        <v>17</v>
      </c>
      <c r="F14" s="21" t="s">
        <v>18</v>
      </c>
      <c r="I14" s="23" t="s">
        <v>19</v>
      </c>
      <c r="J14" s="53" t="str">
        <f>'Rekapitulácia stavby'!AN8</f>
        <v>4.10.2022 - REV05</v>
      </c>
      <c r="L14" s="30"/>
    </row>
    <row r="15" spans="2:46" s="1" customFormat="1" ht="10.9" customHeight="1" x14ac:dyDescent="0.2">
      <c r="B15" s="30"/>
      <c r="L15" s="30"/>
    </row>
    <row r="16" spans="2:46" s="1" customFormat="1" ht="12" customHeight="1" x14ac:dyDescent="0.2">
      <c r="B16" s="30"/>
      <c r="D16" s="23" t="s">
        <v>20</v>
      </c>
      <c r="I16" s="23" t="s">
        <v>21</v>
      </c>
      <c r="J16" s="21" t="str">
        <f>IF('Rekapitulácia stavby'!AN10="","",'Rekapitulácia stavby'!AN10)</f>
        <v/>
      </c>
      <c r="L16" s="30"/>
    </row>
    <row r="17" spans="2:12" s="1" customFormat="1" ht="18" customHeight="1" x14ac:dyDescent="0.2">
      <c r="B17" s="30"/>
      <c r="E17" s="21" t="str">
        <f>IF('Rekapitulácia stavby'!E11="","",'Rekapitulácia stavby'!E11)</f>
        <v xml:space="preserve"> </v>
      </c>
      <c r="I17" s="23" t="s">
        <v>22</v>
      </c>
      <c r="J17" s="21" t="str">
        <f>IF('Rekapitulácia stavby'!AN11="","",'Rekapitulácia stavby'!AN11)</f>
        <v/>
      </c>
      <c r="L17" s="30"/>
    </row>
    <row r="18" spans="2:12" s="1" customFormat="1" ht="6.95" customHeight="1" x14ac:dyDescent="0.2">
      <c r="B18" s="30"/>
      <c r="L18" s="30"/>
    </row>
    <row r="19" spans="2:12" s="1" customFormat="1" ht="12" customHeight="1" x14ac:dyDescent="0.2">
      <c r="B19" s="30"/>
      <c r="D19" s="23" t="s">
        <v>23</v>
      </c>
      <c r="I19" s="23" t="s">
        <v>21</v>
      </c>
      <c r="J19" s="24" t="str">
        <f>'Rekapitulácia stavby'!AN13</f>
        <v>Vyplň údaj</v>
      </c>
      <c r="L19" s="30"/>
    </row>
    <row r="20" spans="2:12" s="1" customFormat="1" ht="18" customHeight="1" x14ac:dyDescent="0.2">
      <c r="B20" s="30"/>
      <c r="E20" s="258" t="str">
        <f>'Rekapitulácia stavby'!E14</f>
        <v>Vyplň údaj</v>
      </c>
      <c r="F20" s="248"/>
      <c r="G20" s="248"/>
      <c r="H20" s="248"/>
      <c r="I20" s="23" t="s">
        <v>22</v>
      </c>
      <c r="J20" s="24" t="str">
        <f>'Rekapitulácia stavby'!AN14</f>
        <v>Vyplň údaj</v>
      </c>
      <c r="L20" s="30"/>
    </row>
    <row r="21" spans="2:12" s="1" customFormat="1" ht="6.95" customHeight="1" x14ac:dyDescent="0.2">
      <c r="B21" s="30"/>
      <c r="L21" s="30"/>
    </row>
    <row r="22" spans="2:12" s="1" customFormat="1" ht="12" customHeight="1" x14ac:dyDescent="0.2">
      <c r="B22" s="30"/>
      <c r="D22" s="23" t="s">
        <v>25</v>
      </c>
      <c r="I22" s="23" t="s">
        <v>21</v>
      </c>
      <c r="J22" s="21" t="str">
        <f>IF('Rekapitulácia stavby'!AN16="","",'Rekapitulácia stavby'!AN16)</f>
        <v/>
      </c>
      <c r="L22" s="30"/>
    </row>
    <row r="23" spans="2:12" s="1" customFormat="1" ht="18" customHeight="1" x14ac:dyDescent="0.2">
      <c r="B23" s="30"/>
      <c r="E23" s="21" t="str">
        <f>IF('Rekapitulácia stavby'!E17="","",'Rekapitulácia stavby'!E17)</f>
        <v>HESCON,s.r.o.</v>
      </c>
      <c r="I23" s="23" t="s">
        <v>22</v>
      </c>
      <c r="J23" s="21" t="str">
        <f>IF('Rekapitulácia stavby'!AN17="","",'Rekapitulácia stavby'!AN17)</f>
        <v/>
      </c>
      <c r="L23" s="30"/>
    </row>
    <row r="24" spans="2:12" s="1" customFormat="1" ht="6.95" customHeight="1" x14ac:dyDescent="0.2">
      <c r="B24" s="30"/>
      <c r="L24" s="30"/>
    </row>
    <row r="25" spans="2:12" s="1" customFormat="1" ht="12" customHeight="1" x14ac:dyDescent="0.2">
      <c r="B25" s="30"/>
      <c r="D25" s="23" t="s">
        <v>27</v>
      </c>
      <c r="I25" s="23" t="s">
        <v>21</v>
      </c>
      <c r="J25" s="21" t="str">
        <f>IF('Rekapitulácia stavby'!AN19="","",'Rekapitulácia stavby'!AN19)</f>
        <v/>
      </c>
      <c r="L25" s="30"/>
    </row>
    <row r="26" spans="2:12" s="1" customFormat="1" ht="18" customHeight="1" x14ac:dyDescent="0.2">
      <c r="B26" s="30"/>
      <c r="E26" s="21" t="str">
        <f>IF('Rekapitulácia stavby'!E20="","",'Rekapitulácia stavby'!E20)</f>
        <v xml:space="preserve"> </v>
      </c>
      <c r="I26" s="23" t="s">
        <v>22</v>
      </c>
      <c r="J26" s="21" t="str">
        <f>IF('Rekapitulácia stavby'!AN20="","",'Rekapitulácia stavby'!AN20)</f>
        <v/>
      </c>
      <c r="L26" s="30"/>
    </row>
    <row r="27" spans="2:12" s="1" customFormat="1" ht="6.95" customHeight="1" x14ac:dyDescent="0.2">
      <c r="B27" s="30"/>
      <c r="L27" s="30"/>
    </row>
    <row r="28" spans="2:12" s="1" customFormat="1" ht="12" customHeight="1" x14ac:dyDescent="0.2">
      <c r="B28" s="30"/>
      <c r="D28" s="23" t="s">
        <v>28</v>
      </c>
      <c r="L28" s="30"/>
    </row>
    <row r="29" spans="2:12" s="7" customFormat="1" ht="16.5" customHeight="1" x14ac:dyDescent="0.2">
      <c r="B29" s="104"/>
      <c r="E29" s="251" t="s">
        <v>1</v>
      </c>
      <c r="F29" s="251"/>
      <c r="G29" s="251"/>
      <c r="H29" s="251"/>
      <c r="L29" s="104"/>
    </row>
    <row r="30" spans="2:12" s="1" customFormat="1" ht="6.95" customHeight="1" x14ac:dyDescent="0.2">
      <c r="B30" s="30"/>
      <c r="L30" s="30"/>
    </row>
    <row r="31" spans="2:12" s="1" customFormat="1" ht="6.95" customHeight="1" x14ac:dyDescent="0.2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5" customHeight="1" x14ac:dyDescent="0.2">
      <c r="B32" s="30"/>
      <c r="D32" s="21" t="s">
        <v>187</v>
      </c>
      <c r="J32" s="29">
        <f>J98</f>
        <v>0</v>
      </c>
      <c r="L32" s="30"/>
    </row>
    <row r="33" spans="2:12" s="1" customFormat="1" ht="14.45" customHeight="1" x14ac:dyDescent="0.2">
      <c r="B33" s="30"/>
      <c r="D33" s="28" t="s">
        <v>174</v>
      </c>
      <c r="J33" s="29">
        <f>J104</f>
        <v>0</v>
      </c>
      <c r="L33" s="30"/>
    </row>
    <row r="34" spans="2:12" s="1" customFormat="1" ht="25.35" customHeight="1" x14ac:dyDescent="0.2">
      <c r="B34" s="30"/>
      <c r="D34" s="105" t="s">
        <v>31</v>
      </c>
      <c r="J34" s="66">
        <f>ROUND(J32 + J33, 2)</f>
        <v>0</v>
      </c>
      <c r="L34" s="30"/>
    </row>
    <row r="35" spans="2:12" s="1" customFormat="1" ht="6.95" customHeight="1" x14ac:dyDescent="0.2">
      <c r="B35" s="30"/>
      <c r="D35" s="54"/>
      <c r="E35" s="54"/>
      <c r="F35" s="54"/>
      <c r="G35" s="54"/>
      <c r="H35" s="54"/>
      <c r="I35" s="54"/>
      <c r="J35" s="54"/>
      <c r="K35" s="54"/>
      <c r="L35" s="30"/>
    </row>
    <row r="36" spans="2:12" s="1" customFormat="1" ht="14.45" customHeight="1" x14ac:dyDescent="0.2">
      <c r="B36" s="30"/>
      <c r="F36" s="33" t="s">
        <v>33</v>
      </c>
      <c r="I36" s="33" t="s">
        <v>32</v>
      </c>
      <c r="J36" s="33" t="s">
        <v>34</v>
      </c>
      <c r="L36" s="30"/>
    </row>
    <row r="37" spans="2:12" s="1" customFormat="1" ht="14.45" customHeight="1" x14ac:dyDescent="0.2">
      <c r="B37" s="30"/>
      <c r="D37" s="106" t="s">
        <v>35</v>
      </c>
      <c r="E37" s="35" t="s">
        <v>36</v>
      </c>
      <c r="F37" s="107">
        <f>ROUND((SUM(BE104:BE111) + SUM(BE133:BE190)),  2)</f>
        <v>0</v>
      </c>
      <c r="G37" s="108"/>
      <c r="H37" s="108"/>
      <c r="I37" s="109">
        <v>0.2</v>
      </c>
      <c r="J37" s="107">
        <f>ROUND(((SUM(BE104:BE111) + SUM(BE133:BE190))*I37),  2)</f>
        <v>0</v>
      </c>
      <c r="L37" s="30"/>
    </row>
    <row r="38" spans="2:12" s="1" customFormat="1" ht="14.45" customHeight="1" x14ac:dyDescent="0.2">
      <c r="B38" s="30"/>
      <c r="E38" s="35" t="s">
        <v>37</v>
      </c>
      <c r="F38" s="107">
        <f>ROUND((SUM(BF104:BF111) + SUM(BF133:BF190)),  2)</f>
        <v>0</v>
      </c>
      <c r="G38" s="108"/>
      <c r="H38" s="108"/>
      <c r="I38" s="109">
        <v>0.2</v>
      </c>
      <c r="J38" s="107">
        <f>ROUND(((SUM(BF104:BF111) + SUM(BF133:BF190))*I38),  2)</f>
        <v>0</v>
      </c>
      <c r="L38" s="30"/>
    </row>
    <row r="39" spans="2:12" s="1" customFormat="1" ht="14.45" hidden="1" customHeight="1" x14ac:dyDescent="0.2">
      <c r="B39" s="30"/>
      <c r="E39" s="23" t="s">
        <v>38</v>
      </c>
      <c r="F39" s="86">
        <f>ROUND((SUM(BG104:BG111) + SUM(BG133:BG190)),  2)</f>
        <v>0</v>
      </c>
      <c r="I39" s="110">
        <v>0.2</v>
      </c>
      <c r="J39" s="86">
        <f>0</f>
        <v>0</v>
      </c>
      <c r="L39" s="30"/>
    </row>
    <row r="40" spans="2:12" s="1" customFormat="1" ht="14.45" hidden="1" customHeight="1" x14ac:dyDescent="0.2">
      <c r="B40" s="30"/>
      <c r="E40" s="23" t="s">
        <v>39</v>
      </c>
      <c r="F40" s="86">
        <f>ROUND((SUM(BH104:BH111) + SUM(BH133:BH190)),  2)</f>
        <v>0</v>
      </c>
      <c r="I40" s="110">
        <v>0.2</v>
      </c>
      <c r="J40" s="86">
        <f>0</f>
        <v>0</v>
      </c>
      <c r="L40" s="30"/>
    </row>
    <row r="41" spans="2:12" s="1" customFormat="1" ht="14.45" hidden="1" customHeight="1" x14ac:dyDescent="0.2">
      <c r="B41" s="30"/>
      <c r="E41" s="35" t="s">
        <v>40</v>
      </c>
      <c r="F41" s="107">
        <f>ROUND((SUM(BI104:BI111) + SUM(BI133:BI190)),  2)</f>
        <v>0</v>
      </c>
      <c r="G41" s="108"/>
      <c r="H41" s="108"/>
      <c r="I41" s="109">
        <v>0</v>
      </c>
      <c r="J41" s="107">
        <f>0</f>
        <v>0</v>
      </c>
      <c r="L41" s="30"/>
    </row>
    <row r="42" spans="2:12" s="1" customFormat="1" ht="6.95" customHeight="1" x14ac:dyDescent="0.2">
      <c r="B42" s="30"/>
      <c r="L42" s="30"/>
    </row>
    <row r="43" spans="2:12" s="1" customFormat="1" ht="25.35" customHeight="1" x14ac:dyDescent="0.2">
      <c r="B43" s="30"/>
      <c r="C43" s="101"/>
      <c r="D43" s="111" t="s">
        <v>41</v>
      </c>
      <c r="E43" s="57"/>
      <c r="F43" s="57"/>
      <c r="G43" s="112" t="s">
        <v>42</v>
      </c>
      <c r="H43" s="113" t="s">
        <v>43</v>
      </c>
      <c r="I43" s="57"/>
      <c r="J43" s="114">
        <f>SUM(J34:J41)</f>
        <v>0</v>
      </c>
      <c r="K43" s="115"/>
      <c r="L43" s="30"/>
    </row>
    <row r="44" spans="2:12" s="1" customFormat="1" ht="14.45" customHeight="1" x14ac:dyDescent="0.2">
      <c r="B44" s="30"/>
      <c r="L44" s="30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30"/>
      <c r="D50" s="42" t="s">
        <v>44</v>
      </c>
      <c r="E50" s="43"/>
      <c r="F50" s="43"/>
      <c r="G50" s="42" t="s">
        <v>45</v>
      </c>
      <c r="H50" s="43"/>
      <c r="I50" s="43"/>
      <c r="J50" s="43"/>
      <c r="K50" s="43"/>
      <c r="L50" s="30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30"/>
      <c r="D61" s="44" t="s">
        <v>46</v>
      </c>
      <c r="E61" s="32"/>
      <c r="F61" s="116" t="s">
        <v>47</v>
      </c>
      <c r="G61" s="44" t="s">
        <v>46</v>
      </c>
      <c r="H61" s="32"/>
      <c r="I61" s="32"/>
      <c r="J61" s="117" t="s">
        <v>47</v>
      </c>
      <c r="K61" s="32"/>
      <c r="L61" s="30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30"/>
      <c r="D65" s="42" t="s">
        <v>48</v>
      </c>
      <c r="E65" s="43"/>
      <c r="F65" s="43"/>
      <c r="G65" s="42" t="s">
        <v>49</v>
      </c>
      <c r="H65" s="43"/>
      <c r="I65" s="43"/>
      <c r="J65" s="43"/>
      <c r="K65" s="43"/>
      <c r="L65" s="30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30"/>
      <c r="D76" s="44" t="s">
        <v>46</v>
      </c>
      <c r="E76" s="32"/>
      <c r="F76" s="116" t="s">
        <v>47</v>
      </c>
      <c r="G76" s="44" t="s">
        <v>46</v>
      </c>
      <c r="H76" s="32"/>
      <c r="I76" s="32"/>
      <c r="J76" s="117" t="s">
        <v>47</v>
      </c>
      <c r="K76" s="32"/>
      <c r="L76" s="30"/>
    </row>
    <row r="77" spans="2:12" s="1" customFormat="1" ht="14.45" customHeight="1" x14ac:dyDescent="0.2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12" s="1" customFormat="1" ht="6.95" customHeight="1" x14ac:dyDescent="0.2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12" s="1" customFormat="1" ht="24.95" customHeight="1" x14ac:dyDescent="0.2">
      <c r="B82" s="30"/>
      <c r="C82" s="17" t="s">
        <v>4588</v>
      </c>
      <c r="L82" s="30"/>
    </row>
    <row r="83" spans="2:12" s="1" customFormat="1" ht="6.95" customHeight="1" x14ac:dyDescent="0.2">
      <c r="B83" s="30"/>
      <c r="L83" s="30"/>
    </row>
    <row r="84" spans="2:12" s="1" customFormat="1" ht="12" customHeight="1" x14ac:dyDescent="0.2">
      <c r="B84" s="30"/>
      <c r="C84" s="23" t="s">
        <v>14</v>
      </c>
      <c r="L84" s="30"/>
    </row>
    <row r="85" spans="2:12" s="1" customFormat="1" ht="16.5" customHeight="1" x14ac:dyDescent="0.2">
      <c r="B85" s="30"/>
      <c r="E85" s="259" t="str">
        <f>E7</f>
        <v>KFA - Košická futbalová aréna II. a III. etapa</v>
      </c>
      <c r="F85" s="261"/>
      <c r="G85" s="261"/>
      <c r="H85" s="261"/>
      <c r="L85" s="30"/>
    </row>
    <row r="86" spans="2:12" ht="12" customHeight="1" x14ac:dyDescent="0.2">
      <c r="B86" s="16"/>
      <c r="C86" s="23" t="s">
        <v>180</v>
      </c>
      <c r="L86" s="16"/>
    </row>
    <row r="87" spans="2:12" s="1" customFormat="1" ht="16.5" customHeight="1" x14ac:dyDescent="0.2">
      <c r="B87" s="30"/>
      <c r="E87" s="259" t="s">
        <v>181</v>
      </c>
      <c r="F87" s="257"/>
      <c r="G87" s="257"/>
      <c r="H87" s="257"/>
      <c r="L87" s="30"/>
    </row>
    <row r="88" spans="2:12" s="1" customFormat="1" ht="12" customHeight="1" x14ac:dyDescent="0.2">
      <c r="B88" s="30"/>
      <c r="C88" s="23" t="s">
        <v>182</v>
      </c>
      <c r="L88" s="30"/>
    </row>
    <row r="89" spans="2:12" s="1" customFormat="1" ht="16.5" customHeight="1" x14ac:dyDescent="0.2">
      <c r="B89" s="30"/>
      <c r="E89" s="226" t="str">
        <f>E11</f>
        <v>027 - Vnútorný vodovod - Vstavok D3</v>
      </c>
      <c r="F89" s="257"/>
      <c r="G89" s="257"/>
      <c r="H89" s="257"/>
      <c r="L89" s="30"/>
    </row>
    <row r="90" spans="2:12" s="1" customFormat="1" ht="6.95" customHeight="1" x14ac:dyDescent="0.2">
      <c r="B90" s="30"/>
      <c r="L90" s="30"/>
    </row>
    <row r="91" spans="2:12" s="1" customFormat="1" ht="12" customHeight="1" x14ac:dyDescent="0.2">
      <c r="B91" s="30"/>
      <c r="C91" s="23" t="s">
        <v>17</v>
      </c>
      <c r="F91" s="21" t="str">
        <f>F14</f>
        <v xml:space="preserve"> </v>
      </c>
      <c r="I91" s="23" t="s">
        <v>19</v>
      </c>
      <c r="J91" s="53" t="str">
        <f>IF(J14="","",J14)</f>
        <v>4.10.2022 - REV05</v>
      </c>
      <c r="L91" s="30"/>
    </row>
    <row r="92" spans="2:12" s="1" customFormat="1" ht="6.95" customHeight="1" x14ac:dyDescent="0.2">
      <c r="B92" s="30"/>
      <c r="L92" s="30"/>
    </row>
    <row r="93" spans="2:12" s="1" customFormat="1" ht="15.2" customHeight="1" x14ac:dyDescent="0.2">
      <c r="B93" s="30"/>
      <c r="C93" s="23" t="s">
        <v>20</v>
      </c>
      <c r="F93" s="21" t="str">
        <f>E17</f>
        <v xml:space="preserve"> </v>
      </c>
      <c r="I93" s="23" t="s">
        <v>25</v>
      </c>
      <c r="J93" s="26" t="str">
        <f>E23</f>
        <v>HESCON,s.r.o.</v>
      </c>
      <c r="L93" s="30"/>
    </row>
    <row r="94" spans="2:12" s="1" customFormat="1" ht="15.2" customHeight="1" x14ac:dyDescent="0.2">
      <c r="B94" s="30"/>
      <c r="C94" s="23" t="s">
        <v>23</v>
      </c>
      <c r="F94" s="21" t="str">
        <f>IF(E20="","",E20)</f>
        <v>Vyplň údaj</v>
      </c>
      <c r="I94" s="23" t="s">
        <v>27</v>
      </c>
      <c r="J94" s="26" t="str">
        <f>E26</f>
        <v xml:space="preserve"> </v>
      </c>
      <c r="L94" s="30"/>
    </row>
    <row r="95" spans="2:12" s="1" customFormat="1" ht="10.35" customHeight="1" x14ac:dyDescent="0.2">
      <c r="B95" s="30"/>
      <c r="L95" s="30"/>
    </row>
    <row r="96" spans="2:12" s="1" customFormat="1" ht="29.25" customHeight="1" x14ac:dyDescent="0.2">
      <c r="B96" s="30"/>
      <c r="C96" s="118" t="s">
        <v>188</v>
      </c>
      <c r="D96" s="101"/>
      <c r="E96" s="101"/>
      <c r="F96" s="101"/>
      <c r="G96" s="101"/>
      <c r="H96" s="101"/>
      <c r="I96" s="101"/>
      <c r="J96" s="119" t="s">
        <v>189</v>
      </c>
      <c r="K96" s="101"/>
      <c r="L96" s="30"/>
    </row>
    <row r="97" spans="2:65" s="1" customFormat="1" ht="10.35" customHeight="1" x14ac:dyDescent="0.2">
      <c r="B97" s="30"/>
      <c r="L97" s="30"/>
    </row>
    <row r="98" spans="2:65" s="1" customFormat="1" ht="22.9" customHeight="1" x14ac:dyDescent="0.2">
      <c r="B98" s="30"/>
      <c r="C98" s="120" t="s">
        <v>190</v>
      </c>
      <c r="J98" s="66">
        <f>J133</f>
        <v>0</v>
      </c>
      <c r="L98" s="30"/>
      <c r="AU98" s="13" t="s">
        <v>191</v>
      </c>
    </row>
    <row r="99" spans="2:65" s="8" customFormat="1" ht="24.95" customHeight="1" x14ac:dyDescent="0.2">
      <c r="B99" s="121"/>
      <c r="D99" s="122" t="s">
        <v>3103</v>
      </c>
      <c r="E99" s="123"/>
      <c r="F99" s="123"/>
      <c r="G99" s="123"/>
      <c r="H99" s="123"/>
      <c r="I99" s="123"/>
      <c r="J99" s="124">
        <f>J134</f>
        <v>0</v>
      </c>
      <c r="L99" s="121"/>
    </row>
    <row r="100" spans="2:65" s="8" customFormat="1" ht="24.95" customHeight="1" x14ac:dyDescent="0.2">
      <c r="B100" s="121"/>
      <c r="D100" s="122" t="s">
        <v>3104</v>
      </c>
      <c r="E100" s="123"/>
      <c r="F100" s="123"/>
      <c r="G100" s="123"/>
      <c r="H100" s="123"/>
      <c r="I100" s="123"/>
      <c r="J100" s="124">
        <f>J146</f>
        <v>0</v>
      </c>
      <c r="L100" s="121"/>
    </row>
    <row r="101" spans="2:65" s="8" customFormat="1" ht="24.95" customHeight="1" x14ac:dyDescent="0.2">
      <c r="B101" s="121"/>
      <c r="D101" s="122" t="s">
        <v>3105</v>
      </c>
      <c r="E101" s="123"/>
      <c r="F101" s="123"/>
      <c r="G101" s="123"/>
      <c r="H101" s="123"/>
      <c r="I101" s="123"/>
      <c r="J101" s="124">
        <f>J174</f>
        <v>0</v>
      </c>
      <c r="L101" s="121"/>
    </row>
    <row r="102" spans="2:65" s="1" customFormat="1" ht="21.75" customHeight="1" x14ac:dyDescent="0.2">
      <c r="B102" s="30"/>
      <c r="L102" s="30"/>
    </row>
    <row r="103" spans="2:65" s="1" customFormat="1" ht="6.95" customHeight="1" x14ac:dyDescent="0.2">
      <c r="B103" s="30"/>
      <c r="L103" s="30"/>
    </row>
    <row r="104" spans="2:65" s="1" customFormat="1" ht="29.25" customHeight="1" x14ac:dyDescent="0.2">
      <c r="B104" s="30"/>
      <c r="C104" s="120" t="s">
        <v>217</v>
      </c>
      <c r="J104" s="129">
        <f>ROUND(J105 + J106 + J107 + J108 + J109 + J110,2)</f>
        <v>0</v>
      </c>
      <c r="L104" s="30"/>
      <c r="N104" s="130" t="s">
        <v>35</v>
      </c>
    </row>
    <row r="105" spans="2:65" s="1" customFormat="1" ht="18" customHeight="1" x14ac:dyDescent="0.2">
      <c r="B105" s="131"/>
      <c r="C105" s="132"/>
      <c r="D105" s="207" t="s">
        <v>218</v>
      </c>
      <c r="E105" s="260"/>
      <c r="F105" s="260"/>
      <c r="G105" s="132"/>
      <c r="H105" s="132"/>
      <c r="I105" s="132"/>
      <c r="J105" s="94">
        <v>0</v>
      </c>
      <c r="K105" s="132"/>
      <c r="L105" s="131"/>
      <c r="M105" s="132"/>
      <c r="N105" s="134" t="s">
        <v>37</v>
      </c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5" t="s">
        <v>219</v>
      </c>
      <c r="AZ105" s="132"/>
      <c r="BA105" s="132"/>
      <c r="BB105" s="132"/>
      <c r="BC105" s="132"/>
      <c r="BD105" s="132"/>
      <c r="BE105" s="136">
        <f t="shared" ref="BE105:BE110" si="0">IF(N105="základná",J105,0)</f>
        <v>0</v>
      </c>
      <c r="BF105" s="136">
        <f t="shared" ref="BF105:BF110" si="1">IF(N105="znížená",J105,0)</f>
        <v>0</v>
      </c>
      <c r="BG105" s="136">
        <f t="shared" ref="BG105:BG110" si="2">IF(N105="zákl. prenesená",J105,0)</f>
        <v>0</v>
      </c>
      <c r="BH105" s="136">
        <f t="shared" ref="BH105:BH110" si="3">IF(N105="zníž. prenesená",J105,0)</f>
        <v>0</v>
      </c>
      <c r="BI105" s="136">
        <f t="shared" ref="BI105:BI110" si="4">IF(N105="nulová",J105,0)</f>
        <v>0</v>
      </c>
      <c r="BJ105" s="135" t="s">
        <v>83</v>
      </c>
      <c r="BK105" s="132"/>
      <c r="BL105" s="132"/>
      <c r="BM105" s="132"/>
    </row>
    <row r="106" spans="2:65" s="1" customFormat="1" ht="18" customHeight="1" x14ac:dyDescent="0.2">
      <c r="B106" s="131"/>
      <c r="C106" s="132"/>
      <c r="D106" s="207" t="s">
        <v>220</v>
      </c>
      <c r="E106" s="260"/>
      <c r="F106" s="260"/>
      <c r="G106" s="132"/>
      <c r="H106" s="132"/>
      <c r="I106" s="132"/>
      <c r="J106" s="94">
        <v>0</v>
      </c>
      <c r="K106" s="132"/>
      <c r="L106" s="131"/>
      <c r="M106" s="132"/>
      <c r="N106" s="134" t="s">
        <v>37</v>
      </c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5" t="s">
        <v>219</v>
      </c>
      <c r="AZ106" s="132"/>
      <c r="BA106" s="132"/>
      <c r="BB106" s="132"/>
      <c r="BC106" s="132"/>
      <c r="BD106" s="132"/>
      <c r="BE106" s="136">
        <f t="shared" si="0"/>
        <v>0</v>
      </c>
      <c r="BF106" s="136">
        <f t="shared" si="1"/>
        <v>0</v>
      </c>
      <c r="BG106" s="136">
        <f t="shared" si="2"/>
        <v>0</v>
      </c>
      <c r="BH106" s="136">
        <f t="shared" si="3"/>
        <v>0</v>
      </c>
      <c r="BI106" s="136">
        <f t="shared" si="4"/>
        <v>0</v>
      </c>
      <c r="BJ106" s="135" t="s">
        <v>83</v>
      </c>
      <c r="BK106" s="132"/>
      <c r="BL106" s="132"/>
      <c r="BM106" s="132"/>
    </row>
    <row r="107" spans="2:65" s="1" customFormat="1" ht="18" customHeight="1" x14ac:dyDescent="0.2">
      <c r="B107" s="131"/>
      <c r="C107" s="132"/>
      <c r="D107" s="207" t="s">
        <v>221</v>
      </c>
      <c r="E107" s="260"/>
      <c r="F107" s="260"/>
      <c r="G107" s="132"/>
      <c r="H107" s="132"/>
      <c r="I107" s="132"/>
      <c r="J107" s="94">
        <v>0</v>
      </c>
      <c r="K107" s="132"/>
      <c r="L107" s="131"/>
      <c r="M107" s="132"/>
      <c r="N107" s="134" t="s">
        <v>37</v>
      </c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5" t="s">
        <v>219</v>
      </c>
      <c r="AZ107" s="132"/>
      <c r="BA107" s="132"/>
      <c r="BB107" s="132"/>
      <c r="BC107" s="132"/>
      <c r="BD107" s="132"/>
      <c r="BE107" s="136">
        <f t="shared" si="0"/>
        <v>0</v>
      </c>
      <c r="BF107" s="136">
        <f t="shared" si="1"/>
        <v>0</v>
      </c>
      <c r="BG107" s="136">
        <f t="shared" si="2"/>
        <v>0</v>
      </c>
      <c r="BH107" s="136">
        <f t="shared" si="3"/>
        <v>0</v>
      </c>
      <c r="BI107" s="136">
        <f t="shared" si="4"/>
        <v>0</v>
      </c>
      <c r="BJ107" s="135" t="s">
        <v>83</v>
      </c>
      <c r="BK107" s="132"/>
      <c r="BL107" s="132"/>
      <c r="BM107" s="132"/>
    </row>
    <row r="108" spans="2:65" s="1" customFormat="1" ht="18" customHeight="1" x14ac:dyDescent="0.2">
      <c r="B108" s="131"/>
      <c r="C108" s="132"/>
      <c r="D108" s="207" t="s">
        <v>222</v>
      </c>
      <c r="E108" s="260"/>
      <c r="F108" s="260"/>
      <c r="G108" s="132"/>
      <c r="H108" s="132"/>
      <c r="I108" s="132"/>
      <c r="J108" s="94">
        <v>0</v>
      </c>
      <c r="K108" s="132"/>
      <c r="L108" s="131"/>
      <c r="M108" s="132"/>
      <c r="N108" s="134" t="s">
        <v>37</v>
      </c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5" t="s">
        <v>219</v>
      </c>
      <c r="AZ108" s="132"/>
      <c r="BA108" s="132"/>
      <c r="BB108" s="132"/>
      <c r="BC108" s="132"/>
      <c r="BD108" s="132"/>
      <c r="BE108" s="136">
        <f t="shared" si="0"/>
        <v>0</v>
      </c>
      <c r="BF108" s="136">
        <f t="shared" si="1"/>
        <v>0</v>
      </c>
      <c r="BG108" s="136">
        <f t="shared" si="2"/>
        <v>0</v>
      </c>
      <c r="BH108" s="136">
        <f t="shared" si="3"/>
        <v>0</v>
      </c>
      <c r="BI108" s="136">
        <f t="shared" si="4"/>
        <v>0</v>
      </c>
      <c r="BJ108" s="135" t="s">
        <v>83</v>
      </c>
      <c r="BK108" s="132"/>
      <c r="BL108" s="132"/>
      <c r="BM108" s="132"/>
    </row>
    <row r="109" spans="2:65" s="1" customFormat="1" ht="18" customHeight="1" x14ac:dyDescent="0.2">
      <c r="B109" s="131"/>
      <c r="C109" s="132"/>
      <c r="D109" s="207" t="s">
        <v>223</v>
      </c>
      <c r="E109" s="260"/>
      <c r="F109" s="260"/>
      <c r="G109" s="132"/>
      <c r="H109" s="132"/>
      <c r="I109" s="132"/>
      <c r="J109" s="94">
        <v>0</v>
      </c>
      <c r="K109" s="132"/>
      <c r="L109" s="131"/>
      <c r="M109" s="132"/>
      <c r="N109" s="134" t="s">
        <v>37</v>
      </c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5" t="s">
        <v>219</v>
      </c>
      <c r="AZ109" s="132"/>
      <c r="BA109" s="132"/>
      <c r="BB109" s="132"/>
      <c r="BC109" s="132"/>
      <c r="BD109" s="132"/>
      <c r="BE109" s="136">
        <f t="shared" si="0"/>
        <v>0</v>
      </c>
      <c r="BF109" s="136">
        <f t="shared" si="1"/>
        <v>0</v>
      </c>
      <c r="BG109" s="136">
        <f t="shared" si="2"/>
        <v>0</v>
      </c>
      <c r="BH109" s="136">
        <f t="shared" si="3"/>
        <v>0</v>
      </c>
      <c r="BI109" s="136">
        <f t="shared" si="4"/>
        <v>0</v>
      </c>
      <c r="BJ109" s="135" t="s">
        <v>83</v>
      </c>
      <c r="BK109" s="132"/>
      <c r="BL109" s="132"/>
      <c r="BM109" s="132"/>
    </row>
    <row r="110" spans="2:65" s="1" customFormat="1" ht="18" customHeight="1" x14ac:dyDescent="0.2">
      <c r="B110" s="131"/>
      <c r="C110" s="132"/>
      <c r="D110" s="133" t="s">
        <v>224</v>
      </c>
      <c r="E110" s="132"/>
      <c r="F110" s="132"/>
      <c r="G110" s="132"/>
      <c r="H110" s="132"/>
      <c r="I110" s="132"/>
      <c r="J110" s="94">
        <f>ROUND(J32*T110,2)</f>
        <v>0</v>
      </c>
      <c r="K110" s="132"/>
      <c r="L110" s="131"/>
      <c r="M110" s="132"/>
      <c r="N110" s="134" t="s">
        <v>37</v>
      </c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5" t="s">
        <v>225</v>
      </c>
      <c r="AZ110" s="132"/>
      <c r="BA110" s="132"/>
      <c r="BB110" s="132"/>
      <c r="BC110" s="132"/>
      <c r="BD110" s="132"/>
      <c r="BE110" s="136">
        <f t="shared" si="0"/>
        <v>0</v>
      </c>
      <c r="BF110" s="136">
        <f t="shared" si="1"/>
        <v>0</v>
      </c>
      <c r="BG110" s="136">
        <f t="shared" si="2"/>
        <v>0</v>
      </c>
      <c r="BH110" s="136">
        <f t="shared" si="3"/>
        <v>0</v>
      </c>
      <c r="BI110" s="136">
        <f t="shared" si="4"/>
        <v>0</v>
      </c>
      <c r="BJ110" s="135" t="s">
        <v>83</v>
      </c>
      <c r="BK110" s="132"/>
      <c r="BL110" s="132"/>
      <c r="BM110" s="132"/>
    </row>
    <row r="111" spans="2:65" s="1" customFormat="1" x14ac:dyDescent="0.2">
      <c r="B111" s="30"/>
      <c r="L111" s="30"/>
    </row>
    <row r="112" spans="2:65" s="1" customFormat="1" ht="29.25" customHeight="1" x14ac:dyDescent="0.2">
      <c r="B112" s="30"/>
      <c r="C112" s="100" t="s">
        <v>179</v>
      </c>
      <c r="D112" s="101"/>
      <c r="E112" s="101"/>
      <c r="F112" s="101"/>
      <c r="G112" s="101"/>
      <c r="H112" s="101"/>
      <c r="I112" s="101"/>
      <c r="J112" s="102">
        <f>ROUND(J98+J104,2)</f>
        <v>0</v>
      </c>
      <c r="K112" s="101"/>
      <c r="L112" s="30"/>
    </row>
    <row r="113" spans="2:12" s="1" customFormat="1" ht="6.95" customHeight="1" x14ac:dyDescent="0.2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30"/>
    </row>
    <row r="117" spans="2:12" s="1" customFormat="1" ht="6.95" customHeight="1" x14ac:dyDescent="0.2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30"/>
    </row>
    <row r="118" spans="2:12" s="1" customFormat="1" ht="24.95" customHeight="1" x14ac:dyDescent="0.2">
      <c r="B118" s="30"/>
      <c r="C118" s="17" t="s">
        <v>4589</v>
      </c>
      <c r="L118" s="30"/>
    </row>
    <row r="119" spans="2:12" s="1" customFormat="1" ht="6.95" customHeight="1" x14ac:dyDescent="0.2">
      <c r="B119" s="30"/>
      <c r="L119" s="30"/>
    </row>
    <row r="120" spans="2:12" s="1" customFormat="1" ht="12" customHeight="1" x14ac:dyDescent="0.2">
      <c r="B120" s="30"/>
      <c r="C120" s="23" t="s">
        <v>14</v>
      </c>
      <c r="L120" s="30"/>
    </row>
    <row r="121" spans="2:12" s="1" customFormat="1" ht="16.5" customHeight="1" x14ac:dyDescent="0.2">
      <c r="B121" s="30"/>
      <c r="E121" s="259" t="str">
        <f>E7</f>
        <v>KFA - Košická futbalová aréna II. a III. etapa</v>
      </c>
      <c r="F121" s="261"/>
      <c r="G121" s="261"/>
      <c r="H121" s="261"/>
      <c r="L121" s="30"/>
    </row>
    <row r="122" spans="2:12" ht="12" customHeight="1" x14ac:dyDescent="0.2">
      <c r="B122" s="16"/>
      <c r="C122" s="23" t="s">
        <v>180</v>
      </c>
      <c r="L122" s="16"/>
    </row>
    <row r="123" spans="2:12" s="1" customFormat="1" ht="16.5" customHeight="1" x14ac:dyDescent="0.2">
      <c r="B123" s="30"/>
      <c r="E123" s="259" t="s">
        <v>181</v>
      </c>
      <c r="F123" s="257"/>
      <c r="G123" s="257"/>
      <c r="H123" s="257"/>
      <c r="L123" s="30"/>
    </row>
    <row r="124" spans="2:12" s="1" customFormat="1" ht="12" customHeight="1" x14ac:dyDescent="0.2">
      <c r="B124" s="30"/>
      <c r="C124" s="23" t="s">
        <v>182</v>
      </c>
      <c r="L124" s="30"/>
    </row>
    <row r="125" spans="2:12" s="1" customFormat="1" ht="16.5" customHeight="1" x14ac:dyDescent="0.2">
      <c r="B125" s="30"/>
      <c r="E125" s="226" t="str">
        <f>E11</f>
        <v>027 - Vnútorný vodovod - Vstavok D3</v>
      </c>
      <c r="F125" s="257"/>
      <c r="G125" s="257"/>
      <c r="H125" s="257"/>
      <c r="L125" s="30"/>
    </row>
    <row r="126" spans="2:12" s="1" customFormat="1" ht="6.95" customHeight="1" x14ac:dyDescent="0.2">
      <c r="B126" s="30"/>
      <c r="L126" s="30"/>
    </row>
    <row r="127" spans="2:12" s="1" customFormat="1" ht="12" customHeight="1" x14ac:dyDescent="0.2">
      <c r="B127" s="30"/>
      <c r="C127" s="23" t="s">
        <v>17</v>
      </c>
      <c r="F127" s="21" t="str">
        <f>F14</f>
        <v xml:space="preserve"> </v>
      </c>
      <c r="I127" s="23" t="s">
        <v>19</v>
      </c>
      <c r="J127" s="53" t="str">
        <f>IF(J14="","",J14)</f>
        <v>4.10.2022 - REV05</v>
      </c>
      <c r="L127" s="30"/>
    </row>
    <row r="128" spans="2:12" s="1" customFormat="1" ht="6.95" customHeight="1" x14ac:dyDescent="0.2">
      <c r="B128" s="30"/>
      <c r="L128" s="30"/>
    </row>
    <row r="129" spans="2:65" s="1" customFormat="1" ht="15.2" customHeight="1" x14ac:dyDescent="0.2">
      <c r="B129" s="30"/>
      <c r="C129" s="23" t="s">
        <v>20</v>
      </c>
      <c r="F129" s="21" t="str">
        <f>E17</f>
        <v xml:space="preserve"> </v>
      </c>
      <c r="I129" s="23" t="s">
        <v>25</v>
      </c>
      <c r="J129" s="26" t="str">
        <f>E23</f>
        <v>HESCON,s.r.o.</v>
      </c>
      <c r="L129" s="30"/>
    </row>
    <row r="130" spans="2:65" s="1" customFormat="1" ht="15.2" customHeight="1" x14ac:dyDescent="0.2">
      <c r="B130" s="30"/>
      <c r="C130" s="23" t="s">
        <v>23</v>
      </c>
      <c r="F130" s="21" t="str">
        <f>IF(E20="","",E20)</f>
        <v>Vyplň údaj</v>
      </c>
      <c r="I130" s="23" t="s">
        <v>27</v>
      </c>
      <c r="J130" s="26" t="str">
        <f>E26</f>
        <v xml:space="preserve"> </v>
      </c>
      <c r="L130" s="30"/>
    </row>
    <row r="131" spans="2:65" s="1" customFormat="1" ht="10.35" customHeight="1" x14ac:dyDescent="0.2">
      <c r="B131" s="30"/>
      <c r="L131" s="30"/>
    </row>
    <row r="132" spans="2:65" s="10" customFormat="1" ht="29.25" customHeight="1" x14ac:dyDescent="0.2">
      <c r="B132" s="137"/>
      <c r="C132" s="138" t="s">
        <v>226</v>
      </c>
      <c r="D132" s="139" t="s">
        <v>56</v>
      </c>
      <c r="E132" s="139" t="s">
        <v>52</v>
      </c>
      <c r="F132" s="139" t="s">
        <v>53</v>
      </c>
      <c r="G132" s="139" t="s">
        <v>227</v>
      </c>
      <c r="H132" s="139" t="s">
        <v>228</v>
      </c>
      <c r="I132" s="139" t="s">
        <v>229</v>
      </c>
      <c r="J132" s="140" t="s">
        <v>189</v>
      </c>
      <c r="K132" s="141" t="s">
        <v>230</v>
      </c>
      <c r="L132" s="137"/>
      <c r="M132" s="59" t="s">
        <v>1</v>
      </c>
      <c r="N132" s="60" t="s">
        <v>35</v>
      </c>
      <c r="O132" s="60" t="s">
        <v>231</v>
      </c>
      <c r="P132" s="60" t="s">
        <v>232</v>
      </c>
      <c r="Q132" s="60" t="s">
        <v>233</v>
      </c>
      <c r="R132" s="60" t="s">
        <v>234</v>
      </c>
      <c r="S132" s="60" t="s">
        <v>235</v>
      </c>
      <c r="T132" s="61" t="s">
        <v>236</v>
      </c>
    </row>
    <row r="133" spans="2:65" s="1" customFormat="1" ht="22.9" customHeight="1" x14ac:dyDescent="0.25">
      <c r="B133" s="30"/>
      <c r="C133" s="64" t="s">
        <v>187</v>
      </c>
      <c r="J133" s="142">
        <f>BK133</f>
        <v>0</v>
      </c>
      <c r="L133" s="30"/>
      <c r="M133" s="62"/>
      <c r="N133" s="54"/>
      <c r="O133" s="54"/>
      <c r="P133" s="143">
        <f>P134+P146+P174</f>
        <v>0</v>
      </c>
      <c r="Q133" s="54"/>
      <c r="R133" s="143">
        <f>R134+R146+R174</f>
        <v>0</v>
      </c>
      <c r="S133" s="54"/>
      <c r="T133" s="144">
        <f>T134+T146+T174</f>
        <v>0</v>
      </c>
      <c r="AT133" s="13" t="s">
        <v>70</v>
      </c>
      <c r="AU133" s="13" t="s">
        <v>191</v>
      </c>
      <c r="BK133" s="145">
        <f>BK134+BK146+BK174</f>
        <v>0</v>
      </c>
    </row>
    <row r="134" spans="2:65" s="11" customFormat="1" ht="25.9" customHeight="1" x14ac:dyDescent="0.2">
      <c r="B134" s="146"/>
      <c r="D134" s="147" t="s">
        <v>70</v>
      </c>
      <c r="E134" s="148" t="s">
        <v>3107</v>
      </c>
      <c r="F134" s="148" t="s">
        <v>3054</v>
      </c>
      <c r="I134" s="149"/>
      <c r="J134" s="150">
        <f>BK134</f>
        <v>0</v>
      </c>
      <c r="L134" s="146"/>
      <c r="M134" s="151"/>
      <c r="P134" s="152">
        <f>SUM(P135:P145)</f>
        <v>0</v>
      </c>
      <c r="R134" s="152">
        <f>SUM(R135:R145)</f>
        <v>0</v>
      </c>
      <c r="T134" s="153">
        <f>SUM(T135:T145)</f>
        <v>0</v>
      </c>
      <c r="AR134" s="147" t="s">
        <v>78</v>
      </c>
      <c r="AT134" s="154" t="s">
        <v>70</v>
      </c>
      <c r="AU134" s="154" t="s">
        <v>71</v>
      </c>
      <c r="AY134" s="147" t="s">
        <v>239</v>
      </c>
      <c r="BK134" s="155">
        <f>SUM(BK135:BK145)</f>
        <v>0</v>
      </c>
    </row>
    <row r="135" spans="2:65" s="1" customFormat="1" ht="21.75" customHeight="1" x14ac:dyDescent="0.2">
      <c r="B135" s="131"/>
      <c r="C135" s="170" t="s">
        <v>78</v>
      </c>
      <c r="D135" s="170" t="s">
        <v>275</v>
      </c>
      <c r="E135" s="171" t="s">
        <v>2845</v>
      </c>
      <c r="F135" s="172" t="s">
        <v>3055</v>
      </c>
      <c r="G135" s="173" t="s">
        <v>331</v>
      </c>
      <c r="H135" s="174">
        <v>58</v>
      </c>
      <c r="I135" s="175"/>
      <c r="J135" s="176">
        <f t="shared" ref="J135:J145" si="5">ROUND(I135*H135,2)</f>
        <v>0</v>
      </c>
      <c r="K135" s="177"/>
      <c r="L135" s="178"/>
      <c r="M135" s="179" t="s">
        <v>1</v>
      </c>
      <c r="N135" s="180" t="s">
        <v>37</v>
      </c>
      <c r="P135" s="167">
        <f t="shared" ref="P135:P145" si="6">O135*H135</f>
        <v>0</v>
      </c>
      <c r="Q135" s="167">
        <v>0</v>
      </c>
      <c r="R135" s="167">
        <f t="shared" ref="R135:R145" si="7">Q135*H135</f>
        <v>0</v>
      </c>
      <c r="S135" s="167">
        <v>0</v>
      </c>
      <c r="T135" s="168">
        <f t="shared" ref="T135:T145" si="8">S135*H135</f>
        <v>0</v>
      </c>
      <c r="AR135" s="169" t="s">
        <v>270</v>
      </c>
      <c r="AT135" s="169" t="s">
        <v>275</v>
      </c>
      <c r="AU135" s="169" t="s">
        <v>78</v>
      </c>
      <c r="AY135" s="13" t="s">
        <v>239</v>
      </c>
      <c r="BE135" s="97">
        <f t="shared" ref="BE135:BE145" si="9">IF(N135="základná",J135,0)</f>
        <v>0</v>
      </c>
      <c r="BF135" s="97">
        <f t="shared" ref="BF135:BF145" si="10">IF(N135="znížená",J135,0)</f>
        <v>0</v>
      </c>
      <c r="BG135" s="97">
        <f t="shared" ref="BG135:BG145" si="11">IF(N135="zákl. prenesená",J135,0)</f>
        <v>0</v>
      </c>
      <c r="BH135" s="97">
        <f t="shared" ref="BH135:BH145" si="12">IF(N135="zníž. prenesená",J135,0)</f>
        <v>0</v>
      </c>
      <c r="BI135" s="97">
        <f t="shared" ref="BI135:BI145" si="13">IF(N135="nulová",J135,0)</f>
        <v>0</v>
      </c>
      <c r="BJ135" s="13" t="s">
        <v>83</v>
      </c>
      <c r="BK135" s="97">
        <f t="shared" ref="BK135:BK145" si="14">ROUND(I135*H135,2)</f>
        <v>0</v>
      </c>
      <c r="BL135" s="13" t="s">
        <v>245</v>
      </c>
      <c r="BM135" s="169" t="s">
        <v>83</v>
      </c>
    </row>
    <row r="136" spans="2:65" s="1" customFormat="1" ht="21.75" customHeight="1" x14ac:dyDescent="0.2">
      <c r="B136" s="131"/>
      <c r="C136" s="170" t="s">
        <v>83</v>
      </c>
      <c r="D136" s="170" t="s">
        <v>275</v>
      </c>
      <c r="E136" s="171" t="s">
        <v>2847</v>
      </c>
      <c r="F136" s="172" t="s">
        <v>3056</v>
      </c>
      <c r="G136" s="173" t="s">
        <v>331</v>
      </c>
      <c r="H136" s="174">
        <v>23</v>
      </c>
      <c r="I136" s="175"/>
      <c r="J136" s="176">
        <f t="shared" si="5"/>
        <v>0</v>
      </c>
      <c r="K136" s="177"/>
      <c r="L136" s="178"/>
      <c r="M136" s="179" t="s">
        <v>1</v>
      </c>
      <c r="N136" s="180" t="s">
        <v>37</v>
      </c>
      <c r="P136" s="167">
        <f t="shared" si="6"/>
        <v>0</v>
      </c>
      <c r="Q136" s="167">
        <v>0</v>
      </c>
      <c r="R136" s="167">
        <f t="shared" si="7"/>
        <v>0</v>
      </c>
      <c r="S136" s="167">
        <v>0</v>
      </c>
      <c r="T136" s="168">
        <f t="shared" si="8"/>
        <v>0</v>
      </c>
      <c r="AR136" s="169" t="s">
        <v>270</v>
      </c>
      <c r="AT136" s="169" t="s">
        <v>275</v>
      </c>
      <c r="AU136" s="169" t="s">
        <v>78</v>
      </c>
      <c r="AY136" s="13" t="s">
        <v>239</v>
      </c>
      <c r="BE136" s="97">
        <f t="shared" si="9"/>
        <v>0</v>
      </c>
      <c r="BF136" s="97">
        <f t="shared" si="10"/>
        <v>0</v>
      </c>
      <c r="BG136" s="97">
        <f t="shared" si="11"/>
        <v>0</v>
      </c>
      <c r="BH136" s="97">
        <f t="shared" si="12"/>
        <v>0</v>
      </c>
      <c r="BI136" s="97">
        <f t="shared" si="13"/>
        <v>0</v>
      </c>
      <c r="BJ136" s="13" t="s">
        <v>83</v>
      </c>
      <c r="BK136" s="97">
        <f t="shared" si="14"/>
        <v>0</v>
      </c>
      <c r="BL136" s="13" t="s">
        <v>245</v>
      </c>
      <c r="BM136" s="169" t="s">
        <v>245</v>
      </c>
    </row>
    <row r="137" spans="2:65" s="1" customFormat="1" ht="21.75" customHeight="1" x14ac:dyDescent="0.2">
      <c r="B137" s="131"/>
      <c r="C137" s="170" t="s">
        <v>251</v>
      </c>
      <c r="D137" s="170" t="s">
        <v>275</v>
      </c>
      <c r="E137" s="171" t="s">
        <v>2855</v>
      </c>
      <c r="F137" s="172" t="s">
        <v>3115</v>
      </c>
      <c r="G137" s="173" t="s">
        <v>331</v>
      </c>
      <c r="H137" s="174">
        <v>5</v>
      </c>
      <c r="I137" s="175"/>
      <c r="J137" s="176">
        <f t="shared" si="5"/>
        <v>0</v>
      </c>
      <c r="K137" s="177"/>
      <c r="L137" s="178"/>
      <c r="M137" s="179" t="s">
        <v>1</v>
      </c>
      <c r="N137" s="180" t="s">
        <v>37</v>
      </c>
      <c r="P137" s="167">
        <f t="shared" si="6"/>
        <v>0</v>
      </c>
      <c r="Q137" s="167">
        <v>0</v>
      </c>
      <c r="R137" s="167">
        <f t="shared" si="7"/>
        <v>0</v>
      </c>
      <c r="S137" s="167">
        <v>0</v>
      </c>
      <c r="T137" s="168">
        <f t="shared" si="8"/>
        <v>0</v>
      </c>
      <c r="AR137" s="169" t="s">
        <v>270</v>
      </c>
      <c r="AT137" s="169" t="s">
        <v>275</v>
      </c>
      <c r="AU137" s="169" t="s">
        <v>78</v>
      </c>
      <c r="AY137" s="13" t="s">
        <v>239</v>
      </c>
      <c r="BE137" s="97">
        <f t="shared" si="9"/>
        <v>0</v>
      </c>
      <c r="BF137" s="97">
        <f t="shared" si="10"/>
        <v>0</v>
      </c>
      <c r="BG137" s="97">
        <f t="shared" si="11"/>
        <v>0</v>
      </c>
      <c r="BH137" s="97">
        <f t="shared" si="12"/>
        <v>0</v>
      </c>
      <c r="BI137" s="97">
        <f t="shared" si="13"/>
        <v>0</v>
      </c>
      <c r="BJ137" s="13" t="s">
        <v>83</v>
      </c>
      <c r="BK137" s="97">
        <f t="shared" si="14"/>
        <v>0</v>
      </c>
      <c r="BL137" s="13" t="s">
        <v>245</v>
      </c>
      <c r="BM137" s="169" t="s">
        <v>262</v>
      </c>
    </row>
    <row r="138" spans="2:65" s="1" customFormat="1" ht="21.75" customHeight="1" x14ac:dyDescent="0.2">
      <c r="B138" s="131"/>
      <c r="C138" s="170" t="s">
        <v>245</v>
      </c>
      <c r="D138" s="170" t="s">
        <v>275</v>
      </c>
      <c r="E138" s="171" t="s">
        <v>2873</v>
      </c>
      <c r="F138" s="172" t="s">
        <v>3057</v>
      </c>
      <c r="G138" s="173" t="s">
        <v>331</v>
      </c>
      <c r="H138" s="174">
        <v>13</v>
      </c>
      <c r="I138" s="175"/>
      <c r="J138" s="176">
        <f t="shared" si="5"/>
        <v>0</v>
      </c>
      <c r="K138" s="177"/>
      <c r="L138" s="178"/>
      <c r="M138" s="179" t="s">
        <v>1</v>
      </c>
      <c r="N138" s="180" t="s">
        <v>37</v>
      </c>
      <c r="P138" s="167">
        <f t="shared" si="6"/>
        <v>0</v>
      </c>
      <c r="Q138" s="167">
        <v>0</v>
      </c>
      <c r="R138" s="167">
        <f t="shared" si="7"/>
        <v>0</v>
      </c>
      <c r="S138" s="167">
        <v>0</v>
      </c>
      <c r="T138" s="168">
        <f t="shared" si="8"/>
        <v>0</v>
      </c>
      <c r="AR138" s="169" t="s">
        <v>270</v>
      </c>
      <c r="AT138" s="169" t="s">
        <v>275</v>
      </c>
      <c r="AU138" s="169" t="s">
        <v>78</v>
      </c>
      <c r="AY138" s="13" t="s">
        <v>239</v>
      </c>
      <c r="BE138" s="97">
        <f t="shared" si="9"/>
        <v>0</v>
      </c>
      <c r="BF138" s="97">
        <f t="shared" si="10"/>
        <v>0</v>
      </c>
      <c r="BG138" s="97">
        <f t="shared" si="11"/>
        <v>0</v>
      </c>
      <c r="BH138" s="97">
        <f t="shared" si="12"/>
        <v>0</v>
      </c>
      <c r="BI138" s="97">
        <f t="shared" si="13"/>
        <v>0</v>
      </c>
      <c r="BJ138" s="13" t="s">
        <v>83</v>
      </c>
      <c r="BK138" s="97">
        <f t="shared" si="14"/>
        <v>0</v>
      </c>
      <c r="BL138" s="13" t="s">
        <v>245</v>
      </c>
      <c r="BM138" s="169" t="s">
        <v>270</v>
      </c>
    </row>
    <row r="139" spans="2:65" s="1" customFormat="1" ht="21.75" customHeight="1" x14ac:dyDescent="0.2">
      <c r="B139" s="131"/>
      <c r="C139" s="170" t="s">
        <v>258</v>
      </c>
      <c r="D139" s="170" t="s">
        <v>275</v>
      </c>
      <c r="E139" s="171" t="s">
        <v>2875</v>
      </c>
      <c r="F139" s="172" t="s">
        <v>3170</v>
      </c>
      <c r="G139" s="173" t="s">
        <v>331</v>
      </c>
      <c r="H139" s="174">
        <v>14</v>
      </c>
      <c r="I139" s="175"/>
      <c r="J139" s="176">
        <f t="shared" si="5"/>
        <v>0</v>
      </c>
      <c r="K139" s="177"/>
      <c r="L139" s="178"/>
      <c r="M139" s="179" t="s">
        <v>1</v>
      </c>
      <c r="N139" s="180" t="s">
        <v>37</v>
      </c>
      <c r="P139" s="167">
        <f t="shared" si="6"/>
        <v>0</v>
      </c>
      <c r="Q139" s="167">
        <v>0</v>
      </c>
      <c r="R139" s="167">
        <f t="shared" si="7"/>
        <v>0</v>
      </c>
      <c r="S139" s="167">
        <v>0</v>
      </c>
      <c r="T139" s="168">
        <f t="shared" si="8"/>
        <v>0</v>
      </c>
      <c r="AR139" s="169" t="s">
        <v>270</v>
      </c>
      <c r="AT139" s="169" t="s">
        <v>275</v>
      </c>
      <c r="AU139" s="169" t="s">
        <v>78</v>
      </c>
      <c r="AY139" s="13" t="s">
        <v>239</v>
      </c>
      <c r="BE139" s="97">
        <f t="shared" si="9"/>
        <v>0</v>
      </c>
      <c r="BF139" s="97">
        <f t="shared" si="10"/>
        <v>0</v>
      </c>
      <c r="BG139" s="97">
        <f t="shared" si="11"/>
        <v>0</v>
      </c>
      <c r="BH139" s="97">
        <f t="shared" si="12"/>
        <v>0</v>
      </c>
      <c r="BI139" s="97">
        <f t="shared" si="13"/>
        <v>0</v>
      </c>
      <c r="BJ139" s="13" t="s">
        <v>83</v>
      </c>
      <c r="BK139" s="97">
        <f t="shared" si="14"/>
        <v>0</v>
      </c>
      <c r="BL139" s="13" t="s">
        <v>245</v>
      </c>
      <c r="BM139" s="169" t="s">
        <v>280</v>
      </c>
    </row>
    <row r="140" spans="2:65" s="1" customFormat="1" ht="21.75" customHeight="1" x14ac:dyDescent="0.2">
      <c r="B140" s="131"/>
      <c r="C140" s="170" t="s">
        <v>262</v>
      </c>
      <c r="D140" s="170" t="s">
        <v>275</v>
      </c>
      <c r="E140" s="171" t="s">
        <v>2877</v>
      </c>
      <c r="F140" s="172" t="s">
        <v>3171</v>
      </c>
      <c r="G140" s="173" t="s">
        <v>331</v>
      </c>
      <c r="H140" s="174">
        <v>5</v>
      </c>
      <c r="I140" s="175"/>
      <c r="J140" s="176">
        <f t="shared" si="5"/>
        <v>0</v>
      </c>
      <c r="K140" s="177"/>
      <c r="L140" s="178"/>
      <c r="M140" s="179" t="s">
        <v>1</v>
      </c>
      <c r="N140" s="180" t="s">
        <v>37</v>
      </c>
      <c r="P140" s="167">
        <f t="shared" si="6"/>
        <v>0</v>
      </c>
      <c r="Q140" s="167">
        <v>0</v>
      </c>
      <c r="R140" s="167">
        <f t="shared" si="7"/>
        <v>0</v>
      </c>
      <c r="S140" s="167">
        <v>0</v>
      </c>
      <c r="T140" s="168">
        <f t="shared" si="8"/>
        <v>0</v>
      </c>
      <c r="AR140" s="169" t="s">
        <v>270</v>
      </c>
      <c r="AT140" s="169" t="s">
        <v>275</v>
      </c>
      <c r="AU140" s="169" t="s">
        <v>78</v>
      </c>
      <c r="AY140" s="13" t="s">
        <v>239</v>
      </c>
      <c r="BE140" s="97">
        <f t="shared" si="9"/>
        <v>0</v>
      </c>
      <c r="BF140" s="97">
        <f t="shared" si="10"/>
        <v>0</v>
      </c>
      <c r="BG140" s="97">
        <f t="shared" si="11"/>
        <v>0</v>
      </c>
      <c r="BH140" s="97">
        <f t="shared" si="12"/>
        <v>0</v>
      </c>
      <c r="BI140" s="97">
        <f t="shared" si="13"/>
        <v>0</v>
      </c>
      <c r="BJ140" s="13" t="s">
        <v>83</v>
      </c>
      <c r="BK140" s="97">
        <f t="shared" si="14"/>
        <v>0</v>
      </c>
      <c r="BL140" s="13" t="s">
        <v>245</v>
      </c>
      <c r="BM140" s="169" t="s">
        <v>289</v>
      </c>
    </row>
    <row r="141" spans="2:65" s="1" customFormat="1" ht="21.75" customHeight="1" x14ac:dyDescent="0.2">
      <c r="B141" s="131"/>
      <c r="C141" s="170" t="s">
        <v>266</v>
      </c>
      <c r="D141" s="170" t="s">
        <v>275</v>
      </c>
      <c r="E141" s="171" t="s">
        <v>2879</v>
      </c>
      <c r="F141" s="172" t="s">
        <v>3189</v>
      </c>
      <c r="G141" s="173" t="s">
        <v>331</v>
      </c>
      <c r="H141" s="174">
        <v>3</v>
      </c>
      <c r="I141" s="175"/>
      <c r="J141" s="176">
        <f t="shared" si="5"/>
        <v>0</v>
      </c>
      <c r="K141" s="177"/>
      <c r="L141" s="178"/>
      <c r="M141" s="179" t="s">
        <v>1</v>
      </c>
      <c r="N141" s="180" t="s">
        <v>37</v>
      </c>
      <c r="P141" s="167">
        <f t="shared" si="6"/>
        <v>0</v>
      </c>
      <c r="Q141" s="167">
        <v>0</v>
      </c>
      <c r="R141" s="167">
        <f t="shared" si="7"/>
        <v>0</v>
      </c>
      <c r="S141" s="167">
        <v>0</v>
      </c>
      <c r="T141" s="168">
        <f t="shared" si="8"/>
        <v>0</v>
      </c>
      <c r="AR141" s="169" t="s">
        <v>270</v>
      </c>
      <c r="AT141" s="169" t="s">
        <v>275</v>
      </c>
      <c r="AU141" s="169" t="s">
        <v>78</v>
      </c>
      <c r="AY141" s="13" t="s">
        <v>239</v>
      </c>
      <c r="BE141" s="97">
        <f t="shared" si="9"/>
        <v>0</v>
      </c>
      <c r="BF141" s="97">
        <f t="shared" si="10"/>
        <v>0</v>
      </c>
      <c r="BG141" s="97">
        <f t="shared" si="11"/>
        <v>0</v>
      </c>
      <c r="BH141" s="97">
        <f t="shared" si="12"/>
        <v>0</v>
      </c>
      <c r="BI141" s="97">
        <f t="shared" si="13"/>
        <v>0</v>
      </c>
      <c r="BJ141" s="13" t="s">
        <v>83</v>
      </c>
      <c r="BK141" s="97">
        <f t="shared" si="14"/>
        <v>0</v>
      </c>
      <c r="BL141" s="13" t="s">
        <v>245</v>
      </c>
      <c r="BM141" s="169" t="s">
        <v>297</v>
      </c>
    </row>
    <row r="142" spans="2:65" s="1" customFormat="1" ht="24.2" customHeight="1" x14ac:dyDescent="0.2">
      <c r="B142" s="131"/>
      <c r="C142" s="158" t="s">
        <v>270</v>
      </c>
      <c r="D142" s="158" t="s">
        <v>241</v>
      </c>
      <c r="E142" s="159" t="s">
        <v>3058</v>
      </c>
      <c r="F142" s="160" t="s">
        <v>3059</v>
      </c>
      <c r="G142" s="161" t="s">
        <v>331</v>
      </c>
      <c r="H142" s="162">
        <v>99</v>
      </c>
      <c r="I142" s="163"/>
      <c r="J142" s="164">
        <f t="shared" si="5"/>
        <v>0</v>
      </c>
      <c r="K142" s="165"/>
      <c r="L142" s="30"/>
      <c r="M142" s="166" t="s">
        <v>1</v>
      </c>
      <c r="N142" s="130" t="s">
        <v>37</v>
      </c>
      <c r="P142" s="167">
        <f t="shared" si="6"/>
        <v>0</v>
      </c>
      <c r="Q142" s="167">
        <v>0</v>
      </c>
      <c r="R142" s="167">
        <f t="shared" si="7"/>
        <v>0</v>
      </c>
      <c r="S142" s="167">
        <v>0</v>
      </c>
      <c r="T142" s="168">
        <f t="shared" si="8"/>
        <v>0</v>
      </c>
      <c r="AR142" s="169" t="s">
        <v>245</v>
      </c>
      <c r="AT142" s="169" t="s">
        <v>241</v>
      </c>
      <c r="AU142" s="169" t="s">
        <v>78</v>
      </c>
      <c r="AY142" s="13" t="s">
        <v>239</v>
      </c>
      <c r="BE142" s="97">
        <f t="shared" si="9"/>
        <v>0</v>
      </c>
      <c r="BF142" s="97">
        <f t="shared" si="10"/>
        <v>0</v>
      </c>
      <c r="BG142" s="97">
        <f t="shared" si="11"/>
        <v>0</v>
      </c>
      <c r="BH142" s="97">
        <f t="shared" si="12"/>
        <v>0</v>
      </c>
      <c r="BI142" s="97">
        <f t="shared" si="13"/>
        <v>0</v>
      </c>
      <c r="BJ142" s="13" t="s">
        <v>83</v>
      </c>
      <c r="BK142" s="97">
        <f t="shared" si="14"/>
        <v>0</v>
      </c>
      <c r="BL142" s="13" t="s">
        <v>245</v>
      </c>
      <c r="BM142" s="169" t="s">
        <v>305</v>
      </c>
    </row>
    <row r="143" spans="2:65" s="1" customFormat="1" ht="24.2" customHeight="1" x14ac:dyDescent="0.2">
      <c r="B143" s="131"/>
      <c r="C143" s="158" t="s">
        <v>274</v>
      </c>
      <c r="D143" s="158" t="s">
        <v>241</v>
      </c>
      <c r="E143" s="159" t="s">
        <v>3117</v>
      </c>
      <c r="F143" s="160" t="s">
        <v>3118</v>
      </c>
      <c r="G143" s="161" t="s">
        <v>331</v>
      </c>
      <c r="H143" s="162">
        <v>22</v>
      </c>
      <c r="I143" s="163"/>
      <c r="J143" s="164">
        <f t="shared" si="5"/>
        <v>0</v>
      </c>
      <c r="K143" s="165"/>
      <c r="L143" s="30"/>
      <c r="M143" s="166" t="s">
        <v>1</v>
      </c>
      <c r="N143" s="130" t="s">
        <v>37</v>
      </c>
      <c r="P143" s="167">
        <f t="shared" si="6"/>
        <v>0</v>
      </c>
      <c r="Q143" s="167">
        <v>0</v>
      </c>
      <c r="R143" s="167">
        <f t="shared" si="7"/>
        <v>0</v>
      </c>
      <c r="S143" s="167">
        <v>0</v>
      </c>
      <c r="T143" s="168">
        <f t="shared" si="8"/>
        <v>0</v>
      </c>
      <c r="AR143" s="169" t="s">
        <v>245</v>
      </c>
      <c r="AT143" s="169" t="s">
        <v>241</v>
      </c>
      <c r="AU143" s="169" t="s">
        <v>78</v>
      </c>
      <c r="AY143" s="13" t="s">
        <v>239</v>
      </c>
      <c r="BE143" s="97">
        <f t="shared" si="9"/>
        <v>0</v>
      </c>
      <c r="BF143" s="97">
        <f t="shared" si="10"/>
        <v>0</v>
      </c>
      <c r="BG143" s="97">
        <f t="shared" si="11"/>
        <v>0</v>
      </c>
      <c r="BH143" s="97">
        <f t="shared" si="12"/>
        <v>0</v>
      </c>
      <c r="BI143" s="97">
        <f t="shared" si="13"/>
        <v>0</v>
      </c>
      <c r="BJ143" s="13" t="s">
        <v>83</v>
      </c>
      <c r="BK143" s="97">
        <f t="shared" si="14"/>
        <v>0</v>
      </c>
      <c r="BL143" s="13" t="s">
        <v>245</v>
      </c>
      <c r="BM143" s="169" t="s">
        <v>313</v>
      </c>
    </row>
    <row r="144" spans="2:65" s="1" customFormat="1" ht="24.2" customHeight="1" x14ac:dyDescent="0.2">
      <c r="B144" s="131"/>
      <c r="C144" s="158" t="s">
        <v>280</v>
      </c>
      <c r="D144" s="158" t="s">
        <v>241</v>
      </c>
      <c r="E144" s="159" t="s">
        <v>3060</v>
      </c>
      <c r="F144" s="160" t="s">
        <v>3061</v>
      </c>
      <c r="G144" s="161" t="s">
        <v>1082</v>
      </c>
      <c r="H144" s="199">
        <v>1.3</v>
      </c>
      <c r="I144" s="163"/>
      <c r="J144" s="164">
        <f t="shared" si="5"/>
        <v>0</v>
      </c>
      <c r="K144" s="165"/>
      <c r="L144" s="30"/>
      <c r="M144" s="166" t="s">
        <v>1</v>
      </c>
      <c r="N144" s="130" t="s">
        <v>37</v>
      </c>
      <c r="P144" s="167">
        <f t="shared" si="6"/>
        <v>0</v>
      </c>
      <c r="Q144" s="167">
        <v>0</v>
      </c>
      <c r="R144" s="167">
        <f t="shared" si="7"/>
        <v>0</v>
      </c>
      <c r="S144" s="167">
        <v>0</v>
      </c>
      <c r="T144" s="168">
        <f t="shared" si="8"/>
        <v>0</v>
      </c>
      <c r="AR144" s="169" t="s">
        <v>245</v>
      </c>
      <c r="AT144" s="169" t="s">
        <v>241</v>
      </c>
      <c r="AU144" s="169" t="s">
        <v>78</v>
      </c>
      <c r="AY144" s="13" t="s">
        <v>239</v>
      </c>
      <c r="BE144" s="97">
        <f t="shared" si="9"/>
        <v>0</v>
      </c>
      <c r="BF144" s="97">
        <f t="shared" si="10"/>
        <v>0</v>
      </c>
      <c r="BG144" s="97">
        <f t="shared" si="11"/>
        <v>0</v>
      </c>
      <c r="BH144" s="97">
        <f t="shared" si="12"/>
        <v>0</v>
      </c>
      <c r="BI144" s="97">
        <f t="shared" si="13"/>
        <v>0</v>
      </c>
      <c r="BJ144" s="13" t="s">
        <v>83</v>
      </c>
      <c r="BK144" s="97">
        <f t="shared" si="14"/>
        <v>0</v>
      </c>
      <c r="BL144" s="13" t="s">
        <v>245</v>
      </c>
      <c r="BM144" s="169" t="s">
        <v>7</v>
      </c>
    </row>
    <row r="145" spans="2:65" s="1" customFormat="1" ht="24.2" customHeight="1" x14ac:dyDescent="0.2">
      <c r="B145" s="131"/>
      <c r="C145" s="158" t="s">
        <v>285</v>
      </c>
      <c r="D145" s="158" t="s">
        <v>241</v>
      </c>
      <c r="E145" s="159" t="s">
        <v>3062</v>
      </c>
      <c r="F145" s="160" t="s">
        <v>2870</v>
      </c>
      <c r="G145" s="161" t="s">
        <v>1082</v>
      </c>
      <c r="H145" s="199">
        <v>0.45</v>
      </c>
      <c r="I145" s="163"/>
      <c r="J145" s="164">
        <f t="shared" si="5"/>
        <v>0</v>
      </c>
      <c r="K145" s="165"/>
      <c r="L145" s="30"/>
      <c r="M145" s="166" t="s">
        <v>1</v>
      </c>
      <c r="N145" s="130" t="s">
        <v>37</v>
      </c>
      <c r="P145" s="167">
        <f t="shared" si="6"/>
        <v>0</v>
      </c>
      <c r="Q145" s="167">
        <v>0</v>
      </c>
      <c r="R145" s="167">
        <f t="shared" si="7"/>
        <v>0</v>
      </c>
      <c r="S145" s="167">
        <v>0</v>
      </c>
      <c r="T145" s="168">
        <f t="shared" si="8"/>
        <v>0</v>
      </c>
      <c r="AR145" s="169" t="s">
        <v>245</v>
      </c>
      <c r="AT145" s="169" t="s">
        <v>241</v>
      </c>
      <c r="AU145" s="169" t="s">
        <v>78</v>
      </c>
      <c r="AY145" s="13" t="s">
        <v>239</v>
      </c>
      <c r="BE145" s="97">
        <f t="shared" si="9"/>
        <v>0</v>
      </c>
      <c r="BF145" s="97">
        <f t="shared" si="10"/>
        <v>0</v>
      </c>
      <c r="BG145" s="97">
        <f t="shared" si="11"/>
        <v>0</v>
      </c>
      <c r="BH145" s="97">
        <f t="shared" si="12"/>
        <v>0</v>
      </c>
      <c r="BI145" s="97">
        <f t="shared" si="13"/>
        <v>0</v>
      </c>
      <c r="BJ145" s="13" t="s">
        <v>83</v>
      </c>
      <c r="BK145" s="97">
        <f t="shared" si="14"/>
        <v>0</v>
      </c>
      <c r="BL145" s="13" t="s">
        <v>245</v>
      </c>
      <c r="BM145" s="169" t="s">
        <v>328</v>
      </c>
    </row>
    <row r="146" spans="2:65" s="11" customFormat="1" ht="25.9" customHeight="1" x14ac:dyDescent="0.2">
      <c r="B146" s="146"/>
      <c r="D146" s="147" t="s">
        <v>70</v>
      </c>
      <c r="E146" s="148" t="s">
        <v>3111</v>
      </c>
      <c r="F146" s="148" t="s">
        <v>3064</v>
      </c>
      <c r="I146" s="149"/>
      <c r="J146" s="150">
        <f>BK146</f>
        <v>0</v>
      </c>
      <c r="L146" s="146"/>
      <c r="M146" s="151"/>
      <c r="P146" s="152">
        <f>SUM(P147:P173)</f>
        <v>0</v>
      </c>
      <c r="R146" s="152">
        <f>SUM(R147:R173)</f>
        <v>0</v>
      </c>
      <c r="T146" s="153">
        <f>SUM(T147:T173)</f>
        <v>0</v>
      </c>
      <c r="AR146" s="147" t="s">
        <v>78</v>
      </c>
      <c r="AT146" s="154" t="s">
        <v>70</v>
      </c>
      <c r="AU146" s="154" t="s">
        <v>71</v>
      </c>
      <c r="AY146" s="147" t="s">
        <v>239</v>
      </c>
      <c r="BK146" s="155">
        <f>SUM(BK147:BK173)</f>
        <v>0</v>
      </c>
    </row>
    <row r="147" spans="2:65" s="1" customFormat="1" ht="16.5" customHeight="1" x14ac:dyDescent="0.2">
      <c r="B147" s="131"/>
      <c r="C147" s="158" t="s">
        <v>289</v>
      </c>
      <c r="D147" s="158" t="s">
        <v>241</v>
      </c>
      <c r="E147" s="159" t="s">
        <v>2845</v>
      </c>
      <c r="F147" s="160" t="s">
        <v>3065</v>
      </c>
      <c r="G147" s="161" t="s">
        <v>331</v>
      </c>
      <c r="H147" s="162">
        <v>58</v>
      </c>
      <c r="I147" s="163"/>
      <c r="J147" s="164">
        <f t="shared" ref="J147:J173" si="15">ROUND(I147*H147,2)</f>
        <v>0</v>
      </c>
      <c r="K147" s="165"/>
      <c r="L147" s="30"/>
      <c r="M147" s="166" t="s">
        <v>1</v>
      </c>
      <c r="N147" s="130" t="s">
        <v>37</v>
      </c>
      <c r="P147" s="167">
        <f t="shared" ref="P147:P173" si="16">O147*H147</f>
        <v>0</v>
      </c>
      <c r="Q147" s="167">
        <v>0</v>
      </c>
      <c r="R147" s="167">
        <f t="shared" ref="R147:R173" si="17">Q147*H147</f>
        <v>0</v>
      </c>
      <c r="S147" s="167">
        <v>0</v>
      </c>
      <c r="T147" s="168">
        <f t="shared" ref="T147:T173" si="18">S147*H147</f>
        <v>0</v>
      </c>
      <c r="AR147" s="169" t="s">
        <v>245</v>
      </c>
      <c r="AT147" s="169" t="s">
        <v>241</v>
      </c>
      <c r="AU147" s="169" t="s">
        <v>78</v>
      </c>
      <c r="AY147" s="13" t="s">
        <v>239</v>
      </c>
      <c r="BE147" s="97">
        <f t="shared" ref="BE147:BE173" si="19">IF(N147="základná",J147,0)</f>
        <v>0</v>
      </c>
      <c r="BF147" s="97">
        <f t="shared" ref="BF147:BF173" si="20">IF(N147="znížená",J147,0)</f>
        <v>0</v>
      </c>
      <c r="BG147" s="97">
        <f t="shared" ref="BG147:BG173" si="21">IF(N147="zákl. prenesená",J147,0)</f>
        <v>0</v>
      </c>
      <c r="BH147" s="97">
        <f t="shared" ref="BH147:BH173" si="22">IF(N147="zníž. prenesená",J147,0)</f>
        <v>0</v>
      </c>
      <c r="BI147" s="97">
        <f t="shared" ref="BI147:BI173" si="23">IF(N147="nulová",J147,0)</f>
        <v>0</v>
      </c>
      <c r="BJ147" s="13" t="s">
        <v>83</v>
      </c>
      <c r="BK147" s="97">
        <f t="shared" ref="BK147:BK173" si="24">ROUND(I147*H147,2)</f>
        <v>0</v>
      </c>
      <c r="BL147" s="13" t="s">
        <v>245</v>
      </c>
      <c r="BM147" s="169" t="s">
        <v>338</v>
      </c>
    </row>
    <row r="148" spans="2:65" s="1" customFormat="1" ht="16.5" customHeight="1" x14ac:dyDescent="0.2">
      <c r="B148" s="131"/>
      <c r="C148" s="158" t="s">
        <v>293</v>
      </c>
      <c r="D148" s="158" t="s">
        <v>241</v>
      </c>
      <c r="E148" s="159" t="s">
        <v>2847</v>
      </c>
      <c r="F148" s="160" t="s">
        <v>3066</v>
      </c>
      <c r="G148" s="161" t="s">
        <v>331</v>
      </c>
      <c r="H148" s="162">
        <v>36</v>
      </c>
      <c r="I148" s="163"/>
      <c r="J148" s="164">
        <f t="shared" si="15"/>
        <v>0</v>
      </c>
      <c r="K148" s="165"/>
      <c r="L148" s="30"/>
      <c r="M148" s="166" t="s">
        <v>1</v>
      </c>
      <c r="N148" s="130" t="s">
        <v>37</v>
      </c>
      <c r="P148" s="167">
        <f t="shared" si="16"/>
        <v>0</v>
      </c>
      <c r="Q148" s="167">
        <v>0</v>
      </c>
      <c r="R148" s="167">
        <f t="shared" si="17"/>
        <v>0</v>
      </c>
      <c r="S148" s="167">
        <v>0</v>
      </c>
      <c r="T148" s="168">
        <f t="shared" si="18"/>
        <v>0</v>
      </c>
      <c r="AR148" s="169" t="s">
        <v>245</v>
      </c>
      <c r="AT148" s="169" t="s">
        <v>241</v>
      </c>
      <c r="AU148" s="169" t="s">
        <v>78</v>
      </c>
      <c r="AY148" s="13" t="s">
        <v>239</v>
      </c>
      <c r="BE148" s="97">
        <f t="shared" si="19"/>
        <v>0</v>
      </c>
      <c r="BF148" s="97">
        <f t="shared" si="20"/>
        <v>0</v>
      </c>
      <c r="BG148" s="97">
        <f t="shared" si="21"/>
        <v>0</v>
      </c>
      <c r="BH148" s="97">
        <f t="shared" si="22"/>
        <v>0</v>
      </c>
      <c r="BI148" s="97">
        <f t="shared" si="23"/>
        <v>0</v>
      </c>
      <c r="BJ148" s="13" t="s">
        <v>83</v>
      </c>
      <c r="BK148" s="97">
        <f t="shared" si="24"/>
        <v>0</v>
      </c>
      <c r="BL148" s="13" t="s">
        <v>245</v>
      </c>
      <c r="BM148" s="169" t="s">
        <v>346</v>
      </c>
    </row>
    <row r="149" spans="2:65" s="1" customFormat="1" ht="16.5" customHeight="1" x14ac:dyDescent="0.2">
      <c r="B149" s="131"/>
      <c r="C149" s="158" t="s">
        <v>297</v>
      </c>
      <c r="D149" s="158" t="s">
        <v>241</v>
      </c>
      <c r="E149" s="159" t="s">
        <v>2855</v>
      </c>
      <c r="F149" s="160" t="s">
        <v>3119</v>
      </c>
      <c r="G149" s="161" t="s">
        <v>331</v>
      </c>
      <c r="H149" s="162">
        <v>5</v>
      </c>
      <c r="I149" s="163"/>
      <c r="J149" s="164">
        <f t="shared" si="15"/>
        <v>0</v>
      </c>
      <c r="K149" s="165"/>
      <c r="L149" s="30"/>
      <c r="M149" s="166" t="s">
        <v>1</v>
      </c>
      <c r="N149" s="130" t="s">
        <v>37</v>
      </c>
      <c r="P149" s="167">
        <f t="shared" si="16"/>
        <v>0</v>
      </c>
      <c r="Q149" s="167">
        <v>0</v>
      </c>
      <c r="R149" s="167">
        <f t="shared" si="17"/>
        <v>0</v>
      </c>
      <c r="S149" s="167">
        <v>0</v>
      </c>
      <c r="T149" s="168">
        <f t="shared" si="18"/>
        <v>0</v>
      </c>
      <c r="AR149" s="169" t="s">
        <v>245</v>
      </c>
      <c r="AT149" s="169" t="s">
        <v>241</v>
      </c>
      <c r="AU149" s="169" t="s">
        <v>78</v>
      </c>
      <c r="AY149" s="13" t="s">
        <v>239</v>
      </c>
      <c r="BE149" s="97">
        <f t="shared" si="19"/>
        <v>0</v>
      </c>
      <c r="BF149" s="97">
        <f t="shared" si="20"/>
        <v>0</v>
      </c>
      <c r="BG149" s="97">
        <f t="shared" si="21"/>
        <v>0</v>
      </c>
      <c r="BH149" s="97">
        <f t="shared" si="22"/>
        <v>0</v>
      </c>
      <c r="BI149" s="97">
        <f t="shared" si="23"/>
        <v>0</v>
      </c>
      <c r="BJ149" s="13" t="s">
        <v>83</v>
      </c>
      <c r="BK149" s="97">
        <f t="shared" si="24"/>
        <v>0</v>
      </c>
      <c r="BL149" s="13" t="s">
        <v>245</v>
      </c>
      <c r="BM149" s="169" t="s">
        <v>355</v>
      </c>
    </row>
    <row r="150" spans="2:65" s="1" customFormat="1" ht="16.5" customHeight="1" x14ac:dyDescent="0.2">
      <c r="B150" s="131"/>
      <c r="C150" s="158" t="s">
        <v>301</v>
      </c>
      <c r="D150" s="158" t="s">
        <v>241</v>
      </c>
      <c r="E150" s="159" t="s">
        <v>2873</v>
      </c>
      <c r="F150" s="160" t="s">
        <v>3120</v>
      </c>
      <c r="G150" s="161" t="s">
        <v>331</v>
      </c>
      <c r="H150" s="162">
        <v>14</v>
      </c>
      <c r="I150" s="163"/>
      <c r="J150" s="164">
        <f t="shared" si="15"/>
        <v>0</v>
      </c>
      <c r="K150" s="165"/>
      <c r="L150" s="30"/>
      <c r="M150" s="166" t="s">
        <v>1</v>
      </c>
      <c r="N150" s="130" t="s">
        <v>37</v>
      </c>
      <c r="P150" s="167">
        <f t="shared" si="16"/>
        <v>0</v>
      </c>
      <c r="Q150" s="167">
        <v>0</v>
      </c>
      <c r="R150" s="167">
        <f t="shared" si="17"/>
        <v>0</v>
      </c>
      <c r="S150" s="167">
        <v>0</v>
      </c>
      <c r="T150" s="168">
        <f t="shared" si="18"/>
        <v>0</v>
      </c>
      <c r="AR150" s="169" t="s">
        <v>245</v>
      </c>
      <c r="AT150" s="169" t="s">
        <v>241</v>
      </c>
      <c r="AU150" s="169" t="s">
        <v>78</v>
      </c>
      <c r="AY150" s="13" t="s">
        <v>239</v>
      </c>
      <c r="BE150" s="97">
        <f t="shared" si="19"/>
        <v>0</v>
      </c>
      <c r="BF150" s="97">
        <f t="shared" si="20"/>
        <v>0</v>
      </c>
      <c r="BG150" s="97">
        <f t="shared" si="21"/>
        <v>0</v>
      </c>
      <c r="BH150" s="97">
        <f t="shared" si="22"/>
        <v>0</v>
      </c>
      <c r="BI150" s="97">
        <f t="shared" si="23"/>
        <v>0</v>
      </c>
      <c r="BJ150" s="13" t="s">
        <v>83</v>
      </c>
      <c r="BK150" s="97">
        <f t="shared" si="24"/>
        <v>0</v>
      </c>
      <c r="BL150" s="13" t="s">
        <v>245</v>
      </c>
      <c r="BM150" s="169" t="s">
        <v>363</v>
      </c>
    </row>
    <row r="151" spans="2:65" s="1" customFormat="1" ht="16.5" customHeight="1" x14ac:dyDescent="0.2">
      <c r="B151" s="131"/>
      <c r="C151" s="158" t="s">
        <v>305</v>
      </c>
      <c r="D151" s="158" t="s">
        <v>241</v>
      </c>
      <c r="E151" s="159" t="s">
        <v>2875</v>
      </c>
      <c r="F151" s="160" t="s">
        <v>3172</v>
      </c>
      <c r="G151" s="161" t="s">
        <v>331</v>
      </c>
      <c r="H151" s="162">
        <v>5</v>
      </c>
      <c r="I151" s="163"/>
      <c r="J151" s="164">
        <f t="shared" si="15"/>
        <v>0</v>
      </c>
      <c r="K151" s="165"/>
      <c r="L151" s="30"/>
      <c r="M151" s="166" t="s">
        <v>1</v>
      </c>
      <c r="N151" s="130" t="s">
        <v>37</v>
      </c>
      <c r="P151" s="167">
        <f t="shared" si="16"/>
        <v>0</v>
      </c>
      <c r="Q151" s="167">
        <v>0</v>
      </c>
      <c r="R151" s="167">
        <f t="shared" si="17"/>
        <v>0</v>
      </c>
      <c r="S151" s="167">
        <v>0</v>
      </c>
      <c r="T151" s="168">
        <f t="shared" si="18"/>
        <v>0</v>
      </c>
      <c r="AR151" s="169" t="s">
        <v>245</v>
      </c>
      <c r="AT151" s="169" t="s">
        <v>241</v>
      </c>
      <c r="AU151" s="169" t="s">
        <v>78</v>
      </c>
      <c r="AY151" s="13" t="s">
        <v>239</v>
      </c>
      <c r="BE151" s="97">
        <f t="shared" si="19"/>
        <v>0</v>
      </c>
      <c r="BF151" s="97">
        <f t="shared" si="20"/>
        <v>0</v>
      </c>
      <c r="BG151" s="97">
        <f t="shared" si="21"/>
        <v>0</v>
      </c>
      <c r="BH151" s="97">
        <f t="shared" si="22"/>
        <v>0</v>
      </c>
      <c r="BI151" s="97">
        <f t="shared" si="23"/>
        <v>0</v>
      </c>
      <c r="BJ151" s="13" t="s">
        <v>83</v>
      </c>
      <c r="BK151" s="97">
        <f t="shared" si="24"/>
        <v>0</v>
      </c>
      <c r="BL151" s="13" t="s">
        <v>245</v>
      </c>
      <c r="BM151" s="169" t="s">
        <v>371</v>
      </c>
    </row>
    <row r="152" spans="2:65" s="1" customFormat="1" ht="16.5" customHeight="1" x14ac:dyDescent="0.2">
      <c r="B152" s="131"/>
      <c r="C152" s="158" t="s">
        <v>309</v>
      </c>
      <c r="D152" s="158" t="s">
        <v>241</v>
      </c>
      <c r="E152" s="159" t="s">
        <v>2877</v>
      </c>
      <c r="F152" s="160" t="s">
        <v>3190</v>
      </c>
      <c r="G152" s="161" t="s">
        <v>331</v>
      </c>
      <c r="H152" s="162">
        <v>3</v>
      </c>
      <c r="I152" s="163"/>
      <c r="J152" s="164">
        <f t="shared" si="15"/>
        <v>0</v>
      </c>
      <c r="K152" s="165"/>
      <c r="L152" s="30"/>
      <c r="M152" s="166" t="s">
        <v>1</v>
      </c>
      <c r="N152" s="130" t="s">
        <v>37</v>
      </c>
      <c r="P152" s="167">
        <f t="shared" si="16"/>
        <v>0</v>
      </c>
      <c r="Q152" s="167">
        <v>0</v>
      </c>
      <c r="R152" s="167">
        <f t="shared" si="17"/>
        <v>0</v>
      </c>
      <c r="S152" s="167">
        <v>0</v>
      </c>
      <c r="T152" s="168">
        <f t="shared" si="18"/>
        <v>0</v>
      </c>
      <c r="AR152" s="169" t="s">
        <v>245</v>
      </c>
      <c r="AT152" s="169" t="s">
        <v>241</v>
      </c>
      <c r="AU152" s="169" t="s">
        <v>78</v>
      </c>
      <c r="AY152" s="13" t="s">
        <v>239</v>
      </c>
      <c r="BE152" s="97">
        <f t="shared" si="19"/>
        <v>0</v>
      </c>
      <c r="BF152" s="97">
        <f t="shared" si="20"/>
        <v>0</v>
      </c>
      <c r="BG152" s="97">
        <f t="shared" si="21"/>
        <v>0</v>
      </c>
      <c r="BH152" s="97">
        <f t="shared" si="22"/>
        <v>0</v>
      </c>
      <c r="BI152" s="97">
        <f t="shared" si="23"/>
        <v>0</v>
      </c>
      <c r="BJ152" s="13" t="s">
        <v>83</v>
      </c>
      <c r="BK152" s="97">
        <f t="shared" si="24"/>
        <v>0</v>
      </c>
      <c r="BL152" s="13" t="s">
        <v>245</v>
      </c>
      <c r="BM152" s="169" t="s">
        <v>379</v>
      </c>
    </row>
    <row r="153" spans="2:65" s="1" customFormat="1" ht="16.5" customHeight="1" x14ac:dyDescent="0.2">
      <c r="B153" s="131"/>
      <c r="C153" s="158" t="s">
        <v>313</v>
      </c>
      <c r="D153" s="158" t="s">
        <v>241</v>
      </c>
      <c r="E153" s="159" t="s">
        <v>2879</v>
      </c>
      <c r="F153" s="160" t="s">
        <v>3122</v>
      </c>
      <c r="G153" s="161" t="s">
        <v>331</v>
      </c>
      <c r="H153" s="162">
        <v>9</v>
      </c>
      <c r="I153" s="163"/>
      <c r="J153" s="164">
        <f t="shared" si="15"/>
        <v>0</v>
      </c>
      <c r="K153" s="165"/>
      <c r="L153" s="30"/>
      <c r="M153" s="166" t="s">
        <v>1</v>
      </c>
      <c r="N153" s="130" t="s">
        <v>37</v>
      </c>
      <c r="P153" s="167">
        <f t="shared" si="16"/>
        <v>0</v>
      </c>
      <c r="Q153" s="167">
        <v>0</v>
      </c>
      <c r="R153" s="167">
        <f t="shared" si="17"/>
        <v>0</v>
      </c>
      <c r="S153" s="167">
        <v>0</v>
      </c>
      <c r="T153" s="168">
        <f t="shared" si="18"/>
        <v>0</v>
      </c>
      <c r="AR153" s="169" t="s">
        <v>245</v>
      </c>
      <c r="AT153" s="169" t="s">
        <v>241</v>
      </c>
      <c r="AU153" s="169" t="s">
        <v>78</v>
      </c>
      <c r="AY153" s="13" t="s">
        <v>239</v>
      </c>
      <c r="BE153" s="97">
        <f t="shared" si="19"/>
        <v>0</v>
      </c>
      <c r="BF153" s="97">
        <f t="shared" si="20"/>
        <v>0</v>
      </c>
      <c r="BG153" s="97">
        <f t="shared" si="21"/>
        <v>0</v>
      </c>
      <c r="BH153" s="97">
        <f t="shared" si="22"/>
        <v>0</v>
      </c>
      <c r="BI153" s="97">
        <f t="shared" si="23"/>
        <v>0</v>
      </c>
      <c r="BJ153" s="13" t="s">
        <v>83</v>
      </c>
      <c r="BK153" s="97">
        <f t="shared" si="24"/>
        <v>0</v>
      </c>
      <c r="BL153" s="13" t="s">
        <v>245</v>
      </c>
      <c r="BM153" s="169" t="s">
        <v>387</v>
      </c>
    </row>
    <row r="154" spans="2:65" s="1" customFormat="1" ht="24.2" customHeight="1" x14ac:dyDescent="0.2">
      <c r="B154" s="131"/>
      <c r="C154" s="170" t="s">
        <v>317</v>
      </c>
      <c r="D154" s="170" t="s">
        <v>275</v>
      </c>
      <c r="E154" s="171" t="s">
        <v>2889</v>
      </c>
      <c r="F154" s="172" t="s">
        <v>3173</v>
      </c>
      <c r="G154" s="173" t="s">
        <v>353</v>
      </c>
      <c r="H154" s="174">
        <v>1</v>
      </c>
      <c r="I154" s="175"/>
      <c r="J154" s="176">
        <f t="shared" si="15"/>
        <v>0</v>
      </c>
      <c r="K154" s="177"/>
      <c r="L154" s="178"/>
      <c r="M154" s="179" t="s">
        <v>1</v>
      </c>
      <c r="N154" s="180" t="s">
        <v>37</v>
      </c>
      <c r="P154" s="167">
        <f t="shared" si="16"/>
        <v>0</v>
      </c>
      <c r="Q154" s="167">
        <v>0</v>
      </c>
      <c r="R154" s="167">
        <f t="shared" si="17"/>
        <v>0</v>
      </c>
      <c r="S154" s="167">
        <v>0</v>
      </c>
      <c r="T154" s="168">
        <f t="shared" si="18"/>
        <v>0</v>
      </c>
      <c r="AR154" s="169" t="s">
        <v>270</v>
      </c>
      <c r="AT154" s="169" t="s">
        <v>275</v>
      </c>
      <c r="AU154" s="169" t="s">
        <v>78</v>
      </c>
      <c r="AY154" s="13" t="s">
        <v>239</v>
      </c>
      <c r="BE154" s="97">
        <f t="shared" si="19"/>
        <v>0</v>
      </c>
      <c r="BF154" s="97">
        <f t="shared" si="20"/>
        <v>0</v>
      </c>
      <c r="BG154" s="97">
        <f t="shared" si="21"/>
        <v>0</v>
      </c>
      <c r="BH154" s="97">
        <f t="shared" si="22"/>
        <v>0</v>
      </c>
      <c r="BI154" s="97">
        <f t="shared" si="23"/>
        <v>0</v>
      </c>
      <c r="BJ154" s="13" t="s">
        <v>83</v>
      </c>
      <c r="BK154" s="97">
        <f t="shared" si="24"/>
        <v>0</v>
      </c>
      <c r="BL154" s="13" t="s">
        <v>245</v>
      </c>
      <c r="BM154" s="169" t="s">
        <v>395</v>
      </c>
    </row>
    <row r="155" spans="2:65" s="1" customFormat="1" ht="24.2" customHeight="1" x14ac:dyDescent="0.2">
      <c r="B155" s="131"/>
      <c r="C155" s="170" t="s">
        <v>7</v>
      </c>
      <c r="D155" s="170" t="s">
        <v>275</v>
      </c>
      <c r="E155" s="171" t="s">
        <v>2893</v>
      </c>
      <c r="F155" s="172" t="s">
        <v>3207</v>
      </c>
      <c r="G155" s="173" t="s">
        <v>353</v>
      </c>
      <c r="H155" s="174">
        <v>1</v>
      </c>
      <c r="I155" s="175"/>
      <c r="J155" s="176">
        <f t="shared" si="15"/>
        <v>0</v>
      </c>
      <c r="K155" s="177"/>
      <c r="L155" s="178"/>
      <c r="M155" s="179" t="s">
        <v>1</v>
      </c>
      <c r="N155" s="180" t="s">
        <v>37</v>
      </c>
      <c r="P155" s="167">
        <f t="shared" si="16"/>
        <v>0</v>
      </c>
      <c r="Q155" s="167">
        <v>0</v>
      </c>
      <c r="R155" s="167">
        <f t="shared" si="17"/>
        <v>0</v>
      </c>
      <c r="S155" s="167">
        <v>0</v>
      </c>
      <c r="T155" s="168">
        <f t="shared" si="18"/>
        <v>0</v>
      </c>
      <c r="AR155" s="169" t="s">
        <v>270</v>
      </c>
      <c r="AT155" s="169" t="s">
        <v>275</v>
      </c>
      <c r="AU155" s="169" t="s">
        <v>78</v>
      </c>
      <c r="AY155" s="13" t="s">
        <v>239</v>
      </c>
      <c r="BE155" s="97">
        <f t="shared" si="19"/>
        <v>0</v>
      </c>
      <c r="BF155" s="97">
        <f t="shared" si="20"/>
        <v>0</v>
      </c>
      <c r="BG155" s="97">
        <f t="shared" si="21"/>
        <v>0</v>
      </c>
      <c r="BH155" s="97">
        <f t="shared" si="22"/>
        <v>0</v>
      </c>
      <c r="BI155" s="97">
        <f t="shared" si="23"/>
        <v>0</v>
      </c>
      <c r="BJ155" s="13" t="s">
        <v>83</v>
      </c>
      <c r="BK155" s="97">
        <f t="shared" si="24"/>
        <v>0</v>
      </c>
      <c r="BL155" s="13" t="s">
        <v>245</v>
      </c>
      <c r="BM155" s="169" t="s">
        <v>403</v>
      </c>
    </row>
    <row r="156" spans="2:65" s="1" customFormat="1" ht="24.2" customHeight="1" x14ac:dyDescent="0.2">
      <c r="B156" s="131"/>
      <c r="C156" s="170" t="s">
        <v>324</v>
      </c>
      <c r="D156" s="170" t="s">
        <v>275</v>
      </c>
      <c r="E156" s="171" t="s">
        <v>2897</v>
      </c>
      <c r="F156" s="172" t="s">
        <v>3175</v>
      </c>
      <c r="G156" s="173" t="s">
        <v>353</v>
      </c>
      <c r="H156" s="174">
        <v>1</v>
      </c>
      <c r="I156" s="175"/>
      <c r="J156" s="176">
        <f t="shared" si="15"/>
        <v>0</v>
      </c>
      <c r="K156" s="177"/>
      <c r="L156" s="178"/>
      <c r="M156" s="179" t="s">
        <v>1</v>
      </c>
      <c r="N156" s="180" t="s">
        <v>37</v>
      </c>
      <c r="P156" s="167">
        <f t="shared" si="16"/>
        <v>0</v>
      </c>
      <c r="Q156" s="167">
        <v>0</v>
      </c>
      <c r="R156" s="167">
        <f t="shared" si="17"/>
        <v>0</v>
      </c>
      <c r="S156" s="167">
        <v>0</v>
      </c>
      <c r="T156" s="168">
        <f t="shared" si="18"/>
        <v>0</v>
      </c>
      <c r="AR156" s="169" t="s">
        <v>270</v>
      </c>
      <c r="AT156" s="169" t="s">
        <v>275</v>
      </c>
      <c r="AU156" s="169" t="s">
        <v>78</v>
      </c>
      <c r="AY156" s="13" t="s">
        <v>239</v>
      </c>
      <c r="BE156" s="97">
        <f t="shared" si="19"/>
        <v>0</v>
      </c>
      <c r="BF156" s="97">
        <f t="shared" si="20"/>
        <v>0</v>
      </c>
      <c r="BG156" s="97">
        <f t="shared" si="21"/>
        <v>0</v>
      </c>
      <c r="BH156" s="97">
        <f t="shared" si="22"/>
        <v>0</v>
      </c>
      <c r="BI156" s="97">
        <f t="shared" si="23"/>
        <v>0</v>
      </c>
      <c r="BJ156" s="13" t="s">
        <v>83</v>
      </c>
      <c r="BK156" s="97">
        <f t="shared" si="24"/>
        <v>0</v>
      </c>
      <c r="BL156" s="13" t="s">
        <v>245</v>
      </c>
      <c r="BM156" s="169" t="s">
        <v>411</v>
      </c>
    </row>
    <row r="157" spans="2:65" s="1" customFormat="1" ht="16.5" customHeight="1" x14ac:dyDescent="0.2">
      <c r="B157" s="131"/>
      <c r="C157" s="158" t="s">
        <v>328</v>
      </c>
      <c r="D157" s="158" t="s">
        <v>241</v>
      </c>
      <c r="E157" s="159" t="s">
        <v>2889</v>
      </c>
      <c r="F157" s="160" t="s">
        <v>3130</v>
      </c>
      <c r="G157" s="161" t="s">
        <v>353</v>
      </c>
      <c r="H157" s="162">
        <v>3</v>
      </c>
      <c r="I157" s="163"/>
      <c r="J157" s="164">
        <f t="shared" si="15"/>
        <v>0</v>
      </c>
      <c r="K157" s="165"/>
      <c r="L157" s="30"/>
      <c r="M157" s="166" t="s">
        <v>1</v>
      </c>
      <c r="N157" s="130" t="s">
        <v>37</v>
      </c>
      <c r="P157" s="167">
        <f t="shared" si="16"/>
        <v>0</v>
      </c>
      <c r="Q157" s="167">
        <v>0</v>
      </c>
      <c r="R157" s="167">
        <f t="shared" si="17"/>
        <v>0</v>
      </c>
      <c r="S157" s="167">
        <v>0</v>
      </c>
      <c r="T157" s="168">
        <f t="shared" si="18"/>
        <v>0</v>
      </c>
      <c r="AR157" s="169" t="s">
        <v>245</v>
      </c>
      <c r="AT157" s="169" t="s">
        <v>241</v>
      </c>
      <c r="AU157" s="169" t="s">
        <v>78</v>
      </c>
      <c r="AY157" s="13" t="s">
        <v>239</v>
      </c>
      <c r="BE157" s="97">
        <f t="shared" si="19"/>
        <v>0</v>
      </c>
      <c r="BF157" s="97">
        <f t="shared" si="20"/>
        <v>0</v>
      </c>
      <c r="BG157" s="97">
        <f t="shared" si="21"/>
        <v>0</v>
      </c>
      <c r="BH157" s="97">
        <f t="shared" si="22"/>
        <v>0</v>
      </c>
      <c r="BI157" s="97">
        <f t="shared" si="23"/>
        <v>0</v>
      </c>
      <c r="BJ157" s="13" t="s">
        <v>83</v>
      </c>
      <c r="BK157" s="97">
        <f t="shared" si="24"/>
        <v>0</v>
      </c>
      <c r="BL157" s="13" t="s">
        <v>245</v>
      </c>
      <c r="BM157" s="169" t="s">
        <v>419</v>
      </c>
    </row>
    <row r="158" spans="2:65" s="1" customFormat="1" ht="21.75" customHeight="1" x14ac:dyDescent="0.2">
      <c r="B158" s="131"/>
      <c r="C158" s="170" t="s">
        <v>333</v>
      </c>
      <c r="D158" s="170" t="s">
        <v>275</v>
      </c>
      <c r="E158" s="171" t="s">
        <v>2901</v>
      </c>
      <c r="F158" s="172" t="s">
        <v>3131</v>
      </c>
      <c r="G158" s="173" t="s">
        <v>353</v>
      </c>
      <c r="H158" s="174">
        <v>5</v>
      </c>
      <c r="I158" s="175"/>
      <c r="J158" s="176">
        <f t="shared" si="15"/>
        <v>0</v>
      </c>
      <c r="K158" s="177"/>
      <c r="L158" s="178"/>
      <c r="M158" s="179" t="s">
        <v>1</v>
      </c>
      <c r="N158" s="180" t="s">
        <v>37</v>
      </c>
      <c r="P158" s="167">
        <f t="shared" si="16"/>
        <v>0</v>
      </c>
      <c r="Q158" s="167">
        <v>0</v>
      </c>
      <c r="R158" s="167">
        <f t="shared" si="17"/>
        <v>0</v>
      </c>
      <c r="S158" s="167">
        <v>0</v>
      </c>
      <c r="T158" s="168">
        <f t="shared" si="18"/>
        <v>0</v>
      </c>
      <c r="AR158" s="169" t="s">
        <v>270</v>
      </c>
      <c r="AT158" s="169" t="s">
        <v>275</v>
      </c>
      <c r="AU158" s="169" t="s">
        <v>78</v>
      </c>
      <c r="AY158" s="13" t="s">
        <v>239</v>
      </c>
      <c r="BE158" s="97">
        <f t="shared" si="19"/>
        <v>0</v>
      </c>
      <c r="BF158" s="97">
        <f t="shared" si="20"/>
        <v>0</v>
      </c>
      <c r="BG158" s="97">
        <f t="shared" si="21"/>
        <v>0</v>
      </c>
      <c r="BH158" s="97">
        <f t="shared" si="22"/>
        <v>0</v>
      </c>
      <c r="BI158" s="97">
        <f t="shared" si="23"/>
        <v>0</v>
      </c>
      <c r="BJ158" s="13" t="s">
        <v>83</v>
      </c>
      <c r="BK158" s="97">
        <f t="shared" si="24"/>
        <v>0</v>
      </c>
      <c r="BL158" s="13" t="s">
        <v>245</v>
      </c>
      <c r="BM158" s="169" t="s">
        <v>427</v>
      </c>
    </row>
    <row r="159" spans="2:65" s="1" customFormat="1" ht="21.75" customHeight="1" x14ac:dyDescent="0.2">
      <c r="B159" s="131"/>
      <c r="C159" s="170" t="s">
        <v>338</v>
      </c>
      <c r="D159" s="170" t="s">
        <v>275</v>
      </c>
      <c r="E159" s="171" t="s">
        <v>2905</v>
      </c>
      <c r="F159" s="172" t="s">
        <v>3192</v>
      </c>
      <c r="G159" s="173" t="s">
        <v>353</v>
      </c>
      <c r="H159" s="174">
        <v>2</v>
      </c>
      <c r="I159" s="175"/>
      <c r="J159" s="176">
        <f t="shared" si="15"/>
        <v>0</v>
      </c>
      <c r="K159" s="177"/>
      <c r="L159" s="178"/>
      <c r="M159" s="179" t="s">
        <v>1</v>
      </c>
      <c r="N159" s="180" t="s">
        <v>37</v>
      </c>
      <c r="P159" s="167">
        <f t="shared" si="16"/>
        <v>0</v>
      </c>
      <c r="Q159" s="167">
        <v>0</v>
      </c>
      <c r="R159" s="167">
        <f t="shared" si="17"/>
        <v>0</v>
      </c>
      <c r="S159" s="167">
        <v>0</v>
      </c>
      <c r="T159" s="168">
        <f t="shared" si="18"/>
        <v>0</v>
      </c>
      <c r="AR159" s="169" t="s">
        <v>270</v>
      </c>
      <c r="AT159" s="169" t="s">
        <v>275</v>
      </c>
      <c r="AU159" s="169" t="s">
        <v>78</v>
      </c>
      <c r="AY159" s="13" t="s">
        <v>239</v>
      </c>
      <c r="BE159" s="97">
        <f t="shared" si="19"/>
        <v>0</v>
      </c>
      <c r="BF159" s="97">
        <f t="shared" si="20"/>
        <v>0</v>
      </c>
      <c r="BG159" s="97">
        <f t="shared" si="21"/>
        <v>0</v>
      </c>
      <c r="BH159" s="97">
        <f t="shared" si="22"/>
        <v>0</v>
      </c>
      <c r="BI159" s="97">
        <f t="shared" si="23"/>
        <v>0</v>
      </c>
      <c r="BJ159" s="13" t="s">
        <v>83</v>
      </c>
      <c r="BK159" s="97">
        <f t="shared" si="24"/>
        <v>0</v>
      </c>
      <c r="BL159" s="13" t="s">
        <v>245</v>
      </c>
      <c r="BM159" s="169" t="s">
        <v>435</v>
      </c>
    </row>
    <row r="160" spans="2:65" s="1" customFormat="1" ht="24.2" customHeight="1" x14ac:dyDescent="0.2">
      <c r="B160" s="131"/>
      <c r="C160" s="158" t="s">
        <v>342</v>
      </c>
      <c r="D160" s="158" t="s">
        <v>241</v>
      </c>
      <c r="E160" s="159" t="s">
        <v>3133</v>
      </c>
      <c r="F160" s="160" t="s">
        <v>3134</v>
      </c>
      <c r="G160" s="161" t="s">
        <v>3070</v>
      </c>
      <c r="H160" s="162">
        <v>5</v>
      </c>
      <c r="I160" s="163"/>
      <c r="J160" s="164">
        <f t="shared" si="15"/>
        <v>0</v>
      </c>
      <c r="K160" s="165"/>
      <c r="L160" s="30"/>
      <c r="M160" s="166" t="s">
        <v>1</v>
      </c>
      <c r="N160" s="130" t="s">
        <v>37</v>
      </c>
      <c r="P160" s="167">
        <f t="shared" si="16"/>
        <v>0</v>
      </c>
      <c r="Q160" s="167">
        <v>0</v>
      </c>
      <c r="R160" s="167">
        <f t="shared" si="17"/>
        <v>0</v>
      </c>
      <c r="S160" s="167">
        <v>0</v>
      </c>
      <c r="T160" s="168">
        <f t="shared" si="18"/>
        <v>0</v>
      </c>
      <c r="AR160" s="169" t="s">
        <v>245</v>
      </c>
      <c r="AT160" s="169" t="s">
        <v>241</v>
      </c>
      <c r="AU160" s="169" t="s">
        <v>78</v>
      </c>
      <c r="AY160" s="13" t="s">
        <v>239</v>
      </c>
      <c r="BE160" s="97">
        <f t="shared" si="19"/>
        <v>0</v>
      </c>
      <c r="BF160" s="97">
        <f t="shared" si="20"/>
        <v>0</v>
      </c>
      <c r="BG160" s="97">
        <f t="shared" si="21"/>
        <v>0</v>
      </c>
      <c r="BH160" s="97">
        <f t="shared" si="22"/>
        <v>0</v>
      </c>
      <c r="BI160" s="97">
        <f t="shared" si="23"/>
        <v>0</v>
      </c>
      <c r="BJ160" s="13" t="s">
        <v>83</v>
      </c>
      <c r="BK160" s="97">
        <f t="shared" si="24"/>
        <v>0</v>
      </c>
      <c r="BL160" s="13" t="s">
        <v>245</v>
      </c>
      <c r="BM160" s="169" t="s">
        <v>443</v>
      </c>
    </row>
    <row r="161" spans="2:65" s="1" customFormat="1" ht="24.2" customHeight="1" x14ac:dyDescent="0.2">
      <c r="B161" s="131"/>
      <c r="C161" s="158" t="s">
        <v>346</v>
      </c>
      <c r="D161" s="158" t="s">
        <v>241</v>
      </c>
      <c r="E161" s="159" t="s">
        <v>3193</v>
      </c>
      <c r="F161" s="160" t="s">
        <v>3194</v>
      </c>
      <c r="G161" s="161" t="s">
        <v>3070</v>
      </c>
      <c r="H161" s="162">
        <v>2</v>
      </c>
      <c r="I161" s="163"/>
      <c r="J161" s="164">
        <f t="shared" si="15"/>
        <v>0</v>
      </c>
      <c r="K161" s="165"/>
      <c r="L161" s="30"/>
      <c r="M161" s="166" t="s">
        <v>1</v>
      </c>
      <c r="N161" s="130" t="s">
        <v>37</v>
      </c>
      <c r="P161" s="167">
        <f t="shared" si="16"/>
        <v>0</v>
      </c>
      <c r="Q161" s="167">
        <v>0</v>
      </c>
      <c r="R161" s="167">
        <f t="shared" si="17"/>
        <v>0</v>
      </c>
      <c r="S161" s="167">
        <v>0</v>
      </c>
      <c r="T161" s="168">
        <f t="shared" si="18"/>
        <v>0</v>
      </c>
      <c r="AR161" s="169" t="s">
        <v>245</v>
      </c>
      <c r="AT161" s="169" t="s">
        <v>241</v>
      </c>
      <c r="AU161" s="169" t="s">
        <v>78</v>
      </c>
      <c r="AY161" s="13" t="s">
        <v>239</v>
      </c>
      <c r="BE161" s="97">
        <f t="shared" si="19"/>
        <v>0</v>
      </c>
      <c r="BF161" s="97">
        <f t="shared" si="20"/>
        <v>0</v>
      </c>
      <c r="BG161" s="97">
        <f t="shared" si="21"/>
        <v>0</v>
      </c>
      <c r="BH161" s="97">
        <f t="shared" si="22"/>
        <v>0</v>
      </c>
      <c r="BI161" s="97">
        <f t="shared" si="23"/>
        <v>0</v>
      </c>
      <c r="BJ161" s="13" t="s">
        <v>83</v>
      </c>
      <c r="BK161" s="97">
        <f t="shared" si="24"/>
        <v>0</v>
      </c>
      <c r="BL161" s="13" t="s">
        <v>245</v>
      </c>
      <c r="BM161" s="169" t="s">
        <v>451</v>
      </c>
    </row>
    <row r="162" spans="2:65" s="1" customFormat="1" ht="16.5" customHeight="1" x14ac:dyDescent="0.2">
      <c r="B162" s="131"/>
      <c r="C162" s="170" t="s">
        <v>350</v>
      </c>
      <c r="D162" s="170" t="s">
        <v>275</v>
      </c>
      <c r="E162" s="171" t="s">
        <v>2954</v>
      </c>
      <c r="F162" s="172" t="s">
        <v>3137</v>
      </c>
      <c r="G162" s="173" t="s">
        <v>353</v>
      </c>
      <c r="H162" s="174">
        <v>5</v>
      </c>
      <c r="I162" s="175"/>
      <c r="J162" s="176">
        <f t="shared" si="15"/>
        <v>0</v>
      </c>
      <c r="K162" s="177"/>
      <c r="L162" s="178"/>
      <c r="M162" s="179" t="s">
        <v>1</v>
      </c>
      <c r="N162" s="180" t="s">
        <v>37</v>
      </c>
      <c r="P162" s="167">
        <f t="shared" si="16"/>
        <v>0</v>
      </c>
      <c r="Q162" s="167">
        <v>0</v>
      </c>
      <c r="R162" s="167">
        <f t="shared" si="17"/>
        <v>0</v>
      </c>
      <c r="S162" s="167">
        <v>0</v>
      </c>
      <c r="T162" s="168">
        <f t="shared" si="18"/>
        <v>0</v>
      </c>
      <c r="AR162" s="169" t="s">
        <v>270</v>
      </c>
      <c r="AT162" s="169" t="s">
        <v>275</v>
      </c>
      <c r="AU162" s="169" t="s">
        <v>78</v>
      </c>
      <c r="AY162" s="13" t="s">
        <v>239</v>
      </c>
      <c r="BE162" s="97">
        <f t="shared" si="19"/>
        <v>0</v>
      </c>
      <c r="BF162" s="97">
        <f t="shared" si="20"/>
        <v>0</v>
      </c>
      <c r="BG162" s="97">
        <f t="shared" si="21"/>
        <v>0</v>
      </c>
      <c r="BH162" s="97">
        <f t="shared" si="22"/>
        <v>0</v>
      </c>
      <c r="BI162" s="97">
        <f t="shared" si="23"/>
        <v>0</v>
      </c>
      <c r="BJ162" s="13" t="s">
        <v>83</v>
      </c>
      <c r="BK162" s="97">
        <f t="shared" si="24"/>
        <v>0</v>
      </c>
      <c r="BL162" s="13" t="s">
        <v>245</v>
      </c>
      <c r="BM162" s="169" t="s">
        <v>459</v>
      </c>
    </row>
    <row r="163" spans="2:65" s="1" customFormat="1" ht="21.75" customHeight="1" x14ac:dyDescent="0.2">
      <c r="B163" s="131"/>
      <c r="C163" s="158" t="s">
        <v>355</v>
      </c>
      <c r="D163" s="158" t="s">
        <v>241</v>
      </c>
      <c r="E163" s="159" t="s">
        <v>3138</v>
      </c>
      <c r="F163" s="160" t="s">
        <v>3139</v>
      </c>
      <c r="G163" s="161" t="s">
        <v>3070</v>
      </c>
      <c r="H163" s="162">
        <v>5</v>
      </c>
      <c r="I163" s="163"/>
      <c r="J163" s="164">
        <f t="shared" si="15"/>
        <v>0</v>
      </c>
      <c r="K163" s="165"/>
      <c r="L163" s="30"/>
      <c r="M163" s="166" t="s">
        <v>1</v>
      </c>
      <c r="N163" s="130" t="s">
        <v>37</v>
      </c>
      <c r="P163" s="167">
        <f t="shared" si="16"/>
        <v>0</v>
      </c>
      <c r="Q163" s="167">
        <v>0</v>
      </c>
      <c r="R163" s="167">
        <f t="shared" si="17"/>
        <v>0</v>
      </c>
      <c r="S163" s="167">
        <v>0</v>
      </c>
      <c r="T163" s="168">
        <f t="shared" si="18"/>
        <v>0</v>
      </c>
      <c r="AR163" s="169" t="s">
        <v>245</v>
      </c>
      <c r="AT163" s="169" t="s">
        <v>241</v>
      </c>
      <c r="AU163" s="169" t="s">
        <v>78</v>
      </c>
      <c r="AY163" s="13" t="s">
        <v>239</v>
      </c>
      <c r="BE163" s="97">
        <f t="shared" si="19"/>
        <v>0</v>
      </c>
      <c r="BF163" s="97">
        <f t="shared" si="20"/>
        <v>0</v>
      </c>
      <c r="BG163" s="97">
        <f t="shared" si="21"/>
        <v>0</v>
      </c>
      <c r="BH163" s="97">
        <f t="shared" si="22"/>
        <v>0</v>
      </c>
      <c r="BI163" s="97">
        <f t="shared" si="23"/>
        <v>0</v>
      </c>
      <c r="BJ163" s="13" t="s">
        <v>83</v>
      </c>
      <c r="BK163" s="97">
        <f t="shared" si="24"/>
        <v>0</v>
      </c>
      <c r="BL163" s="13" t="s">
        <v>245</v>
      </c>
      <c r="BM163" s="169" t="s">
        <v>467</v>
      </c>
    </row>
    <row r="164" spans="2:65" s="1" customFormat="1" ht="16.5" customHeight="1" x14ac:dyDescent="0.2">
      <c r="B164" s="131"/>
      <c r="C164" s="170" t="s">
        <v>359</v>
      </c>
      <c r="D164" s="170" t="s">
        <v>275</v>
      </c>
      <c r="E164" s="171" t="s">
        <v>2958</v>
      </c>
      <c r="F164" s="172" t="s">
        <v>3195</v>
      </c>
      <c r="G164" s="173" t="s">
        <v>353</v>
      </c>
      <c r="H164" s="174">
        <v>1</v>
      </c>
      <c r="I164" s="175"/>
      <c r="J164" s="176">
        <f t="shared" si="15"/>
        <v>0</v>
      </c>
      <c r="K164" s="177"/>
      <c r="L164" s="178"/>
      <c r="M164" s="179" t="s">
        <v>1</v>
      </c>
      <c r="N164" s="180" t="s">
        <v>37</v>
      </c>
      <c r="P164" s="167">
        <f t="shared" si="16"/>
        <v>0</v>
      </c>
      <c r="Q164" s="167">
        <v>0</v>
      </c>
      <c r="R164" s="167">
        <f t="shared" si="17"/>
        <v>0</v>
      </c>
      <c r="S164" s="167">
        <v>0</v>
      </c>
      <c r="T164" s="168">
        <f t="shared" si="18"/>
        <v>0</v>
      </c>
      <c r="AR164" s="169" t="s">
        <v>270</v>
      </c>
      <c r="AT164" s="169" t="s">
        <v>275</v>
      </c>
      <c r="AU164" s="169" t="s">
        <v>78</v>
      </c>
      <c r="AY164" s="13" t="s">
        <v>239</v>
      </c>
      <c r="BE164" s="97">
        <f t="shared" si="19"/>
        <v>0</v>
      </c>
      <c r="BF164" s="97">
        <f t="shared" si="20"/>
        <v>0</v>
      </c>
      <c r="BG164" s="97">
        <f t="shared" si="21"/>
        <v>0</v>
      </c>
      <c r="BH164" s="97">
        <f t="shared" si="22"/>
        <v>0</v>
      </c>
      <c r="BI164" s="97">
        <f t="shared" si="23"/>
        <v>0</v>
      </c>
      <c r="BJ164" s="13" t="s">
        <v>83</v>
      </c>
      <c r="BK164" s="97">
        <f t="shared" si="24"/>
        <v>0</v>
      </c>
      <c r="BL164" s="13" t="s">
        <v>245</v>
      </c>
      <c r="BM164" s="169" t="s">
        <v>475</v>
      </c>
    </row>
    <row r="165" spans="2:65" s="1" customFormat="1" ht="16.5" customHeight="1" x14ac:dyDescent="0.2">
      <c r="B165" s="131"/>
      <c r="C165" s="158" t="s">
        <v>363</v>
      </c>
      <c r="D165" s="158" t="s">
        <v>241</v>
      </c>
      <c r="E165" s="159" t="s">
        <v>3196</v>
      </c>
      <c r="F165" s="160" t="s">
        <v>3197</v>
      </c>
      <c r="G165" s="161" t="s">
        <v>3070</v>
      </c>
      <c r="H165" s="162">
        <v>1</v>
      </c>
      <c r="I165" s="163"/>
      <c r="J165" s="164">
        <f t="shared" si="15"/>
        <v>0</v>
      </c>
      <c r="K165" s="165"/>
      <c r="L165" s="30"/>
      <c r="M165" s="166" t="s">
        <v>1</v>
      </c>
      <c r="N165" s="130" t="s">
        <v>37</v>
      </c>
      <c r="P165" s="167">
        <f t="shared" si="16"/>
        <v>0</v>
      </c>
      <c r="Q165" s="167">
        <v>0</v>
      </c>
      <c r="R165" s="167">
        <f t="shared" si="17"/>
        <v>0</v>
      </c>
      <c r="S165" s="167">
        <v>0</v>
      </c>
      <c r="T165" s="168">
        <f t="shared" si="18"/>
        <v>0</v>
      </c>
      <c r="AR165" s="169" t="s">
        <v>245</v>
      </c>
      <c r="AT165" s="169" t="s">
        <v>241</v>
      </c>
      <c r="AU165" s="169" t="s">
        <v>78</v>
      </c>
      <c r="AY165" s="13" t="s">
        <v>239</v>
      </c>
      <c r="BE165" s="97">
        <f t="shared" si="19"/>
        <v>0</v>
      </c>
      <c r="BF165" s="97">
        <f t="shared" si="20"/>
        <v>0</v>
      </c>
      <c r="BG165" s="97">
        <f t="shared" si="21"/>
        <v>0</v>
      </c>
      <c r="BH165" s="97">
        <f t="shared" si="22"/>
        <v>0</v>
      </c>
      <c r="BI165" s="97">
        <f t="shared" si="23"/>
        <v>0</v>
      </c>
      <c r="BJ165" s="13" t="s">
        <v>83</v>
      </c>
      <c r="BK165" s="97">
        <f t="shared" si="24"/>
        <v>0</v>
      </c>
      <c r="BL165" s="13" t="s">
        <v>245</v>
      </c>
      <c r="BM165" s="169" t="s">
        <v>483</v>
      </c>
    </row>
    <row r="166" spans="2:65" s="1" customFormat="1" ht="16.5" customHeight="1" x14ac:dyDescent="0.2">
      <c r="B166" s="131"/>
      <c r="C166" s="158" t="s">
        <v>367</v>
      </c>
      <c r="D166" s="158" t="s">
        <v>241</v>
      </c>
      <c r="E166" s="159" t="s">
        <v>3074</v>
      </c>
      <c r="F166" s="160" t="s">
        <v>3075</v>
      </c>
      <c r="G166" s="161" t="s">
        <v>353</v>
      </c>
      <c r="H166" s="162">
        <v>60</v>
      </c>
      <c r="I166" s="163"/>
      <c r="J166" s="164">
        <f t="shared" si="15"/>
        <v>0</v>
      </c>
      <c r="K166" s="165"/>
      <c r="L166" s="30"/>
      <c r="M166" s="166" t="s">
        <v>1</v>
      </c>
      <c r="N166" s="130" t="s">
        <v>37</v>
      </c>
      <c r="P166" s="167">
        <f t="shared" si="16"/>
        <v>0</v>
      </c>
      <c r="Q166" s="167">
        <v>0</v>
      </c>
      <c r="R166" s="167">
        <f t="shared" si="17"/>
        <v>0</v>
      </c>
      <c r="S166" s="167">
        <v>0</v>
      </c>
      <c r="T166" s="168">
        <f t="shared" si="18"/>
        <v>0</v>
      </c>
      <c r="AR166" s="169" t="s">
        <v>245</v>
      </c>
      <c r="AT166" s="169" t="s">
        <v>241</v>
      </c>
      <c r="AU166" s="169" t="s">
        <v>78</v>
      </c>
      <c r="AY166" s="13" t="s">
        <v>239</v>
      </c>
      <c r="BE166" s="97">
        <f t="shared" si="19"/>
        <v>0</v>
      </c>
      <c r="BF166" s="97">
        <f t="shared" si="20"/>
        <v>0</v>
      </c>
      <c r="BG166" s="97">
        <f t="shared" si="21"/>
        <v>0</v>
      </c>
      <c r="BH166" s="97">
        <f t="shared" si="22"/>
        <v>0</v>
      </c>
      <c r="BI166" s="97">
        <f t="shared" si="23"/>
        <v>0</v>
      </c>
      <c r="BJ166" s="13" t="s">
        <v>83</v>
      </c>
      <c r="BK166" s="97">
        <f t="shared" si="24"/>
        <v>0</v>
      </c>
      <c r="BL166" s="13" t="s">
        <v>245</v>
      </c>
      <c r="BM166" s="169" t="s">
        <v>491</v>
      </c>
    </row>
    <row r="167" spans="2:65" s="1" customFormat="1" ht="16.5" customHeight="1" x14ac:dyDescent="0.2">
      <c r="B167" s="131"/>
      <c r="C167" s="158" t="s">
        <v>371</v>
      </c>
      <c r="D167" s="158" t="s">
        <v>241</v>
      </c>
      <c r="E167" s="159" t="s">
        <v>3076</v>
      </c>
      <c r="F167" s="160" t="s">
        <v>3077</v>
      </c>
      <c r="G167" s="161" t="s">
        <v>3070</v>
      </c>
      <c r="H167" s="162">
        <v>1</v>
      </c>
      <c r="I167" s="163"/>
      <c r="J167" s="164">
        <f t="shared" si="15"/>
        <v>0</v>
      </c>
      <c r="K167" s="165"/>
      <c r="L167" s="30"/>
      <c r="M167" s="166" t="s">
        <v>1</v>
      </c>
      <c r="N167" s="130" t="s">
        <v>37</v>
      </c>
      <c r="P167" s="167">
        <f t="shared" si="16"/>
        <v>0</v>
      </c>
      <c r="Q167" s="167">
        <v>0</v>
      </c>
      <c r="R167" s="167">
        <f t="shared" si="17"/>
        <v>0</v>
      </c>
      <c r="S167" s="167">
        <v>0</v>
      </c>
      <c r="T167" s="168">
        <f t="shared" si="18"/>
        <v>0</v>
      </c>
      <c r="AR167" s="169" t="s">
        <v>245</v>
      </c>
      <c r="AT167" s="169" t="s">
        <v>241</v>
      </c>
      <c r="AU167" s="169" t="s">
        <v>78</v>
      </c>
      <c r="AY167" s="13" t="s">
        <v>239</v>
      </c>
      <c r="BE167" s="97">
        <f t="shared" si="19"/>
        <v>0</v>
      </c>
      <c r="BF167" s="97">
        <f t="shared" si="20"/>
        <v>0</v>
      </c>
      <c r="BG167" s="97">
        <f t="shared" si="21"/>
        <v>0</v>
      </c>
      <c r="BH167" s="97">
        <f t="shared" si="22"/>
        <v>0</v>
      </c>
      <c r="BI167" s="97">
        <f t="shared" si="23"/>
        <v>0</v>
      </c>
      <c r="BJ167" s="13" t="s">
        <v>83</v>
      </c>
      <c r="BK167" s="97">
        <f t="shared" si="24"/>
        <v>0</v>
      </c>
      <c r="BL167" s="13" t="s">
        <v>245</v>
      </c>
      <c r="BM167" s="169" t="s">
        <v>499</v>
      </c>
    </row>
    <row r="168" spans="2:65" s="1" customFormat="1" ht="16.5" customHeight="1" x14ac:dyDescent="0.2">
      <c r="B168" s="131"/>
      <c r="C168" s="170" t="s">
        <v>375</v>
      </c>
      <c r="D168" s="170" t="s">
        <v>275</v>
      </c>
      <c r="E168" s="171" t="s">
        <v>2960</v>
      </c>
      <c r="F168" s="172" t="s">
        <v>3198</v>
      </c>
      <c r="G168" s="173" t="s">
        <v>353</v>
      </c>
      <c r="H168" s="174">
        <v>1</v>
      </c>
      <c r="I168" s="175"/>
      <c r="J168" s="176">
        <f t="shared" si="15"/>
        <v>0</v>
      </c>
      <c r="K168" s="177"/>
      <c r="L168" s="178"/>
      <c r="M168" s="179" t="s">
        <v>1</v>
      </c>
      <c r="N168" s="180" t="s">
        <v>37</v>
      </c>
      <c r="P168" s="167">
        <f t="shared" si="16"/>
        <v>0</v>
      </c>
      <c r="Q168" s="167">
        <v>0</v>
      </c>
      <c r="R168" s="167">
        <f t="shared" si="17"/>
        <v>0</v>
      </c>
      <c r="S168" s="167">
        <v>0</v>
      </c>
      <c r="T168" s="168">
        <f t="shared" si="18"/>
        <v>0</v>
      </c>
      <c r="AR168" s="169" t="s">
        <v>270</v>
      </c>
      <c r="AT168" s="169" t="s">
        <v>275</v>
      </c>
      <c r="AU168" s="169" t="s">
        <v>78</v>
      </c>
      <c r="AY168" s="13" t="s">
        <v>239</v>
      </c>
      <c r="BE168" s="97">
        <f t="shared" si="19"/>
        <v>0</v>
      </c>
      <c r="BF168" s="97">
        <f t="shared" si="20"/>
        <v>0</v>
      </c>
      <c r="BG168" s="97">
        <f t="shared" si="21"/>
        <v>0</v>
      </c>
      <c r="BH168" s="97">
        <f t="shared" si="22"/>
        <v>0</v>
      </c>
      <c r="BI168" s="97">
        <f t="shared" si="23"/>
        <v>0</v>
      </c>
      <c r="BJ168" s="13" t="s">
        <v>83</v>
      </c>
      <c r="BK168" s="97">
        <f t="shared" si="24"/>
        <v>0</v>
      </c>
      <c r="BL168" s="13" t="s">
        <v>245</v>
      </c>
      <c r="BM168" s="169" t="s">
        <v>507</v>
      </c>
    </row>
    <row r="169" spans="2:65" s="1" customFormat="1" ht="16.5" customHeight="1" x14ac:dyDescent="0.2">
      <c r="B169" s="131"/>
      <c r="C169" s="158" t="s">
        <v>379</v>
      </c>
      <c r="D169" s="158" t="s">
        <v>241</v>
      </c>
      <c r="E169" s="159" t="s">
        <v>3199</v>
      </c>
      <c r="F169" s="160" t="s">
        <v>3200</v>
      </c>
      <c r="G169" s="161" t="s">
        <v>353</v>
      </c>
      <c r="H169" s="162">
        <v>1</v>
      </c>
      <c r="I169" s="163"/>
      <c r="J169" s="164">
        <f t="shared" si="15"/>
        <v>0</v>
      </c>
      <c r="K169" s="165"/>
      <c r="L169" s="30"/>
      <c r="M169" s="166" t="s">
        <v>1</v>
      </c>
      <c r="N169" s="130" t="s">
        <v>37</v>
      </c>
      <c r="P169" s="167">
        <f t="shared" si="16"/>
        <v>0</v>
      </c>
      <c r="Q169" s="167">
        <v>0</v>
      </c>
      <c r="R169" s="167">
        <f t="shared" si="17"/>
        <v>0</v>
      </c>
      <c r="S169" s="167">
        <v>0</v>
      </c>
      <c r="T169" s="168">
        <f t="shared" si="18"/>
        <v>0</v>
      </c>
      <c r="AR169" s="169" t="s">
        <v>245</v>
      </c>
      <c r="AT169" s="169" t="s">
        <v>241</v>
      </c>
      <c r="AU169" s="169" t="s">
        <v>78</v>
      </c>
      <c r="AY169" s="13" t="s">
        <v>239</v>
      </c>
      <c r="BE169" s="97">
        <f t="shared" si="19"/>
        <v>0</v>
      </c>
      <c r="BF169" s="97">
        <f t="shared" si="20"/>
        <v>0</v>
      </c>
      <c r="BG169" s="97">
        <f t="shared" si="21"/>
        <v>0</v>
      </c>
      <c r="BH169" s="97">
        <f t="shared" si="22"/>
        <v>0</v>
      </c>
      <c r="BI169" s="97">
        <f t="shared" si="23"/>
        <v>0</v>
      </c>
      <c r="BJ169" s="13" t="s">
        <v>83</v>
      </c>
      <c r="BK169" s="97">
        <f t="shared" si="24"/>
        <v>0</v>
      </c>
      <c r="BL169" s="13" t="s">
        <v>245</v>
      </c>
      <c r="BM169" s="169" t="s">
        <v>515</v>
      </c>
    </row>
    <row r="170" spans="2:65" s="1" customFormat="1" ht="16.5" customHeight="1" x14ac:dyDescent="0.2">
      <c r="B170" s="131"/>
      <c r="C170" s="158" t="s">
        <v>383</v>
      </c>
      <c r="D170" s="158" t="s">
        <v>241</v>
      </c>
      <c r="E170" s="159" t="s">
        <v>3078</v>
      </c>
      <c r="F170" s="160" t="s">
        <v>3079</v>
      </c>
      <c r="G170" s="161" t="s">
        <v>331</v>
      </c>
      <c r="H170" s="162">
        <v>130</v>
      </c>
      <c r="I170" s="163"/>
      <c r="J170" s="164">
        <f t="shared" si="15"/>
        <v>0</v>
      </c>
      <c r="K170" s="165"/>
      <c r="L170" s="30"/>
      <c r="M170" s="166" t="s">
        <v>1</v>
      </c>
      <c r="N170" s="130" t="s">
        <v>37</v>
      </c>
      <c r="P170" s="167">
        <f t="shared" si="16"/>
        <v>0</v>
      </c>
      <c r="Q170" s="167">
        <v>0</v>
      </c>
      <c r="R170" s="167">
        <f t="shared" si="17"/>
        <v>0</v>
      </c>
      <c r="S170" s="167">
        <v>0</v>
      </c>
      <c r="T170" s="168">
        <f t="shared" si="18"/>
        <v>0</v>
      </c>
      <c r="AR170" s="169" t="s">
        <v>245</v>
      </c>
      <c r="AT170" s="169" t="s">
        <v>241</v>
      </c>
      <c r="AU170" s="169" t="s">
        <v>78</v>
      </c>
      <c r="AY170" s="13" t="s">
        <v>239</v>
      </c>
      <c r="BE170" s="97">
        <f t="shared" si="19"/>
        <v>0</v>
      </c>
      <c r="BF170" s="97">
        <f t="shared" si="20"/>
        <v>0</v>
      </c>
      <c r="BG170" s="97">
        <f t="shared" si="21"/>
        <v>0</v>
      </c>
      <c r="BH170" s="97">
        <f t="shared" si="22"/>
        <v>0</v>
      </c>
      <c r="BI170" s="97">
        <f t="shared" si="23"/>
        <v>0</v>
      </c>
      <c r="BJ170" s="13" t="s">
        <v>83</v>
      </c>
      <c r="BK170" s="97">
        <f t="shared" si="24"/>
        <v>0</v>
      </c>
      <c r="BL170" s="13" t="s">
        <v>245</v>
      </c>
      <c r="BM170" s="169" t="s">
        <v>523</v>
      </c>
    </row>
    <row r="171" spans="2:65" s="1" customFormat="1" ht="24.2" customHeight="1" x14ac:dyDescent="0.2">
      <c r="B171" s="131"/>
      <c r="C171" s="158" t="s">
        <v>387</v>
      </c>
      <c r="D171" s="158" t="s">
        <v>241</v>
      </c>
      <c r="E171" s="159" t="s">
        <v>3080</v>
      </c>
      <c r="F171" s="160" t="s">
        <v>3081</v>
      </c>
      <c r="G171" s="161" t="s">
        <v>331</v>
      </c>
      <c r="H171" s="162">
        <v>130</v>
      </c>
      <c r="I171" s="163"/>
      <c r="J171" s="164">
        <f t="shared" si="15"/>
        <v>0</v>
      </c>
      <c r="K171" s="165"/>
      <c r="L171" s="30"/>
      <c r="M171" s="166" t="s">
        <v>1</v>
      </c>
      <c r="N171" s="130" t="s">
        <v>37</v>
      </c>
      <c r="P171" s="167">
        <f t="shared" si="16"/>
        <v>0</v>
      </c>
      <c r="Q171" s="167">
        <v>0</v>
      </c>
      <c r="R171" s="167">
        <f t="shared" si="17"/>
        <v>0</v>
      </c>
      <c r="S171" s="167">
        <v>0</v>
      </c>
      <c r="T171" s="168">
        <f t="shared" si="18"/>
        <v>0</v>
      </c>
      <c r="AR171" s="169" t="s">
        <v>245</v>
      </c>
      <c r="AT171" s="169" t="s">
        <v>241</v>
      </c>
      <c r="AU171" s="169" t="s">
        <v>78</v>
      </c>
      <c r="AY171" s="13" t="s">
        <v>239</v>
      </c>
      <c r="BE171" s="97">
        <f t="shared" si="19"/>
        <v>0</v>
      </c>
      <c r="BF171" s="97">
        <f t="shared" si="20"/>
        <v>0</v>
      </c>
      <c r="BG171" s="97">
        <f t="shared" si="21"/>
        <v>0</v>
      </c>
      <c r="BH171" s="97">
        <f t="shared" si="22"/>
        <v>0</v>
      </c>
      <c r="BI171" s="97">
        <f t="shared" si="23"/>
        <v>0</v>
      </c>
      <c r="BJ171" s="13" t="s">
        <v>83</v>
      </c>
      <c r="BK171" s="97">
        <f t="shared" si="24"/>
        <v>0</v>
      </c>
      <c r="BL171" s="13" t="s">
        <v>245</v>
      </c>
      <c r="BM171" s="169" t="s">
        <v>530</v>
      </c>
    </row>
    <row r="172" spans="2:65" s="1" customFormat="1" ht="24.2" customHeight="1" x14ac:dyDescent="0.2">
      <c r="B172" s="131"/>
      <c r="C172" s="158" t="s">
        <v>391</v>
      </c>
      <c r="D172" s="158" t="s">
        <v>241</v>
      </c>
      <c r="E172" s="159" t="s">
        <v>3084</v>
      </c>
      <c r="F172" s="160" t="s">
        <v>3085</v>
      </c>
      <c r="G172" s="161" t="s">
        <v>1082</v>
      </c>
      <c r="H172" s="199">
        <v>0.7</v>
      </c>
      <c r="I172" s="163"/>
      <c r="J172" s="164">
        <f t="shared" si="15"/>
        <v>0</v>
      </c>
      <c r="K172" s="165"/>
      <c r="L172" s="30"/>
      <c r="M172" s="166" t="s">
        <v>1</v>
      </c>
      <c r="N172" s="130" t="s">
        <v>37</v>
      </c>
      <c r="P172" s="167">
        <f t="shared" si="16"/>
        <v>0</v>
      </c>
      <c r="Q172" s="167">
        <v>0</v>
      </c>
      <c r="R172" s="167">
        <f t="shared" si="17"/>
        <v>0</v>
      </c>
      <c r="S172" s="167">
        <v>0</v>
      </c>
      <c r="T172" s="168">
        <f t="shared" si="18"/>
        <v>0</v>
      </c>
      <c r="AR172" s="169" t="s">
        <v>245</v>
      </c>
      <c r="AT172" s="169" t="s">
        <v>241</v>
      </c>
      <c r="AU172" s="169" t="s">
        <v>78</v>
      </c>
      <c r="AY172" s="13" t="s">
        <v>239</v>
      </c>
      <c r="BE172" s="97">
        <f t="shared" si="19"/>
        <v>0</v>
      </c>
      <c r="BF172" s="97">
        <f t="shared" si="20"/>
        <v>0</v>
      </c>
      <c r="BG172" s="97">
        <f t="shared" si="21"/>
        <v>0</v>
      </c>
      <c r="BH172" s="97">
        <f t="shared" si="22"/>
        <v>0</v>
      </c>
      <c r="BI172" s="97">
        <f t="shared" si="23"/>
        <v>0</v>
      </c>
      <c r="BJ172" s="13" t="s">
        <v>83</v>
      </c>
      <c r="BK172" s="97">
        <f t="shared" si="24"/>
        <v>0</v>
      </c>
      <c r="BL172" s="13" t="s">
        <v>245</v>
      </c>
      <c r="BM172" s="169" t="s">
        <v>537</v>
      </c>
    </row>
    <row r="173" spans="2:65" s="1" customFormat="1" ht="24.2" customHeight="1" x14ac:dyDescent="0.2">
      <c r="B173" s="131"/>
      <c r="C173" s="158" t="s">
        <v>395</v>
      </c>
      <c r="D173" s="158" t="s">
        <v>241</v>
      </c>
      <c r="E173" s="159" t="s">
        <v>3086</v>
      </c>
      <c r="F173" s="160" t="s">
        <v>2870</v>
      </c>
      <c r="G173" s="161" t="s">
        <v>1082</v>
      </c>
      <c r="H173" s="199">
        <v>0.75</v>
      </c>
      <c r="I173" s="163"/>
      <c r="J173" s="164">
        <f t="shared" si="15"/>
        <v>0</v>
      </c>
      <c r="K173" s="165"/>
      <c r="L173" s="30"/>
      <c r="M173" s="166" t="s">
        <v>1</v>
      </c>
      <c r="N173" s="130" t="s">
        <v>37</v>
      </c>
      <c r="P173" s="167">
        <f t="shared" si="16"/>
        <v>0</v>
      </c>
      <c r="Q173" s="167">
        <v>0</v>
      </c>
      <c r="R173" s="167">
        <f t="shared" si="17"/>
        <v>0</v>
      </c>
      <c r="S173" s="167">
        <v>0</v>
      </c>
      <c r="T173" s="168">
        <f t="shared" si="18"/>
        <v>0</v>
      </c>
      <c r="AR173" s="169" t="s">
        <v>245</v>
      </c>
      <c r="AT173" s="169" t="s">
        <v>241</v>
      </c>
      <c r="AU173" s="169" t="s">
        <v>78</v>
      </c>
      <c r="AY173" s="13" t="s">
        <v>239</v>
      </c>
      <c r="BE173" s="97">
        <f t="shared" si="19"/>
        <v>0</v>
      </c>
      <c r="BF173" s="97">
        <f t="shared" si="20"/>
        <v>0</v>
      </c>
      <c r="BG173" s="97">
        <f t="shared" si="21"/>
        <v>0</v>
      </c>
      <c r="BH173" s="97">
        <f t="shared" si="22"/>
        <v>0</v>
      </c>
      <c r="BI173" s="97">
        <f t="shared" si="23"/>
        <v>0</v>
      </c>
      <c r="BJ173" s="13" t="s">
        <v>83</v>
      </c>
      <c r="BK173" s="97">
        <f t="shared" si="24"/>
        <v>0</v>
      </c>
      <c r="BL173" s="13" t="s">
        <v>245</v>
      </c>
      <c r="BM173" s="169" t="s">
        <v>544</v>
      </c>
    </row>
    <row r="174" spans="2:65" s="11" customFormat="1" ht="25.9" customHeight="1" x14ac:dyDescent="0.2">
      <c r="B174" s="146"/>
      <c r="D174" s="147" t="s">
        <v>70</v>
      </c>
      <c r="E174" s="148" t="s">
        <v>3112</v>
      </c>
      <c r="F174" s="148" t="s">
        <v>2872</v>
      </c>
      <c r="I174" s="149"/>
      <c r="J174" s="150">
        <f>BK174</f>
        <v>0</v>
      </c>
      <c r="L174" s="146"/>
      <c r="M174" s="151"/>
      <c r="P174" s="152">
        <f>SUM(P175:P190)</f>
        <v>0</v>
      </c>
      <c r="R174" s="152">
        <f>SUM(R175:R190)</f>
        <v>0</v>
      </c>
      <c r="T174" s="153">
        <f>SUM(T175:T190)</f>
        <v>0</v>
      </c>
      <c r="AR174" s="147" t="s">
        <v>78</v>
      </c>
      <c r="AT174" s="154" t="s">
        <v>70</v>
      </c>
      <c r="AU174" s="154" t="s">
        <v>71</v>
      </c>
      <c r="AY174" s="147" t="s">
        <v>239</v>
      </c>
      <c r="BK174" s="155">
        <f>SUM(BK175:BK190)</f>
        <v>0</v>
      </c>
    </row>
    <row r="175" spans="2:65" s="1" customFormat="1" ht="24.2" customHeight="1" x14ac:dyDescent="0.2">
      <c r="B175" s="131"/>
      <c r="C175" s="170" t="s">
        <v>399</v>
      </c>
      <c r="D175" s="170" t="s">
        <v>275</v>
      </c>
      <c r="E175" s="171" t="s">
        <v>2963</v>
      </c>
      <c r="F175" s="172" t="s">
        <v>3253</v>
      </c>
      <c r="G175" s="173" t="s">
        <v>353</v>
      </c>
      <c r="H175" s="174">
        <v>1</v>
      </c>
      <c r="I175" s="175"/>
      <c r="J175" s="176">
        <f t="shared" ref="J175:J190" si="25">ROUND(I175*H175,2)</f>
        <v>0</v>
      </c>
      <c r="K175" s="177"/>
      <c r="L175" s="178"/>
      <c r="M175" s="179" t="s">
        <v>1</v>
      </c>
      <c r="N175" s="180" t="s">
        <v>37</v>
      </c>
      <c r="P175" s="167">
        <f t="shared" ref="P175:P190" si="26">O175*H175</f>
        <v>0</v>
      </c>
      <c r="Q175" s="167">
        <v>0</v>
      </c>
      <c r="R175" s="167">
        <f t="shared" ref="R175:R190" si="27">Q175*H175</f>
        <v>0</v>
      </c>
      <c r="S175" s="167">
        <v>0</v>
      </c>
      <c r="T175" s="168">
        <f t="shared" ref="T175:T190" si="28">S175*H175</f>
        <v>0</v>
      </c>
      <c r="AR175" s="169" t="s">
        <v>270</v>
      </c>
      <c r="AT175" s="169" t="s">
        <v>275</v>
      </c>
      <c r="AU175" s="169" t="s">
        <v>78</v>
      </c>
      <c r="AY175" s="13" t="s">
        <v>239</v>
      </c>
      <c r="BE175" s="97">
        <f t="shared" ref="BE175:BE190" si="29">IF(N175="základná",J175,0)</f>
        <v>0</v>
      </c>
      <c r="BF175" s="97">
        <f t="shared" ref="BF175:BF190" si="30">IF(N175="znížená",J175,0)</f>
        <v>0</v>
      </c>
      <c r="BG175" s="97">
        <f t="shared" ref="BG175:BG190" si="31">IF(N175="zákl. prenesená",J175,0)</f>
        <v>0</v>
      </c>
      <c r="BH175" s="97">
        <f t="shared" ref="BH175:BH190" si="32">IF(N175="zníž. prenesená",J175,0)</f>
        <v>0</v>
      </c>
      <c r="BI175" s="97">
        <f t="shared" ref="BI175:BI190" si="33">IF(N175="nulová",J175,0)</f>
        <v>0</v>
      </c>
      <c r="BJ175" s="13" t="s">
        <v>83</v>
      </c>
      <c r="BK175" s="97">
        <f t="shared" ref="BK175:BK190" si="34">ROUND(I175*H175,2)</f>
        <v>0</v>
      </c>
      <c r="BL175" s="13" t="s">
        <v>245</v>
      </c>
      <c r="BM175" s="169" t="s">
        <v>552</v>
      </c>
    </row>
    <row r="176" spans="2:65" s="1" customFormat="1" ht="24.2" customHeight="1" x14ac:dyDescent="0.2">
      <c r="B176" s="131"/>
      <c r="C176" s="158" t="s">
        <v>403</v>
      </c>
      <c r="D176" s="158" t="s">
        <v>241</v>
      </c>
      <c r="E176" s="159" t="s">
        <v>3153</v>
      </c>
      <c r="F176" s="160" t="s">
        <v>3154</v>
      </c>
      <c r="G176" s="161" t="s">
        <v>353</v>
      </c>
      <c r="H176" s="162">
        <v>1</v>
      </c>
      <c r="I176" s="163"/>
      <c r="J176" s="164">
        <f t="shared" si="25"/>
        <v>0</v>
      </c>
      <c r="K176" s="165"/>
      <c r="L176" s="30"/>
      <c r="M176" s="166" t="s">
        <v>1</v>
      </c>
      <c r="N176" s="130" t="s">
        <v>37</v>
      </c>
      <c r="P176" s="167">
        <f t="shared" si="26"/>
        <v>0</v>
      </c>
      <c r="Q176" s="167">
        <v>0</v>
      </c>
      <c r="R176" s="167">
        <f t="shared" si="27"/>
        <v>0</v>
      </c>
      <c r="S176" s="167">
        <v>0</v>
      </c>
      <c r="T176" s="168">
        <f t="shared" si="28"/>
        <v>0</v>
      </c>
      <c r="AR176" s="169" t="s">
        <v>245</v>
      </c>
      <c r="AT176" s="169" t="s">
        <v>241</v>
      </c>
      <c r="AU176" s="169" t="s">
        <v>78</v>
      </c>
      <c r="AY176" s="13" t="s">
        <v>239</v>
      </c>
      <c r="BE176" s="97">
        <f t="shared" si="29"/>
        <v>0</v>
      </c>
      <c r="BF176" s="97">
        <f t="shared" si="30"/>
        <v>0</v>
      </c>
      <c r="BG176" s="97">
        <f t="shared" si="31"/>
        <v>0</v>
      </c>
      <c r="BH176" s="97">
        <f t="shared" si="32"/>
        <v>0</v>
      </c>
      <c r="BI176" s="97">
        <f t="shared" si="33"/>
        <v>0</v>
      </c>
      <c r="BJ176" s="13" t="s">
        <v>83</v>
      </c>
      <c r="BK176" s="97">
        <f t="shared" si="34"/>
        <v>0</v>
      </c>
      <c r="BL176" s="13" t="s">
        <v>245</v>
      </c>
      <c r="BM176" s="169" t="s">
        <v>560</v>
      </c>
    </row>
    <row r="177" spans="2:65" s="1" customFormat="1" ht="24.2" customHeight="1" x14ac:dyDescent="0.2">
      <c r="B177" s="131"/>
      <c r="C177" s="170" t="s">
        <v>407</v>
      </c>
      <c r="D177" s="170" t="s">
        <v>275</v>
      </c>
      <c r="E177" s="171" t="s">
        <v>2969</v>
      </c>
      <c r="F177" s="172" t="s">
        <v>3254</v>
      </c>
      <c r="G177" s="173" t="s">
        <v>3156</v>
      </c>
      <c r="H177" s="174">
        <v>2</v>
      </c>
      <c r="I177" s="175"/>
      <c r="J177" s="176">
        <f t="shared" si="25"/>
        <v>0</v>
      </c>
      <c r="K177" s="177"/>
      <c r="L177" s="178"/>
      <c r="M177" s="179" t="s">
        <v>1</v>
      </c>
      <c r="N177" s="180" t="s">
        <v>37</v>
      </c>
      <c r="P177" s="167">
        <f t="shared" si="26"/>
        <v>0</v>
      </c>
      <c r="Q177" s="167">
        <v>0</v>
      </c>
      <c r="R177" s="167">
        <f t="shared" si="27"/>
        <v>0</v>
      </c>
      <c r="S177" s="167">
        <v>0</v>
      </c>
      <c r="T177" s="168">
        <f t="shared" si="28"/>
        <v>0</v>
      </c>
      <c r="AR177" s="169" t="s">
        <v>270</v>
      </c>
      <c r="AT177" s="169" t="s">
        <v>275</v>
      </c>
      <c r="AU177" s="169" t="s">
        <v>78</v>
      </c>
      <c r="AY177" s="13" t="s">
        <v>239</v>
      </c>
      <c r="BE177" s="97">
        <f t="shared" si="29"/>
        <v>0</v>
      </c>
      <c r="BF177" s="97">
        <f t="shared" si="30"/>
        <v>0</v>
      </c>
      <c r="BG177" s="97">
        <f t="shared" si="31"/>
        <v>0</v>
      </c>
      <c r="BH177" s="97">
        <f t="shared" si="32"/>
        <v>0</v>
      </c>
      <c r="BI177" s="97">
        <f t="shared" si="33"/>
        <v>0</v>
      </c>
      <c r="BJ177" s="13" t="s">
        <v>83</v>
      </c>
      <c r="BK177" s="97">
        <f t="shared" si="34"/>
        <v>0</v>
      </c>
      <c r="BL177" s="13" t="s">
        <v>245</v>
      </c>
      <c r="BM177" s="169" t="s">
        <v>568</v>
      </c>
    </row>
    <row r="178" spans="2:65" s="1" customFormat="1" ht="24.2" customHeight="1" x14ac:dyDescent="0.2">
      <c r="B178" s="131"/>
      <c r="C178" s="170" t="s">
        <v>411</v>
      </c>
      <c r="D178" s="170" t="s">
        <v>275</v>
      </c>
      <c r="E178" s="171" t="s">
        <v>2990</v>
      </c>
      <c r="F178" s="172" t="s">
        <v>3255</v>
      </c>
      <c r="G178" s="173" t="s">
        <v>3156</v>
      </c>
      <c r="H178" s="174">
        <v>2</v>
      </c>
      <c r="I178" s="175"/>
      <c r="J178" s="176">
        <f t="shared" si="25"/>
        <v>0</v>
      </c>
      <c r="K178" s="177"/>
      <c r="L178" s="178"/>
      <c r="M178" s="179" t="s">
        <v>1</v>
      </c>
      <c r="N178" s="180" t="s">
        <v>37</v>
      </c>
      <c r="P178" s="167">
        <f t="shared" si="26"/>
        <v>0</v>
      </c>
      <c r="Q178" s="167">
        <v>0</v>
      </c>
      <c r="R178" s="167">
        <f t="shared" si="27"/>
        <v>0</v>
      </c>
      <c r="S178" s="167">
        <v>0</v>
      </c>
      <c r="T178" s="168">
        <f t="shared" si="28"/>
        <v>0</v>
      </c>
      <c r="AR178" s="169" t="s">
        <v>270</v>
      </c>
      <c r="AT178" s="169" t="s">
        <v>275</v>
      </c>
      <c r="AU178" s="169" t="s">
        <v>78</v>
      </c>
      <c r="AY178" s="13" t="s">
        <v>239</v>
      </c>
      <c r="BE178" s="97">
        <f t="shared" si="29"/>
        <v>0</v>
      </c>
      <c r="BF178" s="97">
        <f t="shared" si="30"/>
        <v>0</v>
      </c>
      <c r="BG178" s="97">
        <f t="shared" si="31"/>
        <v>0</v>
      </c>
      <c r="BH178" s="97">
        <f t="shared" si="32"/>
        <v>0</v>
      </c>
      <c r="BI178" s="97">
        <f t="shared" si="33"/>
        <v>0</v>
      </c>
      <c r="BJ178" s="13" t="s">
        <v>83</v>
      </c>
      <c r="BK178" s="97">
        <f t="shared" si="34"/>
        <v>0</v>
      </c>
      <c r="BL178" s="13" t="s">
        <v>245</v>
      </c>
      <c r="BM178" s="169" t="s">
        <v>576</v>
      </c>
    </row>
    <row r="179" spans="2:65" s="1" customFormat="1" ht="24.2" customHeight="1" x14ac:dyDescent="0.2">
      <c r="B179" s="131"/>
      <c r="C179" s="158" t="s">
        <v>415</v>
      </c>
      <c r="D179" s="158" t="s">
        <v>241</v>
      </c>
      <c r="E179" s="159" t="s">
        <v>3158</v>
      </c>
      <c r="F179" s="160" t="s">
        <v>3159</v>
      </c>
      <c r="G179" s="161" t="s">
        <v>3156</v>
      </c>
      <c r="H179" s="162">
        <v>4</v>
      </c>
      <c r="I179" s="163"/>
      <c r="J179" s="164">
        <f t="shared" si="25"/>
        <v>0</v>
      </c>
      <c r="K179" s="165"/>
      <c r="L179" s="30"/>
      <c r="M179" s="166" t="s">
        <v>1</v>
      </c>
      <c r="N179" s="130" t="s">
        <v>37</v>
      </c>
      <c r="P179" s="167">
        <f t="shared" si="26"/>
        <v>0</v>
      </c>
      <c r="Q179" s="167">
        <v>0</v>
      </c>
      <c r="R179" s="167">
        <f t="shared" si="27"/>
        <v>0</v>
      </c>
      <c r="S179" s="167">
        <v>0</v>
      </c>
      <c r="T179" s="168">
        <f t="shared" si="28"/>
        <v>0</v>
      </c>
      <c r="AR179" s="169" t="s">
        <v>245</v>
      </c>
      <c r="AT179" s="169" t="s">
        <v>241</v>
      </c>
      <c r="AU179" s="169" t="s">
        <v>78</v>
      </c>
      <c r="AY179" s="13" t="s">
        <v>239</v>
      </c>
      <c r="BE179" s="97">
        <f t="shared" si="29"/>
        <v>0</v>
      </c>
      <c r="BF179" s="97">
        <f t="shared" si="30"/>
        <v>0</v>
      </c>
      <c r="BG179" s="97">
        <f t="shared" si="31"/>
        <v>0</v>
      </c>
      <c r="BH179" s="97">
        <f t="shared" si="32"/>
        <v>0</v>
      </c>
      <c r="BI179" s="97">
        <f t="shared" si="33"/>
        <v>0</v>
      </c>
      <c r="BJ179" s="13" t="s">
        <v>83</v>
      </c>
      <c r="BK179" s="97">
        <f t="shared" si="34"/>
        <v>0</v>
      </c>
      <c r="BL179" s="13" t="s">
        <v>245</v>
      </c>
      <c r="BM179" s="169" t="s">
        <v>584</v>
      </c>
    </row>
    <row r="180" spans="2:65" s="1" customFormat="1" ht="24.2" customHeight="1" x14ac:dyDescent="0.2">
      <c r="B180" s="131"/>
      <c r="C180" s="170" t="s">
        <v>419</v>
      </c>
      <c r="D180" s="170" t="s">
        <v>275</v>
      </c>
      <c r="E180" s="171" t="s">
        <v>2997</v>
      </c>
      <c r="F180" s="172" t="s">
        <v>3160</v>
      </c>
      <c r="G180" s="173" t="s">
        <v>353</v>
      </c>
      <c r="H180" s="174">
        <v>24</v>
      </c>
      <c r="I180" s="175"/>
      <c r="J180" s="176">
        <f t="shared" si="25"/>
        <v>0</v>
      </c>
      <c r="K180" s="177"/>
      <c r="L180" s="178"/>
      <c r="M180" s="179" t="s">
        <v>1</v>
      </c>
      <c r="N180" s="180" t="s">
        <v>37</v>
      </c>
      <c r="P180" s="167">
        <f t="shared" si="26"/>
        <v>0</v>
      </c>
      <c r="Q180" s="167">
        <v>0</v>
      </c>
      <c r="R180" s="167">
        <f t="shared" si="27"/>
        <v>0</v>
      </c>
      <c r="S180" s="167">
        <v>0</v>
      </c>
      <c r="T180" s="168">
        <f t="shared" si="28"/>
        <v>0</v>
      </c>
      <c r="AR180" s="169" t="s">
        <v>270</v>
      </c>
      <c r="AT180" s="169" t="s">
        <v>275</v>
      </c>
      <c r="AU180" s="169" t="s">
        <v>78</v>
      </c>
      <c r="AY180" s="13" t="s">
        <v>239</v>
      </c>
      <c r="BE180" s="97">
        <f t="shared" si="29"/>
        <v>0</v>
      </c>
      <c r="BF180" s="97">
        <f t="shared" si="30"/>
        <v>0</v>
      </c>
      <c r="BG180" s="97">
        <f t="shared" si="31"/>
        <v>0</v>
      </c>
      <c r="BH180" s="97">
        <f t="shared" si="32"/>
        <v>0</v>
      </c>
      <c r="BI180" s="97">
        <f t="shared" si="33"/>
        <v>0</v>
      </c>
      <c r="BJ180" s="13" t="s">
        <v>83</v>
      </c>
      <c r="BK180" s="97">
        <f t="shared" si="34"/>
        <v>0</v>
      </c>
      <c r="BL180" s="13" t="s">
        <v>245</v>
      </c>
      <c r="BM180" s="169" t="s">
        <v>592</v>
      </c>
    </row>
    <row r="181" spans="2:65" s="1" customFormat="1" ht="16.5" customHeight="1" x14ac:dyDescent="0.2">
      <c r="B181" s="131"/>
      <c r="C181" s="170" t="s">
        <v>423</v>
      </c>
      <c r="D181" s="170" t="s">
        <v>275</v>
      </c>
      <c r="E181" s="171" t="s">
        <v>2998</v>
      </c>
      <c r="F181" s="172" t="s">
        <v>3088</v>
      </c>
      <c r="G181" s="173" t="s">
        <v>353</v>
      </c>
      <c r="H181" s="174">
        <v>20</v>
      </c>
      <c r="I181" s="175"/>
      <c r="J181" s="176">
        <f t="shared" si="25"/>
        <v>0</v>
      </c>
      <c r="K181" s="177"/>
      <c r="L181" s="178"/>
      <c r="M181" s="179" t="s">
        <v>1</v>
      </c>
      <c r="N181" s="180" t="s">
        <v>37</v>
      </c>
      <c r="P181" s="167">
        <f t="shared" si="26"/>
        <v>0</v>
      </c>
      <c r="Q181" s="167">
        <v>0</v>
      </c>
      <c r="R181" s="167">
        <f t="shared" si="27"/>
        <v>0</v>
      </c>
      <c r="S181" s="167">
        <v>0</v>
      </c>
      <c r="T181" s="168">
        <f t="shared" si="28"/>
        <v>0</v>
      </c>
      <c r="AR181" s="169" t="s">
        <v>270</v>
      </c>
      <c r="AT181" s="169" t="s">
        <v>275</v>
      </c>
      <c r="AU181" s="169" t="s">
        <v>78</v>
      </c>
      <c r="AY181" s="13" t="s">
        <v>239</v>
      </c>
      <c r="BE181" s="97">
        <f t="shared" si="29"/>
        <v>0</v>
      </c>
      <c r="BF181" s="97">
        <f t="shared" si="30"/>
        <v>0</v>
      </c>
      <c r="BG181" s="97">
        <f t="shared" si="31"/>
        <v>0</v>
      </c>
      <c r="BH181" s="97">
        <f t="shared" si="32"/>
        <v>0</v>
      </c>
      <c r="BI181" s="97">
        <f t="shared" si="33"/>
        <v>0</v>
      </c>
      <c r="BJ181" s="13" t="s">
        <v>83</v>
      </c>
      <c r="BK181" s="97">
        <f t="shared" si="34"/>
        <v>0</v>
      </c>
      <c r="BL181" s="13" t="s">
        <v>245</v>
      </c>
      <c r="BM181" s="169" t="s">
        <v>600</v>
      </c>
    </row>
    <row r="182" spans="2:65" s="1" customFormat="1" ht="16.5" customHeight="1" x14ac:dyDescent="0.2">
      <c r="B182" s="131"/>
      <c r="C182" s="158" t="s">
        <v>427</v>
      </c>
      <c r="D182" s="158" t="s">
        <v>241</v>
      </c>
      <c r="E182" s="159" t="s">
        <v>3090</v>
      </c>
      <c r="F182" s="160" t="s">
        <v>3091</v>
      </c>
      <c r="G182" s="161" t="s">
        <v>353</v>
      </c>
      <c r="H182" s="162">
        <v>44</v>
      </c>
      <c r="I182" s="163"/>
      <c r="J182" s="164">
        <f t="shared" si="25"/>
        <v>0</v>
      </c>
      <c r="K182" s="165"/>
      <c r="L182" s="30"/>
      <c r="M182" s="166" t="s">
        <v>1</v>
      </c>
      <c r="N182" s="130" t="s">
        <v>37</v>
      </c>
      <c r="P182" s="167">
        <f t="shared" si="26"/>
        <v>0</v>
      </c>
      <c r="Q182" s="167">
        <v>0</v>
      </c>
      <c r="R182" s="167">
        <f t="shared" si="27"/>
        <v>0</v>
      </c>
      <c r="S182" s="167">
        <v>0</v>
      </c>
      <c r="T182" s="168">
        <f t="shared" si="28"/>
        <v>0</v>
      </c>
      <c r="AR182" s="169" t="s">
        <v>245</v>
      </c>
      <c r="AT182" s="169" t="s">
        <v>241</v>
      </c>
      <c r="AU182" s="169" t="s">
        <v>78</v>
      </c>
      <c r="AY182" s="13" t="s">
        <v>239</v>
      </c>
      <c r="BE182" s="97">
        <f t="shared" si="29"/>
        <v>0</v>
      </c>
      <c r="BF182" s="97">
        <f t="shared" si="30"/>
        <v>0</v>
      </c>
      <c r="BG182" s="97">
        <f t="shared" si="31"/>
        <v>0</v>
      </c>
      <c r="BH182" s="97">
        <f t="shared" si="32"/>
        <v>0</v>
      </c>
      <c r="BI182" s="97">
        <f t="shared" si="33"/>
        <v>0</v>
      </c>
      <c r="BJ182" s="13" t="s">
        <v>83</v>
      </c>
      <c r="BK182" s="97">
        <f t="shared" si="34"/>
        <v>0</v>
      </c>
      <c r="BL182" s="13" t="s">
        <v>245</v>
      </c>
      <c r="BM182" s="169" t="s">
        <v>608</v>
      </c>
    </row>
    <row r="183" spans="2:65" s="1" customFormat="1" ht="16.5" customHeight="1" x14ac:dyDescent="0.2">
      <c r="B183" s="131"/>
      <c r="C183" s="170" t="s">
        <v>431</v>
      </c>
      <c r="D183" s="170" t="s">
        <v>275</v>
      </c>
      <c r="E183" s="171" t="s">
        <v>3008</v>
      </c>
      <c r="F183" s="172" t="s">
        <v>3163</v>
      </c>
      <c r="G183" s="173" t="s">
        <v>353</v>
      </c>
      <c r="H183" s="174">
        <v>1</v>
      </c>
      <c r="I183" s="175"/>
      <c r="J183" s="176">
        <f t="shared" si="25"/>
        <v>0</v>
      </c>
      <c r="K183" s="177"/>
      <c r="L183" s="178"/>
      <c r="M183" s="179" t="s">
        <v>1</v>
      </c>
      <c r="N183" s="180" t="s">
        <v>37</v>
      </c>
      <c r="P183" s="167">
        <f t="shared" si="26"/>
        <v>0</v>
      </c>
      <c r="Q183" s="167">
        <v>0</v>
      </c>
      <c r="R183" s="167">
        <f t="shared" si="27"/>
        <v>0</v>
      </c>
      <c r="S183" s="167">
        <v>0</v>
      </c>
      <c r="T183" s="168">
        <f t="shared" si="28"/>
        <v>0</v>
      </c>
      <c r="AR183" s="169" t="s">
        <v>270</v>
      </c>
      <c r="AT183" s="169" t="s">
        <v>275</v>
      </c>
      <c r="AU183" s="169" t="s">
        <v>78</v>
      </c>
      <c r="AY183" s="13" t="s">
        <v>239</v>
      </c>
      <c r="BE183" s="97">
        <f t="shared" si="29"/>
        <v>0</v>
      </c>
      <c r="BF183" s="97">
        <f t="shared" si="30"/>
        <v>0</v>
      </c>
      <c r="BG183" s="97">
        <f t="shared" si="31"/>
        <v>0</v>
      </c>
      <c r="BH183" s="97">
        <f t="shared" si="32"/>
        <v>0</v>
      </c>
      <c r="BI183" s="97">
        <f t="shared" si="33"/>
        <v>0</v>
      </c>
      <c r="BJ183" s="13" t="s">
        <v>83</v>
      </c>
      <c r="BK183" s="97">
        <f t="shared" si="34"/>
        <v>0</v>
      </c>
      <c r="BL183" s="13" t="s">
        <v>245</v>
      </c>
      <c r="BM183" s="169" t="s">
        <v>616</v>
      </c>
    </row>
    <row r="184" spans="2:65" s="1" customFormat="1" ht="24.2" customHeight="1" x14ac:dyDescent="0.2">
      <c r="B184" s="131"/>
      <c r="C184" s="158" t="s">
        <v>435</v>
      </c>
      <c r="D184" s="158" t="s">
        <v>241</v>
      </c>
      <c r="E184" s="159" t="s">
        <v>3093</v>
      </c>
      <c r="F184" s="160" t="s">
        <v>3094</v>
      </c>
      <c r="G184" s="161" t="s">
        <v>353</v>
      </c>
      <c r="H184" s="162">
        <v>1</v>
      </c>
      <c r="I184" s="163"/>
      <c r="J184" s="164">
        <f t="shared" si="25"/>
        <v>0</v>
      </c>
      <c r="K184" s="165"/>
      <c r="L184" s="30"/>
      <c r="M184" s="166" t="s">
        <v>1</v>
      </c>
      <c r="N184" s="130" t="s">
        <v>37</v>
      </c>
      <c r="P184" s="167">
        <f t="shared" si="26"/>
        <v>0</v>
      </c>
      <c r="Q184" s="167">
        <v>0</v>
      </c>
      <c r="R184" s="167">
        <f t="shared" si="27"/>
        <v>0</v>
      </c>
      <c r="S184" s="167">
        <v>0</v>
      </c>
      <c r="T184" s="168">
        <f t="shared" si="28"/>
        <v>0</v>
      </c>
      <c r="AR184" s="169" t="s">
        <v>245</v>
      </c>
      <c r="AT184" s="169" t="s">
        <v>241</v>
      </c>
      <c r="AU184" s="169" t="s">
        <v>78</v>
      </c>
      <c r="AY184" s="13" t="s">
        <v>239</v>
      </c>
      <c r="BE184" s="97">
        <f t="shared" si="29"/>
        <v>0</v>
      </c>
      <c r="BF184" s="97">
        <f t="shared" si="30"/>
        <v>0</v>
      </c>
      <c r="BG184" s="97">
        <f t="shared" si="31"/>
        <v>0</v>
      </c>
      <c r="BH184" s="97">
        <f t="shared" si="32"/>
        <v>0</v>
      </c>
      <c r="BI184" s="97">
        <f t="shared" si="33"/>
        <v>0</v>
      </c>
      <c r="BJ184" s="13" t="s">
        <v>83</v>
      </c>
      <c r="BK184" s="97">
        <f t="shared" si="34"/>
        <v>0</v>
      </c>
      <c r="BL184" s="13" t="s">
        <v>245</v>
      </c>
      <c r="BM184" s="169" t="s">
        <v>624</v>
      </c>
    </row>
    <row r="185" spans="2:65" s="1" customFormat="1" ht="16.5" customHeight="1" x14ac:dyDescent="0.2">
      <c r="B185" s="131"/>
      <c r="C185" s="170" t="s">
        <v>439</v>
      </c>
      <c r="D185" s="170" t="s">
        <v>275</v>
      </c>
      <c r="E185" s="171" t="s">
        <v>3010</v>
      </c>
      <c r="F185" s="172" t="s">
        <v>3203</v>
      </c>
      <c r="G185" s="173" t="s">
        <v>353</v>
      </c>
      <c r="H185" s="174">
        <v>10</v>
      </c>
      <c r="I185" s="175"/>
      <c r="J185" s="176">
        <f t="shared" si="25"/>
        <v>0</v>
      </c>
      <c r="K185" s="177"/>
      <c r="L185" s="178"/>
      <c r="M185" s="179" t="s">
        <v>1</v>
      </c>
      <c r="N185" s="180" t="s">
        <v>37</v>
      </c>
      <c r="P185" s="167">
        <f t="shared" si="26"/>
        <v>0</v>
      </c>
      <c r="Q185" s="167">
        <v>0</v>
      </c>
      <c r="R185" s="167">
        <f t="shared" si="27"/>
        <v>0</v>
      </c>
      <c r="S185" s="167">
        <v>0</v>
      </c>
      <c r="T185" s="168">
        <f t="shared" si="28"/>
        <v>0</v>
      </c>
      <c r="AR185" s="169" t="s">
        <v>270</v>
      </c>
      <c r="AT185" s="169" t="s">
        <v>275</v>
      </c>
      <c r="AU185" s="169" t="s">
        <v>78</v>
      </c>
      <c r="AY185" s="13" t="s">
        <v>239</v>
      </c>
      <c r="BE185" s="97">
        <f t="shared" si="29"/>
        <v>0</v>
      </c>
      <c r="BF185" s="97">
        <f t="shared" si="30"/>
        <v>0</v>
      </c>
      <c r="BG185" s="97">
        <f t="shared" si="31"/>
        <v>0</v>
      </c>
      <c r="BH185" s="97">
        <f t="shared" si="32"/>
        <v>0</v>
      </c>
      <c r="BI185" s="97">
        <f t="shared" si="33"/>
        <v>0</v>
      </c>
      <c r="BJ185" s="13" t="s">
        <v>83</v>
      </c>
      <c r="BK185" s="97">
        <f t="shared" si="34"/>
        <v>0</v>
      </c>
      <c r="BL185" s="13" t="s">
        <v>245</v>
      </c>
      <c r="BM185" s="169" t="s">
        <v>632</v>
      </c>
    </row>
    <row r="186" spans="2:65" s="1" customFormat="1" ht="33" customHeight="1" x14ac:dyDescent="0.2">
      <c r="B186" s="131"/>
      <c r="C186" s="158" t="s">
        <v>443</v>
      </c>
      <c r="D186" s="158" t="s">
        <v>241</v>
      </c>
      <c r="E186" s="159" t="s">
        <v>3097</v>
      </c>
      <c r="F186" s="160" t="s">
        <v>3098</v>
      </c>
      <c r="G186" s="161" t="s">
        <v>353</v>
      </c>
      <c r="H186" s="162">
        <v>10</v>
      </c>
      <c r="I186" s="163"/>
      <c r="J186" s="164">
        <f t="shared" si="25"/>
        <v>0</v>
      </c>
      <c r="K186" s="165"/>
      <c r="L186" s="30"/>
      <c r="M186" s="166" t="s">
        <v>1</v>
      </c>
      <c r="N186" s="130" t="s">
        <v>37</v>
      </c>
      <c r="P186" s="167">
        <f t="shared" si="26"/>
        <v>0</v>
      </c>
      <c r="Q186" s="167">
        <v>0</v>
      </c>
      <c r="R186" s="167">
        <f t="shared" si="27"/>
        <v>0</v>
      </c>
      <c r="S186" s="167">
        <v>0</v>
      </c>
      <c r="T186" s="168">
        <f t="shared" si="28"/>
        <v>0</v>
      </c>
      <c r="AR186" s="169" t="s">
        <v>245</v>
      </c>
      <c r="AT186" s="169" t="s">
        <v>241</v>
      </c>
      <c r="AU186" s="169" t="s">
        <v>78</v>
      </c>
      <c r="AY186" s="13" t="s">
        <v>239</v>
      </c>
      <c r="BE186" s="97">
        <f t="shared" si="29"/>
        <v>0</v>
      </c>
      <c r="BF186" s="97">
        <f t="shared" si="30"/>
        <v>0</v>
      </c>
      <c r="BG186" s="97">
        <f t="shared" si="31"/>
        <v>0</v>
      </c>
      <c r="BH186" s="97">
        <f t="shared" si="32"/>
        <v>0</v>
      </c>
      <c r="BI186" s="97">
        <f t="shared" si="33"/>
        <v>0</v>
      </c>
      <c r="BJ186" s="13" t="s">
        <v>83</v>
      </c>
      <c r="BK186" s="97">
        <f t="shared" si="34"/>
        <v>0</v>
      </c>
      <c r="BL186" s="13" t="s">
        <v>245</v>
      </c>
      <c r="BM186" s="169" t="s">
        <v>640</v>
      </c>
    </row>
    <row r="187" spans="2:65" s="1" customFormat="1" ht="16.5" customHeight="1" x14ac:dyDescent="0.2">
      <c r="B187" s="131"/>
      <c r="C187" s="170" t="s">
        <v>447</v>
      </c>
      <c r="D187" s="170" t="s">
        <v>275</v>
      </c>
      <c r="E187" s="171" t="s">
        <v>3014</v>
      </c>
      <c r="F187" s="172" t="s">
        <v>3167</v>
      </c>
      <c r="G187" s="173" t="s">
        <v>353</v>
      </c>
      <c r="H187" s="174">
        <v>1</v>
      </c>
      <c r="I187" s="175"/>
      <c r="J187" s="176">
        <f t="shared" si="25"/>
        <v>0</v>
      </c>
      <c r="K187" s="177"/>
      <c r="L187" s="178"/>
      <c r="M187" s="179" t="s">
        <v>1</v>
      </c>
      <c r="N187" s="180" t="s">
        <v>37</v>
      </c>
      <c r="P187" s="167">
        <f t="shared" si="26"/>
        <v>0</v>
      </c>
      <c r="Q187" s="167">
        <v>0</v>
      </c>
      <c r="R187" s="167">
        <f t="shared" si="27"/>
        <v>0</v>
      </c>
      <c r="S187" s="167">
        <v>0</v>
      </c>
      <c r="T187" s="168">
        <f t="shared" si="28"/>
        <v>0</v>
      </c>
      <c r="AR187" s="169" t="s">
        <v>270</v>
      </c>
      <c r="AT187" s="169" t="s">
        <v>275</v>
      </c>
      <c r="AU187" s="169" t="s">
        <v>78</v>
      </c>
      <c r="AY187" s="13" t="s">
        <v>239</v>
      </c>
      <c r="BE187" s="97">
        <f t="shared" si="29"/>
        <v>0</v>
      </c>
      <c r="BF187" s="97">
        <f t="shared" si="30"/>
        <v>0</v>
      </c>
      <c r="BG187" s="97">
        <f t="shared" si="31"/>
        <v>0</v>
      </c>
      <c r="BH187" s="97">
        <f t="shared" si="32"/>
        <v>0</v>
      </c>
      <c r="BI187" s="97">
        <f t="shared" si="33"/>
        <v>0</v>
      </c>
      <c r="BJ187" s="13" t="s">
        <v>83</v>
      </c>
      <c r="BK187" s="97">
        <f t="shared" si="34"/>
        <v>0</v>
      </c>
      <c r="BL187" s="13" t="s">
        <v>245</v>
      </c>
      <c r="BM187" s="169" t="s">
        <v>648</v>
      </c>
    </row>
    <row r="188" spans="2:65" s="1" customFormat="1" ht="16.5" customHeight="1" x14ac:dyDescent="0.2">
      <c r="B188" s="131"/>
      <c r="C188" s="158" t="s">
        <v>451</v>
      </c>
      <c r="D188" s="158" t="s">
        <v>241</v>
      </c>
      <c r="E188" s="159" t="s">
        <v>2893</v>
      </c>
      <c r="F188" s="160" t="s">
        <v>2907</v>
      </c>
      <c r="G188" s="161" t="s">
        <v>353</v>
      </c>
      <c r="H188" s="162">
        <v>1</v>
      </c>
      <c r="I188" s="163"/>
      <c r="J188" s="164">
        <f t="shared" si="25"/>
        <v>0</v>
      </c>
      <c r="K188" s="165"/>
      <c r="L188" s="30"/>
      <c r="M188" s="166" t="s">
        <v>1</v>
      </c>
      <c r="N188" s="130" t="s">
        <v>37</v>
      </c>
      <c r="P188" s="167">
        <f t="shared" si="26"/>
        <v>0</v>
      </c>
      <c r="Q188" s="167">
        <v>0</v>
      </c>
      <c r="R188" s="167">
        <f t="shared" si="27"/>
        <v>0</v>
      </c>
      <c r="S188" s="167">
        <v>0</v>
      </c>
      <c r="T188" s="168">
        <f t="shared" si="28"/>
        <v>0</v>
      </c>
      <c r="AR188" s="169" t="s">
        <v>245</v>
      </c>
      <c r="AT188" s="169" t="s">
        <v>241</v>
      </c>
      <c r="AU188" s="169" t="s">
        <v>78</v>
      </c>
      <c r="AY188" s="13" t="s">
        <v>239</v>
      </c>
      <c r="BE188" s="97">
        <f t="shared" si="29"/>
        <v>0</v>
      </c>
      <c r="BF188" s="97">
        <f t="shared" si="30"/>
        <v>0</v>
      </c>
      <c r="BG188" s="97">
        <f t="shared" si="31"/>
        <v>0</v>
      </c>
      <c r="BH188" s="97">
        <f t="shared" si="32"/>
        <v>0</v>
      </c>
      <c r="BI188" s="97">
        <f t="shared" si="33"/>
        <v>0</v>
      </c>
      <c r="BJ188" s="13" t="s">
        <v>83</v>
      </c>
      <c r="BK188" s="97">
        <f t="shared" si="34"/>
        <v>0</v>
      </c>
      <c r="BL188" s="13" t="s">
        <v>245</v>
      </c>
      <c r="BM188" s="169" t="s">
        <v>656</v>
      </c>
    </row>
    <row r="189" spans="2:65" s="1" customFormat="1" ht="24.2" customHeight="1" x14ac:dyDescent="0.2">
      <c r="B189" s="131"/>
      <c r="C189" s="158" t="s">
        <v>455</v>
      </c>
      <c r="D189" s="158" t="s">
        <v>241</v>
      </c>
      <c r="E189" s="159" t="s">
        <v>2908</v>
      </c>
      <c r="F189" s="160" t="s">
        <v>2909</v>
      </c>
      <c r="G189" s="161" t="s">
        <v>1082</v>
      </c>
      <c r="H189" s="199">
        <v>0.3</v>
      </c>
      <c r="I189" s="163"/>
      <c r="J189" s="164">
        <f t="shared" si="25"/>
        <v>0</v>
      </c>
      <c r="K189" s="165"/>
      <c r="L189" s="30"/>
      <c r="M189" s="166" t="s">
        <v>1</v>
      </c>
      <c r="N189" s="130" t="s">
        <v>37</v>
      </c>
      <c r="P189" s="167">
        <f t="shared" si="26"/>
        <v>0</v>
      </c>
      <c r="Q189" s="167">
        <v>0</v>
      </c>
      <c r="R189" s="167">
        <f t="shared" si="27"/>
        <v>0</v>
      </c>
      <c r="S189" s="167">
        <v>0</v>
      </c>
      <c r="T189" s="168">
        <f t="shared" si="28"/>
        <v>0</v>
      </c>
      <c r="AR189" s="169" t="s">
        <v>245</v>
      </c>
      <c r="AT189" s="169" t="s">
        <v>241</v>
      </c>
      <c r="AU189" s="169" t="s">
        <v>78</v>
      </c>
      <c r="AY189" s="13" t="s">
        <v>239</v>
      </c>
      <c r="BE189" s="97">
        <f t="shared" si="29"/>
        <v>0</v>
      </c>
      <c r="BF189" s="97">
        <f t="shared" si="30"/>
        <v>0</v>
      </c>
      <c r="BG189" s="97">
        <f t="shared" si="31"/>
        <v>0</v>
      </c>
      <c r="BH189" s="97">
        <f t="shared" si="32"/>
        <v>0</v>
      </c>
      <c r="BI189" s="97">
        <f t="shared" si="33"/>
        <v>0</v>
      </c>
      <c r="BJ189" s="13" t="s">
        <v>83</v>
      </c>
      <c r="BK189" s="97">
        <f t="shared" si="34"/>
        <v>0</v>
      </c>
      <c r="BL189" s="13" t="s">
        <v>245</v>
      </c>
      <c r="BM189" s="169" t="s">
        <v>664</v>
      </c>
    </row>
    <row r="190" spans="2:65" s="1" customFormat="1" ht="24.2" customHeight="1" x14ac:dyDescent="0.2">
      <c r="B190" s="131"/>
      <c r="C190" s="158" t="s">
        <v>459</v>
      </c>
      <c r="D190" s="158" t="s">
        <v>241</v>
      </c>
      <c r="E190" s="159" t="s">
        <v>2910</v>
      </c>
      <c r="F190" s="160" t="s">
        <v>2870</v>
      </c>
      <c r="G190" s="161" t="s">
        <v>1082</v>
      </c>
      <c r="H190" s="199">
        <v>0.3</v>
      </c>
      <c r="I190" s="163"/>
      <c r="J190" s="164">
        <f t="shared" si="25"/>
        <v>0</v>
      </c>
      <c r="K190" s="165"/>
      <c r="L190" s="30"/>
      <c r="M190" s="182" t="s">
        <v>1</v>
      </c>
      <c r="N190" s="183" t="s">
        <v>37</v>
      </c>
      <c r="O190" s="184"/>
      <c r="P190" s="185">
        <f t="shared" si="26"/>
        <v>0</v>
      </c>
      <c r="Q190" s="185">
        <v>0</v>
      </c>
      <c r="R190" s="185">
        <f t="shared" si="27"/>
        <v>0</v>
      </c>
      <c r="S190" s="185">
        <v>0</v>
      </c>
      <c r="T190" s="186">
        <f t="shared" si="28"/>
        <v>0</v>
      </c>
      <c r="AR190" s="169" t="s">
        <v>245</v>
      </c>
      <c r="AT190" s="169" t="s">
        <v>241</v>
      </c>
      <c r="AU190" s="169" t="s">
        <v>78</v>
      </c>
      <c r="AY190" s="13" t="s">
        <v>239</v>
      </c>
      <c r="BE190" s="97">
        <f t="shared" si="29"/>
        <v>0</v>
      </c>
      <c r="BF190" s="97">
        <f t="shared" si="30"/>
        <v>0</v>
      </c>
      <c r="BG190" s="97">
        <f t="shared" si="31"/>
        <v>0</v>
      </c>
      <c r="BH190" s="97">
        <f t="shared" si="32"/>
        <v>0</v>
      </c>
      <c r="BI190" s="97">
        <f t="shared" si="33"/>
        <v>0</v>
      </c>
      <c r="BJ190" s="13" t="s">
        <v>83</v>
      </c>
      <c r="BK190" s="97">
        <f t="shared" si="34"/>
        <v>0</v>
      </c>
      <c r="BL190" s="13" t="s">
        <v>245</v>
      </c>
      <c r="BM190" s="169" t="s">
        <v>672</v>
      </c>
    </row>
    <row r="191" spans="2:65" s="1" customFormat="1" ht="6.95" customHeight="1" x14ac:dyDescent="0.2">
      <c r="B191" s="45"/>
      <c r="C191" s="46"/>
      <c r="D191" s="46"/>
      <c r="E191" s="46"/>
      <c r="F191" s="46"/>
      <c r="G191" s="46"/>
      <c r="H191" s="46"/>
      <c r="I191" s="46"/>
      <c r="J191" s="46"/>
      <c r="K191" s="46"/>
      <c r="L191" s="30"/>
    </row>
  </sheetData>
  <autoFilter ref="C132:K190" xr:uid="{00000000-0009-0000-0000-000019000000}"/>
  <mergeCells count="17">
    <mergeCell ref="L2:V2"/>
    <mergeCell ref="D107:F107"/>
    <mergeCell ref="D108:F108"/>
    <mergeCell ref="D109:F109"/>
    <mergeCell ref="E121:H121"/>
    <mergeCell ref="E85:H85"/>
    <mergeCell ref="E87:H87"/>
    <mergeCell ref="E89:H89"/>
    <mergeCell ref="D105:F105"/>
    <mergeCell ref="D106:F106"/>
    <mergeCell ref="E7:H7"/>
    <mergeCell ref="E9:H9"/>
    <mergeCell ref="E11:H11"/>
    <mergeCell ref="E20:H20"/>
    <mergeCell ref="E29:H29"/>
    <mergeCell ref="E125:H125"/>
    <mergeCell ref="E123:H123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2:BM186"/>
  <sheetViews>
    <sheetView showGridLines="0" topLeftCell="A132" workbookViewId="0">
      <selection activeCell="H139" activeCellId="2" sqref="H184:H185 H166:H167 H139:H140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3" t="s">
        <v>134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4587</v>
      </c>
      <c r="L4" s="16"/>
      <c r="M4" s="103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14</v>
      </c>
      <c r="L6" s="16"/>
    </row>
    <row r="7" spans="2:46" ht="16.5" customHeight="1" x14ac:dyDescent="0.2">
      <c r="B7" s="16"/>
      <c r="E7" s="259" t="str">
        <f>'Rekapitulácia stavby'!K6</f>
        <v>KFA - Košická futbalová aréna II. a III. etapa</v>
      </c>
      <c r="F7" s="261"/>
      <c r="G7" s="261"/>
      <c r="H7" s="261"/>
      <c r="L7" s="16"/>
    </row>
    <row r="8" spans="2:46" ht="12" customHeight="1" x14ac:dyDescent="0.2">
      <c r="B8" s="16"/>
      <c r="D8" s="23" t="s">
        <v>180</v>
      </c>
      <c r="L8" s="16"/>
    </row>
    <row r="9" spans="2:46" s="1" customFormat="1" ht="16.5" customHeight="1" x14ac:dyDescent="0.2">
      <c r="B9" s="30"/>
      <c r="E9" s="259" t="s">
        <v>181</v>
      </c>
      <c r="F9" s="257"/>
      <c r="G9" s="257"/>
      <c r="H9" s="257"/>
      <c r="L9" s="30"/>
    </row>
    <row r="10" spans="2:46" s="1" customFormat="1" ht="12" customHeight="1" x14ac:dyDescent="0.2">
      <c r="B10" s="30"/>
      <c r="D10" s="23" t="s">
        <v>182</v>
      </c>
      <c r="L10" s="30"/>
    </row>
    <row r="11" spans="2:46" s="1" customFormat="1" ht="16.5" customHeight="1" x14ac:dyDescent="0.2">
      <c r="B11" s="30"/>
      <c r="E11" s="226" t="s">
        <v>3256</v>
      </c>
      <c r="F11" s="257"/>
      <c r="G11" s="257"/>
      <c r="H11" s="257"/>
      <c r="L11" s="30"/>
    </row>
    <row r="12" spans="2:46" s="1" customFormat="1" x14ac:dyDescent="0.2">
      <c r="B12" s="30"/>
      <c r="L12" s="30"/>
    </row>
    <row r="13" spans="2:46" s="1" customFormat="1" ht="12" customHeight="1" x14ac:dyDescent="0.2">
      <c r="B13" s="30"/>
      <c r="D13" s="23" t="s">
        <v>15</v>
      </c>
      <c r="F13" s="21" t="s">
        <v>1</v>
      </c>
      <c r="I13" s="23" t="s">
        <v>16</v>
      </c>
      <c r="J13" s="21" t="s">
        <v>1</v>
      </c>
      <c r="L13" s="30"/>
    </row>
    <row r="14" spans="2:46" s="1" customFormat="1" ht="12" customHeight="1" x14ac:dyDescent="0.2">
      <c r="B14" s="30"/>
      <c r="D14" s="23" t="s">
        <v>17</v>
      </c>
      <c r="F14" s="21" t="s">
        <v>18</v>
      </c>
      <c r="I14" s="23" t="s">
        <v>19</v>
      </c>
      <c r="J14" s="53" t="str">
        <f>'Rekapitulácia stavby'!AN8</f>
        <v>4.10.2022 - REV05</v>
      </c>
      <c r="L14" s="30"/>
    </row>
    <row r="15" spans="2:46" s="1" customFormat="1" ht="10.9" customHeight="1" x14ac:dyDescent="0.2">
      <c r="B15" s="30"/>
      <c r="L15" s="30"/>
    </row>
    <row r="16" spans="2:46" s="1" customFormat="1" ht="12" customHeight="1" x14ac:dyDescent="0.2">
      <c r="B16" s="30"/>
      <c r="D16" s="23" t="s">
        <v>20</v>
      </c>
      <c r="I16" s="23" t="s">
        <v>21</v>
      </c>
      <c r="J16" s="21" t="str">
        <f>IF('Rekapitulácia stavby'!AN10="","",'Rekapitulácia stavby'!AN10)</f>
        <v/>
      </c>
      <c r="L16" s="30"/>
    </row>
    <row r="17" spans="2:12" s="1" customFormat="1" ht="18" customHeight="1" x14ac:dyDescent="0.2">
      <c r="B17" s="30"/>
      <c r="E17" s="21" t="str">
        <f>IF('Rekapitulácia stavby'!E11="","",'Rekapitulácia stavby'!E11)</f>
        <v xml:space="preserve"> </v>
      </c>
      <c r="I17" s="23" t="s">
        <v>22</v>
      </c>
      <c r="J17" s="21" t="str">
        <f>IF('Rekapitulácia stavby'!AN11="","",'Rekapitulácia stavby'!AN11)</f>
        <v/>
      </c>
      <c r="L17" s="30"/>
    </row>
    <row r="18" spans="2:12" s="1" customFormat="1" ht="6.95" customHeight="1" x14ac:dyDescent="0.2">
      <c r="B18" s="30"/>
      <c r="L18" s="30"/>
    </row>
    <row r="19" spans="2:12" s="1" customFormat="1" ht="12" customHeight="1" x14ac:dyDescent="0.2">
      <c r="B19" s="30"/>
      <c r="D19" s="23" t="s">
        <v>23</v>
      </c>
      <c r="I19" s="23" t="s">
        <v>21</v>
      </c>
      <c r="J19" s="24" t="str">
        <f>'Rekapitulácia stavby'!AN13</f>
        <v>Vyplň údaj</v>
      </c>
      <c r="L19" s="30"/>
    </row>
    <row r="20" spans="2:12" s="1" customFormat="1" ht="18" customHeight="1" x14ac:dyDescent="0.2">
      <c r="B20" s="30"/>
      <c r="E20" s="258" t="str">
        <f>'Rekapitulácia stavby'!E14</f>
        <v>Vyplň údaj</v>
      </c>
      <c r="F20" s="248"/>
      <c r="G20" s="248"/>
      <c r="H20" s="248"/>
      <c r="I20" s="23" t="s">
        <v>22</v>
      </c>
      <c r="J20" s="24" t="str">
        <f>'Rekapitulácia stavby'!AN14</f>
        <v>Vyplň údaj</v>
      </c>
      <c r="L20" s="30"/>
    </row>
    <row r="21" spans="2:12" s="1" customFormat="1" ht="6.95" customHeight="1" x14ac:dyDescent="0.2">
      <c r="B21" s="30"/>
      <c r="L21" s="30"/>
    </row>
    <row r="22" spans="2:12" s="1" customFormat="1" ht="12" customHeight="1" x14ac:dyDescent="0.2">
      <c r="B22" s="30"/>
      <c r="D22" s="23" t="s">
        <v>25</v>
      </c>
      <c r="I22" s="23" t="s">
        <v>21</v>
      </c>
      <c r="J22" s="21" t="str">
        <f>IF('Rekapitulácia stavby'!AN16="","",'Rekapitulácia stavby'!AN16)</f>
        <v/>
      </c>
      <c r="L22" s="30"/>
    </row>
    <row r="23" spans="2:12" s="1" customFormat="1" ht="18" customHeight="1" x14ac:dyDescent="0.2">
      <c r="B23" s="30"/>
      <c r="E23" s="21" t="str">
        <f>IF('Rekapitulácia stavby'!E17="","",'Rekapitulácia stavby'!E17)</f>
        <v>HESCON,s.r.o.</v>
      </c>
      <c r="I23" s="23" t="s">
        <v>22</v>
      </c>
      <c r="J23" s="21" t="str">
        <f>IF('Rekapitulácia stavby'!AN17="","",'Rekapitulácia stavby'!AN17)</f>
        <v/>
      </c>
      <c r="L23" s="30"/>
    </row>
    <row r="24" spans="2:12" s="1" customFormat="1" ht="6.95" customHeight="1" x14ac:dyDescent="0.2">
      <c r="B24" s="30"/>
      <c r="L24" s="30"/>
    </row>
    <row r="25" spans="2:12" s="1" customFormat="1" ht="12" customHeight="1" x14ac:dyDescent="0.2">
      <c r="B25" s="30"/>
      <c r="D25" s="23" t="s">
        <v>27</v>
      </c>
      <c r="I25" s="23" t="s">
        <v>21</v>
      </c>
      <c r="J25" s="21" t="str">
        <f>IF('Rekapitulácia stavby'!AN19="","",'Rekapitulácia stavby'!AN19)</f>
        <v/>
      </c>
      <c r="L25" s="30"/>
    </row>
    <row r="26" spans="2:12" s="1" customFormat="1" ht="18" customHeight="1" x14ac:dyDescent="0.2">
      <c r="B26" s="30"/>
      <c r="E26" s="21" t="str">
        <f>IF('Rekapitulácia stavby'!E20="","",'Rekapitulácia stavby'!E20)</f>
        <v xml:space="preserve"> </v>
      </c>
      <c r="I26" s="23" t="s">
        <v>22</v>
      </c>
      <c r="J26" s="21" t="str">
        <f>IF('Rekapitulácia stavby'!AN20="","",'Rekapitulácia stavby'!AN20)</f>
        <v/>
      </c>
      <c r="L26" s="30"/>
    </row>
    <row r="27" spans="2:12" s="1" customFormat="1" ht="6.95" customHeight="1" x14ac:dyDescent="0.2">
      <c r="B27" s="30"/>
      <c r="L27" s="30"/>
    </row>
    <row r="28" spans="2:12" s="1" customFormat="1" ht="12" customHeight="1" x14ac:dyDescent="0.2">
      <c r="B28" s="30"/>
      <c r="D28" s="23" t="s">
        <v>28</v>
      </c>
      <c r="L28" s="30"/>
    </row>
    <row r="29" spans="2:12" s="7" customFormat="1" ht="16.5" customHeight="1" x14ac:dyDescent="0.2">
      <c r="B29" s="104"/>
      <c r="E29" s="251" t="s">
        <v>1</v>
      </c>
      <c r="F29" s="251"/>
      <c r="G29" s="251"/>
      <c r="H29" s="251"/>
      <c r="L29" s="104"/>
    </row>
    <row r="30" spans="2:12" s="1" customFormat="1" ht="6.95" customHeight="1" x14ac:dyDescent="0.2">
      <c r="B30" s="30"/>
      <c r="L30" s="30"/>
    </row>
    <row r="31" spans="2:12" s="1" customFormat="1" ht="6.95" customHeight="1" x14ac:dyDescent="0.2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5" customHeight="1" x14ac:dyDescent="0.2">
      <c r="B32" s="30"/>
      <c r="D32" s="21" t="s">
        <v>187</v>
      </c>
      <c r="J32" s="29">
        <f>J98</f>
        <v>0</v>
      </c>
      <c r="L32" s="30"/>
    </row>
    <row r="33" spans="2:12" s="1" customFormat="1" ht="14.45" customHeight="1" x14ac:dyDescent="0.2">
      <c r="B33" s="30"/>
      <c r="D33" s="28" t="s">
        <v>174</v>
      </c>
      <c r="J33" s="29">
        <f>J104</f>
        <v>0</v>
      </c>
      <c r="L33" s="30"/>
    </row>
    <row r="34" spans="2:12" s="1" customFormat="1" ht="25.35" customHeight="1" x14ac:dyDescent="0.2">
      <c r="B34" s="30"/>
      <c r="D34" s="105" t="s">
        <v>31</v>
      </c>
      <c r="J34" s="66">
        <f>ROUND(J32 + J33, 2)</f>
        <v>0</v>
      </c>
      <c r="L34" s="30"/>
    </row>
    <row r="35" spans="2:12" s="1" customFormat="1" ht="6.95" customHeight="1" x14ac:dyDescent="0.2">
      <c r="B35" s="30"/>
      <c r="D35" s="54"/>
      <c r="E35" s="54"/>
      <c r="F35" s="54"/>
      <c r="G35" s="54"/>
      <c r="H35" s="54"/>
      <c r="I35" s="54"/>
      <c r="J35" s="54"/>
      <c r="K35" s="54"/>
      <c r="L35" s="30"/>
    </row>
    <row r="36" spans="2:12" s="1" customFormat="1" ht="14.45" customHeight="1" x14ac:dyDescent="0.2">
      <c r="B36" s="30"/>
      <c r="F36" s="33" t="s">
        <v>33</v>
      </c>
      <c r="I36" s="33" t="s">
        <v>32</v>
      </c>
      <c r="J36" s="33" t="s">
        <v>34</v>
      </c>
      <c r="L36" s="30"/>
    </row>
    <row r="37" spans="2:12" s="1" customFormat="1" ht="14.45" customHeight="1" x14ac:dyDescent="0.2">
      <c r="B37" s="30"/>
      <c r="D37" s="106" t="s">
        <v>35</v>
      </c>
      <c r="E37" s="35" t="s">
        <v>36</v>
      </c>
      <c r="F37" s="107">
        <f>ROUND((SUM(BE104:BE111) + SUM(BE133:BE185)),  2)</f>
        <v>0</v>
      </c>
      <c r="G37" s="108"/>
      <c r="H37" s="108"/>
      <c r="I37" s="109">
        <v>0.2</v>
      </c>
      <c r="J37" s="107">
        <f>ROUND(((SUM(BE104:BE111) + SUM(BE133:BE185))*I37),  2)</f>
        <v>0</v>
      </c>
      <c r="L37" s="30"/>
    </row>
    <row r="38" spans="2:12" s="1" customFormat="1" ht="14.45" customHeight="1" x14ac:dyDescent="0.2">
      <c r="B38" s="30"/>
      <c r="E38" s="35" t="s">
        <v>37</v>
      </c>
      <c r="F38" s="107">
        <f>ROUND((SUM(BF104:BF111) + SUM(BF133:BF185)),  2)</f>
        <v>0</v>
      </c>
      <c r="G38" s="108"/>
      <c r="H38" s="108"/>
      <c r="I38" s="109">
        <v>0.2</v>
      </c>
      <c r="J38" s="107">
        <f>ROUND(((SUM(BF104:BF111) + SUM(BF133:BF185))*I38),  2)</f>
        <v>0</v>
      </c>
      <c r="L38" s="30"/>
    </row>
    <row r="39" spans="2:12" s="1" customFormat="1" ht="14.45" hidden="1" customHeight="1" x14ac:dyDescent="0.2">
      <c r="B39" s="30"/>
      <c r="E39" s="23" t="s">
        <v>38</v>
      </c>
      <c r="F39" s="86">
        <f>ROUND((SUM(BG104:BG111) + SUM(BG133:BG185)),  2)</f>
        <v>0</v>
      </c>
      <c r="I39" s="110">
        <v>0.2</v>
      </c>
      <c r="J39" s="86">
        <f>0</f>
        <v>0</v>
      </c>
      <c r="L39" s="30"/>
    </row>
    <row r="40" spans="2:12" s="1" customFormat="1" ht="14.45" hidden="1" customHeight="1" x14ac:dyDescent="0.2">
      <c r="B40" s="30"/>
      <c r="E40" s="23" t="s">
        <v>39</v>
      </c>
      <c r="F40" s="86">
        <f>ROUND((SUM(BH104:BH111) + SUM(BH133:BH185)),  2)</f>
        <v>0</v>
      </c>
      <c r="I40" s="110">
        <v>0.2</v>
      </c>
      <c r="J40" s="86">
        <f>0</f>
        <v>0</v>
      </c>
      <c r="L40" s="30"/>
    </row>
    <row r="41" spans="2:12" s="1" customFormat="1" ht="14.45" hidden="1" customHeight="1" x14ac:dyDescent="0.2">
      <c r="B41" s="30"/>
      <c r="E41" s="35" t="s">
        <v>40</v>
      </c>
      <c r="F41" s="107">
        <f>ROUND((SUM(BI104:BI111) + SUM(BI133:BI185)),  2)</f>
        <v>0</v>
      </c>
      <c r="G41" s="108"/>
      <c r="H41" s="108"/>
      <c r="I41" s="109">
        <v>0</v>
      </c>
      <c r="J41" s="107">
        <f>0</f>
        <v>0</v>
      </c>
      <c r="L41" s="30"/>
    </row>
    <row r="42" spans="2:12" s="1" customFormat="1" ht="6.95" customHeight="1" x14ac:dyDescent="0.2">
      <c r="B42" s="30"/>
      <c r="L42" s="30"/>
    </row>
    <row r="43" spans="2:12" s="1" customFormat="1" ht="25.35" customHeight="1" x14ac:dyDescent="0.2">
      <c r="B43" s="30"/>
      <c r="C43" s="101"/>
      <c r="D43" s="111" t="s">
        <v>41</v>
      </c>
      <c r="E43" s="57"/>
      <c r="F43" s="57"/>
      <c r="G43" s="112" t="s">
        <v>42</v>
      </c>
      <c r="H43" s="113" t="s">
        <v>43</v>
      </c>
      <c r="I43" s="57"/>
      <c r="J43" s="114">
        <f>SUM(J34:J41)</f>
        <v>0</v>
      </c>
      <c r="K43" s="115"/>
      <c r="L43" s="30"/>
    </row>
    <row r="44" spans="2:12" s="1" customFormat="1" ht="14.45" customHeight="1" x14ac:dyDescent="0.2">
      <c r="B44" s="30"/>
      <c r="L44" s="30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30"/>
      <c r="D50" s="42" t="s">
        <v>44</v>
      </c>
      <c r="E50" s="43"/>
      <c r="F50" s="43"/>
      <c r="G50" s="42" t="s">
        <v>45</v>
      </c>
      <c r="H50" s="43"/>
      <c r="I50" s="43"/>
      <c r="J50" s="43"/>
      <c r="K50" s="43"/>
      <c r="L50" s="30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30"/>
      <c r="D61" s="44" t="s">
        <v>46</v>
      </c>
      <c r="E61" s="32"/>
      <c r="F61" s="116" t="s">
        <v>47</v>
      </c>
      <c r="G61" s="44" t="s">
        <v>46</v>
      </c>
      <c r="H61" s="32"/>
      <c r="I61" s="32"/>
      <c r="J61" s="117" t="s">
        <v>47</v>
      </c>
      <c r="K61" s="32"/>
      <c r="L61" s="30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30"/>
      <c r="D65" s="42" t="s">
        <v>48</v>
      </c>
      <c r="E65" s="43"/>
      <c r="F65" s="43"/>
      <c r="G65" s="42" t="s">
        <v>49</v>
      </c>
      <c r="H65" s="43"/>
      <c r="I65" s="43"/>
      <c r="J65" s="43"/>
      <c r="K65" s="43"/>
      <c r="L65" s="30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30"/>
      <c r="D76" s="44" t="s">
        <v>46</v>
      </c>
      <c r="E76" s="32"/>
      <c r="F76" s="116" t="s">
        <v>47</v>
      </c>
      <c r="G76" s="44" t="s">
        <v>46</v>
      </c>
      <c r="H76" s="32"/>
      <c r="I76" s="32"/>
      <c r="J76" s="117" t="s">
        <v>47</v>
      </c>
      <c r="K76" s="32"/>
      <c r="L76" s="30"/>
    </row>
    <row r="77" spans="2:12" s="1" customFormat="1" ht="14.45" customHeight="1" x14ac:dyDescent="0.2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12" s="1" customFormat="1" ht="6.95" customHeight="1" x14ac:dyDescent="0.2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12" s="1" customFormat="1" ht="24.95" customHeight="1" x14ac:dyDescent="0.2">
      <c r="B82" s="30"/>
      <c r="C82" s="17" t="s">
        <v>4588</v>
      </c>
      <c r="L82" s="30"/>
    </row>
    <row r="83" spans="2:12" s="1" customFormat="1" ht="6.95" customHeight="1" x14ac:dyDescent="0.2">
      <c r="B83" s="30"/>
      <c r="L83" s="30"/>
    </row>
    <row r="84" spans="2:12" s="1" customFormat="1" ht="12" customHeight="1" x14ac:dyDescent="0.2">
      <c r="B84" s="30"/>
      <c r="C84" s="23" t="s">
        <v>14</v>
      </c>
      <c r="L84" s="30"/>
    </row>
    <row r="85" spans="2:12" s="1" customFormat="1" ht="16.5" customHeight="1" x14ac:dyDescent="0.2">
      <c r="B85" s="30"/>
      <c r="E85" s="259" t="str">
        <f>E7</f>
        <v>KFA - Košická futbalová aréna II. a III. etapa</v>
      </c>
      <c r="F85" s="261"/>
      <c r="G85" s="261"/>
      <c r="H85" s="261"/>
      <c r="L85" s="30"/>
    </row>
    <row r="86" spans="2:12" ht="12" customHeight="1" x14ac:dyDescent="0.2">
      <c r="B86" s="16"/>
      <c r="C86" s="23" t="s">
        <v>180</v>
      </c>
      <c r="L86" s="16"/>
    </row>
    <row r="87" spans="2:12" s="1" customFormat="1" ht="16.5" customHeight="1" x14ac:dyDescent="0.2">
      <c r="B87" s="30"/>
      <c r="E87" s="259" t="s">
        <v>181</v>
      </c>
      <c r="F87" s="257"/>
      <c r="G87" s="257"/>
      <c r="H87" s="257"/>
      <c r="L87" s="30"/>
    </row>
    <row r="88" spans="2:12" s="1" customFormat="1" ht="12" customHeight="1" x14ac:dyDescent="0.2">
      <c r="B88" s="30"/>
      <c r="C88" s="23" t="s">
        <v>182</v>
      </c>
      <c r="L88" s="30"/>
    </row>
    <row r="89" spans="2:12" s="1" customFormat="1" ht="16.5" customHeight="1" x14ac:dyDescent="0.2">
      <c r="B89" s="30"/>
      <c r="E89" s="226" t="str">
        <f>E11</f>
        <v>028 - Vnútorný vodovod - Vstavok D4</v>
      </c>
      <c r="F89" s="257"/>
      <c r="G89" s="257"/>
      <c r="H89" s="257"/>
      <c r="L89" s="30"/>
    </row>
    <row r="90" spans="2:12" s="1" customFormat="1" ht="6.95" customHeight="1" x14ac:dyDescent="0.2">
      <c r="B90" s="30"/>
      <c r="L90" s="30"/>
    </row>
    <row r="91" spans="2:12" s="1" customFormat="1" ht="12" customHeight="1" x14ac:dyDescent="0.2">
      <c r="B91" s="30"/>
      <c r="C91" s="23" t="s">
        <v>17</v>
      </c>
      <c r="F91" s="21" t="str">
        <f>F14</f>
        <v xml:space="preserve"> </v>
      </c>
      <c r="I91" s="23" t="s">
        <v>19</v>
      </c>
      <c r="J91" s="53" t="str">
        <f>IF(J14="","",J14)</f>
        <v>4.10.2022 - REV05</v>
      </c>
      <c r="L91" s="30"/>
    </row>
    <row r="92" spans="2:12" s="1" customFormat="1" ht="6.95" customHeight="1" x14ac:dyDescent="0.2">
      <c r="B92" s="30"/>
      <c r="L92" s="30"/>
    </row>
    <row r="93" spans="2:12" s="1" customFormat="1" ht="15.2" customHeight="1" x14ac:dyDescent="0.2">
      <c r="B93" s="30"/>
      <c r="C93" s="23" t="s">
        <v>20</v>
      </c>
      <c r="F93" s="21" t="str">
        <f>E17</f>
        <v xml:space="preserve"> </v>
      </c>
      <c r="I93" s="23" t="s">
        <v>25</v>
      </c>
      <c r="J93" s="26" t="str">
        <f>E23</f>
        <v>HESCON,s.r.o.</v>
      </c>
      <c r="L93" s="30"/>
    </row>
    <row r="94" spans="2:12" s="1" customFormat="1" ht="15.2" customHeight="1" x14ac:dyDescent="0.2">
      <c r="B94" s="30"/>
      <c r="C94" s="23" t="s">
        <v>23</v>
      </c>
      <c r="F94" s="21" t="str">
        <f>IF(E20="","",E20)</f>
        <v>Vyplň údaj</v>
      </c>
      <c r="I94" s="23" t="s">
        <v>27</v>
      </c>
      <c r="J94" s="26" t="str">
        <f>E26</f>
        <v xml:space="preserve"> </v>
      </c>
      <c r="L94" s="30"/>
    </row>
    <row r="95" spans="2:12" s="1" customFormat="1" ht="10.35" customHeight="1" x14ac:dyDescent="0.2">
      <c r="B95" s="30"/>
      <c r="L95" s="30"/>
    </row>
    <row r="96" spans="2:12" s="1" customFormat="1" ht="29.25" customHeight="1" x14ac:dyDescent="0.2">
      <c r="B96" s="30"/>
      <c r="C96" s="118" t="s">
        <v>188</v>
      </c>
      <c r="D96" s="101"/>
      <c r="E96" s="101"/>
      <c r="F96" s="101"/>
      <c r="G96" s="101"/>
      <c r="H96" s="101"/>
      <c r="I96" s="101"/>
      <c r="J96" s="119" t="s">
        <v>189</v>
      </c>
      <c r="K96" s="101"/>
      <c r="L96" s="30"/>
    </row>
    <row r="97" spans="2:65" s="1" customFormat="1" ht="10.35" customHeight="1" x14ac:dyDescent="0.2">
      <c r="B97" s="30"/>
      <c r="L97" s="30"/>
    </row>
    <row r="98" spans="2:65" s="1" customFormat="1" ht="22.9" customHeight="1" x14ac:dyDescent="0.2">
      <c r="B98" s="30"/>
      <c r="C98" s="120" t="s">
        <v>190</v>
      </c>
      <c r="J98" s="66">
        <f>J133</f>
        <v>0</v>
      </c>
      <c r="L98" s="30"/>
      <c r="AU98" s="13" t="s">
        <v>191</v>
      </c>
    </row>
    <row r="99" spans="2:65" s="8" customFormat="1" ht="24.95" customHeight="1" x14ac:dyDescent="0.2">
      <c r="B99" s="121"/>
      <c r="D99" s="122" t="s">
        <v>3103</v>
      </c>
      <c r="E99" s="123"/>
      <c r="F99" s="123"/>
      <c r="G99" s="123"/>
      <c r="H99" s="123"/>
      <c r="I99" s="123"/>
      <c r="J99" s="124">
        <f>J134</f>
        <v>0</v>
      </c>
      <c r="L99" s="121"/>
    </row>
    <row r="100" spans="2:65" s="8" customFormat="1" ht="24.95" customHeight="1" x14ac:dyDescent="0.2">
      <c r="B100" s="121"/>
      <c r="D100" s="122" t="s">
        <v>3104</v>
      </c>
      <c r="E100" s="123"/>
      <c r="F100" s="123"/>
      <c r="G100" s="123"/>
      <c r="H100" s="123"/>
      <c r="I100" s="123"/>
      <c r="J100" s="124">
        <f>J141</f>
        <v>0</v>
      </c>
      <c r="L100" s="121"/>
    </row>
    <row r="101" spans="2:65" s="8" customFormat="1" ht="24.95" customHeight="1" x14ac:dyDescent="0.2">
      <c r="B101" s="121"/>
      <c r="D101" s="122" t="s">
        <v>3105</v>
      </c>
      <c r="E101" s="123"/>
      <c r="F101" s="123"/>
      <c r="G101" s="123"/>
      <c r="H101" s="123"/>
      <c r="I101" s="123"/>
      <c r="J101" s="124">
        <f>J168</f>
        <v>0</v>
      </c>
      <c r="L101" s="121"/>
    </row>
    <row r="102" spans="2:65" s="1" customFormat="1" ht="21.75" customHeight="1" x14ac:dyDescent="0.2">
      <c r="B102" s="30"/>
      <c r="L102" s="30"/>
    </row>
    <row r="103" spans="2:65" s="1" customFormat="1" ht="6.95" customHeight="1" x14ac:dyDescent="0.2">
      <c r="B103" s="30"/>
      <c r="L103" s="30"/>
    </row>
    <row r="104" spans="2:65" s="1" customFormat="1" ht="29.25" customHeight="1" x14ac:dyDescent="0.2">
      <c r="B104" s="30"/>
      <c r="C104" s="120" t="s">
        <v>217</v>
      </c>
      <c r="J104" s="129">
        <f>ROUND(J105 + J106 + J107 + J108 + J109 + J110,2)</f>
        <v>0</v>
      </c>
      <c r="L104" s="30"/>
      <c r="N104" s="130" t="s">
        <v>35</v>
      </c>
    </row>
    <row r="105" spans="2:65" s="1" customFormat="1" ht="18" customHeight="1" x14ac:dyDescent="0.2">
      <c r="B105" s="131"/>
      <c r="C105" s="132"/>
      <c r="D105" s="207" t="s">
        <v>218</v>
      </c>
      <c r="E105" s="260"/>
      <c r="F105" s="260"/>
      <c r="G105" s="132"/>
      <c r="H105" s="132"/>
      <c r="I105" s="132"/>
      <c r="J105" s="94">
        <v>0</v>
      </c>
      <c r="K105" s="132"/>
      <c r="L105" s="131"/>
      <c r="M105" s="132"/>
      <c r="N105" s="134" t="s">
        <v>37</v>
      </c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5" t="s">
        <v>219</v>
      </c>
      <c r="AZ105" s="132"/>
      <c r="BA105" s="132"/>
      <c r="BB105" s="132"/>
      <c r="BC105" s="132"/>
      <c r="BD105" s="132"/>
      <c r="BE105" s="136">
        <f t="shared" ref="BE105:BE110" si="0">IF(N105="základná",J105,0)</f>
        <v>0</v>
      </c>
      <c r="BF105" s="136">
        <f t="shared" ref="BF105:BF110" si="1">IF(N105="znížená",J105,0)</f>
        <v>0</v>
      </c>
      <c r="BG105" s="136">
        <f t="shared" ref="BG105:BG110" si="2">IF(N105="zákl. prenesená",J105,0)</f>
        <v>0</v>
      </c>
      <c r="BH105" s="136">
        <f t="shared" ref="BH105:BH110" si="3">IF(N105="zníž. prenesená",J105,0)</f>
        <v>0</v>
      </c>
      <c r="BI105" s="136">
        <f t="shared" ref="BI105:BI110" si="4">IF(N105="nulová",J105,0)</f>
        <v>0</v>
      </c>
      <c r="BJ105" s="135" t="s">
        <v>83</v>
      </c>
      <c r="BK105" s="132"/>
      <c r="BL105" s="132"/>
      <c r="BM105" s="132"/>
    </row>
    <row r="106" spans="2:65" s="1" customFormat="1" ht="18" customHeight="1" x14ac:dyDescent="0.2">
      <c r="B106" s="131"/>
      <c r="C106" s="132"/>
      <c r="D106" s="207" t="s">
        <v>220</v>
      </c>
      <c r="E106" s="260"/>
      <c r="F106" s="260"/>
      <c r="G106" s="132"/>
      <c r="H106" s="132"/>
      <c r="I106" s="132"/>
      <c r="J106" s="94">
        <v>0</v>
      </c>
      <c r="K106" s="132"/>
      <c r="L106" s="131"/>
      <c r="M106" s="132"/>
      <c r="N106" s="134" t="s">
        <v>37</v>
      </c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5" t="s">
        <v>219</v>
      </c>
      <c r="AZ106" s="132"/>
      <c r="BA106" s="132"/>
      <c r="BB106" s="132"/>
      <c r="BC106" s="132"/>
      <c r="BD106" s="132"/>
      <c r="BE106" s="136">
        <f t="shared" si="0"/>
        <v>0</v>
      </c>
      <c r="BF106" s="136">
        <f t="shared" si="1"/>
        <v>0</v>
      </c>
      <c r="BG106" s="136">
        <f t="shared" si="2"/>
        <v>0</v>
      </c>
      <c r="BH106" s="136">
        <f t="shared" si="3"/>
        <v>0</v>
      </c>
      <c r="BI106" s="136">
        <f t="shared" si="4"/>
        <v>0</v>
      </c>
      <c r="BJ106" s="135" t="s">
        <v>83</v>
      </c>
      <c r="BK106" s="132"/>
      <c r="BL106" s="132"/>
      <c r="BM106" s="132"/>
    </row>
    <row r="107" spans="2:65" s="1" customFormat="1" ht="18" customHeight="1" x14ac:dyDescent="0.2">
      <c r="B107" s="131"/>
      <c r="C107" s="132"/>
      <c r="D107" s="207" t="s">
        <v>221</v>
      </c>
      <c r="E107" s="260"/>
      <c r="F107" s="260"/>
      <c r="G107" s="132"/>
      <c r="H107" s="132"/>
      <c r="I107" s="132"/>
      <c r="J107" s="94">
        <v>0</v>
      </c>
      <c r="K107" s="132"/>
      <c r="L107" s="131"/>
      <c r="M107" s="132"/>
      <c r="N107" s="134" t="s">
        <v>37</v>
      </c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5" t="s">
        <v>219</v>
      </c>
      <c r="AZ107" s="132"/>
      <c r="BA107" s="132"/>
      <c r="BB107" s="132"/>
      <c r="BC107" s="132"/>
      <c r="BD107" s="132"/>
      <c r="BE107" s="136">
        <f t="shared" si="0"/>
        <v>0</v>
      </c>
      <c r="BF107" s="136">
        <f t="shared" si="1"/>
        <v>0</v>
      </c>
      <c r="BG107" s="136">
        <f t="shared" si="2"/>
        <v>0</v>
      </c>
      <c r="BH107" s="136">
        <f t="shared" si="3"/>
        <v>0</v>
      </c>
      <c r="BI107" s="136">
        <f t="shared" si="4"/>
        <v>0</v>
      </c>
      <c r="BJ107" s="135" t="s">
        <v>83</v>
      </c>
      <c r="BK107" s="132"/>
      <c r="BL107" s="132"/>
      <c r="BM107" s="132"/>
    </row>
    <row r="108" spans="2:65" s="1" customFormat="1" ht="18" customHeight="1" x14ac:dyDescent="0.2">
      <c r="B108" s="131"/>
      <c r="C108" s="132"/>
      <c r="D108" s="207" t="s">
        <v>222</v>
      </c>
      <c r="E108" s="260"/>
      <c r="F108" s="260"/>
      <c r="G108" s="132"/>
      <c r="H108" s="132"/>
      <c r="I108" s="132"/>
      <c r="J108" s="94">
        <v>0</v>
      </c>
      <c r="K108" s="132"/>
      <c r="L108" s="131"/>
      <c r="M108" s="132"/>
      <c r="N108" s="134" t="s">
        <v>37</v>
      </c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5" t="s">
        <v>219</v>
      </c>
      <c r="AZ108" s="132"/>
      <c r="BA108" s="132"/>
      <c r="BB108" s="132"/>
      <c r="BC108" s="132"/>
      <c r="BD108" s="132"/>
      <c r="BE108" s="136">
        <f t="shared" si="0"/>
        <v>0</v>
      </c>
      <c r="BF108" s="136">
        <f t="shared" si="1"/>
        <v>0</v>
      </c>
      <c r="BG108" s="136">
        <f t="shared" si="2"/>
        <v>0</v>
      </c>
      <c r="BH108" s="136">
        <f t="shared" si="3"/>
        <v>0</v>
      </c>
      <c r="BI108" s="136">
        <f t="shared" si="4"/>
        <v>0</v>
      </c>
      <c r="BJ108" s="135" t="s">
        <v>83</v>
      </c>
      <c r="BK108" s="132"/>
      <c r="BL108" s="132"/>
      <c r="BM108" s="132"/>
    </row>
    <row r="109" spans="2:65" s="1" customFormat="1" ht="18" customHeight="1" x14ac:dyDescent="0.2">
      <c r="B109" s="131"/>
      <c r="C109" s="132"/>
      <c r="D109" s="207" t="s">
        <v>223</v>
      </c>
      <c r="E109" s="260"/>
      <c r="F109" s="260"/>
      <c r="G109" s="132"/>
      <c r="H109" s="132"/>
      <c r="I109" s="132"/>
      <c r="J109" s="94">
        <v>0</v>
      </c>
      <c r="K109" s="132"/>
      <c r="L109" s="131"/>
      <c r="M109" s="132"/>
      <c r="N109" s="134" t="s">
        <v>37</v>
      </c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5" t="s">
        <v>219</v>
      </c>
      <c r="AZ109" s="132"/>
      <c r="BA109" s="132"/>
      <c r="BB109" s="132"/>
      <c r="BC109" s="132"/>
      <c r="BD109" s="132"/>
      <c r="BE109" s="136">
        <f t="shared" si="0"/>
        <v>0</v>
      </c>
      <c r="BF109" s="136">
        <f t="shared" si="1"/>
        <v>0</v>
      </c>
      <c r="BG109" s="136">
        <f t="shared" si="2"/>
        <v>0</v>
      </c>
      <c r="BH109" s="136">
        <f t="shared" si="3"/>
        <v>0</v>
      </c>
      <c r="BI109" s="136">
        <f t="shared" si="4"/>
        <v>0</v>
      </c>
      <c r="BJ109" s="135" t="s">
        <v>83</v>
      </c>
      <c r="BK109" s="132"/>
      <c r="BL109" s="132"/>
      <c r="BM109" s="132"/>
    </row>
    <row r="110" spans="2:65" s="1" customFormat="1" ht="18" customHeight="1" x14ac:dyDescent="0.2">
      <c r="B110" s="131"/>
      <c r="C110" s="132"/>
      <c r="D110" s="133" t="s">
        <v>224</v>
      </c>
      <c r="E110" s="132"/>
      <c r="F110" s="132"/>
      <c r="G110" s="132"/>
      <c r="H110" s="132"/>
      <c r="I110" s="132"/>
      <c r="J110" s="94">
        <f>ROUND(J32*T110,2)</f>
        <v>0</v>
      </c>
      <c r="K110" s="132"/>
      <c r="L110" s="131"/>
      <c r="M110" s="132"/>
      <c r="N110" s="134" t="s">
        <v>37</v>
      </c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5" t="s">
        <v>225</v>
      </c>
      <c r="AZ110" s="132"/>
      <c r="BA110" s="132"/>
      <c r="BB110" s="132"/>
      <c r="BC110" s="132"/>
      <c r="BD110" s="132"/>
      <c r="BE110" s="136">
        <f t="shared" si="0"/>
        <v>0</v>
      </c>
      <c r="BF110" s="136">
        <f t="shared" si="1"/>
        <v>0</v>
      </c>
      <c r="BG110" s="136">
        <f t="shared" si="2"/>
        <v>0</v>
      </c>
      <c r="BH110" s="136">
        <f t="shared" si="3"/>
        <v>0</v>
      </c>
      <c r="BI110" s="136">
        <f t="shared" si="4"/>
        <v>0</v>
      </c>
      <c r="BJ110" s="135" t="s">
        <v>83</v>
      </c>
      <c r="BK110" s="132"/>
      <c r="BL110" s="132"/>
      <c r="BM110" s="132"/>
    </row>
    <row r="111" spans="2:65" s="1" customFormat="1" x14ac:dyDescent="0.2">
      <c r="B111" s="30"/>
      <c r="L111" s="30"/>
    </row>
    <row r="112" spans="2:65" s="1" customFormat="1" ht="29.25" customHeight="1" x14ac:dyDescent="0.2">
      <c r="B112" s="30"/>
      <c r="C112" s="100" t="s">
        <v>179</v>
      </c>
      <c r="D112" s="101"/>
      <c r="E112" s="101"/>
      <c r="F112" s="101"/>
      <c r="G112" s="101"/>
      <c r="H112" s="101"/>
      <c r="I112" s="101"/>
      <c r="J112" s="102">
        <f>ROUND(J98+J104,2)</f>
        <v>0</v>
      </c>
      <c r="K112" s="101"/>
      <c r="L112" s="30"/>
    </row>
    <row r="113" spans="2:12" s="1" customFormat="1" ht="6.95" customHeight="1" x14ac:dyDescent="0.2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30"/>
    </row>
    <row r="117" spans="2:12" s="1" customFormat="1" ht="6.95" customHeight="1" x14ac:dyDescent="0.2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30"/>
    </row>
    <row r="118" spans="2:12" s="1" customFormat="1" ht="24.95" customHeight="1" x14ac:dyDescent="0.2">
      <c r="B118" s="30"/>
      <c r="C118" s="17" t="s">
        <v>4589</v>
      </c>
      <c r="L118" s="30"/>
    </row>
    <row r="119" spans="2:12" s="1" customFormat="1" ht="6.95" customHeight="1" x14ac:dyDescent="0.2">
      <c r="B119" s="30"/>
      <c r="L119" s="30"/>
    </row>
    <row r="120" spans="2:12" s="1" customFormat="1" ht="12" customHeight="1" x14ac:dyDescent="0.2">
      <c r="B120" s="30"/>
      <c r="C120" s="23" t="s">
        <v>14</v>
      </c>
      <c r="L120" s="30"/>
    </row>
    <row r="121" spans="2:12" s="1" customFormat="1" ht="16.5" customHeight="1" x14ac:dyDescent="0.2">
      <c r="B121" s="30"/>
      <c r="E121" s="259" t="str">
        <f>E7</f>
        <v>KFA - Košická futbalová aréna II. a III. etapa</v>
      </c>
      <c r="F121" s="261"/>
      <c r="G121" s="261"/>
      <c r="H121" s="261"/>
      <c r="L121" s="30"/>
    </row>
    <row r="122" spans="2:12" ht="12" customHeight="1" x14ac:dyDescent="0.2">
      <c r="B122" s="16"/>
      <c r="C122" s="23" t="s">
        <v>180</v>
      </c>
      <c r="L122" s="16"/>
    </row>
    <row r="123" spans="2:12" s="1" customFormat="1" ht="16.5" customHeight="1" x14ac:dyDescent="0.2">
      <c r="B123" s="30"/>
      <c r="E123" s="259" t="s">
        <v>181</v>
      </c>
      <c r="F123" s="257"/>
      <c r="G123" s="257"/>
      <c r="H123" s="257"/>
      <c r="L123" s="30"/>
    </row>
    <row r="124" spans="2:12" s="1" customFormat="1" ht="12" customHeight="1" x14ac:dyDescent="0.2">
      <c r="B124" s="30"/>
      <c r="C124" s="23" t="s">
        <v>182</v>
      </c>
      <c r="L124" s="30"/>
    </row>
    <row r="125" spans="2:12" s="1" customFormat="1" ht="16.5" customHeight="1" x14ac:dyDescent="0.2">
      <c r="B125" s="30"/>
      <c r="E125" s="226" t="str">
        <f>E11</f>
        <v>028 - Vnútorný vodovod - Vstavok D4</v>
      </c>
      <c r="F125" s="257"/>
      <c r="G125" s="257"/>
      <c r="H125" s="257"/>
      <c r="L125" s="30"/>
    </row>
    <row r="126" spans="2:12" s="1" customFormat="1" ht="6.95" customHeight="1" x14ac:dyDescent="0.2">
      <c r="B126" s="30"/>
      <c r="L126" s="30"/>
    </row>
    <row r="127" spans="2:12" s="1" customFormat="1" ht="12" customHeight="1" x14ac:dyDescent="0.2">
      <c r="B127" s="30"/>
      <c r="C127" s="23" t="s">
        <v>17</v>
      </c>
      <c r="F127" s="21" t="str">
        <f>F14</f>
        <v xml:space="preserve"> </v>
      </c>
      <c r="I127" s="23" t="s">
        <v>19</v>
      </c>
      <c r="J127" s="53" t="str">
        <f>IF(J14="","",J14)</f>
        <v>4.10.2022 - REV05</v>
      </c>
      <c r="L127" s="30"/>
    </row>
    <row r="128" spans="2:12" s="1" customFormat="1" ht="6.95" customHeight="1" x14ac:dyDescent="0.2">
      <c r="B128" s="30"/>
      <c r="L128" s="30"/>
    </row>
    <row r="129" spans="2:65" s="1" customFormat="1" ht="15.2" customHeight="1" x14ac:dyDescent="0.2">
      <c r="B129" s="30"/>
      <c r="C129" s="23" t="s">
        <v>20</v>
      </c>
      <c r="F129" s="21" t="str">
        <f>E17</f>
        <v xml:space="preserve"> </v>
      </c>
      <c r="I129" s="23" t="s">
        <v>25</v>
      </c>
      <c r="J129" s="26" t="str">
        <f>E23</f>
        <v>HESCON,s.r.o.</v>
      </c>
      <c r="L129" s="30"/>
    </row>
    <row r="130" spans="2:65" s="1" customFormat="1" ht="15.2" customHeight="1" x14ac:dyDescent="0.2">
      <c r="B130" s="30"/>
      <c r="C130" s="23" t="s">
        <v>23</v>
      </c>
      <c r="F130" s="21" t="str">
        <f>IF(E20="","",E20)</f>
        <v>Vyplň údaj</v>
      </c>
      <c r="I130" s="23" t="s">
        <v>27</v>
      </c>
      <c r="J130" s="26" t="str">
        <f>E26</f>
        <v xml:space="preserve"> </v>
      </c>
      <c r="L130" s="30"/>
    </row>
    <row r="131" spans="2:65" s="1" customFormat="1" ht="10.35" customHeight="1" x14ac:dyDescent="0.2">
      <c r="B131" s="30"/>
      <c r="L131" s="30"/>
    </row>
    <row r="132" spans="2:65" s="10" customFormat="1" ht="29.25" customHeight="1" x14ac:dyDescent="0.2">
      <c r="B132" s="137"/>
      <c r="C132" s="138" t="s">
        <v>226</v>
      </c>
      <c r="D132" s="139" t="s">
        <v>56</v>
      </c>
      <c r="E132" s="139" t="s">
        <v>52</v>
      </c>
      <c r="F132" s="139" t="s">
        <v>53</v>
      </c>
      <c r="G132" s="139" t="s">
        <v>227</v>
      </c>
      <c r="H132" s="139" t="s">
        <v>228</v>
      </c>
      <c r="I132" s="139" t="s">
        <v>229</v>
      </c>
      <c r="J132" s="140" t="s">
        <v>189</v>
      </c>
      <c r="K132" s="141" t="s">
        <v>230</v>
      </c>
      <c r="L132" s="137"/>
      <c r="M132" s="59" t="s">
        <v>1</v>
      </c>
      <c r="N132" s="60" t="s">
        <v>35</v>
      </c>
      <c r="O132" s="60" t="s">
        <v>231</v>
      </c>
      <c r="P132" s="60" t="s">
        <v>232</v>
      </c>
      <c r="Q132" s="60" t="s">
        <v>233</v>
      </c>
      <c r="R132" s="60" t="s">
        <v>234</v>
      </c>
      <c r="S132" s="60" t="s">
        <v>235</v>
      </c>
      <c r="T132" s="61" t="s">
        <v>236</v>
      </c>
    </row>
    <row r="133" spans="2:65" s="1" customFormat="1" ht="22.9" customHeight="1" x14ac:dyDescent="0.25">
      <c r="B133" s="30"/>
      <c r="C133" s="64" t="s">
        <v>187</v>
      </c>
      <c r="J133" s="142">
        <f>BK133</f>
        <v>0</v>
      </c>
      <c r="L133" s="30"/>
      <c r="M133" s="62"/>
      <c r="N133" s="54"/>
      <c r="O133" s="54"/>
      <c r="P133" s="143">
        <f>P134+P141+P168</f>
        <v>0</v>
      </c>
      <c r="Q133" s="54"/>
      <c r="R133" s="143">
        <f>R134+R141+R168</f>
        <v>0</v>
      </c>
      <c r="S133" s="54"/>
      <c r="T133" s="144">
        <f>T134+T141+T168</f>
        <v>0</v>
      </c>
      <c r="AT133" s="13" t="s">
        <v>70</v>
      </c>
      <c r="AU133" s="13" t="s">
        <v>191</v>
      </c>
      <c r="BK133" s="145">
        <f>BK134+BK141+BK168</f>
        <v>0</v>
      </c>
    </row>
    <row r="134" spans="2:65" s="11" customFormat="1" ht="25.9" customHeight="1" x14ac:dyDescent="0.2">
      <c r="B134" s="146"/>
      <c r="D134" s="147" t="s">
        <v>70</v>
      </c>
      <c r="E134" s="148" t="s">
        <v>3107</v>
      </c>
      <c r="F134" s="148" t="s">
        <v>3054</v>
      </c>
      <c r="I134" s="149"/>
      <c r="J134" s="150">
        <f>BK134</f>
        <v>0</v>
      </c>
      <c r="L134" s="146"/>
      <c r="M134" s="151"/>
      <c r="P134" s="152">
        <f>SUM(P135:P140)</f>
        <v>0</v>
      </c>
      <c r="R134" s="152">
        <f>SUM(R135:R140)</f>
        <v>0</v>
      </c>
      <c r="T134" s="153">
        <f>SUM(T135:T140)</f>
        <v>0</v>
      </c>
      <c r="AR134" s="147" t="s">
        <v>78</v>
      </c>
      <c r="AT134" s="154" t="s">
        <v>70</v>
      </c>
      <c r="AU134" s="154" t="s">
        <v>71</v>
      </c>
      <c r="AY134" s="147" t="s">
        <v>239</v>
      </c>
      <c r="BK134" s="155">
        <f>SUM(BK135:BK140)</f>
        <v>0</v>
      </c>
    </row>
    <row r="135" spans="2:65" s="1" customFormat="1" ht="21.75" customHeight="1" x14ac:dyDescent="0.2">
      <c r="B135" s="131"/>
      <c r="C135" s="170" t="s">
        <v>78</v>
      </c>
      <c r="D135" s="170" t="s">
        <v>275</v>
      </c>
      <c r="E135" s="171" t="s">
        <v>2845</v>
      </c>
      <c r="F135" s="172" t="s">
        <v>3108</v>
      </c>
      <c r="G135" s="173" t="s">
        <v>331</v>
      </c>
      <c r="H135" s="174">
        <v>22</v>
      </c>
      <c r="I135" s="175"/>
      <c r="J135" s="176">
        <f t="shared" ref="J135:J140" si="5">ROUND(I135*H135,2)</f>
        <v>0</v>
      </c>
      <c r="K135" s="177"/>
      <c r="L135" s="178"/>
      <c r="M135" s="179" t="s">
        <v>1</v>
      </c>
      <c r="N135" s="180" t="s">
        <v>37</v>
      </c>
      <c r="P135" s="167">
        <f t="shared" ref="P135:P140" si="6">O135*H135</f>
        <v>0</v>
      </c>
      <c r="Q135" s="167">
        <v>0</v>
      </c>
      <c r="R135" s="167">
        <f t="shared" ref="R135:R140" si="7">Q135*H135</f>
        <v>0</v>
      </c>
      <c r="S135" s="167">
        <v>0</v>
      </c>
      <c r="T135" s="168">
        <f t="shared" ref="T135:T140" si="8">S135*H135</f>
        <v>0</v>
      </c>
      <c r="AR135" s="169" t="s">
        <v>270</v>
      </c>
      <c r="AT135" s="169" t="s">
        <v>275</v>
      </c>
      <c r="AU135" s="169" t="s">
        <v>78</v>
      </c>
      <c r="AY135" s="13" t="s">
        <v>239</v>
      </c>
      <c r="BE135" s="97">
        <f t="shared" ref="BE135:BE140" si="9">IF(N135="základná",J135,0)</f>
        <v>0</v>
      </c>
      <c r="BF135" s="97">
        <f t="shared" ref="BF135:BF140" si="10">IF(N135="znížená",J135,0)</f>
        <v>0</v>
      </c>
      <c r="BG135" s="97">
        <f t="shared" ref="BG135:BG140" si="11">IF(N135="zákl. prenesená",J135,0)</f>
        <v>0</v>
      </c>
      <c r="BH135" s="97">
        <f t="shared" ref="BH135:BH140" si="12">IF(N135="zníž. prenesená",J135,0)</f>
        <v>0</v>
      </c>
      <c r="BI135" s="97">
        <f t="shared" ref="BI135:BI140" si="13">IF(N135="nulová",J135,0)</f>
        <v>0</v>
      </c>
      <c r="BJ135" s="13" t="s">
        <v>83</v>
      </c>
      <c r="BK135" s="97">
        <f t="shared" ref="BK135:BK140" si="14">ROUND(I135*H135,2)</f>
        <v>0</v>
      </c>
      <c r="BL135" s="13" t="s">
        <v>245</v>
      </c>
      <c r="BM135" s="169" t="s">
        <v>83</v>
      </c>
    </row>
    <row r="136" spans="2:65" s="1" customFormat="1" ht="21.75" customHeight="1" x14ac:dyDescent="0.2">
      <c r="B136" s="131"/>
      <c r="C136" s="170" t="s">
        <v>83</v>
      </c>
      <c r="D136" s="170" t="s">
        <v>275</v>
      </c>
      <c r="E136" s="171" t="s">
        <v>2847</v>
      </c>
      <c r="F136" s="172" t="s">
        <v>3056</v>
      </c>
      <c r="G136" s="173" t="s">
        <v>331</v>
      </c>
      <c r="H136" s="174">
        <v>8</v>
      </c>
      <c r="I136" s="175"/>
      <c r="J136" s="176">
        <f t="shared" si="5"/>
        <v>0</v>
      </c>
      <c r="K136" s="177"/>
      <c r="L136" s="178"/>
      <c r="M136" s="179" t="s">
        <v>1</v>
      </c>
      <c r="N136" s="180" t="s">
        <v>37</v>
      </c>
      <c r="P136" s="167">
        <f t="shared" si="6"/>
        <v>0</v>
      </c>
      <c r="Q136" s="167">
        <v>0</v>
      </c>
      <c r="R136" s="167">
        <f t="shared" si="7"/>
        <v>0</v>
      </c>
      <c r="S136" s="167">
        <v>0</v>
      </c>
      <c r="T136" s="168">
        <f t="shared" si="8"/>
        <v>0</v>
      </c>
      <c r="AR136" s="169" t="s">
        <v>270</v>
      </c>
      <c r="AT136" s="169" t="s">
        <v>275</v>
      </c>
      <c r="AU136" s="169" t="s">
        <v>78</v>
      </c>
      <c r="AY136" s="13" t="s">
        <v>239</v>
      </c>
      <c r="BE136" s="97">
        <f t="shared" si="9"/>
        <v>0</v>
      </c>
      <c r="BF136" s="97">
        <f t="shared" si="10"/>
        <v>0</v>
      </c>
      <c r="BG136" s="97">
        <f t="shared" si="11"/>
        <v>0</v>
      </c>
      <c r="BH136" s="97">
        <f t="shared" si="12"/>
        <v>0</v>
      </c>
      <c r="BI136" s="97">
        <f t="shared" si="13"/>
        <v>0</v>
      </c>
      <c r="BJ136" s="13" t="s">
        <v>83</v>
      </c>
      <c r="BK136" s="97">
        <f t="shared" si="14"/>
        <v>0</v>
      </c>
      <c r="BL136" s="13" t="s">
        <v>245</v>
      </c>
      <c r="BM136" s="169" t="s">
        <v>245</v>
      </c>
    </row>
    <row r="137" spans="2:65" s="1" customFormat="1" ht="21.75" customHeight="1" x14ac:dyDescent="0.2">
      <c r="B137" s="131"/>
      <c r="C137" s="170" t="s">
        <v>251</v>
      </c>
      <c r="D137" s="170" t="s">
        <v>275</v>
      </c>
      <c r="E137" s="171" t="s">
        <v>2855</v>
      </c>
      <c r="F137" s="172" t="s">
        <v>3057</v>
      </c>
      <c r="G137" s="173" t="s">
        <v>331</v>
      </c>
      <c r="H137" s="174">
        <v>5</v>
      </c>
      <c r="I137" s="175"/>
      <c r="J137" s="176">
        <f t="shared" si="5"/>
        <v>0</v>
      </c>
      <c r="K137" s="177"/>
      <c r="L137" s="178"/>
      <c r="M137" s="179" t="s">
        <v>1</v>
      </c>
      <c r="N137" s="180" t="s">
        <v>37</v>
      </c>
      <c r="P137" s="167">
        <f t="shared" si="6"/>
        <v>0</v>
      </c>
      <c r="Q137" s="167">
        <v>0</v>
      </c>
      <c r="R137" s="167">
        <f t="shared" si="7"/>
        <v>0</v>
      </c>
      <c r="S137" s="167">
        <v>0</v>
      </c>
      <c r="T137" s="168">
        <f t="shared" si="8"/>
        <v>0</v>
      </c>
      <c r="AR137" s="169" t="s">
        <v>270</v>
      </c>
      <c r="AT137" s="169" t="s">
        <v>275</v>
      </c>
      <c r="AU137" s="169" t="s">
        <v>78</v>
      </c>
      <c r="AY137" s="13" t="s">
        <v>239</v>
      </c>
      <c r="BE137" s="97">
        <f t="shared" si="9"/>
        <v>0</v>
      </c>
      <c r="BF137" s="97">
        <f t="shared" si="10"/>
        <v>0</v>
      </c>
      <c r="BG137" s="97">
        <f t="shared" si="11"/>
        <v>0</v>
      </c>
      <c r="BH137" s="97">
        <f t="shared" si="12"/>
        <v>0</v>
      </c>
      <c r="BI137" s="97">
        <f t="shared" si="13"/>
        <v>0</v>
      </c>
      <c r="BJ137" s="13" t="s">
        <v>83</v>
      </c>
      <c r="BK137" s="97">
        <f t="shared" si="14"/>
        <v>0</v>
      </c>
      <c r="BL137" s="13" t="s">
        <v>245</v>
      </c>
      <c r="BM137" s="169" t="s">
        <v>262</v>
      </c>
    </row>
    <row r="138" spans="2:65" s="1" customFormat="1" ht="24.2" customHeight="1" x14ac:dyDescent="0.2">
      <c r="B138" s="131"/>
      <c r="C138" s="158" t="s">
        <v>245</v>
      </c>
      <c r="D138" s="158" t="s">
        <v>241</v>
      </c>
      <c r="E138" s="159" t="s">
        <v>3058</v>
      </c>
      <c r="F138" s="160" t="s">
        <v>3059</v>
      </c>
      <c r="G138" s="161" t="s">
        <v>331</v>
      </c>
      <c r="H138" s="162">
        <v>35</v>
      </c>
      <c r="I138" s="163"/>
      <c r="J138" s="164">
        <f t="shared" si="5"/>
        <v>0</v>
      </c>
      <c r="K138" s="165"/>
      <c r="L138" s="30"/>
      <c r="M138" s="166" t="s">
        <v>1</v>
      </c>
      <c r="N138" s="130" t="s">
        <v>37</v>
      </c>
      <c r="P138" s="167">
        <f t="shared" si="6"/>
        <v>0</v>
      </c>
      <c r="Q138" s="167">
        <v>0</v>
      </c>
      <c r="R138" s="167">
        <f t="shared" si="7"/>
        <v>0</v>
      </c>
      <c r="S138" s="167">
        <v>0</v>
      </c>
      <c r="T138" s="168">
        <f t="shared" si="8"/>
        <v>0</v>
      </c>
      <c r="AR138" s="169" t="s">
        <v>245</v>
      </c>
      <c r="AT138" s="169" t="s">
        <v>241</v>
      </c>
      <c r="AU138" s="169" t="s">
        <v>78</v>
      </c>
      <c r="AY138" s="13" t="s">
        <v>239</v>
      </c>
      <c r="BE138" s="97">
        <f t="shared" si="9"/>
        <v>0</v>
      </c>
      <c r="BF138" s="97">
        <f t="shared" si="10"/>
        <v>0</v>
      </c>
      <c r="BG138" s="97">
        <f t="shared" si="11"/>
        <v>0</v>
      </c>
      <c r="BH138" s="97">
        <f t="shared" si="12"/>
        <v>0</v>
      </c>
      <c r="BI138" s="97">
        <f t="shared" si="13"/>
        <v>0</v>
      </c>
      <c r="BJ138" s="13" t="s">
        <v>83</v>
      </c>
      <c r="BK138" s="97">
        <f t="shared" si="14"/>
        <v>0</v>
      </c>
      <c r="BL138" s="13" t="s">
        <v>245</v>
      </c>
      <c r="BM138" s="169" t="s">
        <v>270</v>
      </c>
    </row>
    <row r="139" spans="2:65" s="1" customFormat="1" ht="24.2" customHeight="1" x14ac:dyDescent="0.2">
      <c r="B139" s="131"/>
      <c r="C139" s="158" t="s">
        <v>258</v>
      </c>
      <c r="D139" s="158" t="s">
        <v>241</v>
      </c>
      <c r="E139" s="159" t="s">
        <v>3060</v>
      </c>
      <c r="F139" s="160" t="s">
        <v>3061</v>
      </c>
      <c r="G139" s="161" t="s">
        <v>1082</v>
      </c>
      <c r="H139" s="199">
        <v>1.3</v>
      </c>
      <c r="I139" s="163"/>
      <c r="J139" s="164">
        <f t="shared" si="5"/>
        <v>0</v>
      </c>
      <c r="K139" s="165"/>
      <c r="L139" s="30"/>
      <c r="M139" s="166" t="s">
        <v>1</v>
      </c>
      <c r="N139" s="130" t="s">
        <v>37</v>
      </c>
      <c r="P139" s="167">
        <f t="shared" si="6"/>
        <v>0</v>
      </c>
      <c r="Q139" s="167">
        <v>0</v>
      </c>
      <c r="R139" s="167">
        <f t="shared" si="7"/>
        <v>0</v>
      </c>
      <c r="S139" s="167">
        <v>0</v>
      </c>
      <c r="T139" s="168">
        <f t="shared" si="8"/>
        <v>0</v>
      </c>
      <c r="AR139" s="169" t="s">
        <v>245</v>
      </c>
      <c r="AT139" s="169" t="s">
        <v>241</v>
      </c>
      <c r="AU139" s="169" t="s">
        <v>78</v>
      </c>
      <c r="AY139" s="13" t="s">
        <v>239</v>
      </c>
      <c r="BE139" s="97">
        <f t="shared" si="9"/>
        <v>0</v>
      </c>
      <c r="BF139" s="97">
        <f t="shared" si="10"/>
        <v>0</v>
      </c>
      <c r="BG139" s="97">
        <f t="shared" si="11"/>
        <v>0</v>
      </c>
      <c r="BH139" s="97">
        <f t="shared" si="12"/>
        <v>0</v>
      </c>
      <c r="BI139" s="97">
        <f t="shared" si="13"/>
        <v>0</v>
      </c>
      <c r="BJ139" s="13" t="s">
        <v>83</v>
      </c>
      <c r="BK139" s="97">
        <f t="shared" si="14"/>
        <v>0</v>
      </c>
      <c r="BL139" s="13" t="s">
        <v>245</v>
      </c>
      <c r="BM139" s="169" t="s">
        <v>280</v>
      </c>
    </row>
    <row r="140" spans="2:65" s="1" customFormat="1" ht="24.2" customHeight="1" x14ac:dyDescent="0.2">
      <c r="B140" s="131"/>
      <c r="C140" s="158" t="s">
        <v>262</v>
      </c>
      <c r="D140" s="158" t="s">
        <v>241</v>
      </c>
      <c r="E140" s="159" t="s">
        <v>3062</v>
      </c>
      <c r="F140" s="160" t="s">
        <v>2870</v>
      </c>
      <c r="G140" s="161" t="s">
        <v>1082</v>
      </c>
      <c r="H140" s="199">
        <v>0.45</v>
      </c>
      <c r="I140" s="163"/>
      <c r="J140" s="164">
        <f t="shared" si="5"/>
        <v>0</v>
      </c>
      <c r="K140" s="165"/>
      <c r="L140" s="30"/>
      <c r="M140" s="166" t="s">
        <v>1</v>
      </c>
      <c r="N140" s="130" t="s">
        <v>37</v>
      </c>
      <c r="P140" s="167">
        <f t="shared" si="6"/>
        <v>0</v>
      </c>
      <c r="Q140" s="167">
        <v>0</v>
      </c>
      <c r="R140" s="167">
        <f t="shared" si="7"/>
        <v>0</v>
      </c>
      <c r="S140" s="167">
        <v>0</v>
      </c>
      <c r="T140" s="168">
        <f t="shared" si="8"/>
        <v>0</v>
      </c>
      <c r="AR140" s="169" t="s">
        <v>245</v>
      </c>
      <c r="AT140" s="169" t="s">
        <v>241</v>
      </c>
      <c r="AU140" s="169" t="s">
        <v>78</v>
      </c>
      <c r="AY140" s="13" t="s">
        <v>239</v>
      </c>
      <c r="BE140" s="97">
        <f t="shared" si="9"/>
        <v>0</v>
      </c>
      <c r="BF140" s="97">
        <f t="shared" si="10"/>
        <v>0</v>
      </c>
      <c r="BG140" s="97">
        <f t="shared" si="11"/>
        <v>0</v>
      </c>
      <c r="BH140" s="97">
        <f t="shared" si="12"/>
        <v>0</v>
      </c>
      <c r="BI140" s="97">
        <f t="shared" si="13"/>
        <v>0</v>
      </c>
      <c r="BJ140" s="13" t="s">
        <v>83</v>
      </c>
      <c r="BK140" s="97">
        <f t="shared" si="14"/>
        <v>0</v>
      </c>
      <c r="BL140" s="13" t="s">
        <v>245</v>
      </c>
      <c r="BM140" s="169" t="s">
        <v>289</v>
      </c>
    </row>
    <row r="141" spans="2:65" s="11" customFormat="1" ht="25.9" customHeight="1" x14ac:dyDescent="0.2">
      <c r="B141" s="146"/>
      <c r="D141" s="147" t="s">
        <v>70</v>
      </c>
      <c r="E141" s="148" t="s">
        <v>3111</v>
      </c>
      <c r="F141" s="148" t="s">
        <v>3064</v>
      </c>
      <c r="I141" s="149"/>
      <c r="J141" s="150">
        <f>BK141</f>
        <v>0</v>
      </c>
      <c r="L141" s="146"/>
      <c r="M141" s="151"/>
      <c r="P141" s="152">
        <f>SUM(P142:P167)</f>
        <v>0</v>
      </c>
      <c r="R141" s="152">
        <f>SUM(R142:R167)</f>
        <v>0</v>
      </c>
      <c r="T141" s="153">
        <f>SUM(T142:T167)</f>
        <v>0</v>
      </c>
      <c r="AR141" s="147" t="s">
        <v>78</v>
      </c>
      <c r="AT141" s="154" t="s">
        <v>70</v>
      </c>
      <c r="AU141" s="154" t="s">
        <v>71</v>
      </c>
      <c r="AY141" s="147" t="s">
        <v>239</v>
      </c>
      <c r="BK141" s="155">
        <f>SUM(BK142:BK167)</f>
        <v>0</v>
      </c>
    </row>
    <row r="142" spans="2:65" s="1" customFormat="1" ht="16.5" customHeight="1" x14ac:dyDescent="0.2">
      <c r="B142" s="131"/>
      <c r="C142" s="158" t="s">
        <v>266</v>
      </c>
      <c r="D142" s="158" t="s">
        <v>241</v>
      </c>
      <c r="E142" s="159" t="s">
        <v>2845</v>
      </c>
      <c r="F142" s="160" t="s">
        <v>3065</v>
      </c>
      <c r="G142" s="161" t="s">
        <v>331</v>
      </c>
      <c r="H142" s="162">
        <v>22</v>
      </c>
      <c r="I142" s="163"/>
      <c r="J142" s="164">
        <f t="shared" ref="J142:J167" si="15">ROUND(I142*H142,2)</f>
        <v>0</v>
      </c>
      <c r="K142" s="165"/>
      <c r="L142" s="30"/>
      <c r="M142" s="166" t="s">
        <v>1</v>
      </c>
      <c r="N142" s="130" t="s">
        <v>37</v>
      </c>
      <c r="P142" s="167">
        <f t="shared" ref="P142:P167" si="16">O142*H142</f>
        <v>0</v>
      </c>
      <c r="Q142" s="167">
        <v>0</v>
      </c>
      <c r="R142" s="167">
        <f t="shared" ref="R142:R167" si="17">Q142*H142</f>
        <v>0</v>
      </c>
      <c r="S142" s="167">
        <v>0</v>
      </c>
      <c r="T142" s="168">
        <f t="shared" ref="T142:T167" si="18">S142*H142</f>
        <v>0</v>
      </c>
      <c r="AR142" s="169" t="s">
        <v>245</v>
      </c>
      <c r="AT142" s="169" t="s">
        <v>241</v>
      </c>
      <c r="AU142" s="169" t="s">
        <v>78</v>
      </c>
      <c r="AY142" s="13" t="s">
        <v>239</v>
      </c>
      <c r="BE142" s="97">
        <f t="shared" ref="BE142:BE167" si="19">IF(N142="základná",J142,0)</f>
        <v>0</v>
      </c>
      <c r="BF142" s="97">
        <f t="shared" ref="BF142:BF167" si="20">IF(N142="znížená",J142,0)</f>
        <v>0</v>
      </c>
      <c r="BG142" s="97">
        <f t="shared" ref="BG142:BG167" si="21">IF(N142="zákl. prenesená",J142,0)</f>
        <v>0</v>
      </c>
      <c r="BH142" s="97">
        <f t="shared" ref="BH142:BH167" si="22">IF(N142="zníž. prenesená",J142,0)</f>
        <v>0</v>
      </c>
      <c r="BI142" s="97">
        <f t="shared" ref="BI142:BI167" si="23">IF(N142="nulová",J142,0)</f>
        <v>0</v>
      </c>
      <c r="BJ142" s="13" t="s">
        <v>83</v>
      </c>
      <c r="BK142" s="97">
        <f t="shared" ref="BK142:BK167" si="24">ROUND(I142*H142,2)</f>
        <v>0</v>
      </c>
      <c r="BL142" s="13" t="s">
        <v>245</v>
      </c>
      <c r="BM142" s="169" t="s">
        <v>297</v>
      </c>
    </row>
    <row r="143" spans="2:65" s="1" customFormat="1" ht="16.5" customHeight="1" x14ac:dyDescent="0.2">
      <c r="B143" s="131"/>
      <c r="C143" s="158" t="s">
        <v>270</v>
      </c>
      <c r="D143" s="158" t="s">
        <v>241</v>
      </c>
      <c r="E143" s="159" t="s">
        <v>2847</v>
      </c>
      <c r="F143" s="160" t="s">
        <v>3066</v>
      </c>
      <c r="G143" s="161" t="s">
        <v>331</v>
      </c>
      <c r="H143" s="162">
        <v>13</v>
      </c>
      <c r="I143" s="163"/>
      <c r="J143" s="164">
        <f t="shared" si="15"/>
        <v>0</v>
      </c>
      <c r="K143" s="165"/>
      <c r="L143" s="30"/>
      <c r="M143" s="166" t="s">
        <v>1</v>
      </c>
      <c r="N143" s="130" t="s">
        <v>37</v>
      </c>
      <c r="P143" s="167">
        <f t="shared" si="16"/>
        <v>0</v>
      </c>
      <c r="Q143" s="167">
        <v>0</v>
      </c>
      <c r="R143" s="167">
        <f t="shared" si="17"/>
        <v>0</v>
      </c>
      <c r="S143" s="167">
        <v>0</v>
      </c>
      <c r="T143" s="168">
        <f t="shared" si="18"/>
        <v>0</v>
      </c>
      <c r="AR143" s="169" t="s">
        <v>245</v>
      </c>
      <c r="AT143" s="169" t="s">
        <v>241</v>
      </c>
      <c r="AU143" s="169" t="s">
        <v>78</v>
      </c>
      <c r="AY143" s="13" t="s">
        <v>239</v>
      </c>
      <c r="BE143" s="97">
        <f t="shared" si="19"/>
        <v>0</v>
      </c>
      <c r="BF143" s="97">
        <f t="shared" si="20"/>
        <v>0</v>
      </c>
      <c r="BG143" s="97">
        <f t="shared" si="21"/>
        <v>0</v>
      </c>
      <c r="BH143" s="97">
        <f t="shared" si="22"/>
        <v>0</v>
      </c>
      <c r="BI143" s="97">
        <f t="shared" si="23"/>
        <v>0</v>
      </c>
      <c r="BJ143" s="13" t="s">
        <v>83</v>
      </c>
      <c r="BK143" s="97">
        <f t="shared" si="24"/>
        <v>0</v>
      </c>
      <c r="BL143" s="13" t="s">
        <v>245</v>
      </c>
      <c r="BM143" s="169" t="s">
        <v>305</v>
      </c>
    </row>
    <row r="144" spans="2:65" s="1" customFormat="1" ht="16.5" customHeight="1" x14ac:dyDescent="0.2">
      <c r="B144" s="131"/>
      <c r="C144" s="158" t="s">
        <v>274</v>
      </c>
      <c r="D144" s="158" t="s">
        <v>241</v>
      </c>
      <c r="E144" s="159" t="s">
        <v>2855</v>
      </c>
      <c r="F144" s="160" t="s">
        <v>3230</v>
      </c>
      <c r="G144" s="161" t="s">
        <v>331</v>
      </c>
      <c r="H144" s="162">
        <v>5</v>
      </c>
      <c r="I144" s="163"/>
      <c r="J144" s="164">
        <f t="shared" si="15"/>
        <v>0</v>
      </c>
      <c r="K144" s="165"/>
      <c r="L144" s="30"/>
      <c r="M144" s="166" t="s">
        <v>1</v>
      </c>
      <c r="N144" s="130" t="s">
        <v>37</v>
      </c>
      <c r="P144" s="167">
        <f t="shared" si="16"/>
        <v>0</v>
      </c>
      <c r="Q144" s="167">
        <v>0</v>
      </c>
      <c r="R144" s="167">
        <f t="shared" si="17"/>
        <v>0</v>
      </c>
      <c r="S144" s="167">
        <v>0</v>
      </c>
      <c r="T144" s="168">
        <f t="shared" si="18"/>
        <v>0</v>
      </c>
      <c r="AR144" s="169" t="s">
        <v>245</v>
      </c>
      <c r="AT144" s="169" t="s">
        <v>241</v>
      </c>
      <c r="AU144" s="169" t="s">
        <v>78</v>
      </c>
      <c r="AY144" s="13" t="s">
        <v>239</v>
      </c>
      <c r="BE144" s="97">
        <f t="shared" si="19"/>
        <v>0</v>
      </c>
      <c r="BF144" s="97">
        <f t="shared" si="20"/>
        <v>0</v>
      </c>
      <c r="BG144" s="97">
        <f t="shared" si="21"/>
        <v>0</v>
      </c>
      <c r="BH144" s="97">
        <f t="shared" si="22"/>
        <v>0</v>
      </c>
      <c r="BI144" s="97">
        <f t="shared" si="23"/>
        <v>0</v>
      </c>
      <c r="BJ144" s="13" t="s">
        <v>83</v>
      </c>
      <c r="BK144" s="97">
        <f t="shared" si="24"/>
        <v>0</v>
      </c>
      <c r="BL144" s="13" t="s">
        <v>245</v>
      </c>
      <c r="BM144" s="169" t="s">
        <v>313</v>
      </c>
    </row>
    <row r="145" spans="2:65" s="1" customFormat="1" ht="16.5" customHeight="1" x14ac:dyDescent="0.2">
      <c r="B145" s="131"/>
      <c r="C145" s="158" t="s">
        <v>280</v>
      </c>
      <c r="D145" s="158" t="s">
        <v>241</v>
      </c>
      <c r="E145" s="159" t="s">
        <v>2873</v>
      </c>
      <c r="F145" s="160" t="s">
        <v>3205</v>
      </c>
      <c r="G145" s="161" t="s">
        <v>331</v>
      </c>
      <c r="H145" s="162">
        <v>13</v>
      </c>
      <c r="I145" s="163"/>
      <c r="J145" s="164">
        <f t="shared" si="15"/>
        <v>0</v>
      </c>
      <c r="K145" s="165"/>
      <c r="L145" s="30"/>
      <c r="M145" s="166" t="s">
        <v>1</v>
      </c>
      <c r="N145" s="130" t="s">
        <v>37</v>
      </c>
      <c r="P145" s="167">
        <f t="shared" si="16"/>
        <v>0</v>
      </c>
      <c r="Q145" s="167">
        <v>0</v>
      </c>
      <c r="R145" s="167">
        <f t="shared" si="17"/>
        <v>0</v>
      </c>
      <c r="S145" s="167">
        <v>0</v>
      </c>
      <c r="T145" s="168">
        <f t="shared" si="18"/>
        <v>0</v>
      </c>
      <c r="AR145" s="169" t="s">
        <v>245</v>
      </c>
      <c r="AT145" s="169" t="s">
        <v>241</v>
      </c>
      <c r="AU145" s="169" t="s">
        <v>78</v>
      </c>
      <c r="AY145" s="13" t="s">
        <v>239</v>
      </c>
      <c r="BE145" s="97">
        <f t="shared" si="19"/>
        <v>0</v>
      </c>
      <c r="BF145" s="97">
        <f t="shared" si="20"/>
        <v>0</v>
      </c>
      <c r="BG145" s="97">
        <f t="shared" si="21"/>
        <v>0</v>
      </c>
      <c r="BH145" s="97">
        <f t="shared" si="22"/>
        <v>0</v>
      </c>
      <c r="BI145" s="97">
        <f t="shared" si="23"/>
        <v>0</v>
      </c>
      <c r="BJ145" s="13" t="s">
        <v>83</v>
      </c>
      <c r="BK145" s="97">
        <f t="shared" si="24"/>
        <v>0</v>
      </c>
      <c r="BL145" s="13" t="s">
        <v>245</v>
      </c>
      <c r="BM145" s="169" t="s">
        <v>7</v>
      </c>
    </row>
    <row r="146" spans="2:65" s="1" customFormat="1" ht="24.2" customHeight="1" x14ac:dyDescent="0.2">
      <c r="B146" s="131"/>
      <c r="C146" s="170" t="s">
        <v>285</v>
      </c>
      <c r="D146" s="170" t="s">
        <v>275</v>
      </c>
      <c r="E146" s="171" t="s">
        <v>2873</v>
      </c>
      <c r="F146" s="172" t="s">
        <v>3231</v>
      </c>
      <c r="G146" s="173" t="s">
        <v>353</v>
      </c>
      <c r="H146" s="174">
        <v>2</v>
      </c>
      <c r="I146" s="175"/>
      <c r="J146" s="176">
        <f t="shared" si="15"/>
        <v>0</v>
      </c>
      <c r="K146" s="177"/>
      <c r="L146" s="178"/>
      <c r="M146" s="179" t="s">
        <v>1</v>
      </c>
      <c r="N146" s="180" t="s">
        <v>37</v>
      </c>
      <c r="P146" s="167">
        <f t="shared" si="16"/>
        <v>0</v>
      </c>
      <c r="Q146" s="167">
        <v>0</v>
      </c>
      <c r="R146" s="167">
        <f t="shared" si="17"/>
        <v>0</v>
      </c>
      <c r="S146" s="167">
        <v>0</v>
      </c>
      <c r="T146" s="168">
        <f t="shared" si="18"/>
        <v>0</v>
      </c>
      <c r="AR146" s="169" t="s">
        <v>270</v>
      </c>
      <c r="AT146" s="169" t="s">
        <v>275</v>
      </c>
      <c r="AU146" s="169" t="s">
        <v>78</v>
      </c>
      <c r="AY146" s="13" t="s">
        <v>239</v>
      </c>
      <c r="BE146" s="97">
        <f t="shared" si="19"/>
        <v>0</v>
      </c>
      <c r="BF146" s="97">
        <f t="shared" si="20"/>
        <v>0</v>
      </c>
      <c r="BG146" s="97">
        <f t="shared" si="21"/>
        <v>0</v>
      </c>
      <c r="BH146" s="97">
        <f t="shared" si="22"/>
        <v>0</v>
      </c>
      <c r="BI146" s="97">
        <f t="shared" si="23"/>
        <v>0</v>
      </c>
      <c r="BJ146" s="13" t="s">
        <v>83</v>
      </c>
      <c r="BK146" s="97">
        <f t="shared" si="24"/>
        <v>0</v>
      </c>
      <c r="BL146" s="13" t="s">
        <v>245</v>
      </c>
      <c r="BM146" s="169" t="s">
        <v>328</v>
      </c>
    </row>
    <row r="147" spans="2:65" s="1" customFormat="1" ht="24.2" customHeight="1" x14ac:dyDescent="0.2">
      <c r="B147" s="131"/>
      <c r="C147" s="170" t="s">
        <v>289</v>
      </c>
      <c r="D147" s="170" t="s">
        <v>275</v>
      </c>
      <c r="E147" s="171" t="s">
        <v>2875</v>
      </c>
      <c r="F147" s="172" t="s">
        <v>3257</v>
      </c>
      <c r="G147" s="173" t="s">
        <v>353</v>
      </c>
      <c r="H147" s="174">
        <v>1</v>
      </c>
      <c r="I147" s="175"/>
      <c r="J147" s="176">
        <f t="shared" si="15"/>
        <v>0</v>
      </c>
      <c r="K147" s="177"/>
      <c r="L147" s="178"/>
      <c r="M147" s="179" t="s">
        <v>1</v>
      </c>
      <c r="N147" s="180" t="s">
        <v>37</v>
      </c>
      <c r="P147" s="167">
        <f t="shared" si="16"/>
        <v>0</v>
      </c>
      <c r="Q147" s="167">
        <v>0</v>
      </c>
      <c r="R147" s="167">
        <f t="shared" si="17"/>
        <v>0</v>
      </c>
      <c r="S147" s="167">
        <v>0</v>
      </c>
      <c r="T147" s="168">
        <f t="shared" si="18"/>
        <v>0</v>
      </c>
      <c r="AR147" s="169" t="s">
        <v>270</v>
      </c>
      <c r="AT147" s="169" t="s">
        <v>275</v>
      </c>
      <c r="AU147" s="169" t="s">
        <v>78</v>
      </c>
      <c r="AY147" s="13" t="s">
        <v>239</v>
      </c>
      <c r="BE147" s="97">
        <f t="shared" si="19"/>
        <v>0</v>
      </c>
      <c r="BF147" s="97">
        <f t="shared" si="20"/>
        <v>0</v>
      </c>
      <c r="BG147" s="97">
        <f t="shared" si="21"/>
        <v>0</v>
      </c>
      <c r="BH147" s="97">
        <f t="shared" si="22"/>
        <v>0</v>
      </c>
      <c r="BI147" s="97">
        <f t="shared" si="23"/>
        <v>0</v>
      </c>
      <c r="BJ147" s="13" t="s">
        <v>83</v>
      </c>
      <c r="BK147" s="97">
        <f t="shared" si="24"/>
        <v>0</v>
      </c>
      <c r="BL147" s="13" t="s">
        <v>245</v>
      </c>
      <c r="BM147" s="169" t="s">
        <v>338</v>
      </c>
    </row>
    <row r="148" spans="2:65" s="1" customFormat="1" ht="24.2" customHeight="1" x14ac:dyDescent="0.2">
      <c r="B148" s="131"/>
      <c r="C148" s="170" t="s">
        <v>293</v>
      </c>
      <c r="D148" s="170" t="s">
        <v>275</v>
      </c>
      <c r="E148" s="171" t="s">
        <v>2877</v>
      </c>
      <c r="F148" s="172" t="s">
        <v>3208</v>
      </c>
      <c r="G148" s="173" t="s">
        <v>353</v>
      </c>
      <c r="H148" s="174">
        <v>1</v>
      </c>
      <c r="I148" s="175"/>
      <c r="J148" s="176">
        <f t="shared" si="15"/>
        <v>0</v>
      </c>
      <c r="K148" s="177"/>
      <c r="L148" s="178"/>
      <c r="M148" s="179" t="s">
        <v>1</v>
      </c>
      <c r="N148" s="180" t="s">
        <v>37</v>
      </c>
      <c r="P148" s="167">
        <f t="shared" si="16"/>
        <v>0</v>
      </c>
      <c r="Q148" s="167">
        <v>0</v>
      </c>
      <c r="R148" s="167">
        <f t="shared" si="17"/>
        <v>0</v>
      </c>
      <c r="S148" s="167">
        <v>0</v>
      </c>
      <c r="T148" s="168">
        <f t="shared" si="18"/>
        <v>0</v>
      </c>
      <c r="AR148" s="169" t="s">
        <v>270</v>
      </c>
      <c r="AT148" s="169" t="s">
        <v>275</v>
      </c>
      <c r="AU148" s="169" t="s">
        <v>78</v>
      </c>
      <c r="AY148" s="13" t="s">
        <v>239</v>
      </c>
      <c r="BE148" s="97">
        <f t="shared" si="19"/>
        <v>0</v>
      </c>
      <c r="BF148" s="97">
        <f t="shared" si="20"/>
        <v>0</v>
      </c>
      <c r="BG148" s="97">
        <f t="shared" si="21"/>
        <v>0</v>
      </c>
      <c r="BH148" s="97">
        <f t="shared" si="22"/>
        <v>0</v>
      </c>
      <c r="BI148" s="97">
        <f t="shared" si="23"/>
        <v>0</v>
      </c>
      <c r="BJ148" s="13" t="s">
        <v>83</v>
      </c>
      <c r="BK148" s="97">
        <f t="shared" si="24"/>
        <v>0</v>
      </c>
      <c r="BL148" s="13" t="s">
        <v>245</v>
      </c>
      <c r="BM148" s="169" t="s">
        <v>346</v>
      </c>
    </row>
    <row r="149" spans="2:65" s="1" customFormat="1" ht="24.2" customHeight="1" x14ac:dyDescent="0.2">
      <c r="B149" s="131"/>
      <c r="C149" s="170" t="s">
        <v>297</v>
      </c>
      <c r="D149" s="170" t="s">
        <v>275</v>
      </c>
      <c r="E149" s="171" t="s">
        <v>2879</v>
      </c>
      <c r="F149" s="172" t="s">
        <v>3258</v>
      </c>
      <c r="G149" s="173" t="s">
        <v>353</v>
      </c>
      <c r="H149" s="174">
        <v>2</v>
      </c>
      <c r="I149" s="175"/>
      <c r="J149" s="176">
        <f t="shared" si="15"/>
        <v>0</v>
      </c>
      <c r="K149" s="177"/>
      <c r="L149" s="178"/>
      <c r="M149" s="179" t="s">
        <v>1</v>
      </c>
      <c r="N149" s="180" t="s">
        <v>37</v>
      </c>
      <c r="P149" s="167">
        <f t="shared" si="16"/>
        <v>0</v>
      </c>
      <c r="Q149" s="167">
        <v>0</v>
      </c>
      <c r="R149" s="167">
        <f t="shared" si="17"/>
        <v>0</v>
      </c>
      <c r="S149" s="167">
        <v>0</v>
      </c>
      <c r="T149" s="168">
        <f t="shared" si="18"/>
        <v>0</v>
      </c>
      <c r="AR149" s="169" t="s">
        <v>270</v>
      </c>
      <c r="AT149" s="169" t="s">
        <v>275</v>
      </c>
      <c r="AU149" s="169" t="s">
        <v>78</v>
      </c>
      <c r="AY149" s="13" t="s">
        <v>239</v>
      </c>
      <c r="BE149" s="97">
        <f t="shared" si="19"/>
        <v>0</v>
      </c>
      <c r="BF149" s="97">
        <f t="shared" si="20"/>
        <v>0</v>
      </c>
      <c r="BG149" s="97">
        <f t="shared" si="21"/>
        <v>0</v>
      </c>
      <c r="BH149" s="97">
        <f t="shared" si="22"/>
        <v>0</v>
      </c>
      <c r="BI149" s="97">
        <f t="shared" si="23"/>
        <v>0</v>
      </c>
      <c r="BJ149" s="13" t="s">
        <v>83</v>
      </c>
      <c r="BK149" s="97">
        <f t="shared" si="24"/>
        <v>0</v>
      </c>
      <c r="BL149" s="13" t="s">
        <v>245</v>
      </c>
      <c r="BM149" s="169" t="s">
        <v>355</v>
      </c>
    </row>
    <row r="150" spans="2:65" s="1" customFormat="1" ht="24.2" customHeight="1" x14ac:dyDescent="0.2">
      <c r="B150" s="131"/>
      <c r="C150" s="170" t="s">
        <v>301</v>
      </c>
      <c r="D150" s="170" t="s">
        <v>275</v>
      </c>
      <c r="E150" s="171" t="s">
        <v>2889</v>
      </c>
      <c r="F150" s="172" t="s">
        <v>3259</v>
      </c>
      <c r="G150" s="173" t="s">
        <v>353</v>
      </c>
      <c r="H150" s="174">
        <v>1</v>
      </c>
      <c r="I150" s="175"/>
      <c r="J150" s="176">
        <f t="shared" si="15"/>
        <v>0</v>
      </c>
      <c r="K150" s="177"/>
      <c r="L150" s="178"/>
      <c r="M150" s="179" t="s">
        <v>1</v>
      </c>
      <c r="N150" s="180" t="s">
        <v>37</v>
      </c>
      <c r="P150" s="167">
        <f t="shared" si="16"/>
        <v>0</v>
      </c>
      <c r="Q150" s="167">
        <v>0</v>
      </c>
      <c r="R150" s="167">
        <f t="shared" si="17"/>
        <v>0</v>
      </c>
      <c r="S150" s="167">
        <v>0</v>
      </c>
      <c r="T150" s="168">
        <f t="shared" si="18"/>
        <v>0</v>
      </c>
      <c r="AR150" s="169" t="s">
        <v>270</v>
      </c>
      <c r="AT150" s="169" t="s">
        <v>275</v>
      </c>
      <c r="AU150" s="169" t="s">
        <v>78</v>
      </c>
      <c r="AY150" s="13" t="s">
        <v>239</v>
      </c>
      <c r="BE150" s="97">
        <f t="shared" si="19"/>
        <v>0</v>
      </c>
      <c r="BF150" s="97">
        <f t="shared" si="20"/>
        <v>0</v>
      </c>
      <c r="BG150" s="97">
        <f t="shared" si="21"/>
        <v>0</v>
      </c>
      <c r="BH150" s="97">
        <f t="shared" si="22"/>
        <v>0</v>
      </c>
      <c r="BI150" s="97">
        <f t="shared" si="23"/>
        <v>0</v>
      </c>
      <c r="BJ150" s="13" t="s">
        <v>83</v>
      </c>
      <c r="BK150" s="97">
        <f t="shared" si="24"/>
        <v>0</v>
      </c>
      <c r="BL150" s="13" t="s">
        <v>245</v>
      </c>
      <c r="BM150" s="169" t="s">
        <v>363</v>
      </c>
    </row>
    <row r="151" spans="2:65" s="1" customFormat="1" ht="16.5" customHeight="1" x14ac:dyDescent="0.2">
      <c r="B151" s="131"/>
      <c r="C151" s="158" t="s">
        <v>305</v>
      </c>
      <c r="D151" s="158" t="s">
        <v>241</v>
      </c>
      <c r="E151" s="159" t="s">
        <v>2875</v>
      </c>
      <c r="F151" s="160" t="s">
        <v>3240</v>
      </c>
      <c r="G151" s="161" t="s">
        <v>353</v>
      </c>
      <c r="H151" s="162">
        <v>4</v>
      </c>
      <c r="I151" s="163"/>
      <c r="J151" s="164">
        <f t="shared" si="15"/>
        <v>0</v>
      </c>
      <c r="K151" s="165"/>
      <c r="L151" s="30"/>
      <c r="M151" s="166" t="s">
        <v>1</v>
      </c>
      <c r="N151" s="130" t="s">
        <v>37</v>
      </c>
      <c r="P151" s="167">
        <f t="shared" si="16"/>
        <v>0</v>
      </c>
      <c r="Q151" s="167">
        <v>0</v>
      </c>
      <c r="R151" s="167">
        <f t="shared" si="17"/>
        <v>0</v>
      </c>
      <c r="S151" s="167">
        <v>0</v>
      </c>
      <c r="T151" s="168">
        <f t="shared" si="18"/>
        <v>0</v>
      </c>
      <c r="AR151" s="169" t="s">
        <v>245</v>
      </c>
      <c r="AT151" s="169" t="s">
        <v>241</v>
      </c>
      <c r="AU151" s="169" t="s">
        <v>78</v>
      </c>
      <c r="AY151" s="13" t="s">
        <v>239</v>
      </c>
      <c r="BE151" s="97">
        <f t="shared" si="19"/>
        <v>0</v>
      </c>
      <c r="BF151" s="97">
        <f t="shared" si="20"/>
        <v>0</v>
      </c>
      <c r="BG151" s="97">
        <f t="shared" si="21"/>
        <v>0</v>
      </c>
      <c r="BH151" s="97">
        <f t="shared" si="22"/>
        <v>0</v>
      </c>
      <c r="BI151" s="97">
        <f t="shared" si="23"/>
        <v>0</v>
      </c>
      <c r="BJ151" s="13" t="s">
        <v>83</v>
      </c>
      <c r="BK151" s="97">
        <f t="shared" si="24"/>
        <v>0</v>
      </c>
      <c r="BL151" s="13" t="s">
        <v>245</v>
      </c>
      <c r="BM151" s="169" t="s">
        <v>371</v>
      </c>
    </row>
    <row r="152" spans="2:65" s="1" customFormat="1" ht="16.5" customHeight="1" x14ac:dyDescent="0.2">
      <c r="B152" s="131"/>
      <c r="C152" s="158" t="s">
        <v>309</v>
      </c>
      <c r="D152" s="158" t="s">
        <v>241</v>
      </c>
      <c r="E152" s="159" t="s">
        <v>2877</v>
      </c>
      <c r="F152" s="160" t="s">
        <v>3211</v>
      </c>
      <c r="G152" s="161" t="s">
        <v>353</v>
      </c>
      <c r="H152" s="162">
        <v>2</v>
      </c>
      <c r="I152" s="163"/>
      <c r="J152" s="164">
        <f t="shared" si="15"/>
        <v>0</v>
      </c>
      <c r="K152" s="165"/>
      <c r="L152" s="30"/>
      <c r="M152" s="166" t="s">
        <v>1</v>
      </c>
      <c r="N152" s="130" t="s">
        <v>37</v>
      </c>
      <c r="P152" s="167">
        <f t="shared" si="16"/>
        <v>0</v>
      </c>
      <c r="Q152" s="167">
        <v>0</v>
      </c>
      <c r="R152" s="167">
        <f t="shared" si="17"/>
        <v>0</v>
      </c>
      <c r="S152" s="167">
        <v>0</v>
      </c>
      <c r="T152" s="168">
        <f t="shared" si="18"/>
        <v>0</v>
      </c>
      <c r="AR152" s="169" t="s">
        <v>245</v>
      </c>
      <c r="AT152" s="169" t="s">
        <v>241</v>
      </c>
      <c r="AU152" s="169" t="s">
        <v>78</v>
      </c>
      <c r="AY152" s="13" t="s">
        <v>239</v>
      </c>
      <c r="BE152" s="97">
        <f t="shared" si="19"/>
        <v>0</v>
      </c>
      <c r="BF152" s="97">
        <f t="shared" si="20"/>
        <v>0</v>
      </c>
      <c r="BG152" s="97">
        <f t="shared" si="21"/>
        <v>0</v>
      </c>
      <c r="BH152" s="97">
        <f t="shared" si="22"/>
        <v>0</v>
      </c>
      <c r="BI152" s="97">
        <f t="shared" si="23"/>
        <v>0</v>
      </c>
      <c r="BJ152" s="13" t="s">
        <v>83</v>
      </c>
      <c r="BK152" s="97">
        <f t="shared" si="24"/>
        <v>0</v>
      </c>
      <c r="BL152" s="13" t="s">
        <v>245</v>
      </c>
      <c r="BM152" s="169" t="s">
        <v>379</v>
      </c>
    </row>
    <row r="153" spans="2:65" s="1" customFormat="1" ht="16.5" customHeight="1" x14ac:dyDescent="0.2">
      <c r="B153" s="131"/>
      <c r="C153" s="158" t="s">
        <v>313</v>
      </c>
      <c r="D153" s="158" t="s">
        <v>241</v>
      </c>
      <c r="E153" s="159" t="s">
        <v>2879</v>
      </c>
      <c r="F153" s="160" t="s">
        <v>3130</v>
      </c>
      <c r="G153" s="161" t="s">
        <v>353</v>
      </c>
      <c r="H153" s="162">
        <v>1</v>
      </c>
      <c r="I153" s="163"/>
      <c r="J153" s="164">
        <f t="shared" si="15"/>
        <v>0</v>
      </c>
      <c r="K153" s="165"/>
      <c r="L153" s="30"/>
      <c r="M153" s="166" t="s">
        <v>1</v>
      </c>
      <c r="N153" s="130" t="s">
        <v>37</v>
      </c>
      <c r="P153" s="167">
        <f t="shared" si="16"/>
        <v>0</v>
      </c>
      <c r="Q153" s="167">
        <v>0</v>
      </c>
      <c r="R153" s="167">
        <f t="shared" si="17"/>
        <v>0</v>
      </c>
      <c r="S153" s="167">
        <v>0</v>
      </c>
      <c r="T153" s="168">
        <f t="shared" si="18"/>
        <v>0</v>
      </c>
      <c r="AR153" s="169" t="s">
        <v>245</v>
      </c>
      <c r="AT153" s="169" t="s">
        <v>241</v>
      </c>
      <c r="AU153" s="169" t="s">
        <v>78</v>
      </c>
      <c r="AY153" s="13" t="s">
        <v>239</v>
      </c>
      <c r="BE153" s="97">
        <f t="shared" si="19"/>
        <v>0</v>
      </c>
      <c r="BF153" s="97">
        <f t="shared" si="20"/>
        <v>0</v>
      </c>
      <c r="BG153" s="97">
        <f t="shared" si="21"/>
        <v>0</v>
      </c>
      <c r="BH153" s="97">
        <f t="shared" si="22"/>
        <v>0</v>
      </c>
      <c r="BI153" s="97">
        <f t="shared" si="23"/>
        <v>0</v>
      </c>
      <c r="BJ153" s="13" t="s">
        <v>83</v>
      </c>
      <c r="BK153" s="97">
        <f t="shared" si="24"/>
        <v>0</v>
      </c>
      <c r="BL153" s="13" t="s">
        <v>245</v>
      </c>
      <c r="BM153" s="169" t="s">
        <v>387</v>
      </c>
    </row>
    <row r="154" spans="2:65" s="1" customFormat="1" ht="21.75" customHeight="1" x14ac:dyDescent="0.2">
      <c r="B154" s="131"/>
      <c r="C154" s="170" t="s">
        <v>317</v>
      </c>
      <c r="D154" s="170" t="s">
        <v>275</v>
      </c>
      <c r="E154" s="171" t="s">
        <v>2893</v>
      </c>
      <c r="F154" s="172" t="s">
        <v>3067</v>
      </c>
      <c r="G154" s="173" t="s">
        <v>353</v>
      </c>
      <c r="H154" s="174">
        <v>5</v>
      </c>
      <c r="I154" s="175"/>
      <c r="J154" s="176">
        <f t="shared" si="15"/>
        <v>0</v>
      </c>
      <c r="K154" s="177"/>
      <c r="L154" s="178"/>
      <c r="M154" s="179" t="s">
        <v>1</v>
      </c>
      <c r="N154" s="180" t="s">
        <v>37</v>
      </c>
      <c r="P154" s="167">
        <f t="shared" si="16"/>
        <v>0</v>
      </c>
      <c r="Q154" s="167">
        <v>0</v>
      </c>
      <c r="R154" s="167">
        <f t="shared" si="17"/>
        <v>0</v>
      </c>
      <c r="S154" s="167">
        <v>0</v>
      </c>
      <c r="T154" s="168">
        <f t="shared" si="18"/>
        <v>0</v>
      </c>
      <c r="AR154" s="169" t="s">
        <v>270</v>
      </c>
      <c r="AT154" s="169" t="s">
        <v>275</v>
      </c>
      <c r="AU154" s="169" t="s">
        <v>78</v>
      </c>
      <c r="AY154" s="13" t="s">
        <v>239</v>
      </c>
      <c r="BE154" s="97">
        <f t="shared" si="19"/>
        <v>0</v>
      </c>
      <c r="BF154" s="97">
        <f t="shared" si="20"/>
        <v>0</v>
      </c>
      <c r="BG154" s="97">
        <f t="shared" si="21"/>
        <v>0</v>
      </c>
      <c r="BH154" s="97">
        <f t="shared" si="22"/>
        <v>0</v>
      </c>
      <c r="BI154" s="97">
        <f t="shared" si="23"/>
        <v>0</v>
      </c>
      <c r="BJ154" s="13" t="s">
        <v>83</v>
      </c>
      <c r="BK154" s="97">
        <f t="shared" si="24"/>
        <v>0</v>
      </c>
      <c r="BL154" s="13" t="s">
        <v>245</v>
      </c>
      <c r="BM154" s="169" t="s">
        <v>395</v>
      </c>
    </row>
    <row r="155" spans="2:65" s="1" customFormat="1" ht="24.2" customHeight="1" x14ac:dyDescent="0.2">
      <c r="B155" s="131"/>
      <c r="C155" s="158" t="s">
        <v>7</v>
      </c>
      <c r="D155" s="158" t="s">
        <v>241</v>
      </c>
      <c r="E155" s="159" t="s">
        <v>3068</v>
      </c>
      <c r="F155" s="160" t="s">
        <v>3069</v>
      </c>
      <c r="G155" s="161" t="s">
        <v>3070</v>
      </c>
      <c r="H155" s="162">
        <v>5</v>
      </c>
      <c r="I155" s="163"/>
      <c r="J155" s="164">
        <f t="shared" si="15"/>
        <v>0</v>
      </c>
      <c r="K155" s="165"/>
      <c r="L155" s="30"/>
      <c r="M155" s="166" t="s">
        <v>1</v>
      </c>
      <c r="N155" s="130" t="s">
        <v>37</v>
      </c>
      <c r="P155" s="167">
        <f t="shared" si="16"/>
        <v>0</v>
      </c>
      <c r="Q155" s="167">
        <v>0</v>
      </c>
      <c r="R155" s="167">
        <f t="shared" si="17"/>
        <v>0</v>
      </c>
      <c r="S155" s="167">
        <v>0</v>
      </c>
      <c r="T155" s="168">
        <f t="shared" si="18"/>
        <v>0</v>
      </c>
      <c r="AR155" s="169" t="s">
        <v>245</v>
      </c>
      <c r="AT155" s="169" t="s">
        <v>241</v>
      </c>
      <c r="AU155" s="169" t="s">
        <v>78</v>
      </c>
      <c r="AY155" s="13" t="s">
        <v>239</v>
      </c>
      <c r="BE155" s="97">
        <f t="shared" si="19"/>
        <v>0</v>
      </c>
      <c r="BF155" s="97">
        <f t="shared" si="20"/>
        <v>0</v>
      </c>
      <c r="BG155" s="97">
        <f t="shared" si="21"/>
        <v>0</v>
      </c>
      <c r="BH155" s="97">
        <f t="shared" si="22"/>
        <v>0</v>
      </c>
      <c r="BI155" s="97">
        <f t="shared" si="23"/>
        <v>0</v>
      </c>
      <c r="BJ155" s="13" t="s">
        <v>83</v>
      </c>
      <c r="BK155" s="97">
        <f t="shared" si="24"/>
        <v>0</v>
      </c>
      <c r="BL155" s="13" t="s">
        <v>245</v>
      </c>
      <c r="BM155" s="169" t="s">
        <v>403</v>
      </c>
    </row>
    <row r="156" spans="2:65" s="1" customFormat="1" ht="16.5" customHeight="1" x14ac:dyDescent="0.2">
      <c r="B156" s="131"/>
      <c r="C156" s="170" t="s">
        <v>324</v>
      </c>
      <c r="D156" s="170" t="s">
        <v>275</v>
      </c>
      <c r="E156" s="171" t="s">
        <v>2897</v>
      </c>
      <c r="F156" s="172" t="s">
        <v>3137</v>
      </c>
      <c r="G156" s="173" t="s">
        <v>353</v>
      </c>
      <c r="H156" s="174">
        <v>1</v>
      </c>
      <c r="I156" s="175"/>
      <c r="J156" s="176">
        <f t="shared" si="15"/>
        <v>0</v>
      </c>
      <c r="K156" s="177"/>
      <c r="L156" s="178"/>
      <c r="M156" s="179" t="s">
        <v>1</v>
      </c>
      <c r="N156" s="180" t="s">
        <v>37</v>
      </c>
      <c r="P156" s="167">
        <f t="shared" si="16"/>
        <v>0</v>
      </c>
      <c r="Q156" s="167">
        <v>0</v>
      </c>
      <c r="R156" s="167">
        <f t="shared" si="17"/>
        <v>0</v>
      </c>
      <c r="S156" s="167">
        <v>0</v>
      </c>
      <c r="T156" s="168">
        <f t="shared" si="18"/>
        <v>0</v>
      </c>
      <c r="AR156" s="169" t="s">
        <v>270</v>
      </c>
      <c r="AT156" s="169" t="s">
        <v>275</v>
      </c>
      <c r="AU156" s="169" t="s">
        <v>78</v>
      </c>
      <c r="AY156" s="13" t="s">
        <v>239</v>
      </c>
      <c r="BE156" s="97">
        <f t="shared" si="19"/>
        <v>0</v>
      </c>
      <c r="BF156" s="97">
        <f t="shared" si="20"/>
        <v>0</v>
      </c>
      <c r="BG156" s="97">
        <f t="shared" si="21"/>
        <v>0</v>
      </c>
      <c r="BH156" s="97">
        <f t="shared" si="22"/>
        <v>0</v>
      </c>
      <c r="BI156" s="97">
        <f t="shared" si="23"/>
        <v>0</v>
      </c>
      <c r="BJ156" s="13" t="s">
        <v>83</v>
      </c>
      <c r="BK156" s="97">
        <f t="shared" si="24"/>
        <v>0</v>
      </c>
      <c r="BL156" s="13" t="s">
        <v>245</v>
      </c>
      <c r="BM156" s="169" t="s">
        <v>411</v>
      </c>
    </row>
    <row r="157" spans="2:65" s="1" customFormat="1" ht="21.75" customHeight="1" x14ac:dyDescent="0.2">
      <c r="B157" s="131"/>
      <c r="C157" s="158" t="s">
        <v>328</v>
      </c>
      <c r="D157" s="158" t="s">
        <v>241</v>
      </c>
      <c r="E157" s="159" t="s">
        <v>3138</v>
      </c>
      <c r="F157" s="160" t="s">
        <v>3139</v>
      </c>
      <c r="G157" s="161" t="s">
        <v>3070</v>
      </c>
      <c r="H157" s="162">
        <v>1</v>
      </c>
      <c r="I157" s="163"/>
      <c r="J157" s="164">
        <f t="shared" si="15"/>
        <v>0</v>
      </c>
      <c r="K157" s="165"/>
      <c r="L157" s="30"/>
      <c r="M157" s="166" t="s">
        <v>1</v>
      </c>
      <c r="N157" s="130" t="s">
        <v>37</v>
      </c>
      <c r="P157" s="167">
        <f t="shared" si="16"/>
        <v>0</v>
      </c>
      <c r="Q157" s="167">
        <v>0</v>
      </c>
      <c r="R157" s="167">
        <f t="shared" si="17"/>
        <v>0</v>
      </c>
      <c r="S157" s="167">
        <v>0</v>
      </c>
      <c r="T157" s="168">
        <f t="shared" si="18"/>
        <v>0</v>
      </c>
      <c r="AR157" s="169" t="s">
        <v>245</v>
      </c>
      <c r="AT157" s="169" t="s">
        <v>241</v>
      </c>
      <c r="AU157" s="169" t="s">
        <v>78</v>
      </c>
      <c r="AY157" s="13" t="s">
        <v>239</v>
      </c>
      <c r="BE157" s="97">
        <f t="shared" si="19"/>
        <v>0</v>
      </c>
      <c r="BF157" s="97">
        <f t="shared" si="20"/>
        <v>0</v>
      </c>
      <c r="BG157" s="97">
        <f t="shared" si="21"/>
        <v>0</v>
      </c>
      <c r="BH157" s="97">
        <f t="shared" si="22"/>
        <v>0</v>
      </c>
      <c r="BI157" s="97">
        <f t="shared" si="23"/>
        <v>0</v>
      </c>
      <c r="BJ157" s="13" t="s">
        <v>83</v>
      </c>
      <c r="BK157" s="97">
        <f t="shared" si="24"/>
        <v>0</v>
      </c>
      <c r="BL157" s="13" t="s">
        <v>245</v>
      </c>
      <c r="BM157" s="169" t="s">
        <v>419</v>
      </c>
    </row>
    <row r="158" spans="2:65" s="1" customFormat="1" ht="16.5" customHeight="1" x14ac:dyDescent="0.2">
      <c r="B158" s="131"/>
      <c r="C158" s="170" t="s">
        <v>333</v>
      </c>
      <c r="D158" s="170" t="s">
        <v>275</v>
      </c>
      <c r="E158" s="171" t="s">
        <v>2901</v>
      </c>
      <c r="F158" s="172" t="s">
        <v>3140</v>
      </c>
      <c r="G158" s="173" t="s">
        <v>353</v>
      </c>
      <c r="H158" s="174">
        <v>2</v>
      </c>
      <c r="I158" s="175"/>
      <c r="J158" s="176">
        <f t="shared" si="15"/>
        <v>0</v>
      </c>
      <c r="K158" s="177"/>
      <c r="L158" s="178"/>
      <c r="M158" s="179" t="s">
        <v>1</v>
      </c>
      <c r="N158" s="180" t="s">
        <v>37</v>
      </c>
      <c r="P158" s="167">
        <f t="shared" si="16"/>
        <v>0</v>
      </c>
      <c r="Q158" s="167">
        <v>0</v>
      </c>
      <c r="R158" s="167">
        <f t="shared" si="17"/>
        <v>0</v>
      </c>
      <c r="S158" s="167">
        <v>0</v>
      </c>
      <c r="T158" s="168">
        <f t="shared" si="18"/>
        <v>0</v>
      </c>
      <c r="AR158" s="169" t="s">
        <v>270</v>
      </c>
      <c r="AT158" s="169" t="s">
        <v>275</v>
      </c>
      <c r="AU158" s="169" t="s">
        <v>78</v>
      </c>
      <c r="AY158" s="13" t="s">
        <v>239</v>
      </c>
      <c r="BE158" s="97">
        <f t="shared" si="19"/>
        <v>0</v>
      </c>
      <c r="BF158" s="97">
        <f t="shared" si="20"/>
        <v>0</v>
      </c>
      <c r="BG158" s="97">
        <f t="shared" si="21"/>
        <v>0</v>
      </c>
      <c r="BH158" s="97">
        <f t="shared" si="22"/>
        <v>0</v>
      </c>
      <c r="BI158" s="97">
        <f t="shared" si="23"/>
        <v>0</v>
      </c>
      <c r="BJ158" s="13" t="s">
        <v>83</v>
      </c>
      <c r="BK158" s="97">
        <f t="shared" si="24"/>
        <v>0</v>
      </c>
      <c r="BL158" s="13" t="s">
        <v>245</v>
      </c>
      <c r="BM158" s="169" t="s">
        <v>427</v>
      </c>
    </row>
    <row r="159" spans="2:65" s="1" customFormat="1" ht="16.5" customHeight="1" x14ac:dyDescent="0.2">
      <c r="B159" s="131"/>
      <c r="C159" s="158" t="s">
        <v>338</v>
      </c>
      <c r="D159" s="158" t="s">
        <v>241</v>
      </c>
      <c r="E159" s="159" t="s">
        <v>3142</v>
      </c>
      <c r="F159" s="160" t="s">
        <v>3143</v>
      </c>
      <c r="G159" s="161" t="s">
        <v>3070</v>
      </c>
      <c r="H159" s="162">
        <v>2</v>
      </c>
      <c r="I159" s="163"/>
      <c r="J159" s="164">
        <f t="shared" si="15"/>
        <v>0</v>
      </c>
      <c r="K159" s="165"/>
      <c r="L159" s="30"/>
      <c r="M159" s="166" t="s">
        <v>1</v>
      </c>
      <c r="N159" s="130" t="s">
        <v>37</v>
      </c>
      <c r="P159" s="167">
        <f t="shared" si="16"/>
        <v>0</v>
      </c>
      <c r="Q159" s="167">
        <v>0</v>
      </c>
      <c r="R159" s="167">
        <f t="shared" si="17"/>
        <v>0</v>
      </c>
      <c r="S159" s="167">
        <v>0</v>
      </c>
      <c r="T159" s="168">
        <f t="shared" si="18"/>
        <v>0</v>
      </c>
      <c r="AR159" s="169" t="s">
        <v>245</v>
      </c>
      <c r="AT159" s="169" t="s">
        <v>241</v>
      </c>
      <c r="AU159" s="169" t="s">
        <v>78</v>
      </c>
      <c r="AY159" s="13" t="s">
        <v>239</v>
      </c>
      <c r="BE159" s="97">
        <f t="shared" si="19"/>
        <v>0</v>
      </c>
      <c r="BF159" s="97">
        <f t="shared" si="20"/>
        <v>0</v>
      </c>
      <c r="BG159" s="97">
        <f t="shared" si="21"/>
        <v>0</v>
      </c>
      <c r="BH159" s="97">
        <f t="shared" si="22"/>
        <v>0</v>
      </c>
      <c r="BI159" s="97">
        <f t="shared" si="23"/>
        <v>0</v>
      </c>
      <c r="BJ159" s="13" t="s">
        <v>83</v>
      </c>
      <c r="BK159" s="97">
        <f t="shared" si="24"/>
        <v>0</v>
      </c>
      <c r="BL159" s="13" t="s">
        <v>245</v>
      </c>
      <c r="BM159" s="169" t="s">
        <v>435</v>
      </c>
    </row>
    <row r="160" spans="2:65" s="1" customFormat="1" ht="16.5" customHeight="1" x14ac:dyDescent="0.2">
      <c r="B160" s="131"/>
      <c r="C160" s="158" t="s">
        <v>342</v>
      </c>
      <c r="D160" s="158" t="s">
        <v>241</v>
      </c>
      <c r="E160" s="159" t="s">
        <v>3074</v>
      </c>
      <c r="F160" s="160" t="s">
        <v>3075</v>
      </c>
      <c r="G160" s="161" t="s">
        <v>353</v>
      </c>
      <c r="H160" s="162">
        <v>5</v>
      </c>
      <c r="I160" s="163"/>
      <c r="J160" s="164">
        <f t="shared" si="15"/>
        <v>0</v>
      </c>
      <c r="K160" s="165"/>
      <c r="L160" s="30"/>
      <c r="M160" s="166" t="s">
        <v>1</v>
      </c>
      <c r="N160" s="130" t="s">
        <v>37</v>
      </c>
      <c r="P160" s="167">
        <f t="shared" si="16"/>
        <v>0</v>
      </c>
      <c r="Q160" s="167">
        <v>0</v>
      </c>
      <c r="R160" s="167">
        <f t="shared" si="17"/>
        <v>0</v>
      </c>
      <c r="S160" s="167">
        <v>0</v>
      </c>
      <c r="T160" s="168">
        <f t="shared" si="18"/>
        <v>0</v>
      </c>
      <c r="AR160" s="169" t="s">
        <v>245</v>
      </c>
      <c r="AT160" s="169" t="s">
        <v>241</v>
      </c>
      <c r="AU160" s="169" t="s">
        <v>78</v>
      </c>
      <c r="AY160" s="13" t="s">
        <v>239</v>
      </c>
      <c r="BE160" s="97">
        <f t="shared" si="19"/>
        <v>0</v>
      </c>
      <c r="BF160" s="97">
        <f t="shared" si="20"/>
        <v>0</v>
      </c>
      <c r="BG160" s="97">
        <f t="shared" si="21"/>
        <v>0</v>
      </c>
      <c r="BH160" s="97">
        <f t="shared" si="22"/>
        <v>0</v>
      </c>
      <c r="BI160" s="97">
        <f t="shared" si="23"/>
        <v>0</v>
      </c>
      <c r="BJ160" s="13" t="s">
        <v>83</v>
      </c>
      <c r="BK160" s="97">
        <f t="shared" si="24"/>
        <v>0</v>
      </c>
      <c r="BL160" s="13" t="s">
        <v>245</v>
      </c>
      <c r="BM160" s="169" t="s">
        <v>443</v>
      </c>
    </row>
    <row r="161" spans="2:65" s="1" customFormat="1" ht="16.5" customHeight="1" x14ac:dyDescent="0.2">
      <c r="B161" s="131"/>
      <c r="C161" s="158" t="s">
        <v>346</v>
      </c>
      <c r="D161" s="158" t="s">
        <v>241</v>
      </c>
      <c r="E161" s="159" t="s">
        <v>3076</v>
      </c>
      <c r="F161" s="160" t="s">
        <v>3077</v>
      </c>
      <c r="G161" s="161" t="s">
        <v>3070</v>
      </c>
      <c r="H161" s="162">
        <v>1</v>
      </c>
      <c r="I161" s="163"/>
      <c r="J161" s="164">
        <f t="shared" si="15"/>
        <v>0</v>
      </c>
      <c r="K161" s="165"/>
      <c r="L161" s="30"/>
      <c r="M161" s="166" t="s">
        <v>1</v>
      </c>
      <c r="N161" s="130" t="s">
        <v>37</v>
      </c>
      <c r="P161" s="167">
        <f t="shared" si="16"/>
        <v>0</v>
      </c>
      <c r="Q161" s="167">
        <v>0</v>
      </c>
      <c r="R161" s="167">
        <f t="shared" si="17"/>
        <v>0</v>
      </c>
      <c r="S161" s="167">
        <v>0</v>
      </c>
      <c r="T161" s="168">
        <f t="shared" si="18"/>
        <v>0</v>
      </c>
      <c r="AR161" s="169" t="s">
        <v>245</v>
      </c>
      <c r="AT161" s="169" t="s">
        <v>241</v>
      </c>
      <c r="AU161" s="169" t="s">
        <v>78</v>
      </c>
      <c r="AY161" s="13" t="s">
        <v>239</v>
      </c>
      <c r="BE161" s="97">
        <f t="shared" si="19"/>
        <v>0</v>
      </c>
      <c r="BF161" s="97">
        <f t="shared" si="20"/>
        <v>0</v>
      </c>
      <c r="BG161" s="97">
        <f t="shared" si="21"/>
        <v>0</v>
      </c>
      <c r="BH161" s="97">
        <f t="shared" si="22"/>
        <v>0</v>
      </c>
      <c r="BI161" s="97">
        <f t="shared" si="23"/>
        <v>0</v>
      </c>
      <c r="BJ161" s="13" t="s">
        <v>83</v>
      </c>
      <c r="BK161" s="97">
        <f t="shared" si="24"/>
        <v>0</v>
      </c>
      <c r="BL161" s="13" t="s">
        <v>245</v>
      </c>
      <c r="BM161" s="169" t="s">
        <v>451</v>
      </c>
    </row>
    <row r="162" spans="2:65" s="1" customFormat="1" ht="16.5" customHeight="1" x14ac:dyDescent="0.2">
      <c r="B162" s="131"/>
      <c r="C162" s="170" t="s">
        <v>350</v>
      </c>
      <c r="D162" s="170" t="s">
        <v>275</v>
      </c>
      <c r="E162" s="171" t="s">
        <v>2905</v>
      </c>
      <c r="F162" s="172" t="s">
        <v>3146</v>
      </c>
      <c r="G162" s="173" t="s">
        <v>353</v>
      </c>
      <c r="H162" s="174">
        <v>2</v>
      </c>
      <c r="I162" s="175"/>
      <c r="J162" s="176">
        <f t="shared" si="15"/>
        <v>0</v>
      </c>
      <c r="K162" s="177"/>
      <c r="L162" s="178"/>
      <c r="M162" s="179" t="s">
        <v>1</v>
      </c>
      <c r="N162" s="180" t="s">
        <v>37</v>
      </c>
      <c r="P162" s="167">
        <f t="shared" si="16"/>
        <v>0</v>
      </c>
      <c r="Q162" s="167">
        <v>0</v>
      </c>
      <c r="R162" s="167">
        <f t="shared" si="17"/>
        <v>0</v>
      </c>
      <c r="S162" s="167">
        <v>0</v>
      </c>
      <c r="T162" s="168">
        <f t="shared" si="18"/>
        <v>0</v>
      </c>
      <c r="AR162" s="169" t="s">
        <v>270</v>
      </c>
      <c r="AT162" s="169" t="s">
        <v>275</v>
      </c>
      <c r="AU162" s="169" t="s">
        <v>78</v>
      </c>
      <c r="AY162" s="13" t="s">
        <v>239</v>
      </c>
      <c r="BE162" s="97">
        <f t="shared" si="19"/>
        <v>0</v>
      </c>
      <c r="BF162" s="97">
        <f t="shared" si="20"/>
        <v>0</v>
      </c>
      <c r="BG162" s="97">
        <f t="shared" si="21"/>
        <v>0</v>
      </c>
      <c r="BH162" s="97">
        <f t="shared" si="22"/>
        <v>0</v>
      </c>
      <c r="BI162" s="97">
        <f t="shared" si="23"/>
        <v>0</v>
      </c>
      <c r="BJ162" s="13" t="s">
        <v>83</v>
      </c>
      <c r="BK162" s="97">
        <f t="shared" si="24"/>
        <v>0</v>
      </c>
      <c r="BL162" s="13" t="s">
        <v>245</v>
      </c>
      <c r="BM162" s="169" t="s">
        <v>459</v>
      </c>
    </row>
    <row r="163" spans="2:65" s="1" customFormat="1" ht="16.5" customHeight="1" x14ac:dyDescent="0.2">
      <c r="B163" s="131"/>
      <c r="C163" s="158" t="s">
        <v>355</v>
      </c>
      <c r="D163" s="158" t="s">
        <v>241</v>
      </c>
      <c r="E163" s="159" t="s">
        <v>3148</v>
      </c>
      <c r="F163" s="160" t="s">
        <v>3149</v>
      </c>
      <c r="G163" s="161" t="s">
        <v>353</v>
      </c>
      <c r="H163" s="162">
        <v>2</v>
      </c>
      <c r="I163" s="163"/>
      <c r="J163" s="164">
        <f t="shared" si="15"/>
        <v>0</v>
      </c>
      <c r="K163" s="165"/>
      <c r="L163" s="30"/>
      <c r="M163" s="166" t="s">
        <v>1</v>
      </c>
      <c r="N163" s="130" t="s">
        <v>37</v>
      </c>
      <c r="P163" s="167">
        <f t="shared" si="16"/>
        <v>0</v>
      </c>
      <c r="Q163" s="167">
        <v>0</v>
      </c>
      <c r="R163" s="167">
        <f t="shared" si="17"/>
        <v>0</v>
      </c>
      <c r="S163" s="167">
        <v>0</v>
      </c>
      <c r="T163" s="168">
        <f t="shared" si="18"/>
        <v>0</v>
      </c>
      <c r="AR163" s="169" t="s">
        <v>245</v>
      </c>
      <c r="AT163" s="169" t="s">
        <v>241</v>
      </c>
      <c r="AU163" s="169" t="s">
        <v>78</v>
      </c>
      <c r="AY163" s="13" t="s">
        <v>239</v>
      </c>
      <c r="BE163" s="97">
        <f t="shared" si="19"/>
        <v>0</v>
      </c>
      <c r="BF163" s="97">
        <f t="shared" si="20"/>
        <v>0</v>
      </c>
      <c r="BG163" s="97">
        <f t="shared" si="21"/>
        <v>0</v>
      </c>
      <c r="BH163" s="97">
        <f t="shared" si="22"/>
        <v>0</v>
      </c>
      <c r="BI163" s="97">
        <f t="shared" si="23"/>
        <v>0</v>
      </c>
      <c r="BJ163" s="13" t="s">
        <v>83</v>
      </c>
      <c r="BK163" s="97">
        <f t="shared" si="24"/>
        <v>0</v>
      </c>
      <c r="BL163" s="13" t="s">
        <v>245</v>
      </c>
      <c r="BM163" s="169" t="s">
        <v>467</v>
      </c>
    </row>
    <row r="164" spans="2:65" s="1" customFormat="1" ht="16.5" customHeight="1" x14ac:dyDescent="0.2">
      <c r="B164" s="131"/>
      <c r="C164" s="158" t="s">
        <v>359</v>
      </c>
      <c r="D164" s="158" t="s">
        <v>241</v>
      </c>
      <c r="E164" s="159" t="s">
        <v>3078</v>
      </c>
      <c r="F164" s="160" t="s">
        <v>3079</v>
      </c>
      <c r="G164" s="161" t="s">
        <v>331</v>
      </c>
      <c r="H164" s="162">
        <v>53</v>
      </c>
      <c r="I164" s="163"/>
      <c r="J164" s="164">
        <f t="shared" si="15"/>
        <v>0</v>
      </c>
      <c r="K164" s="165"/>
      <c r="L164" s="30"/>
      <c r="M164" s="166" t="s">
        <v>1</v>
      </c>
      <c r="N164" s="130" t="s">
        <v>37</v>
      </c>
      <c r="P164" s="167">
        <f t="shared" si="16"/>
        <v>0</v>
      </c>
      <c r="Q164" s="167">
        <v>0</v>
      </c>
      <c r="R164" s="167">
        <f t="shared" si="17"/>
        <v>0</v>
      </c>
      <c r="S164" s="167">
        <v>0</v>
      </c>
      <c r="T164" s="168">
        <f t="shared" si="18"/>
        <v>0</v>
      </c>
      <c r="AR164" s="169" t="s">
        <v>245</v>
      </c>
      <c r="AT164" s="169" t="s">
        <v>241</v>
      </c>
      <c r="AU164" s="169" t="s">
        <v>78</v>
      </c>
      <c r="AY164" s="13" t="s">
        <v>239</v>
      </c>
      <c r="BE164" s="97">
        <f t="shared" si="19"/>
        <v>0</v>
      </c>
      <c r="BF164" s="97">
        <f t="shared" si="20"/>
        <v>0</v>
      </c>
      <c r="BG164" s="97">
        <f t="shared" si="21"/>
        <v>0</v>
      </c>
      <c r="BH164" s="97">
        <f t="shared" si="22"/>
        <v>0</v>
      </c>
      <c r="BI164" s="97">
        <f t="shared" si="23"/>
        <v>0</v>
      </c>
      <c r="BJ164" s="13" t="s">
        <v>83</v>
      </c>
      <c r="BK164" s="97">
        <f t="shared" si="24"/>
        <v>0</v>
      </c>
      <c r="BL164" s="13" t="s">
        <v>245</v>
      </c>
      <c r="BM164" s="169" t="s">
        <v>475</v>
      </c>
    </row>
    <row r="165" spans="2:65" s="1" customFormat="1" ht="24.2" customHeight="1" x14ac:dyDescent="0.2">
      <c r="B165" s="131"/>
      <c r="C165" s="158" t="s">
        <v>363</v>
      </c>
      <c r="D165" s="158" t="s">
        <v>241</v>
      </c>
      <c r="E165" s="159" t="s">
        <v>3080</v>
      </c>
      <c r="F165" s="160" t="s">
        <v>3081</v>
      </c>
      <c r="G165" s="161" t="s">
        <v>331</v>
      </c>
      <c r="H165" s="162">
        <v>53</v>
      </c>
      <c r="I165" s="163"/>
      <c r="J165" s="164">
        <f t="shared" si="15"/>
        <v>0</v>
      </c>
      <c r="K165" s="165"/>
      <c r="L165" s="30"/>
      <c r="M165" s="166" t="s">
        <v>1</v>
      </c>
      <c r="N165" s="130" t="s">
        <v>37</v>
      </c>
      <c r="P165" s="167">
        <f t="shared" si="16"/>
        <v>0</v>
      </c>
      <c r="Q165" s="167">
        <v>0</v>
      </c>
      <c r="R165" s="167">
        <f t="shared" si="17"/>
        <v>0</v>
      </c>
      <c r="S165" s="167">
        <v>0</v>
      </c>
      <c r="T165" s="168">
        <f t="shared" si="18"/>
        <v>0</v>
      </c>
      <c r="AR165" s="169" t="s">
        <v>245</v>
      </c>
      <c r="AT165" s="169" t="s">
        <v>241</v>
      </c>
      <c r="AU165" s="169" t="s">
        <v>78</v>
      </c>
      <c r="AY165" s="13" t="s">
        <v>239</v>
      </c>
      <c r="BE165" s="97">
        <f t="shared" si="19"/>
        <v>0</v>
      </c>
      <c r="BF165" s="97">
        <f t="shared" si="20"/>
        <v>0</v>
      </c>
      <c r="BG165" s="97">
        <f t="shared" si="21"/>
        <v>0</v>
      </c>
      <c r="BH165" s="97">
        <f t="shared" si="22"/>
        <v>0</v>
      </c>
      <c r="BI165" s="97">
        <f t="shared" si="23"/>
        <v>0</v>
      </c>
      <c r="BJ165" s="13" t="s">
        <v>83</v>
      </c>
      <c r="BK165" s="97">
        <f t="shared" si="24"/>
        <v>0</v>
      </c>
      <c r="BL165" s="13" t="s">
        <v>245</v>
      </c>
      <c r="BM165" s="169" t="s">
        <v>483</v>
      </c>
    </row>
    <row r="166" spans="2:65" s="1" customFormat="1" ht="24.2" customHeight="1" x14ac:dyDescent="0.2">
      <c r="B166" s="131"/>
      <c r="C166" s="158" t="s">
        <v>367</v>
      </c>
      <c r="D166" s="158" t="s">
        <v>241</v>
      </c>
      <c r="E166" s="159" t="s">
        <v>3084</v>
      </c>
      <c r="F166" s="160" t="s">
        <v>3085</v>
      </c>
      <c r="G166" s="161" t="s">
        <v>1082</v>
      </c>
      <c r="H166" s="199">
        <v>0.7</v>
      </c>
      <c r="I166" s="163"/>
      <c r="J166" s="164">
        <f t="shared" si="15"/>
        <v>0</v>
      </c>
      <c r="K166" s="165"/>
      <c r="L166" s="30"/>
      <c r="M166" s="166" t="s">
        <v>1</v>
      </c>
      <c r="N166" s="130" t="s">
        <v>37</v>
      </c>
      <c r="P166" s="167">
        <f t="shared" si="16"/>
        <v>0</v>
      </c>
      <c r="Q166" s="167">
        <v>0</v>
      </c>
      <c r="R166" s="167">
        <f t="shared" si="17"/>
        <v>0</v>
      </c>
      <c r="S166" s="167">
        <v>0</v>
      </c>
      <c r="T166" s="168">
        <f t="shared" si="18"/>
        <v>0</v>
      </c>
      <c r="AR166" s="169" t="s">
        <v>245</v>
      </c>
      <c r="AT166" s="169" t="s">
        <v>241</v>
      </c>
      <c r="AU166" s="169" t="s">
        <v>78</v>
      </c>
      <c r="AY166" s="13" t="s">
        <v>239</v>
      </c>
      <c r="BE166" s="97">
        <f t="shared" si="19"/>
        <v>0</v>
      </c>
      <c r="BF166" s="97">
        <f t="shared" si="20"/>
        <v>0</v>
      </c>
      <c r="BG166" s="97">
        <f t="shared" si="21"/>
        <v>0</v>
      </c>
      <c r="BH166" s="97">
        <f t="shared" si="22"/>
        <v>0</v>
      </c>
      <c r="BI166" s="97">
        <f t="shared" si="23"/>
        <v>0</v>
      </c>
      <c r="BJ166" s="13" t="s">
        <v>83</v>
      </c>
      <c r="BK166" s="97">
        <f t="shared" si="24"/>
        <v>0</v>
      </c>
      <c r="BL166" s="13" t="s">
        <v>245</v>
      </c>
      <c r="BM166" s="169" t="s">
        <v>491</v>
      </c>
    </row>
    <row r="167" spans="2:65" s="1" customFormat="1" ht="24.2" customHeight="1" x14ac:dyDescent="0.2">
      <c r="B167" s="131"/>
      <c r="C167" s="158" t="s">
        <v>371</v>
      </c>
      <c r="D167" s="158" t="s">
        <v>241</v>
      </c>
      <c r="E167" s="159" t="s">
        <v>3086</v>
      </c>
      <c r="F167" s="160" t="s">
        <v>2870</v>
      </c>
      <c r="G167" s="161" t="s">
        <v>1082</v>
      </c>
      <c r="H167" s="199">
        <v>0.75</v>
      </c>
      <c r="I167" s="163"/>
      <c r="J167" s="164">
        <f t="shared" si="15"/>
        <v>0</v>
      </c>
      <c r="K167" s="165"/>
      <c r="L167" s="30"/>
      <c r="M167" s="166" t="s">
        <v>1</v>
      </c>
      <c r="N167" s="130" t="s">
        <v>37</v>
      </c>
      <c r="P167" s="167">
        <f t="shared" si="16"/>
        <v>0</v>
      </c>
      <c r="Q167" s="167">
        <v>0</v>
      </c>
      <c r="R167" s="167">
        <f t="shared" si="17"/>
        <v>0</v>
      </c>
      <c r="S167" s="167">
        <v>0</v>
      </c>
      <c r="T167" s="168">
        <f t="shared" si="18"/>
        <v>0</v>
      </c>
      <c r="AR167" s="169" t="s">
        <v>245</v>
      </c>
      <c r="AT167" s="169" t="s">
        <v>241</v>
      </c>
      <c r="AU167" s="169" t="s">
        <v>78</v>
      </c>
      <c r="AY167" s="13" t="s">
        <v>239</v>
      </c>
      <c r="BE167" s="97">
        <f t="shared" si="19"/>
        <v>0</v>
      </c>
      <c r="BF167" s="97">
        <f t="shared" si="20"/>
        <v>0</v>
      </c>
      <c r="BG167" s="97">
        <f t="shared" si="21"/>
        <v>0</v>
      </c>
      <c r="BH167" s="97">
        <f t="shared" si="22"/>
        <v>0</v>
      </c>
      <c r="BI167" s="97">
        <f t="shared" si="23"/>
        <v>0</v>
      </c>
      <c r="BJ167" s="13" t="s">
        <v>83</v>
      </c>
      <c r="BK167" s="97">
        <f t="shared" si="24"/>
        <v>0</v>
      </c>
      <c r="BL167" s="13" t="s">
        <v>245</v>
      </c>
      <c r="BM167" s="169" t="s">
        <v>499</v>
      </c>
    </row>
    <row r="168" spans="2:65" s="11" customFormat="1" ht="25.9" customHeight="1" x14ac:dyDescent="0.2">
      <c r="B168" s="146"/>
      <c r="D168" s="147" t="s">
        <v>70</v>
      </c>
      <c r="E168" s="148" t="s">
        <v>3112</v>
      </c>
      <c r="F168" s="148" t="s">
        <v>2872</v>
      </c>
      <c r="I168" s="149"/>
      <c r="J168" s="150">
        <f>BK168</f>
        <v>0</v>
      </c>
      <c r="L168" s="146"/>
      <c r="M168" s="151"/>
      <c r="P168" s="152">
        <f>SUM(P169:P185)</f>
        <v>0</v>
      </c>
      <c r="R168" s="152">
        <f>SUM(R169:R185)</f>
        <v>0</v>
      </c>
      <c r="T168" s="153">
        <f>SUM(T169:T185)</f>
        <v>0</v>
      </c>
      <c r="AR168" s="147" t="s">
        <v>78</v>
      </c>
      <c r="AT168" s="154" t="s">
        <v>70</v>
      </c>
      <c r="AU168" s="154" t="s">
        <v>71</v>
      </c>
      <c r="AY168" s="147" t="s">
        <v>239</v>
      </c>
      <c r="BK168" s="155">
        <f>SUM(BK169:BK185)</f>
        <v>0</v>
      </c>
    </row>
    <row r="169" spans="2:65" s="1" customFormat="1" ht="24.2" customHeight="1" x14ac:dyDescent="0.2">
      <c r="B169" s="131"/>
      <c r="C169" s="170" t="s">
        <v>375</v>
      </c>
      <c r="D169" s="170" t="s">
        <v>275</v>
      </c>
      <c r="E169" s="171" t="s">
        <v>2954</v>
      </c>
      <c r="F169" s="172" t="s">
        <v>3250</v>
      </c>
      <c r="G169" s="173" t="s">
        <v>353</v>
      </c>
      <c r="H169" s="174">
        <v>1</v>
      </c>
      <c r="I169" s="175"/>
      <c r="J169" s="176">
        <f t="shared" ref="J169:J185" si="25">ROUND(I169*H169,2)</f>
        <v>0</v>
      </c>
      <c r="K169" s="177"/>
      <c r="L169" s="178"/>
      <c r="M169" s="179" t="s">
        <v>1</v>
      </c>
      <c r="N169" s="180" t="s">
        <v>37</v>
      </c>
      <c r="P169" s="167">
        <f t="shared" ref="P169:P185" si="26">O169*H169</f>
        <v>0</v>
      </c>
      <c r="Q169" s="167">
        <v>0</v>
      </c>
      <c r="R169" s="167">
        <f t="shared" ref="R169:R185" si="27">Q169*H169</f>
        <v>0</v>
      </c>
      <c r="S169" s="167">
        <v>0</v>
      </c>
      <c r="T169" s="168">
        <f t="shared" ref="T169:T185" si="28">S169*H169</f>
        <v>0</v>
      </c>
      <c r="AR169" s="169" t="s">
        <v>270</v>
      </c>
      <c r="AT169" s="169" t="s">
        <v>275</v>
      </c>
      <c r="AU169" s="169" t="s">
        <v>78</v>
      </c>
      <c r="AY169" s="13" t="s">
        <v>239</v>
      </c>
      <c r="BE169" s="97">
        <f t="shared" ref="BE169:BE185" si="29">IF(N169="základná",J169,0)</f>
        <v>0</v>
      </c>
      <c r="BF169" s="97">
        <f t="shared" ref="BF169:BF185" si="30">IF(N169="znížená",J169,0)</f>
        <v>0</v>
      </c>
      <c r="BG169" s="97">
        <f t="shared" ref="BG169:BG185" si="31">IF(N169="zákl. prenesená",J169,0)</f>
        <v>0</v>
      </c>
      <c r="BH169" s="97">
        <f t="shared" ref="BH169:BH185" si="32">IF(N169="zníž. prenesená",J169,0)</f>
        <v>0</v>
      </c>
      <c r="BI169" s="97">
        <f t="shared" ref="BI169:BI185" si="33">IF(N169="nulová",J169,0)</f>
        <v>0</v>
      </c>
      <c r="BJ169" s="13" t="s">
        <v>83</v>
      </c>
      <c r="BK169" s="97">
        <f t="shared" ref="BK169:BK185" si="34">ROUND(I169*H169,2)</f>
        <v>0</v>
      </c>
      <c r="BL169" s="13" t="s">
        <v>245</v>
      </c>
      <c r="BM169" s="169" t="s">
        <v>507</v>
      </c>
    </row>
    <row r="170" spans="2:65" s="1" customFormat="1" ht="24.2" customHeight="1" x14ac:dyDescent="0.2">
      <c r="B170" s="131"/>
      <c r="C170" s="158" t="s">
        <v>379</v>
      </c>
      <c r="D170" s="158" t="s">
        <v>241</v>
      </c>
      <c r="E170" s="159" t="s">
        <v>3184</v>
      </c>
      <c r="F170" s="160" t="s">
        <v>3185</v>
      </c>
      <c r="G170" s="161" t="s">
        <v>353</v>
      </c>
      <c r="H170" s="162">
        <v>1</v>
      </c>
      <c r="I170" s="163"/>
      <c r="J170" s="164">
        <f t="shared" si="25"/>
        <v>0</v>
      </c>
      <c r="K170" s="165"/>
      <c r="L170" s="30"/>
      <c r="M170" s="166" t="s">
        <v>1</v>
      </c>
      <c r="N170" s="130" t="s">
        <v>37</v>
      </c>
      <c r="P170" s="167">
        <f t="shared" si="26"/>
        <v>0</v>
      </c>
      <c r="Q170" s="167">
        <v>0</v>
      </c>
      <c r="R170" s="167">
        <f t="shared" si="27"/>
        <v>0</v>
      </c>
      <c r="S170" s="167">
        <v>0</v>
      </c>
      <c r="T170" s="168">
        <f t="shared" si="28"/>
        <v>0</v>
      </c>
      <c r="AR170" s="169" t="s">
        <v>245</v>
      </c>
      <c r="AT170" s="169" t="s">
        <v>241</v>
      </c>
      <c r="AU170" s="169" t="s">
        <v>78</v>
      </c>
      <c r="AY170" s="13" t="s">
        <v>239</v>
      </c>
      <c r="BE170" s="97">
        <f t="shared" si="29"/>
        <v>0</v>
      </c>
      <c r="BF170" s="97">
        <f t="shared" si="30"/>
        <v>0</v>
      </c>
      <c r="BG170" s="97">
        <f t="shared" si="31"/>
        <v>0</v>
      </c>
      <c r="BH170" s="97">
        <f t="shared" si="32"/>
        <v>0</v>
      </c>
      <c r="BI170" s="97">
        <f t="shared" si="33"/>
        <v>0</v>
      </c>
      <c r="BJ170" s="13" t="s">
        <v>83</v>
      </c>
      <c r="BK170" s="97">
        <f t="shared" si="34"/>
        <v>0</v>
      </c>
      <c r="BL170" s="13" t="s">
        <v>245</v>
      </c>
      <c r="BM170" s="169" t="s">
        <v>515</v>
      </c>
    </row>
    <row r="171" spans="2:65" s="1" customFormat="1" ht="24.2" customHeight="1" x14ac:dyDescent="0.2">
      <c r="B171" s="131"/>
      <c r="C171" s="170" t="s">
        <v>383</v>
      </c>
      <c r="D171" s="170" t="s">
        <v>275</v>
      </c>
      <c r="E171" s="171" t="s">
        <v>2958</v>
      </c>
      <c r="F171" s="172" t="s">
        <v>3251</v>
      </c>
      <c r="G171" s="173" t="s">
        <v>3156</v>
      </c>
      <c r="H171" s="174">
        <v>1</v>
      </c>
      <c r="I171" s="175"/>
      <c r="J171" s="176">
        <f t="shared" si="25"/>
        <v>0</v>
      </c>
      <c r="K171" s="177"/>
      <c r="L171" s="178"/>
      <c r="M171" s="179" t="s">
        <v>1</v>
      </c>
      <c r="N171" s="180" t="s">
        <v>37</v>
      </c>
      <c r="P171" s="167">
        <f t="shared" si="26"/>
        <v>0</v>
      </c>
      <c r="Q171" s="167">
        <v>0</v>
      </c>
      <c r="R171" s="167">
        <f t="shared" si="27"/>
        <v>0</v>
      </c>
      <c r="S171" s="167">
        <v>0</v>
      </c>
      <c r="T171" s="168">
        <f t="shared" si="28"/>
        <v>0</v>
      </c>
      <c r="AR171" s="169" t="s">
        <v>270</v>
      </c>
      <c r="AT171" s="169" t="s">
        <v>275</v>
      </c>
      <c r="AU171" s="169" t="s">
        <v>78</v>
      </c>
      <c r="AY171" s="13" t="s">
        <v>239</v>
      </c>
      <c r="BE171" s="97">
        <f t="shared" si="29"/>
        <v>0</v>
      </c>
      <c r="BF171" s="97">
        <f t="shared" si="30"/>
        <v>0</v>
      </c>
      <c r="BG171" s="97">
        <f t="shared" si="31"/>
        <v>0</v>
      </c>
      <c r="BH171" s="97">
        <f t="shared" si="32"/>
        <v>0</v>
      </c>
      <c r="BI171" s="97">
        <f t="shared" si="33"/>
        <v>0</v>
      </c>
      <c r="BJ171" s="13" t="s">
        <v>83</v>
      </c>
      <c r="BK171" s="97">
        <f t="shared" si="34"/>
        <v>0</v>
      </c>
      <c r="BL171" s="13" t="s">
        <v>245</v>
      </c>
      <c r="BM171" s="169" t="s">
        <v>523</v>
      </c>
    </row>
    <row r="172" spans="2:65" s="1" customFormat="1" ht="24.2" customHeight="1" x14ac:dyDescent="0.2">
      <c r="B172" s="131"/>
      <c r="C172" s="158" t="s">
        <v>387</v>
      </c>
      <c r="D172" s="158" t="s">
        <v>241</v>
      </c>
      <c r="E172" s="159" t="s">
        <v>3158</v>
      </c>
      <c r="F172" s="160" t="s">
        <v>3159</v>
      </c>
      <c r="G172" s="161" t="s">
        <v>3156</v>
      </c>
      <c r="H172" s="162">
        <v>1</v>
      </c>
      <c r="I172" s="163"/>
      <c r="J172" s="164">
        <f t="shared" si="25"/>
        <v>0</v>
      </c>
      <c r="K172" s="165"/>
      <c r="L172" s="30"/>
      <c r="M172" s="166" t="s">
        <v>1</v>
      </c>
      <c r="N172" s="130" t="s">
        <v>37</v>
      </c>
      <c r="P172" s="167">
        <f t="shared" si="26"/>
        <v>0</v>
      </c>
      <c r="Q172" s="167">
        <v>0</v>
      </c>
      <c r="R172" s="167">
        <f t="shared" si="27"/>
        <v>0</v>
      </c>
      <c r="S172" s="167">
        <v>0</v>
      </c>
      <c r="T172" s="168">
        <f t="shared" si="28"/>
        <v>0</v>
      </c>
      <c r="AR172" s="169" t="s">
        <v>245</v>
      </c>
      <c r="AT172" s="169" t="s">
        <v>241</v>
      </c>
      <c r="AU172" s="169" t="s">
        <v>78</v>
      </c>
      <c r="AY172" s="13" t="s">
        <v>239</v>
      </c>
      <c r="BE172" s="97">
        <f t="shared" si="29"/>
        <v>0</v>
      </c>
      <c r="BF172" s="97">
        <f t="shared" si="30"/>
        <v>0</v>
      </c>
      <c r="BG172" s="97">
        <f t="shared" si="31"/>
        <v>0</v>
      </c>
      <c r="BH172" s="97">
        <f t="shared" si="32"/>
        <v>0</v>
      </c>
      <c r="BI172" s="97">
        <f t="shared" si="33"/>
        <v>0</v>
      </c>
      <c r="BJ172" s="13" t="s">
        <v>83</v>
      </c>
      <c r="BK172" s="97">
        <f t="shared" si="34"/>
        <v>0</v>
      </c>
      <c r="BL172" s="13" t="s">
        <v>245</v>
      </c>
      <c r="BM172" s="169" t="s">
        <v>530</v>
      </c>
    </row>
    <row r="173" spans="2:65" s="1" customFormat="1" ht="16.5" customHeight="1" x14ac:dyDescent="0.2">
      <c r="B173" s="131"/>
      <c r="C173" s="170" t="s">
        <v>391</v>
      </c>
      <c r="D173" s="170" t="s">
        <v>275</v>
      </c>
      <c r="E173" s="171" t="s">
        <v>2960</v>
      </c>
      <c r="F173" s="172" t="s">
        <v>3088</v>
      </c>
      <c r="G173" s="173" t="s">
        <v>353</v>
      </c>
      <c r="H173" s="174">
        <v>3</v>
      </c>
      <c r="I173" s="175"/>
      <c r="J173" s="176">
        <f t="shared" si="25"/>
        <v>0</v>
      </c>
      <c r="K173" s="177"/>
      <c r="L173" s="178"/>
      <c r="M173" s="179" t="s">
        <v>1</v>
      </c>
      <c r="N173" s="180" t="s">
        <v>37</v>
      </c>
      <c r="P173" s="167">
        <f t="shared" si="26"/>
        <v>0</v>
      </c>
      <c r="Q173" s="167">
        <v>0</v>
      </c>
      <c r="R173" s="167">
        <f t="shared" si="27"/>
        <v>0</v>
      </c>
      <c r="S173" s="167">
        <v>0</v>
      </c>
      <c r="T173" s="168">
        <f t="shared" si="28"/>
        <v>0</v>
      </c>
      <c r="AR173" s="169" t="s">
        <v>270</v>
      </c>
      <c r="AT173" s="169" t="s">
        <v>275</v>
      </c>
      <c r="AU173" s="169" t="s">
        <v>78</v>
      </c>
      <c r="AY173" s="13" t="s">
        <v>239</v>
      </c>
      <c r="BE173" s="97">
        <f t="shared" si="29"/>
        <v>0</v>
      </c>
      <c r="BF173" s="97">
        <f t="shared" si="30"/>
        <v>0</v>
      </c>
      <c r="BG173" s="97">
        <f t="shared" si="31"/>
        <v>0</v>
      </c>
      <c r="BH173" s="97">
        <f t="shared" si="32"/>
        <v>0</v>
      </c>
      <c r="BI173" s="97">
        <f t="shared" si="33"/>
        <v>0</v>
      </c>
      <c r="BJ173" s="13" t="s">
        <v>83</v>
      </c>
      <c r="BK173" s="97">
        <f t="shared" si="34"/>
        <v>0</v>
      </c>
      <c r="BL173" s="13" t="s">
        <v>245</v>
      </c>
      <c r="BM173" s="169" t="s">
        <v>537</v>
      </c>
    </row>
    <row r="174" spans="2:65" s="1" customFormat="1" ht="16.5" customHeight="1" x14ac:dyDescent="0.2">
      <c r="B174" s="131"/>
      <c r="C174" s="158" t="s">
        <v>395</v>
      </c>
      <c r="D174" s="158" t="s">
        <v>241</v>
      </c>
      <c r="E174" s="159" t="s">
        <v>3090</v>
      </c>
      <c r="F174" s="160" t="s">
        <v>3091</v>
      </c>
      <c r="G174" s="161" t="s">
        <v>353</v>
      </c>
      <c r="H174" s="162">
        <v>3</v>
      </c>
      <c r="I174" s="163"/>
      <c r="J174" s="164">
        <f t="shared" si="25"/>
        <v>0</v>
      </c>
      <c r="K174" s="165"/>
      <c r="L174" s="30"/>
      <c r="M174" s="166" t="s">
        <v>1</v>
      </c>
      <c r="N174" s="130" t="s">
        <v>37</v>
      </c>
      <c r="P174" s="167">
        <f t="shared" si="26"/>
        <v>0</v>
      </c>
      <c r="Q174" s="167">
        <v>0</v>
      </c>
      <c r="R174" s="167">
        <f t="shared" si="27"/>
        <v>0</v>
      </c>
      <c r="S174" s="167">
        <v>0</v>
      </c>
      <c r="T174" s="168">
        <f t="shared" si="28"/>
        <v>0</v>
      </c>
      <c r="AR174" s="169" t="s">
        <v>245</v>
      </c>
      <c r="AT174" s="169" t="s">
        <v>241</v>
      </c>
      <c r="AU174" s="169" t="s">
        <v>78</v>
      </c>
      <c r="AY174" s="13" t="s">
        <v>239</v>
      </c>
      <c r="BE174" s="97">
        <f t="shared" si="29"/>
        <v>0</v>
      </c>
      <c r="BF174" s="97">
        <f t="shared" si="30"/>
        <v>0</v>
      </c>
      <c r="BG174" s="97">
        <f t="shared" si="31"/>
        <v>0</v>
      </c>
      <c r="BH174" s="97">
        <f t="shared" si="32"/>
        <v>0</v>
      </c>
      <c r="BI174" s="97">
        <f t="shared" si="33"/>
        <v>0</v>
      </c>
      <c r="BJ174" s="13" t="s">
        <v>83</v>
      </c>
      <c r="BK174" s="97">
        <f t="shared" si="34"/>
        <v>0</v>
      </c>
      <c r="BL174" s="13" t="s">
        <v>245</v>
      </c>
      <c r="BM174" s="169" t="s">
        <v>544</v>
      </c>
    </row>
    <row r="175" spans="2:65" s="1" customFormat="1" ht="16.5" customHeight="1" x14ac:dyDescent="0.2">
      <c r="B175" s="131"/>
      <c r="C175" s="170" t="s">
        <v>399</v>
      </c>
      <c r="D175" s="170" t="s">
        <v>275</v>
      </c>
      <c r="E175" s="171" t="s">
        <v>2963</v>
      </c>
      <c r="F175" s="172" t="s">
        <v>3203</v>
      </c>
      <c r="G175" s="173" t="s">
        <v>353</v>
      </c>
      <c r="H175" s="174">
        <v>1</v>
      </c>
      <c r="I175" s="175"/>
      <c r="J175" s="176">
        <f t="shared" si="25"/>
        <v>0</v>
      </c>
      <c r="K175" s="177"/>
      <c r="L175" s="178"/>
      <c r="M175" s="179" t="s">
        <v>1</v>
      </c>
      <c r="N175" s="180" t="s">
        <v>37</v>
      </c>
      <c r="P175" s="167">
        <f t="shared" si="26"/>
        <v>0</v>
      </c>
      <c r="Q175" s="167">
        <v>0</v>
      </c>
      <c r="R175" s="167">
        <f t="shared" si="27"/>
        <v>0</v>
      </c>
      <c r="S175" s="167">
        <v>0</v>
      </c>
      <c r="T175" s="168">
        <f t="shared" si="28"/>
        <v>0</v>
      </c>
      <c r="AR175" s="169" t="s">
        <v>270</v>
      </c>
      <c r="AT175" s="169" t="s">
        <v>275</v>
      </c>
      <c r="AU175" s="169" t="s">
        <v>78</v>
      </c>
      <c r="AY175" s="13" t="s">
        <v>239</v>
      </c>
      <c r="BE175" s="97">
        <f t="shared" si="29"/>
        <v>0</v>
      </c>
      <c r="BF175" s="97">
        <f t="shared" si="30"/>
        <v>0</v>
      </c>
      <c r="BG175" s="97">
        <f t="shared" si="31"/>
        <v>0</v>
      </c>
      <c r="BH175" s="97">
        <f t="shared" si="32"/>
        <v>0</v>
      </c>
      <c r="BI175" s="97">
        <f t="shared" si="33"/>
        <v>0</v>
      </c>
      <c r="BJ175" s="13" t="s">
        <v>83</v>
      </c>
      <c r="BK175" s="97">
        <f t="shared" si="34"/>
        <v>0</v>
      </c>
      <c r="BL175" s="13" t="s">
        <v>245</v>
      </c>
      <c r="BM175" s="169" t="s">
        <v>552</v>
      </c>
    </row>
    <row r="176" spans="2:65" s="1" customFormat="1" ht="24.2" customHeight="1" x14ac:dyDescent="0.2">
      <c r="B176" s="131"/>
      <c r="C176" s="170" t="s">
        <v>403</v>
      </c>
      <c r="D176" s="170" t="s">
        <v>275</v>
      </c>
      <c r="E176" s="171" t="s">
        <v>2969</v>
      </c>
      <c r="F176" s="172" t="s">
        <v>3245</v>
      </c>
      <c r="G176" s="173" t="s">
        <v>353</v>
      </c>
      <c r="H176" s="174">
        <v>1</v>
      </c>
      <c r="I176" s="175"/>
      <c r="J176" s="176">
        <f t="shared" si="25"/>
        <v>0</v>
      </c>
      <c r="K176" s="177"/>
      <c r="L176" s="178"/>
      <c r="M176" s="179" t="s">
        <v>1</v>
      </c>
      <c r="N176" s="180" t="s">
        <v>37</v>
      </c>
      <c r="P176" s="167">
        <f t="shared" si="26"/>
        <v>0</v>
      </c>
      <c r="Q176" s="167">
        <v>0</v>
      </c>
      <c r="R176" s="167">
        <f t="shared" si="27"/>
        <v>0</v>
      </c>
      <c r="S176" s="167">
        <v>0</v>
      </c>
      <c r="T176" s="168">
        <f t="shared" si="28"/>
        <v>0</v>
      </c>
      <c r="AR176" s="169" t="s">
        <v>270</v>
      </c>
      <c r="AT176" s="169" t="s">
        <v>275</v>
      </c>
      <c r="AU176" s="169" t="s">
        <v>78</v>
      </c>
      <c r="AY176" s="13" t="s">
        <v>239</v>
      </c>
      <c r="BE176" s="97">
        <f t="shared" si="29"/>
        <v>0</v>
      </c>
      <c r="BF176" s="97">
        <f t="shared" si="30"/>
        <v>0</v>
      </c>
      <c r="BG176" s="97">
        <f t="shared" si="31"/>
        <v>0</v>
      </c>
      <c r="BH176" s="97">
        <f t="shared" si="32"/>
        <v>0</v>
      </c>
      <c r="BI176" s="97">
        <f t="shared" si="33"/>
        <v>0</v>
      </c>
      <c r="BJ176" s="13" t="s">
        <v>83</v>
      </c>
      <c r="BK176" s="97">
        <f t="shared" si="34"/>
        <v>0</v>
      </c>
      <c r="BL176" s="13" t="s">
        <v>245</v>
      </c>
      <c r="BM176" s="169" t="s">
        <v>560</v>
      </c>
    </row>
    <row r="177" spans="2:65" s="1" customFormat="1" ht="33" customHeight="1" x14ac:dyDescent="0.2">
      <c r="B177" s="131"/>
      <c r="C177" s="158" t="s">
        <v>407</v>
      </c>
      <c r="D177" s="158" t="s">
        <v>241</v>
      </c>
      <c r="E177" s="159" t="s">
        <v>3097</v>
      </c>
      <c r="F177" s="160" t="s">
        <v>3098</v>
      </c>
      <c r="G177" s="161" t="s">
        <v>353</v>
      </c>
      <c r="H177" s="162">
        <v>2</v>
      </c>
      <c r="I177" s="163"/>
      <c r="J177" s="164">
        <f t="shared" si="25"/>
        <v>0</v>
      </c>
      <c r="K177" s="165"/>
      <c r="L177" s="30"/>
      <c r="M177" s="166" t="s">
        <v>1</v>
      </c>
      <c r="N177" s="130" t="s">
        <v>37</v>
      </c>
      <c r="P177" s="167">
        <f t="shared" si="26"/>
        <v>0</v>
      </c>
      <c r="Q177" s="167">
        <v>0</v>
      </c>
      <c r="R177" s="167">
        <f t="shared" si="27"/>
        <v>0</v>
      </c>
      <c r="S177" s="167">
        <v>0</v>
      </c>
      <c r="T177" s="168">
        <f t="shared" si="28"/>
        <v>0</v>
      </c>
      <c r="AR177" s="169" t="s">
        <v>245</v>
      </c>
      <c r="AT177" s="169" t="s">
        <v>241</v>
      </c>
      <c r="AU177" s="169" t="s">
        <v>78</v>
      </c>
      <c r="AY177" s="13" t="s">
        <v>239</v>
      </c>
      <c r="BE177" s="97">
        <f t="shared" si="29"/>
        <v>0</v>
      </c>
      <c r="BF177" s="97">
        <f t="shared" si="30"/>
        <v>0</v>
      </c>
      <c r="BG177" s="97">
        <f t="shared" si="31"/>
        <v>0</v>
      </c>
      <c r="BH177" s="97">
        <f t="shared" si="32"/>
        <v>0</v>
      </c>
      <c r="BI177" s="97">
        <f t="shared" si="33"/>
        <v>0</v>
      </c>
      <c r="BJ177" s="13" t="s">
        <v>83</v>
      </c>
      <c r="BK177" s="97">
        <f t="shared" si="34"/>
        <v>0</v>
      </c>
      <c r="BL177" s="13" t="s">
        <v>245</v>
      </c>
      <c r="BM177" s="169" t="s">
        <v>568</v>
      </c>
    </row>
    <row r="178" spans="2:65" s="1" customFormat="1" ht="16.5" customHeight="1" x14ac:dyDescent="0.2">
      <c r="B178" s="131"/>
      <c r="C178" s="170" t="s">
        <v>411</v>
      </c>
      <c r="D178" s="170" t="s">
        <v>275</v>
      </c>
      <c r="E178" s="171" t="s">
        <v>2990</v>
      </c>
      <c r="F178" s="172" t="s">
        <v>3260</v>
      </c>
      <c r="G178" s="173" t="s">
        <v>353</v>
      </c>
      <c r="H178" s="174">
        <v>1</v>
      </c>
      <c r="I178" s="175"/>
      <c r="J178" s="176">
        <f t="shared" si="25"/>
        <v>0</v>
      </c>
      <c r="K178" s="177"/>
      <c r="L178" s="178"/>
      <c r="M178" s="179" t="s">
        <v>1</v>
      </c>
      <c r="N178" s="180" t="s">
        <v>37</v>
      </c>
      <c r="P178" s="167">
        <f t="shared" si="26"/>
        <v>0</v>
      </c>
      <c r="Q178" s="167">
        <v>0</v>
      </c>
      <c r="R178" s="167">
        <f t="shared" si="27"/>
        <v>0</v>
      </c>
      <c r="S178" s="167">
        <v>0</v>
      </c>
      <c r="T178" s="168">
        <f t="shared" si="28"/>
        <v>0</v>
      </c>
      <c r="AR178" s="169" t="s">
        <v>270</v>
      </c>
      <c r="AT178" s="169" t="s">
        <v>275</v>
      </c>
      <c r="AU178" s="169" t="s">
        <v>78</v>
      </c>
      <c r="AY178" s="13" t="s">
        <v>239</v>
      </c>
      <c r="BE178" s="97">
        <f t="shared" si="29"/>
        <v>0</v>
      </c>
      <c r="BF178" s="97">
        <f t="shared" si="30"/>
        <v>0</v>
      </c>
      <c r="BG178" s="97">
        <f t="shared" si="31"/>
        <v>0</v>
      </c>
      <c r="BH178" s="97">
        <f t="shared" si="32"/>
        <v>0</v>
      </c>
      <c r="BI178" s="97">
        <f t="shared" si="33"/>
        <v>0</v>
      </c>
      <c r="BJ178" s="13" t="s">
        <v>83</v>
      </c>
      <c r="BK178" s="97">
        <f t="shared" si="34"/>
        <v>0</v>
      </c>
      <c r="BL178" s="13" t="s">
        <v>245</v>
      </c>
      <c r="BM178" s="169" t="s">
        <v>576</v>
      </c>
    </row>
    <row r="179" spans="2:65" s="1" customFormat="1" ht="24.2" customHeight="1" x14ac:dyDescent="0.2">
      <c r="B179" s="131"/>
      <c r="C179" s="158" t="s">
        <v>415</v>
      </c>
      <c r="D179" s="158" t="s">
        <v>241</v>
      </c>
      <c r="E179" s="159" t="s">
        <v>3261</v>
      </c>
      <c r="F179" s="160" t="s">
        <v>3262</v>
      </c>
      <c r="G179" s="161" t="s">
        <v>353</v>
      </c>
      <c r="H179" s="162">
        <v>1</v>
      </c>
      <c r="I179" s="163"/>
      <c r="J179" s="164">
        <f t="shared" si="25"/>
        <v>0</v>
      </c>
      <c r="K179" s="165"/>
      <c r="L179" s="30"/>
      <c r="M179" s="166" t="s">
        <v>1</v>
      </c>
      <c r="N179" s="130" t="s">
        <v>37</v>
      </c>
      <c r="P179" s="167">
        <f t="shared" si="26"/>
        <v>0</v>
      </c>
      <c r="Q179" s="167">
        <v>0</v>
      </c>
      <c r="R179" s="167">
        <f t="shared" si="27"/>
        <v>0</v>
      </c>
      <c r="S179" s="167">
        <v>0</v>
      </c>
      <c r="T179" s="168">
        <f t="shared" si="28"/>
        <v>0</v>
      </c>
      <c r="AR179" s="169" t="s">
        <v>245</v>
      </c>
      <c r="AT179" s="169" t="s">
        <v>241</v>
      </c>
      <c r="AU179" s="169" t="s">
        <v>78</v>
      </c>
      <c r="AY179" s="13" t="s">
        <v>239</v>
      </c>
      <c r="BE179" s="97">
        <f t="shared" si="29"/>
        <v>0</v>
      </c>
      <c r="BF179" s="97">
        <f t="shared" si="30"/>
        <v>0</v>
      </c>
      <c r="BG179" s="97">
        <f t="shared" si="31"/>
        <v>0</v>
      </c>
      <c r="BH179" s="97">
        <f t="shared" si="32"/>
        <v>0</v>
      </c>
      <c r="BI179" s="97">
        <f t="shared" si="33"/>
        <v>0</v>
      </c>
      <c r="BJ179" s="13" t="s">
        <v>83</v>
      </c>
      <c r="BK179" s="97">
        <f t="shared" si="34"/>
        <v>0</v>
      </c>
      <c r="BL179" s="13" t="s">
        <v>245</v>
      </c>
      <c r="BM179" s="169" t="s">
        <v>584</v>
      </c>
    </row>
    <row r="180" spans="2:65" s="1" customFormat="1" ht="37.9" customHeight="1" x14ac:dyDescent="0.2">
      <c r="B180" s="131"/>
      <c r="C180" s="170" t="s">
        <v>419</v>
      </c>
      <c r="D180" s="170" t="s">
        <v>275</v>
      </c>
      <c r="E180" s="171" t="s">
        <v>2997</v>
      </c>
      <c r="F180" s="172" t="s">
        <v>3263</v>
      </c>
      <c r="G180" s="173" t="s">
        <v>353</v>
      </c>
      <c r="H180" s="174">
        <v>1</v>
      </c>
      <c r="I180" s="175"/>
      <c r="J180" s="176">
        <f t="shared" si="25"/>
        <v>0</v>
      </c>
      <c r="K180" s="177"/>
      <c r="L180" s="178"/>
      <c r="M180" s="179" t="s">
        <v>1</v>
      </c>
      <c r="N180" s="180" t="s">
        <v>37</v>
      </c>
      <c r="P180" s="167">
        <f t="shared" si="26"/>
        <v>0</v>
      </c>
      <c r="Q180" s="167">
        <v>0</v>
      </c>
      <c r="R180" s="167">
        <f t="shared" si="27"/>
        <v>0</v>
      </c>
      <c r="S180" s="167">
        <v>0</v>
      </c>
      <c r="T180" s="168">
        <f t="shared" si="28"/>
        <v>0</v>
      </c>
      <c r="AR180" s="169" t="s">
        <v>270</v>
      </c>
      <c r="AT180" s="169" t="s">
        <v>275</v>
      </c>
      <c r="AU180" s="169" t="s">
        <v>78</v>
      </c>
      <c r="AY180" s="13" t="s">
        <v>239</v>
      </c>
      <c r="BE180" s="97">
        <f t="shared" si="29"/>
        <v>0</v>
      </c>
      <c r="BF180" s="97">
        <f t="shared" si="30"/>
        <v>0</v>
      </c>
      <c r="BG180" s="97">
        <f t="shared" si="31"/>
        <v>0</v>
      </c>
      <c r="BH180" s="97">
        <f t="shared" si="32"/>
        <v>0</v>
      </c>
      <c r="BI180" s="97">
        <f t="shared" si="33"/>
        <v>0</v>
      </c>
      <c r="BJ180" s="13" t="s">
        <v>83</v>
      </c>
      <c r="BK180" s="97">
        <f t="shared" si="34"/>
        <v>0</v>
      </c>
      <c r="BL180" s="13" t="s">
        <v>245</v>
      </c>
      <c r="BM180" s="169" t="s">
        <v>592</v>
      </c>
    </row>
    <row r="181" spans="2:65" s="1" customFormat="1" ht="24.2" customHeight="1" x14ac:dyDescent="0.2">
      <c r="B181" s="131"/>
      <c r="C181" s="158" t="s">
        <v>423</v>
      </c>
      <c r="D181" s="158" t="s">
        <v>241</v>
      </c>
      <c r="E181" s="159" t="s">
        <v>3264</v>
      </c>
      <c r="F181" s="160" t="s">
        <v>3265</v>
      </c>
      <c r="G181" s="161" t="s">
        <v>353</v>
      </c>
      <c r="H181" s="162">
        <v>1</v>
      </c>
      <c r="I181" s="163"/>
      <c r="J181" s="164">
        <f t="shared" si="25"/>
        <v>0</v>
      </c>
      <c r="K181" s="165"/>
      <c r="L181" s="30"/>
      <c r="M181" s="166" t="s">
        <v>1</v>
      </c>
      <c r="N181" s="130" t="s">
        <v>37</v>
      </c>
      <c r="P181" s="167">
        <f t="shared" si="26"/>
        <v>0</v>
      </c>
      <c r="Q181" s="167">
        <v>0</v>
      </c>
      <c r="R181" s="167">
        <f t="shared" si="27"/>
        <v>0</v>
      </c>
      <c r="S181" s="167">
        <v>0</v>
      </c>
      <c r="T181" s="168">
        <f t="shared" si="28"/>
        <v>0</v>
      </c>
      <c r="AR181" s="169" t="s">
        <v>245</v>
      </c>
      <c r="AT181" s="169" t="s">
        <v>241</v>
      </c>
      <c r="AU181" s="169" t="s">
        <v>78</v>
      </c>
      <c r="AY181" s="13" t="s">
        <v>239</v>
      </c>
      <c r="BE181" s="97">
        <f t="shared" si="29"/>
        <v>0</v>
      </c>
      <c r="BF181" s="97">
        <f t="shared" si="30"/>
        <v>0</v>
      </c>
      <c r="BG181" s="97">
        <f t="shared" si="31"/>
        <v>0</v>
      </c>
      <c r="BH181" s="97">
        <f t="shared" si="32"/>
        <v>0</v>
      </c>
      <c r="BI181" s="97">
        <f t="shared" si="33"/>
        <v>0</v>
      </c>
      <c r="BJ181" s="13" t="s">
        <v>83</v>
      </c>
      <c r="BK181" s="97">
        <f t="shared" si="34"/>
        <v>0</v>
      </c>
      <c r="BL181" s="13" t="s">
        <v>245</v>
      </c>
      <c r="BM181" s="169" t="s">
        <v>600</v>
      </c>
    </row>
    <row r="182" spans="2:65" s="1" customFormat="1" ht="16.5" customHeight="1" x14ac:dyDescent="0.2">
      <c r="B182" s="131"/>
      <c r="C182" s="170" t="s">
        <v>427</v>
      </c>
      <c r="D182" s="170" t="s">
        <v>275</v>
      </c>
      <c r="E182" s="171" t="s">
        <v>2998</v>
      </c>
      <c r="F182" s="172" t="s">
        <v>3167</v>
      </c>
      <c r="G182" s="173" t="s">
        <v>353</v>
      </c>
      <c r="H182" s="174">
        <v>1</v>
      </c>
      <c r="I182" s="175"/>
      <c r="J182" s="176">
        <f t="shared" si="25"/>
        <v>0</v>
      </c>
      <c r="K182" s="177"/>
      <c r="L182" s="178"/>
      <c r="M182" s="179" t="s">
        <v>1</v>
      </c>
      <c r="N182" s="180" t="s">
        <v>37</v>
      </c>
      <c r="P182" s="167">
        <f t="shared" si="26"/>
        <v>0</v>
      </c>
      <c r="Q182" s="167">
        <v>0</v>
      </c>
      <c r="R182" s="167">
        <f t="shared" si="27"/>
        <v>0</v>
      </c>
      <c r="S182" s="167">
        <v>0</v>
      </c>
      <c r="T182" s="168">
        <f t="shared" si="28"/>
        <v>0</v>
      </c>
      <c r="AR182" s="169" t="s">
        <v>270</v>
      </c>
      <c r="AT182" s="169" t="s">
        <v>275</v>
      </c>
      <c r="AU182" s="169" t="s">
        <v>78</v>
      </c>
      <c r="AY182" s="13" t="s">
        <v>239</v>
      </c>
      <c r="BE182" s="97">
        <f t="shared" si="29"/>
        <v>0</v>
      </c>
      <c r="BF182" s="97">
        <f t="shared" si="30"/>
        <v>0</v>
      </c>
      <c r="BG182" s="97">
        <f t="shared" si="31"/>
        <v>0</v>
      </c>
      <c r="BH182" s="97">
        <f t="shared" si="32"/>
        <v>0</v>
      </c>
      <c r="BI182" s="97">
        <f t="shared" si="33"/>
        <v>0</v>
      </c>
      <c r="BJ182" s="13" t="s">
        <v>83</v>
      </c>
      <c r="BK182" s="97">
        <f t="shared" si="34"/>
        <v>0</v>
      </c>
      <c r="BL182" s="13" t="s">
        <v>245</v>
      </c>
      <c r="BM182" s="169" t="s">
        <v>608</v>
      </c>
    </row>
    <row r="183" spans="2:65" s="1" customFormat="1" ht="16.5" customHeight="1" x14ac:dyDescent="0.2">
      <c r="B183" s="131"/>
      <c r="C183" s="158" t="s">
        <v>431</v>
      </c>
      <c r="D183" s="158" t="s">
        <v>241</v>
      </c>
      <c r="E183" s="159" t="s">
        <v>2889</v>
      </c>
      <c r="F183" s="160" t="s">
        <v>2907</v>
      </c>
      <c r="G183" s="161" t="s">
        <v>353</v>
      </c>
      <c r="H183" s="162">
        <v>1</v>
      </c>
      <c r="I183" s="163"/>
      <c r="J183" s="164">
        <f t="shared" si="25"/>
        <v>0</v>
      </c>
      <c r="K183" s="165"/>
      <c r="L183" s="30"/>
      <c r="M183" s="166" t="s">
        <v>1</v>
      </c>
      <c r="N183" s="130" t="s">
        <v>37</v>
      </c>
      <c r="P183" s="167">
        <f t="shared" si="26"/>
        <v>0</v>
      </c>
      <c r="Q183" s="167">
        <v>0</v>
      </c>
      <c r="R183" s="167">
        <f t="shared" si="27"/>
        <v>0</v>
      </c>
      <c r="S183" s="167">
        <v>0</v>
      </c>
      <c r="T183" s="168">
        <f t="shared" si="28"/>
        <v>0</v>
      </c>
      <c r="AR183" s="169" t="s">
        <v>245</v>
      </c>
      <c r="AT183" s="169" t="s">
        <v>241</v>
      </c>
      <c r="AU183" s="169" t="s">
        <v>78</v>
      </c>
      <c r="AY183" s="13" t="s">
        <v>239</v>
      </c>
      <c r="BE183" s="97">
        <f t="shared" si="29"/>
        <v>0</v>
      </c>
      <c r="BF183" s="97">
        <f t="shared" si="30"/>
        <v>0</v>
      </c>
      <c r="BG183" s="97">
        <f t="shared" si="31"/>
        <v>0</v>
      </c>
      <c r="BH183" s="97">
        <f t="shared" si="32"/>
        <v>0</v>
      </c>
      <c r="BI183" s="97">
        <f t="shared" si="33"/>
        <v>0</v>
      </c>
      <c r="BJ183" s="13" t="s">
        <v>83</v>
      </c>
      <c r="BK183" s="97">
        <f t="shared" si="34"/>
        <v>0</v>
      </c>
      <c r="BL183" s="13" t="s">
        <v>245</v>
      </c>
      <c r="BM183" s="169" t="s">
        <v>616</v>
      </c>
    </row>
    <row r="184" spans="2:65" s="1" customFormat="1" ht="24.2" customHeight="1" x14ac:dyDescent="0.2">
      <c r="B184" s="131"/>
      <c r="C184" s="158" t="s">
        <v>435</v>
      </c>
      <c r="D184" s="158" t="s">
        <v>241</v>
      </c>
      <c r="E184" s="159" t="s">
        <v>2908</v>
      </c>
      <c r="F184" s="160" t="s">
        <v>2909</v>
      </c>
      <c r="G184" s="161" t="s">
        <v>1082</v>
      </c>
      <c r="H184" s="199">
        <v>0.3</v>
      </c>
      <c r="I184" s="163"/>
      <c r="J184" s="164">
        <f t="shared" si="25"/>
        <v>0</v>
      </c>
      <c r="K184" s="165"/>
      <c r="L184" s="30"/>
      <c r="M184" s="166" t="s">
        <v>1</v>
      </c>
      <c r="N184" s="130" t="s">
        <v>37</v>
      </c>
      <c r="P184" s="167">
        <f t="shared" si="26"/>
        <v>0</v>
      </c>
      <c r="Q184" s="167">
        <v>0</v>
      </c>
      <c r="R184" s="167">
        <f t="shared" si="27"/>
        <v>0</v>
      </c>
      <c r="S184" s="167">
        <v>0</v>
      </c>
      <c r="T184" s="168">
        <f t="shared" si="28"/>
        <v>0</v>
      </c>
      <c r="AR184" s="169" t="s">
        <v>245</v>
      </c>
      <c r="AT184" s="169" t="s">
        <v>241</v>
      </c>
      <c r="AU184" s="169" t="s">
        <v>78</v>
      </c>
      <c r="AY184" s="13" t="s">
        <v>239</v>
      </c>
      <c r="BE184" s="97">
        <f t="shared" si="29"/>
        <v>0</v>
      </c>
      <c r="BF184" s="97">
        <f t="shared" si="30"/>
        <v>0</v>
      </c>
      <c r="BG184" s="97">
        <f t="shared" si="31"/>
        <v>0</v>
      </c>
      <c r="BH184" s="97">
        <f t="shared" si="32"/>
        <v>0</v>
      </c>
      <c r="BI184" s="97">
        <f t="shared" si="33"/>
        <v>0</v>
      </c>
      <c r="BJ184" s="13" t="s">
        <v>83</v>
      </c>
      <c r="BK184" s="97">
        <f t="shared" si="34"/>
        <v>0</v>
      </c>
      <c r="BL184" s="13" t="s">
        <v>245</v>
      </c>
      <c r="BM184" s="169" t="s">
        <v>624</v>
      </c>
    </row>
    <row r="185" spans="2:65" s="1" customFormat="1" ht="24.2" customHeight="1" x14ac:dyDescent="0.2">
      <c r="B185" s="131"/>
      <c r="C185" s="158" t="s">
        <v>439</v>
      </c>
      <c r="D185" s="158" t="s">
        <v>241</v>
      </c>
      <c r="E185" s="159" t="s">
        <v>2910</v>
      </c>
      <c r="F185" s="160" t="s">
        <v>2870</v>
      </c>
      <c r="G185" s="161" t="s">
        <v>1082</v>
      </c>
      <c r="H185" s="199">
        <v>0.3</v>
      </c>
      <c r="I185" s="163"/>
      <c r="J185" s="164">
        <f t="shared" si="25"/>
        <v>0</v>
      </c>
      <c r="K185" s="165"/>
      <c r="L185" s="30"/>
      <c r="M185" s="182" t="s">
        <v>1</v>
      </c>
      <c r="N185" s="183" t="s">
        <v>37</v>
      </c>
      <c r="O185" s="184"/>
      <c r="P185" s="185">
        <f t="shared" si="26"/>
        <v>0</v>
      </c>
      <c r="Q185" s="185">
        <v>0</v>
      </c>
      <c r="R185" s="185">
        <f t="shared" si="27"/>
        <v>0</v>
      </c>
      <c r="S185" s="185">
        <v>0</v>
      </c>
      <c r="T185" s="186">
        <f t="shared" si="28"/>
        <v>0</v>
      </c>
      <c r="AR185" s="169" t="s">
        <v>245</v>
      </c>
      <c r="AT185" s="169" t="s">
        <v>241</v>
      </c>
      <c r="AU185" s="169" t="s">
        <v>78</v>
      </c>
      <c r="AY185" s="13" t="s">
        <v>239</v>
      </c>
      <c r="BE185" s="97">
        <f t="shared" si="29"/>
        <v>0</v>
      </c>
      <c r="BF185" s="97">
        <f t="shared" si="30"/>
        <v>0</v>
      </c>
      <c r="BG185" s="97">
        <f t="shared" si="31"/>
        <v>0</v>
      </c>
      <c r="BH185" s="97">
        <f t="shared" si="32"/>
        <v>0</v>
      </c>
      <c r="BI185" s="97">
        <f t="shared" si="33"/>
        <v>0</v>
      </c>
      <c r="BJ185" s="13" t="s">
        <v>83</v>
      </c>
      <c r="BK185" s="97">
        <f t="shared" si="34"/>
        <v>0</v>
      </c>
      <c r="BL185" s="13" t="s">
        <v>245</v>
      </c>
      <c r="BM185" s="169" t="s">
        <v>632</v>
      </c>
    </row>
    <row r="186" spans="2:65" s="1" customFormat="1" ht="6.95" customHeight="1" x14ac:dyDescent="0.2">
      <c r="B186" s="45"/>
      <c r="C186" s="46"/>
      <c r="D186" s="46"/>
      <c r="E186" s="46"/>
      <c r="F186" s="46"/>
      <c r="G186" s="46"/>
      <c r="H186" s="46"/>
      <c r="I186" s="46"/>
      <c r="J186" s="46"/>
      <c r="K186" s="46"/>
      <c r="L186" s="30"/>
    </row>
  </sheetData>
  <autoFilter ref="C132:K185" xr:uid="{00000000-0009-0000-0000-00001A000000}"/>
  <mergeCells count="17">
    <mergeCell ref="L2:V2"/>
    <mergeCell ref="D107:F107"/>
    <mergeCell ref="D108:F108"/>
    <mergeCell ref="D109:F109"/>
    <mergeCell ref="E121:H121"/>
    <mergeCell ref="E85:H85"/>
    <mergeCell ref="E87:H87"/>
    <mergeCell ref="E89:H89"/>
    <mergeCell ref="D105:F105"/>
    <mergeCell ref="D106:F106"/>
    <mergeCell ref="E7:H7"/>
    <mergeCell ref="E9:H9"/>
    <mergeCell ref="E11:H11"/>
    <mergeCell ref="E20:H20"/>
    <mergeCell ref="E29:H29"/>
    <mergeCell ref="E125:H125"/>
    <mergeCell ref="E123:H123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2:BM148"/>
  <sheetViews>
    <sheetView showGridLines="0" topLeftCell="A123" workbookViewId="0">
      <selection activeCell="F12" sqref="F12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3" t="s">
        <v>136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4587</v>
      </c>
      <c r="L4" s="16"/>
      <c r="M4" s="103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14</v>
      </c>
      <c r="L6" s="16"/>
    </row>
    <row r="7" spans="2:46" ht="16.5" customHeight="1" x14ac:dyDescent="0.2">
      <c r="B7" s="16"/>
      <c r="E7" s="259" t="str">
        <f>'Rekapitulácia stavby'!K6</f>
        <v>KFA - Košická futbalová aréna II. a III. etapa</v>
      </c>
      <c r="F7" s="261"/>
      <c r="G7" s="261"/>
      <c r="H7" s="261"/>
      <c r="L7" s="16"/>
    </row>
    <row r="8" spans="2:46" ht="12" customHeight="1" x14ac:dyDescent="0.2">
      <c r="B8" s="16"/>
      <c r="D8" s="23" t="s">
        <v>180</v>
      </c>
      <c r="L8" s="16"/>
    </row>
    <row r="9" spans="2:46" s="1" customFormat="1" ht="16.5" customHeight="1" x14ac:dyDescent="0.2">
      <c r="B9" s="30"/>
      <c r="E9" s="259" t="s">
        <v>181</v>
      </c>
      <c r="F9" s="257"/>
      <c r="G9" s="257"/>
      <c r="H9" s="257"/>
      <c r="L9" s="30"/>
    </row>
    <row r="10" spans="2:46" s="1" customFormat="1" ht="12" customHeight="1" x14ac:dyDescent="0.2">
      <c r="B10" s="30"/>
      <c r="D10" s="23" t="s">
        <v>182</v>
      </c>
      <c r="L10" s="30"/>
    </row>
    <row r="11" spans="2:46" s="1" customFormat="1" ht="16.5" customHeight="1" x14ac:dyDescent="0.2">
      <c r="B11" s="30"/>
      <c r="E11" s="226" t="s">
        <v>3266</v>
      </c>
      <c r="F11" s="257"/>
      <c r="G11" s="257"/>
      <c r="H11" s="257"/>
      <c r="L11" s="30"/>
    </row>
    <row r="12" spans="2:46" s="1" customFormat="1" x14ac:dyDescent="0.2">
      <c r="B12" s="30"/>
      <c r="L12" s="30"/>
    </row>
    <row r="13" spans="2:46" s="1" customFormat="1" ht="12" customHeight="1" x14ac:dyDescent="0.2">
      <c r="B13" s="30"/>
      <c r="D13" s="23" t="s">
        <v>15</v>
      </c>
      <c r="F13" s="21" t="s">
        <v>1</v>
      </c>
      <c r="I13" s="23" t="s">
        <v>16</v>
      </c>
      <c r="J13" s="21" t="s">
        <v>1</v>
      </c>
      <c r="L13" s="30"/>
    </row>
    <row r="14" spans="2:46" s="1" customFormat="1" ht="12" customHeight="1" x14ac:dyDescent="0.2">
      <c r="B14" s="30"/>
      <c r="D14" s="23" t="s">
        <v>17</v>
      </c>
      <c r="F14" s="21" t="s">
        <v>18</v>
      </c>
      <c r="I14" s="23" t="s">
        <v>19</v>
      </c>
      <c r="J14" s="53" t="str">
        <f>'Rekapitulácia stavby'!AN8</f>
        <v>4.10.2022 - REV05</v>
      </c>
      <c r="L14" s="30"/>
    </row>
    <row r="15" spans="2:46" s="1" customFormat="1" ht="10.9" customHeight="1" x14ac:dyDescent="0.2">
      <c r="B15" s="30"/>
      <c r="L15" s="30"/>
    </row>
    <row r="16" spans="2:46" s="1" customFormat="1" ht="12" customHeight="1" x14ac:dyDescent="0.2">
      <c r="B16" s="30"/>
      <c r="D16" s="23" t="s">
        <v>20</v>
      </c>
      <c r="I16" s="23" t="s">
        <v>21</v>
      </c>
      <c r="J16" s="21" t="str">
        <f>IF('Rekapitulácia stavby'!AN10="","",'Rekapitulácia stavby'!AN10)</f>
        <v/>
      </c>
      <c r="L16" s="30"/>
    </row>
    <row r="17" spans="2:12" s="1" customFormat="1" ht="18" customHeight="1" x14ac:dyDescent="0.2">
      <c r="B17" s="30"/>
      <c r="E17" s="21" t="str">
        <f>IF('Rekapitulácia stavby'!E11="","",'Rekapitulácia stavby'!E11)</f>
        <v xml:space="preserve"> </v>
      </c>
      <c r="I17" s="23" t="s">
        <v>22</v>
      </c>
      <c r="J17" s="21" t="str">
        <f>IF('Rekapitulácia stavby'!AN11="","",'Rekapitulácia stavby'!AN11)</f>
        <v/>
      </c>
      <c r="L17" s="30"/>
    </row>
    <row r="18" spans="2:12" s="1" customFormat="1" ht="6.95" customHeight="1" x14ac:dyDescent="0.2">
      <c r="B18" s="30"/>
      <c r="L18" s="30"/>
    </row>
    <row r="19" spans="2:12" s="1" customFormat="1" ht="12" customHeight="1" x14ac:dyDescent="0.2">
      <c r="B19" s="30"/>
      <c r="D19" s="23" t="s">
        <v>23</v>
      </c>
      <c r="I19" s="23" t="s">
        <v>21</v>
      </c>
      <c r="J19" s="24" t="str">
        <f>'Rekapitulácia stavby'!AN13</f>
        <v>Vyplň údaj</v>
      </c>
      <c r="L19" s="30"/>
    </row>
    <row r="20" spans="2:12" s="1" customFormat="1" ht="18" customHeight="1" x14ac:dyDescent="0.2">
      <c r="B20" s="30"/>
      <c r="E20" s="258" t="str">
        <f>'Rekapitulácia stavby'!E14</f>
        <v>Vyplň údaj</v>
      </c>
      <c r="F20" s="248"/>
      <c r="G20" s="248"/>
      <c r="H20" s="248"/>
      <c r="I20" s="23" t="s">
        <v>22</v>
      </c>
      <c r="J20" s="24" t="str">
        <f>'Rekapitulácia stavby'!AN14</f>
        <v>Vyplň údaj</v>
      </c>
      <c r="L20" s="30"/>
    </row>
    <row r="21" spans="2:12" s="1" customFormat="1" ht="6.95" customHeight="1" x14ac:dyDescent="0.2">
      <c r="B21" s="30"/>
      <c r="L21" s="30"/>
    </row>
    <row r="22" spans="2:12" s="1" customFormat="1" ht="12" customHeight="1" x14ac:dyDescent="0.2">
      <c r="B22" s="30"/>
      <c r="D22" s="23" t="s">
        <v>25</v>
      </c>
      <c r="I22" s="23" t="s">
        <v>21</v>
      </c>
      <c r="J22" s="21" t="str">
        <f>IF('Rekapitulácia stavby'!AN16="","",'Rekapitulácia stavby'!AN16)</f>
        <v/>
      </c>
      <c r="L22" s="30"/>
    </row>
    <row r="23" spans="2:12" s="1" customFormat="1" ht="18" customHeight="1" x14ac:dyDescent="0.2">
      <c r="B23" s="30"/>
      <c r="E23" s="21" t="str">
        <f>IF('Rekapitulácia stavby'!E17="","",'Rekapitulácia stavby'!E17)</f>
        <v>HESCON,s.r.o.</v>
      </c>
      <c r="I23" s="23" t="s">
        <v>22</v>
      </c>
      <c r="J23" s="21" t="str">
        <f>IF('Rekapitulácia stavby'!AN17="","",'Rekapitulácia stavby'!AN17)</f>
        <v/>
      </c>
      <c r="L23" s="30"/>
    </row>
    <row r="24" spans="2:12" s="1" customFormat="1" ht="6.95" customHeight="1" x14ac:dyDescent="0.2">
      <c r="B24" s="30"/>
      <c r="L24" s="30"/>
    </row>
    <row r="25" spans="2:12" s="1" customFormat="1" ht="12" customHeight="1" x14ac:dyDescent="0.2">
      <c r="B25" s="30"/>
      <c r="D25" s="23" t="s">
        <v>27</v>
      </c>
      <c r="I25" s="23" t="s">
        <v>21</v>
      </c>
      <c r="J25" s="21" t="str">
        <f>IF('Rekapitulácia stavby'!AN19="","",'Rekapitulácia stavby'!AN19)</f>
        <v/>
      </c>
      <c r="L25" s="30"/>
    </row>
    <row r="26" spans="2:12" s="1" customFormat="1" ht="18" customHeight="1" x14ac:dyDescent="0.2">
      <c r="B26" s="30"/>
      <c r="E26" s="21" t="str">
        <f>IF('Rekapitulácia stavby'!E20="","",'Rekapitulácia stavby'!E20)</f>
        <v xml:space="preserve"> </v>
      </c>
      <c r="I26" s="23" t="s">
        <v>22</v>
      </c>
      <c r="J26" s="21" t="str">
        <f>IF('Rekapitulácia stavby'!AN20="","",'Rekapitulácia stavby'!AN20)</f>
        <v/>
      </c>
      <c r="L26" s="30"/>
    </row>
    <row r="27" spans="2:12" s="1" customFormat="1" ht="6.95" customHeight="1" x14ac:dyDescent="0.2">
      <c r="B27" s="30"/>
      <c r="L27" s="30"/>
    </row>
    <row r="28" spans="2:12" s="1" customFormat="1" ht="12" customHeight="1" x14ac:dyDescent="0.2">
      <c r="B28" s="30"/>
      <c r="D28" s="23" t="s">
        <v>28</v>
      </c>
      <c r="L28" s="30"/>
    </row>
    <row r="29" spans="2:12" s="7" customFormat="1" ht="16.5" customHeight="1" x14ac:dyDescent="0.2">
      <c r="B29" s="104"/>
      <c r="E29" s="251" t="s">
        <v>1</v>
      </c>
      <c r="F29" s="251"/>
      <c r="G29" s="251"/>
      <c r="H29" s="251"/>
      <c r="L29" s="104"/>
    </row>
    <row r="30" spans="2:12" s="1" customFormat="1" ht="6.95" customHeight="1" x14ac:dyDescent="0.2">
      <c r="B30" s="30"/>
      <c r="L30" s="30"/>
    </row>
    <row r="31" spans="2:12" s="1" customFormat="1" ht="6.95" customHeight="1" x14ac:dyDescent="0.2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5" customHeight="1" x14ac:dyDescent="0.2">
      <c r="B32" s="30"/>
      <c r="D32" s="21" t="s">
        <v>187</v>
      </c>
      <c r="J32" s="29">
        <f>J98</f>
        <v>0</v>
      </c>
      <c r="L32" s="30"/>
    </row>
    <row r="33" spans="2:12" s="1" customFormat="1" ht="14.45" customHeight="1" x14ac:dyDescent="0.2">
      <c r="B33" s="30"/>
      <c r="D33" s="28" t="s">
        <v>174</v>
      </c>
      <c r="J33" s="29">
        <f>J103</f>
        <v>0</v>
      </c>
      <c r="L33" s="30"/>
    </row>
    <row r="34" spans="2:12" s="1" customFormat="1" ht="25.35" customHeight="1" x14ac:dyDescent="0.2">
      <c r="B34" s="30"/>
      <c r="D34" s="105" t="s">
        <v>31</v>
      </c>
      <c r="J34" s="66">
        <f>ROUND(J32 + J33, 2)</f>
        <v>0</v>
      </c>
      <c r="L34" s="30"/>
    </row>
    <row r="35" spans="2:12" s="1" customFormat="1" ht="6.95" customHeight="1" x14ac:dyDescent="0.2">
      <c r="B35" s="30"/>
      <c r="D35" s="54"/>
      <c r="E35" s="54"/>
      <c r="F35" s="54"/>
      <c r="G35" s="54"/>
      <c r="H35" s="54"/>
      <c r="I35" s="54"/>
      <c r="J35" s="54"/>
      <c r="K35" s="54"/>
      <c r="L35" s="30"/>
    </row>
    <row r="36" spans="2:12" s="1" customFormat="1" ht="14.45" customHeight="1" x14ac:dyDescent="0.2">
      <c r="B36" s="30"/>
      <c r="F36" s="33" t="s">
        <v>33</v>
      </c>
      <c r="I36" s="33" t="s">
        <v>32</v>
      </c>
      <c r="J36" s="33" t="s">
        <v>34</v>
      </c>
      <c r="L36" s="30"/>
    </row>
    <row r="37" spans="2:12" s="1" customFormat="1" ht="14.45" customHeight="1" x14ac:dyDescent="0.2">
      <c r="B37" s="30"/>
      <c r="D37" s="106" t="s">
        <v>35</v>
      </c>
      <c r="E37" s="35" t="s">
        <v>36</v>
      </c>
      <c r="F37" s="107">
        <f>ROUND((SUM(BE103:BE110) + SUM(BE132:BE147)),  2)</f>
        <v>0</v>
      </c>
      <c r="G37" s="108"/>
      <c r="H37" s="108"/>
      <c r="I37" s="109">
        <v>0.2</v>
      </c>
      <c r="J37" s="107">
        <f>ROUND(((SUM(BE103:BE110) + SUM(BE132:BE147))*I37),  2)</f>
        <v>0</v>
      </c>
      <c r="L37" s="30"/>
    </row>
    <row r="38" spans="2:12" s="1" customFormat="1" ht="14.45" customHeight="1" x14ac:dyDescent="0.2">
      <c r="B38" s="30"/>
      <c r="E38" s="35" t="s">
        <v>37</v>
      </c>
      <c r="F38" s="107">
        <f>ROUND((SUM(BF103:BF110) + SUM(BF132:BF147)),  2)</f>
        <v>0</v>
      </c>
      <c r="G38" s="108"/>
      <c r="H38" s="108"/>
      <c r="I38" s="109">
        <v>0.2</v>
      </c>
      <c r="J38" s="107">
        <f>ROUND(((SUM(BF103:BF110) + SUM(BF132:BF147))*I38),  2)</f>
        <v>0</v>
      </c>
      <c r="L38" s="30"/>
    </row>
    <row r="39" spans="2:12" s="1" customFormat="1" ht="14.45" hidden="1" customHeight="1" x14ac:dyDescent="0.2">
      <c r="B39" s="30"/>
      <c r="E39" s="23" t="s">
        <v>38</v>
      </c>
      <c r="F39" s="86">
        <f>ROUND((SUM(BG103:BG110) + SUM(BG132:BG147)),  2)</f>
        <v>0</v>
      </c>
      <c r="I39" s="110">
        <v>0.2</v>
      </c>
      <c r="J39" s="86">
        <f>0</f>
        <v>0</v>
      </c>
      <c r="L39" s="30"/>
    </row>
    <row r="40" spans="2:12" s="1" customFormat="1" ht="14.45" hidden="1" customHeight="1" x14ac:dyDescent="0.2">
      <c r="B40" s="30"/>
      <c r="E40" s="23" t="s">
        <v>39</v>
      </c>
      <c r="F40" s="86">
        <f>ROUND((SUM(BH103:BH110) + SUM(BH132:BH147)),  2)</f>
        <v>0</v>
      </c>
      <c r="I40" s="110">
        <v>0.2</v>
      </c>
      <c r="J40" s="86">
        <f>0</f>
        <v>0</v>
      </c>
      <c r="L40" s="30"/>
    </row>
    <row r="41" spans="2:12" s="1" customFormat="1" ht="14.45" hidden="1" customHeight="1" x14ac:dyDescent="0.2">
      <c r="B41" s="30"/>
      <c r="E41" s="35" t="s">
        <v>40</v>
      </c>
      <c r="F41" s="107">
        <f>ROUND((SUM(BI103:BI110) + SUM(BI132:BI147)),  2)</f>
        <v>0</v>
      </c>
      <c r="G41" s="108"/>
      <c r="H41" s="108"/>
      <c r="I41" s="109">
        <v>0</v>
      </c>
      <c r="J41" s="107">
        <f>0</f>
        <v>0</v>
      </c>
      <c r="L41" s="30"/>
    </row>
    <row r="42" spans="2:12" s="1" customFormat="1" ht="6.95" customHeight="1" x14ac:dyDescent="0.2">
      <c r="B42" s="30"/>
      <c r="L42" s="30"/>
    </row>
    <row r="43" spans="2:12" s="1" customFormat="1" ht="25.35" customHeight="1" x14ac:dyDescent="0.2">
      <c r="B43" s="30"/>
      <c r="C43" s="101"/>
      <c r="D43" s="111" t="s">
        <v>41</v>
      </c>
      <c r="E43" s="57"/>
      <c r="F43" s="57"/>
      <c r="G43" s="112" t="s">
        <v>42</v>
      </c>
      <c r="H43" s="113" t="s">
        <v>43</v>
      </c>
      <c r="I43" s="57"/>
      <c r="J43" s="114">
        <f>SUM(J34:J41)</f>
        <v>0</v>
      </c>
      <c r="K43" s="115"/>
      <c r="L43" s="30"/>
    </row>
    <row r="44" spans="2:12" s="1" customFormat="1" ht="14.45" customHeight="1" x14ac:dyDescent="0.2">
      <c r="B44" s="30"/>
      <c r="L44" s="30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30"/>
      <c r="D50" s="42" t="s">
        <v>44</v>
      </c>
      <c r="E50" s="43"/>
      <c r="F50" s="43"/>
      <c r="G50" s="42" t="s">
        <v>45</v>
      </c>
      <c r="H50" s="43"/>
      <c r="I50" s="43"/>
      <c r="J50" s="43"/>
      <c r="K50" s="43"/>
      <c r="L50" s="30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30"/>
      <c r="D61" s="44" t="s">
        <v>46</v>
      </c>
      <c r="E61" s="32"/>
      <c r="F61" s="116" t="s">
        <v>47</v>
      </c>
      <c r="G61" s="44" t="s">
        <v>46</v>
      </c>
      <c r="H61" s="32"/>
      <c r="I61" s="32"/>
      <c r="J61" s="117" t="s">
        <v>47</v>
      </c>
      <c r="K61" s="32"/>
      <c r="L61" s="30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30"/>
      <c r="D65" s="42" t="s">
        <v>48</v>
      </c>
      <c r="E65" s="43"/>
      <c r="F65" s="43"/>
      <c r="G65" s="42" t="s">
        <v>49</v>
      </c>
      <c r="H65" s="43"/>
      <c r="I65" s="43"/>
      <c r="J65" s="43"/>
      <c r="K65" s="43"/>
      <c r="L65" s="30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30"/>
      <c r="D76" s="44" t="s">
        <v>46</v>
      </c>
      <c r="E76" s="32"/>
      <c r="F76" s="116" t="s">
        <v>47</v>
      </c>
      <c r="G76" s="44" t="s">
        <v>46</v>
      </c>
      <c r="H76" s="32"/>
      <c r="I76" s="32"/>
      <c r="J76" s="117" t="s">
        <v>47</v>
      </c>
      <c r="K76" s="32"/>
      <c r="L76" s="30"/>
    </row>
    <row r="77" spans="2:12" s="1" customFormat="1" ht="14.45" customHeight="1" x14ac:dyDescent="0.2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12" s="1" customFormat="1" ht="6.95" customHeight="1" x14ac:dyDescent="0.2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12" s="1" customFormat="1" ht="24.95" customHeight="1" x14ac:dyDescent="0.2">
      <c r="B82" s="30"/>
      <c r="C82" s="17" t="s">
        <v>4588</v>
      </c>
      <c r="L82" s="30"/>
    </row>
    <row r="83" spans="2:12" s="1" customFormat="1" ht="6.95" customHeight="1" x14ac:dyDescent="0.2">
      <c r="B83" s="30"/>
      <c r="L83" s="30"/>
    </row>
    <row r="84" spans="2:12" s="1" customFormat="1" ht="12" customHeight="1" x14ac:dyDescent="0.2">
      <c r="B84" s="30"/>
      <c r="C84" s="23" t="s">
        <v>14</v>
      </c>
      <c r="L84" s="30"/>
    </row>
    <row r="85" spans="2:12" s="1" customFormat="1" ht="16.5" customHeight="1" x14ac:dyDescent="0.2">
      <c r="B85" s="30"/>
      <c r="E85" s="259" t="str">
        <f>E7</f>
        <v>KFA - Košická futbalová aréna II. a III. etapa</v>
      </c>
      <c r="F85" s="261"/>
      <c r="G85" s="261"/>
      <c r="H85" s="261"/>
      <c r="L85" s="30"/>
    </row>
    <row r="86" spans="2:12" ht="12" customHeight="1" x14ac:dyDescent="0.2">
      <c r="B86" s="16"/>
      <c r="C86" s="23" t="s">
        <v>180</v>
      </c>
      <c r="L86" s="16"/>
    </row>
    <row r="87" spans="2:12" s="1" customFormat="1" ht="16.5" customHeight="1" x14ac:dyDescent="0.2">
      <c r="B87" s="30"/>
      <c r="E87" s="259" t="s">
        <v>181</v>
      </c>
      <c r="F87" s="257"/>
      <c r="G87" s="257"/>
      <c r="H87" s="257"/>
      <c r="L87" s="30"/>
    </row>
    <row r="88" spans="2:12" s="1" customFormat="1" ht="12" customHeight="1" x14ac:dyDescent="0.2">
      <c r="B88" s="30"/>
      <c r="C88" s="23" t="s">
        <v>182</v>
      </c>
      <c r="L88" s="30"/>
    </row>
    <row r="89" spans="2:12" s="1" customFormat="1" ht="16.5" customHeight="1" x14ac:dyDescent="0.2">
      <c r="B89" s="30"/>
      <c r="E89" s="226" t="str">
        <f>E11</f>
        <v>029 - Vodovodná prípojka - Vstavok B1</v>
      </c>
      <c r="F89" s="257"/>
      <c r="G89" s="257"/>
      <c r="H89" s="257"/>
      <c r="L89" s="30"/>
    </row>
    <row r="90" spans="2:12" s="1" customFormat="1" ht="6.95" customHeight="1" x14ac:dyDescent="0.2">
      <c r="B90" s="30"/>
      <c r="L90" s="30"/>
    </row>
    <row r="91" spans="2:12" s="1" customFormat="1" ht="12" customHeight="1" x14ac:dyDescent="0.2">
      <c r="B91" s="30"/>
      <c r="C91" s="23" t="s">
        <v>17</v>
      </c>
      <c r="F91" s="21" t="str">
        <f>F14</f>
        <v xml:space="preserve"> </v>
      </c>
      <c r="I91" s="23" t="s">
        <v>19</v>
      </c>
      <c r="J91" s="53" t="str">
        <f>IF(J14="","",J14)</f>
        <v>4.10.2022 - REV05</v>
      </c>
      <c r="L91" s="30"/>
    </row>
    <row r="92" spans="2:12" s="1" customFormat="1" ht="6.95" customHeight="1" x14ac:dyDescent="0.2">
      <c r="B92" s="30"/>
      <c r="L92" s="30"/>
    </row>
    <row r="93" spans="2:12" s="1" customFormat="1" ht="15.2" customHeight="1" x14ac:dyDescent="0.2">
      <c r="B93" s="30"/>
      <c r="C93" s="23" t="s">
        <v>20</v>
      </c>
      <c r="F93" s="21" t="str">
        <f>E17</f>
        <v xml:space="preserve"> </v>
      </c>
      <c r="I93" s="23" t="s">
        <v>25</v>
      </c>
      <c r="J93" s="26" t="str">
        <f>E23</f>
        <v>HESCON,s.r.o.</v>
      </c>
      <c r="L93" s="30"/>
    </row>
    <row r="94" spans="2:12" s="1" customFormat="1" ht="15.2" customHeight="1" x14ac:dyDescent="0.2">
      <c r="B94" s="30"/>
      <c r="C94" s="23" t="s">
        <v>23</v>
      </c>
      <c r="F94" s="21" t="str">
        <f>IF(E20="","",E20)</f>
        <v>Vyplň údaj</v>
      </c>
      <c r="I94" s="23" t="s">
        <v>27</v>
      </c>
      <c r="J94" s="26" t="str">
        <f>E26</f>
        <v xml:space="preserve"> </v>
      </c>
      <c r="L94" s="30"/>
    </row>
    <row r="95" spans="2:12" s="1" customFormat="1" ht="10.35" customHeight="1" x14ac:dyDescent="0.2">
      <c r="B95" s="30"/>
      <c r="L95" s="30"/>
    </row>
    <row r="96" spans="2:12" s="1" customFormat="1" ht="29.25" customHeight="1" x14ac:dyDescent="0.2">
      <c r="B96" s="30"/>
      <c r="C96" s="118" t="s">
        <v>188</v>
      </c>
      <c r="D96" s="101"/>
      <c r="E96" s="101"/>
      <c r="F96" s="101"/>
      <c r="G96" s="101"/>
      <c r="H96" s="101"/>
      <c r="I96" s="101"/>
      <c r="J96" s="119" t="s">
        <v>189</v>
      </c>
      <c r="K96" s="101"/>
      <c r="L96" s="30"/>
    </row>
    <row r="97" spans="2:65" s="1" customFormat="1" ht="10.35" customHeight="1" x14ac:dyDescent="0.2">
      <c r="B97" s="30"/>
      <c r="L97" s="30"/>
    </row>
    <row r="98" spans="2:65" s="1" customFormat="1" ht="22.9" customHeight="1" x14ac:dyDescent="0.2">
      <c r="B98" s="30"/>
      <c r="C98" s="120" t="s">
        <v>190</v>
      </c>
      <c r="J98" s="66">
        <f>J132</f>
        <v>0</v>
      </c>
      <c r="L98" s="30"/>
      <c r="AU98" s="13" t="s">
        <v>191</v>
      </c>
    </row>
    <row r="99" spans="2:65" s="8" customFormat="1" ht="24.95" customHeight="1" x14ac:dyDescent="0.2">
      <c r="B99" s="121"/>
      <c r="D99" s="122" t="s">
        <v>3267</v>
      </c>
      <c r="E99" s="123"/>
      <c r="F99" s="123"/>
      <c r="G99" s="123"/>
      <c r="H99" s="123"/>
      <c r="I99" s="123"/>
      <c r="J99" s="124">
        <f>J133</f>
        <v>0</v>
      </c>
      <c r="L99" s="121"/>
    </row>
    <row r="100" spans="2:65" s="8" customFormat="1" ht="24.95" customHeight="1" x14ac:dyDescent="0.2">
      <c r="B100" s="121"/>
      <c r="D100" s="122" t="s">
        <v>3268</v>
      </c>
      <c r="E100" s="123"/>
      <c r="F100" s="123"/>
      <c r="G100" s="123"/>
      <c r="H100" s="123"/>
      <c r="I100" s="123"/>
      <c r="J100" s="124">
        <f>J146</f>
        <v>0</v>
      </c>
      <c r="L100" s="121"/>
    </row>
    <row r="101" spans="2:65" s="1" customFormat="1" ht="21.75" customHeight="1" x14ac:dyDescent="0.2">
      <c r="B101" s="30"/>
      <c r="L101" s="30"/>
    </row>
    <row r="102" spans="2:65" s="1" customFormat="1" ht="6.95" customHeight="1" x14ac:dyDescent="0.2">
      <c r="B102" s="30"/>
      <c r="L102" s="30"/>
    </row>
    <row r="103" spans="2:65" s="1" customFormat="1" ht="29.25" customHeight="1" x14ac:dyDescent="0.2">
      <c r="B103" s="30"/>
      <c r="C103" s="120" t="s">
        <v>217</v>
      </c>
      <c r="J103" s="129">
        <f>ROUND(J104 + J105 + J106 + J107 + J108 + J109,2)</f>
        <v>0</v>
      </c>
      <c r="L103" s="30"/>
      <c r="N103" s="130" t="s">
        <v>35</v>
      </c>
    </row>
    <row r="104" spans="2:65" s="1" customFormat="1" ht="18" customHeight="1" x14ac:dyDescent="0.2">
      <c r="B104" s="131"/>
      <c r="C104" s="132"/>
      <c r="D104" s="207" t="s">
        <v>218</v>
      </c>
      <c r="E104" s="260"/>
      <c r="F104" s="260"/>
      <c r="G104" s="132"/>
      <c r="H104" s="132"/>
      <c r="I104" s="132"/>
      <c r="J104" s="94">
        <v>0</v>
      </c>
      <c r="K104" s="132"/>
      <c r="L104" s="131"/>
      <c r="M104" s="132"/>
      <c r="N104" s="134" t="s">
        <v>37</v>
      </c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5" t="s">
        <v>219</v>
      </c>
      <c r="AZ104" s="132"/>
      <c r="BA104" s="132"/>
      <c r="BB104" s="132"/>
      <c r="BC104" s="132"/>
      <c r="BD104" s="132"/>
      <c r="BE104" s="136">
        <f t="shared" ref="BE104:BE109" si="0">IF(N104="základná",J104,0)</f>
        <v>0</v>
      </c>
      <c r="BF104" s="136">
        <f t="shared" ref="BF104:BF109" si="1">IF(N104="znížená",J104,0)</f>
        <v>0</v>
      </c>
      <c r="BG104" s="136">
        <f t="shared" ref="BG104:BG109" si="2">IF(N104="zákl. prenesená",J104,0)</f>
        <v>0</v>
      </c>
      <c r="BH104" s="136">
        <f t="shared" ref="BH104:BH109" si="3">IF(N104="zníž. prenesená",J104,0)</f>
        <v>0</v>
      </c>
      <c r="BI104" s="136">
        <f t="shared" ref="BI104:BI109" si="4">IF(N104="nulová",J104,0)</f>
        <v>0</v>
      </c>
      <c r="BJ104" s="135" t="s">
        <v>83</v>
      </c>
      <c r="BK104" s="132"/>
      <c r="BL104" s="132"/>
      <c r="BM104" s="132"/>
    </row>
    <row r="105" spans="2:65" s="1" customFormat="1" ht="18" customHeight="1" x14ac:dyDescent="0.2">
      <c r="B105" s="131"/>
      <c r="C105" s="132"/>
      <c r="D105" s="207" t="s">
        <v>220</v>
      </c>
      <c r="E105" s="260"/>
      <c r="F105" s="260"/>
      <c r="G105" s="132"/>
      <c r="H105" s="132"/>
      <c r="I105" s="132"/>
      <c r="J105" s="94">
        <v>0</v>
      </c>
      <c r="K105" s="132"/>
      <c r="L105" s="131"/>
      <c r="M105" s="132"/>
      <c r="N105" s="134" t="s">
        <v>37</v>
      </c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5" t="s">
        <v>219</v>
      </c>
      <c r="AZ105" s="132"/>
      <c r="BA105" s="132"/>
      <c r="BB105" s="132"/>
      <c r="BC105" s="132"/>
      <c r="BD105" s="132"/>
      <c r="BE105" s="136">
        <f t="shared" si="0"/>
        <v>0</v>
      </c>
      <c r="BF105" s="136">
        <f t="shared" si="1"/>
        <v>0</v>
      </c>
      <c r="BG105" s="136">
        <f t="shared" si="2"/>
        <v>0</v>
      </c>
      <c r="BH105" s="136">
        <f t="shared" si="3"/>
        <v>0</v>
      </c>
      <c r="BI105" s="136">
        <f t="shared" si="4"/>
        <v>0</v>
      </c>
      <c r="BJ105" s="135" t="s">
        <v>83</v>
      </c>
      <c r="BK105" s="132"/>
      <c r="BL105" s="132"/>
      <c r="BM105" s="132"/>
    </row>
    <row r="106" spans="2:65" s="1" customFormat="1" ht="18" customHeight="1" x14ac:dyDescent="0.2">
      <c r="B106" s="131"/>
      <c r="C106" s="132"/>
      <c r="D106" s="207" t="s">
        <v>221</v>
      </c>
      <c r="E106" s="260"/>
      <c r="F106" s="260"/>
      <c r="G106" s="132"/>
      <c r="H106" s="132"/>
      <c r="I106" s="132"/>
      <c r="J106" s="94">
        <v>0</v>
      </c>
      <c r="K106" s="132"/>
      <c r="L106" s="131"/>
      <c r="M106" s="132"/>
      <c r="N106" s="134" t="s">
        <v>37</v>
      </c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5" t="s">
        <v>219</v>
      </c>
      <c r="AZ106" s="132"/>
      <c r="BA106" s="132"/>
      <c r="BB106" s="132"/>
      <c r="BC106" s="132"/>
      <c r="BD106" s="132"/>
      <c r="BE106" s="136">
        <f t="shared" si="0"/>
        <v>0</v>
      </c>
      <c r="BF106" s="136">
        <f t="shared" si="1"/>
        <v>0</v>
      </c>
      <c r="BG106" s="136">
        <f t="shared" si="2"/>
        <v>0</v>
      </c>
      <c r="BH106" s="136">
        <f t="shared" si="3"/>
        <v>0</v>
      </c>
      <c r="BI106" s="136">
        <f t="shared" si="4"/>
        <v>0</v>
      </c>
      <c r="BJ106" s="135" t="s">
        <v>83</v>
      </c>
      <c r="BK106" s="132"/>
      <c r="BL106" s="132"/>
      <c r="BM106" s="132"/>
    </row>
    <row r="107" spans="2:65" s="1" customFormat="1" ht="18" customHeight="1" x14ac:dyDescent="0.2">
      <c r="B107" s="131"/>
      <c r="C107" s="132"/>
      <c r="D107" s="207" t="s">
        <v>222</v>
      </c>
      <c r="E107" s="260"/>
      <c r="F107" s="260"/>
      <c r="G107" s="132"/>
      <c r="H107" s="132"/>
      <c r="I107" s="132"/>
      <c r="J107" s="94">
        <v>0</v>
      </c>
      <c r="K107" s="132"/>
      <c r="L107" s="131"/>
      <c r="M107" s="132"/>
      <c r="N107" s="134" t="s">
        <v>37</v>
      </c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5" t="s">
        <v>219</v>
      </c>
      <c r="AZ107" s="132"/>
      <c r="BA107" s="132"/>
      <c r="BB107" s="132"/>
      <c r="BC107" s="132"/>
      <c r="BD107" s="132"/>
      <c r="BE107" s="136">
        <f t="shared" si="0"/>
        <v>0</v>
      </c>
      <c r="BF107" s="136">
        <f t="shared" si="1"/>
        <v>0</v>
      </c>
      <c r="BG107" s="136">
        <f t="shared" si="2"/>
        <v>0</v>
      </c>
      <c r="BH107" s="136">
        <f t="shared" si="3"/>
        <v>0</v>
      </c>
      <c r="BI107" s="136">
        <f t="shared" si="4"/>
        <v>0</v>
      </c>
      <c r="BJ107" s="135" t="s">
        <v>83</v>
      </c>
      <c r="BK107" s="132"/>
      <c r="BL107" s="132"/>
      <c r="BM107" s="132"/>
    </row>
    <row r="108" spans="2:65" s="1" customFormat="1" ht="18" customHeight="1" x14ac:dyDescent="0.2">
      <c r="B108" s="131"/>
      <c r="C108" s="132"/>
      <c r="D108" s="207" t="s">
        <v>223</v>
      </c>
      <c r="E108" s="260"/>
      <c r="F108" s="260"/>
      <c r="G108" s="132"/>
      <c r="H108" s="132"/>
      <c r="I108" s="132"/>
      <c r="J108" s="94">
        <v>0</v>
      </c>
      <c r="K108" s="132"/>
      <c r="L108" s="131"/>
      <c r="M108" s="132"/>
      <c r="N108" s="134" t="s">
        <v>37</v>
      </c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5" t="s">
        <v>219</v>
      </c>
      <c r="AZ108" s="132"/>
      <c r="BA108" s="132"/>
      <c r="BB108" s="132"/>
      <c r="BC108" s="132"/>
      <c r="BD108" s="132"/>
      <c r="BE108" s="136">
        <f t="shared" si="0"/>
        <v>0</v>
      </c>
      <c r="BF108" s="136">
        <f t="shared" si="1"/>
        <v>0</v>
      </c>
      <c r="BG108" s="136">
        <f t="shared" si="2"/>
        <v>0</v>
      </c>
      <c r="BH108" s="136">
        <f t="shared" si="3"/>
        <v>0</v>
      </c>
      <c r="BI108" s="136">
        <f t="shared" si="4"/>
        <v>0</v>
      </c>
      <c r="BJ108" s="135" t="s">
        <v>83</v>
      </c>
      <c r="BK108" s="132"/>
      <c r="BL108" s="132"/>
      <c r="BM108" s="132"/>
    </row>
    <row r="109" spans="2:65" s="1" customFormat="1" ht="18" customHeight="1" x14ac:dyDescent="0.2">
      <c r="B109" s="131"/>
      <c r="C109" s="132"/>
      <c r="D109" s="133" t="s">
        <v>224</v>
      </c>
      <c r="E109" s="132"/>
      <c r="F109" s="132"/>
      <c r="G109" s="132"/>
      <c r="H109" s="132"/>
      <c r="I109" s="132"/>
      <c r="J109" s="94">
        <f>ROUND(J32*T109,2)</f>
        <v>0</v>
      </c>
      <c r="K109" s="132"/>
      <c r="L109" s="131"/>
      <c r="M109" s="132"/>
      <c r="N109" s="134" t="s">
        <v>37</v>
      </c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5" t="s">
        <v>225</v>
      </c>
      <c r="AZ109" s="132"/>
      <c r="BA109" s="132"/>
      <c r="BB109" s="132"/>
      <c r="BC109" s="132"/>
      <c r="BD109" s="132"/>
      <c r="BE109" s="136">
        <f t="shared" si="0"/>
        <v>0</v>
      </c>
      <c r="BF109" s="136">
        <f t="shared" si="1"/>
        <v>0</v>
      </c>
      <c r="BG109" s="136">
        <f t="shared" si="2"/>
        <v>0</v>
      </c>
      <c r="BH109" s="136">
        <f t="shared" si="3"/>
        <v>0</v>
      </c>
      <c r="BI109" s="136">
        <f t="shared" si="4"/>
        <v>0</v>
      </c>
      <c r="BJ109" s="135" t="s">
        <v>83</v>
      </c>
      <c r="BK109" s="132"/>
      <c r="BL109" s="132"/>
      <c r="BM109" s="132"/>
    </row>
    <row r="110" spans="2:65" s="1" customFormat="1" x14ac:dyDescent="0.2">
      <c r="B110" s="30"/>
      <c r="L110" s="30"/>
    </row>
    <row r="111" spans="2:65" s="1" customFormat="1" ht="29.25" customHeight="1" x14ac:dyDescent="0.2">
      <c r="B111" s="30"/>
      <c r="C111" s="100" t="s">
        <v>179</v>
      </c>
      <c r="D111" s="101"/>
      <c r="E111" s="101"/>
      <c r="F111" s="101"/>
      <c r="G111" s="101"/>
      <c r="H111" s="101"/>
      <c r="I111" s="101"/>
      <c r="J111" s="102">
        <f>ROUND(J98+J103,2)</f>
        <v>0</v>
      </c>
      <c r="K111" s="101"/>
      <c r="L111" s="30"/>
    </row>
    <row r="112" spans="2:65" s="1" customFormat="1" ht="6.95" customHeight="1" x14ac:dyDescent="0.2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30"/>
    </row>
    <row r="116" spans="2:12" s="1" customFormat="1" ht="6.95" customHeight="1" x14ac:dyDescent="0.2"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30"/>
    </row>
    <row r="117" spans="2:12" s="1" customFormat="1" ht="24.95" customHeight="1" x14ac:dyDescent="0.2">
      <c r="B117" s="30"/>
      <c r="C117" s="17" t="s">
        <v>4589</v>
      </c>
      <c r="L117" s="30"/>
    </row>
    <row r="118" spans="2:12" s="1" customFormat="1" ht="6.95" customHeight="1" x14ac:dyDescent="0.2">
      <c r="B118" s="30"/>
      <c r="L118" s="30"/>
    </row>
    <row r="119" spans="2:12" s="1" customFormat="1" ht="12" customHeight="1" x14ac:dyDescent="0.2">
      <c r="B119" s="30"/>
      <c r="C119" s="23" t="s">
        <v>14</v>
      </c>
      <c r="L119" s="30"/>
    </row>
    <row r="120" spans="2:12" s="1" customFormat="1" ht="16.5" customHeight="1" x14ac:dyDescent="0.2">
      <c r="B120" s="30"/>
      <c r="E120" s="259" t="str">
        <f>E7</f>
        <v>KFA - Košická futbalová aréna II. a III. etapa</v>
      </c>
      <c r="F120" s="261"/>
      <c r="G120" s="261"/>
      <c r="H120" s="261"/>
      <c r="L120" s="30"/>
    </row>
    <row r="121" spans="2:12" ht="12" customHeight="1" x14ac:dyDescent="0.2">
      <c r="B121" s="16"/>
      <c r="C121" s="23" t="s">
        <v>180</v>
      </c>
      <c r="L121" s="16"/>
    </row>
    <row r="122" spans="2:12" s="1" customFormat="1" ht="16.5" customHeight="1" x14ac:dyDescent="0.2">
      <c r="B122" s="30"/>
      <c r="E122" s="259" t="s">
        <v>181</v>
      </c>
      <c r="F122" s="257"/>
      <c r="G122" s="257"/>
      <c r="H122" s="257"/>
      <c r="L122" s="30"/>
    </row>
    <row r="123" spans="2:12" s="1" customFormat="1" ht="12" customHeight="1" x14ac:dyDescent="0.2">
      <c r="B123" s="30"/>
      <c r="C123" s="23" t="s">
        <v>182</v>
      </c>
      <c r="L123" s="30"/>
    </row>
    <row r="124" spans="2:12" s="1" customFormat="1" ht="16.5" customHeight="1" x14ac:dyDescent="0.2">
      <c r="B124" s="30"/>
      <c r="E124" s="226" t="str">
        <f>E11</f>
        <v>029 - Vodovodná prípojka - Vstavok B1</v>
      </c>
      <c r="F124" s="257"/>
      <c r="G124" s="257"/>
      <c r="H124" s="257"/>
      <c r="L124" s="30"/>
    </row>
    <row r="125" spans="2:12" s="1" customFormat="1" ht="6.95" customHeight="1" x14ac:dyDescent="0.2">
      <c r="B125" s="30"/>
      <c r="L125" s="30"/>
    </row>
    <row r="126" spans="2:12" s="1" customFormat="1" ht="12" customHeight="1" x14ac:dyDescent="0.2">
      <c r="B126" s="30"/>
      <c r="C126" s="23" t="s">
        <v>17</v>
      </c>
      <c r="F126" s="21" t="str">
        <f>F14</f>
        <v xml:space="preserve"> </v>
      </c>
      <c r="I126" s="23" t="s">
        <v>19</v>
      </c>
      <c r="J126" s="53" t="str">
        <f>IF(J14="","",J14)</f>
        <v>4.10.2022 - REV05</v>
      </c>
      <c r="L126" s="30"/>
    </row>
    <row r="127" spans="2:12" s="1" customFormat="1" ht="6.95" customHeight="1" x14ac:dyDescent="0.2">
      <c r="B127" s="30"/>
      <c r="L127" s="30"/>
    </row>
    <row r="128" spans="2:12" s="1" customFormat="1" ht="15.2" customHeight="1" x14ac:dyDescent="0.2">
      <c r="B128" s="30"/>
      <c r="C128" s="23" t="s">
        <v>20</v>
      </c>
      <c r="F128" s="21" t="str">
        <f>E17</f>
        <v xml:space="preserve"> </v>
      </c>
      <c r="I128" s="23" t="s">
        <v>25</v>
      </c>
      <c r="J128" s="26" t="str">
        <f>E23</f>
        <v>HESCON,s.r.o.</v>
      </c>
      <c r="L128" s="30"/>
    </row>
    <row r="129" spans="2:65" s="1" customFormat="1" ht="15.2" customHeight="1" x14ac:dyDescent="0.2">
      <c r="B129" s="30"/>
      <c r="C129" s="23" t="s">
        <v>23</v>
      </c>
      <c r="F129" s="21" t="str">
        <f>IF(E20="","",E20)</f>
        <v>Vyplň údaj</v>
      </c>
      <c r="I129" s="23" t="s">
        <v>27</v>
      </c>
      <c r="J129" s="26" t="str">
        <f>E26</f>
        <v xml:space="preserve"> </v>
      </c>
      <c r="L129" s="30"/>
    </row>
    <row r="130" spans="2:65" s="1" customFormat="1" ht="10.35" customHeight="1" x14ac:dyDescent="0.2">
      <c r="B130" s="30"/>
      <c r="L130" s="30"/>
    </row>
    <row r="131" spans="2:65" s="10" customFormat="1" ht="29.25" customHeight="1" x14ac:dyDescent="0.2">
      <c r="B131" s="137"/>
      <c r="C131" s="138" t="s">
        <v>226</v>
      </c>
      <c r="D131" s="139" t="s">
        <v>56</v>
      </c>
      <c r="E131" s="139" t="s">
        <v>52</v>
      </c>
      <c r="F131" s="139" t="s">
        <v>53</v>
      </c>
      <c r="G131" s="139" t="s">
        <v>227</v>
      </c>
      <c r="H131" s="139" t="s">
        <v>228</v>
      </c>
      <c r="I131" s="139" t="s">
        <v>229</v>
      </c>
      <c r="J131" s="140" t="s">
        <v>189</v>
      </c>
      <c r="K131" s="141" t="s">
        <v>230</v>
      </c>
      <c r="L131" s="137"/>
      <c r="M131" s="59" t="s">
        <v>1</v>
      </c>
      <c r="N131" s="60" t="s">
        <v>35</v>
      </c>
      <c r="O131" s="60" t="s">
        <v>231</v>
      </c>
      <c r="P131" s="60" t="s">
        <v>232</v>
      </c>
      <c r="Q131" s="60" t="s">
        <v>233</v>
      </c>
      <c r="R131" s="60" t="s">
        <v>234</v>
      </c>
      <c r="S131" s="60" t="s">
        <v>235</v>
      </c>
      <c r="T131" s="61" t="s">
        <v>236</v>
      </c>
    </row>
    <row r="132" spans="2:65" s="1" customFormat="1" ht="22.9" customHeight="1" x14ac:dyDescent="0.25">
      <c r="B132" s="30"/>
      <c r="C132" s="64" t="s">
        <v>187</v>
      </c>
      <c r="J132" s="142">
        <f>BK132</f>
        <v>0</v>
      </c>
      <c r="L132" s="30"/>
      <c r="M132" s="62"/>
      <c r="N132" s="54"/>
      <c r="O132" s="54"/>
      <c r="P132" s="143">
        <f>P133+P146</f>
        <v>0</v>
      </c>
      <c r="Q132" s="54"/>
      <c r="R132" s="143">
        <f>R133+R146</f>
        <v>0</v>
      </c>
      <c r="S132" s="54"/>
      <c r="T132" s="144">
        <f>T133+T146</f>
        <v>0</v>
      </c>
      <c r="AT132" s="13" t="s">
        <v>70</v>
      </c>
      <c r="AU132" s="13" t="s">
        <v>191</v>
      </c>
      <c r="BK132" s="145">
        <f>BK133+BK146</f>
        <v>0</v>
      </c>
    </row>
    <row r="133" spans="2:65" s="11" customFormat="1" ht="25.9" customHeight="1" x14ac:dyDescent="0.2">
      <c r="B133" s="146"/>
      <c r="D133" s="147" t="s">
        <v>70</v>
      </c>
      <c r="E133" s="148" t="s">
        <v>3269</v>
      </c>
      <c r="F133" s="148" t="s">
        <v>3032</v>
      </c>
      <c r="I133" s="149"/>
      <c r="J133" s="150">
        <f>BK133</f>
        <v>0</v>
      </c>
      <c r="L133" s="146"/>
      <c r="M133" s="151"/>
      <c r="P133" s="152">
        <f>SUM(P134:P145)</f>
        <v>0</v>
      </c>
      <c r="R133" s="152">
        <f>SUM(R134:R145)</f>
        <v>0</v>
      </c>
      <c r="T133" s="153">
        <f>SUM(T134:T145)</f>
        <v>0</v>
      </c>
      <c r="AR133" s="147" t="s">
        <v>78</v>
      </c>
      <c r="AT133" s="154" t="s">
        <v>70</v>
      </c>
      <c r="AU133" s="154" t="s">
        <v>71</v>
      </c>
      <c r="AY133" s="147" t="s">
        <v>239</v>
      </c>
      <c r="BK133" s="155">
        <f>SUM(BK134:BK145)</f>
        <v>0</v>
      </c>
    </row>
    <row r="134" spans="2:65" s="1" customFormat="1" ht="24.2" customHeight="1" x14ac:dyDescent="0.2">
      <c r="B134" s="131"/>
      <c r="C134" s="158" t="s">
        <v>78</v>
      </c>
      <c r="D134" s="158" t="s">
        <v>241</v>
      </c>
      <c r="E134" s="159" t="s">
        <v>3270</v>
      </c>
      <c r="F134" s="160" t="s">
        <v>3271</v>
      </c>
      <c r="G134" s="161" t="s">
        <v>331</v>
      </c>
      <c r="H134" s="162">
        <v>9</v>
      </c>
      <c r="I134" s="163"/>
      <c r="J134" s="164">
        <f t="shared" ref="J134:J145" si="5">ROUND(I134*H134,2)</f>
        <v>0</v>
      </c>
      <c r="K134" s="165"/>
      <c r="L134" s="30"/>
      <c r="M134" s="166" t="s">
        <v>1</v>
      </c>
      <c r="N134" s="130" t="s">
        <v>37</v>
      </c>
      <c r="P134" s="167">
        <f t="shared" ref="P134:P145" si="6">O134*H134</f>
        <v>0</v>
      </c>
      <c r="Q134" s="167">
        <v>0</v>
      </c>
      <c r="R134" s="167">
        <f t="shared" ref="R134:R145" si="7">Q134*H134</f>
        <v>0</v>
      </c>
      <c r="S134" s="167">
        <v>0</v>
      </c>
      <c r="T134" s="168">
        <f t="shared" ref="T134:T145" si="8">S134*H134</f>
        <v>0</v>
      </c>
      <c r="AR134" s="169" t="s">
        <v>245</v>
      </c>
      <c r="AT134" s="169" t="s">
        <v>241</v>
      </c>
      <c r="AU134" s="169" t="s">
        <v>78</v>
      </c>
      <c r="AY134" s="13" t="s">
        <v>239</v>
      </c>
      <c r="BE134" s="97">
        <f t="shared" ref="BE134:BE145" si="9">IF(N134="základná",J134,0)</f>
        <v>0</v>
      </c>
      <c r="BF134" s="97">
        <f t="shared" ref="BF134:BF145" si="10">IF(N134="znížená",J134,0)</f>
        <v>0</v>
      </c>
      <c r="BG134" s="97">
        <f t="shared" ref="BG134:BG145" si="11">IF(N134="zákl. prenesená",J134,0)</f>
        <v>0</v>
      </c>
      <c r="BH134" s="97">
        <f t="shared" ref="BH134:BH145" si="12">IF(N134="zníž. prenesená",J134,0)</f>
        <v>0</v>
      </c>
      <c r="BI134" s="97">
        <f t="shared" ref="BI134:BI145" si="13">IF(N134="nulová",J134,0)</f>
        <v>0</v>
      </c>
      <c r="BJ134" s="13" t="s">
        <v>83</v>
      </c>
      <c r="BK134" s="97">
        <f t="shared" ref="BK134:BK145" si="14">ROUND(I134*H134,2)</f>
        <v>0</v>
      </c>
      <c r="BL134" s="13" t="s">
        <v>245</v>
      </c>
      <c r="BM134" s="169" t="s">
        <v>83</v>
      </c>
    </row>
    <row r="135" spans="2:65" s="1" customFormat="1" ht="16.5" customHeight="1" x14ac:dyDescent="0.2">
      <c r="B135" s="131"/>
      <c r="C135" s="170" t="s">
        <v>83</v>
      </c>
      <c r="D135" s="170" t="s">
        <v>275</v>
      </c>
      <c r="E135" s="171" t="s">
        <v>2845</v>
      </c>
      <c r="F135" s="172" t="s">
        <v>3272</v>
      </c>
      <c r="G135" s="173" t="s">
        <v>331</v>
      </c>
      <c r="H135" s="174">
        <v>9</v>
      </c>
      <c r="I135" s="175"/>
      <c r="J135" s="176">
        <f t="shared" si="5"/>
        <v>0</v>
      </c>
      <c r="K135" s="177"/>
      <c r="L135" s="178"/>
      <c r="M135" s="179" t="s">
        <v>1</v>
      </c>
      <c r="N135" s="180" t="s">
        <v>37</v>
      </c>
      <c r="P135" s="167">
        <f t="shared" si="6"/>
        <v>0</v>
      </c>
      <c r="Q135" s="167">
        <v>0</v>
      </c>
      <c r="R135" s="167">
        <f t="shared" si="7"/>
        <v>0</v>
      </c>
      <c r="S135" s="167">
        <v>0</v>
      </c>
      <c r="T135" s="168">
        <f t="shared" si="8"/>
        <v>0</v>
      </c>
      <c r="AR135" s="169" t="s">
        <v>270</v>
      </c>
      <c r="AT135" s="169" t="s">
        <v>275</v>
      </c>
      <c r="AU135" s="169" t="s">
        <v>78</v>
      </c>
      <c r="AY135" s="13" t="s">
        <v>239</v>
      </c>
      <c r="BE135" s="97">
        <f t="shared" si="9"/>
        <v>0</v>
      </c>
      <c r="BF135" s="97">
        <f t="shared" si="10"/>
        <v>0</v>
      </c>
      <c r="BG135" s="97">
        <f t="shared" si="11"/>
        <v>0</v>
      </c>
      <c r="BH135" s="97">
        <f t="shared" si="12"/>
        <v>0</v>
      </c>
      <c r="BI135" s="97">
        <f t="shared" si="13"/>
        <v>0</v>
      </c>
      <c r="BJ135" s="13" t="s">
        <v>83</v>
      </c>
      <c r="BK135" s="97">
        <f t="shared" si="14"/>
        <v>0</v>
      </c>
      <c r="BL135" s="13" t="s">
        <v>245</v>
      </c>
      <c r="BM135" s="169" t="s">
        <v>245</v>
      </c>
    </row>
    <row r="136" spans="2:65" s="1" customFormat="1" ht="24.2" customHeight="1" x14ac:dyDescent="0.2">
      <c r="B136" s="131"/>
      <c r="C136" s="158" t="s">
        <v>251</v>
      </c>
      <c r="D136" s="158" t="s">
        <v>241</v>
      </c>
      <c r="E136" s="159" t="s">
        <v>3273</v>
      </c>
      <c r="F136" s="160" t="s">
        <v>3274</v>
      </c>
      <c r="G136" s="161" t="s">
        <v>353</v>
      </c>
      <c r="H136" s="162">
        <v>1</v>
      </c>
      <c r="I136" s="163"/>
      <c r="J136" s="164">
        <f t="shared" si="5"/>
        <v>0</v>
      </c>
      <c r="K136" s="165"/>
      <c r="L136" s="30"/>
      <c r="M136" s="166" t="s">
        <v>1</v>
      </c>
      <c r="N136" s="130" t="s">
        <v>37</v>
      </c>
      <c r="P136" s="167">
        <f t="shared" si="6"/>
        <v>0</v>
      </c>
      <c r="Q136" s="167">
        <v>0</v>
      </c>
      <c r="R136" s="167">
        <f t="shared" si="7"/>
        <v>0</v>
      </c>
      <c r="S136" s="167">
        <v>0</v>
      </c>
      <c r="T136" s="168">
        <f t="shared" si="8"/>
        <v>0</v>
      </c>
      <c r="AR136" s="169" t="s">
        <v>245</v>
      </c>
      <c r="AT136" s="169" t="s">
        <v>241</v>
      </c>
      <c r="AU136" s="169" t="s">
        <v>78</v>
      </c>
      <c r="AY136" s="13" t="s">
        <v>239</v>
      </c>
      <c r="BE136" s="97">
        <f t="shared" si="9"/>
        <v>0</v>
      </c>
      <c r="BF136" s="97">
        <f t="shared" si="10"/>
        <v>0</v>
      </c>
      <c r="BG136" s="97">
        <f t="shared" si="11"/>
        <v>0</v>
      </c>
      <c r="BH136" s="97">
        <f t="shared" si="12"/>
        <v>0</v>
      </c>
      <c r="BI136" s="97">
        <f t="shared" si="13"/>
        <v>0</v>
      </c>
      <c r="BJ136" s="13" t="s">
        <v>83</v>
      </c>
      <c r="BK136" s="97">
        <f t="shared" si="14"/>
        <v>0</v>
      </c>
      <c r="BL136" s="13" t="s">
        <v>245</v>
      </c>
      <c r="BM136" s="169" t="s">
        <v>262</v>
      </c>
    </row>
    <row r="137" spans="2:65" s="1" customFormat="1" ht="24.2" customHeight="1" x14ac:dyDescent="0.2">
      <c r="B137" s="131"/>
      <c r="C137" s="170" t="s">
        <v>245</v>
      </c>
      <c r="D137" s="170" t="s">
        <v>275</v>
      </c>
      <c r="E137" s="171" t="s">
        <v>2847</v>
      </c>
      <c r="F137" s="172" t="s">
        <v>3275</v>
      </c>
      <c r="G137" s="173" t="s">
        <v>353</v>
      </c>
      <c r="H137" s="174">
        <v>1</v>
      </c>
      <c r="I137" s="175"/>
      <c r="J137" s="176">
        <f t="shared" si="5"/>
        <v>0</v>
      </c>
      <c r="K137" s="177"/>
      <c r="L137" s="178"/>
      <c r="M137" s="179" t="s">
        <v>1</v>
      </c>
      <c r="N137" s="180" t="s">
        <v>37</v>
      </c>
      <c r="P137" s="167">
        <f t="shared" si="6"/>
        <v>0</v>
      </c>
      <c r="Q137" s="167">
        <v>0</v>
      </c>
      <c r="R137" s="167">
        <f t="shared" si="7"/>
        <v>0</v>
      </c>
      <c r="S137" s="167">
        <v>0</v>
      </c>
      <c r="T137" s="168">
        <f t="shared" si="8"/>
        <v>0</v>
      </c>
      <c r="AR137" s="169" t="s">
        <v>270</v>
      </c>
      <c r="AT137" s="169" t="s">
        <v>275</v>
      </c>
      <c r="AU137" s="169" t="s">
        <v>78</v>
      </c>
      <c r="AY137" s="13" t="s">
        <v>239</v>
      </c>
      <c r="BE137" s="97">
        <f t="shared" si="9"/>
        <v>0</v>
      </c>
      <c r="BF137" s="97">
        <f t="shared" si="10"/>
        <v>0</v>
      </c>
      <c r="BG137" s="97">
        <f t="shared" si="11"/>
        <v>0</v>
      </c>
      <c r="BH137" s="97">
        <f t="shared" si="12"/>
        <v>0</v>
      </c>
      <c r="BI137" s="97">
        <f t="shared" si="13"/>
        <v>0</v>
      </c>
      <c r="BJ137" s="13" t="s">
        <v>83</v>
      </c>
      <c r="BK137" s="97">
        <f t="shared" si="14"/>
        <v>0</v>
      </c>
      <c r="BL137" s="13" t="s">
        <v>245</v>
      </c>
      <c r="BM137" s="169" t="s">
        <v>270</v>
      </c>
    </row>
    <row r="138" spans="2:65" s="1" customFormat="1" ht="24.2" customHeight="1" x14ac:dyDescent="0.2">
      <c r="B138" s="131"/>
      <c r="C138" s="170" t="s">
        <v>258</v>
      </c>
      <c r="D138" s="170" t="s">
        <v>275</v>
      </c>
      <c r="E138" s="171" t="s">
        <v>2855</v>
      </c>
      <c r="F138" s="172" t="s">
        <v>3276</v>
      </c>
      <c r="G138" s="173" t="s">
        <v>353</v>
      </c>
      <c r="H138" s="174">
        <v>1</v>
      </c>
      <c r="I138" s="175"/>
      <c r="J138" s="176">
        <f t="shared" si="5"/>
        <v>0</v>
      </c>
      <c r="K138" s="177"/>
      <c r="L138" s="178"/>
      <c r="M138" s="179" t="s">
        <v>1</v>
      </c>
      <c r="N138" s="180" t="s">
        <v>37</v>
      </c>
      <c r="P138" s="167">
        <f t="shared" si="6"/>
        <v>0</v>
      </c>
      <c r="Q138" s="167">
        <v>0</v>
      </c>
      <c r="R138" s="167">
        <f t="shared" si="7"/>
        <v>0</v>
      </c>
      <c r="S138" s="167">
        <v>0</v>
      </c>
      <c r="T138" s="168">
        <f t="shared" si="8"/>
        <v>0</v>
      </c>
      <c r="AR138" s="169" t="s">
        <v>270</v>
      </c>
      <c r="AT138" s="169" t="s">
        <v>275</v>
      </c>
      <c r="AU138" s="169" t="s">
        <v>78</v>
      </c>
      <c r="AY138" s="13" t="s">
        <v>239</v>
      </c>
      <c r="BE138" s="97">
        <f t="shared" si="9"/>
        <v>0</v>
      </c>
      <c r="BF138" s="97">
        <f t="shared" si="10"/>
        <v>0</v>
      </c>
      <c r="BG138" s="97">
        <f t="shared" si="11"/>
        <v>0</v>
      </c>
      <c r="BH138" s="97">
        <f t="shared" si="12"/>
        <v>0</v>
      </c>
      <c r="BI138" s="97">
        <f t="shared" si="13"/>
        <v>0</v>
      </c>
      <c r="BJ138" s="13" t="s">
        <v>83</v>
      </c>
      <c r="BK138" s="97">
        <f t="shared" si="14"/>
        <v>0</v>
      </c>
      <c r="BL138" s="13" t="s">
        <v>245</v>
      </c>
      <c r="BM138" s="169" t="s">
        <v>280</v>
      </c>
    </row>
    <row r="139" spans="2:65" s="1" customFormat="1" ht="16.5" customHeight="1" x14ac:dyDescent="0.2">
      <c r="B139" s="131"/>
      <c r="C139" s="158" t="s">
        <v>262</v>
      </c>
      <c r="D139" s="158" t="s">
        <v>241</v>
      </c>
      <c r="E139" s="159" t="s">
        <v>3277</v>
      </c>
      <c r="F139" s="160" t="s">
        <v>3278</v>
      </c>
      <c r="G139" s="161" t="s">
        <v>353</v>
      </c>
      <c r="H139" s="162">
        <v>1</v>
      </c>
      <c r="I139" s="163"/>
      <c r="J139" s="164">
        <f t="shared" si="5"/>
        <v>0</v>
      </c>
      <c r="K139" s="165"/>
      <c r="L139" s="30"/>
      <c r="M139" s="166" t="s">
        <v>1</v>
      </c>
      <c r="N139" s="130" t="s">
        <v>37</v>
      </c>
      <c r="P139" s="167">
        <f t="shared" si="6"/>
        <v>0</v>
      </c>
      <c r="Q139" s="167">
        <v>0</v>
      </c>
      <c r="R139" s="167">
        <f t="shared" si="7"/>
        <v>0</v>
      </c>
      <c r="S139" s="167">
        <v>0</v>
      </c>
      <c r="T139" s="168">
        <f t="shared" si="8"/>
        <v>0</v>
      </c>
      <c r="AR139" s="169" t="s">
        <v>245</v>
      </c>
      <c r="AT139" s="169" t="s">
        <v>241</v>
      </c>
      <c r="AU139" s="169" t="s">
        <v>78</v>
      </c>
      <c r="AY139" s="13" t="s">
        <v>239</v>
      </c>
      <c r="BE139" s="97">
        <f t="shared" si="9"/>
        <v>0</v>
      </c>
      <c r="BF139" s="97">
        <f t="shared" si="10"/>
        <v>0</v>
      </c>
      <c r="BG139" s="97">
        <f t="shared" si="11"/>
        <v>0</v>
      </c>
      <c r="BH139" s="97">
        <f t="shared" si="12"/>
        <v>0</v>
      </c>
      <c r="BI139" s="97">
        <f t="shared" si="13"/>
        <v>0</v>
      </c>
      <c r="BJ139" s="13" t="s">
        <v>83</v>
      </c>
      <c r="BK139" s="97">
        <f t="shared" si="14"/>
        <v>0</v>
      </c>
      <c r="BL139" s="13" t="s">
        <v>245</v>
      </c>
      <c r="BM139" s="169" t="s">
        <v>289</v>
      </c>
    </row>
    <row r="140" spans="2:65" s="1" customFormat="1" ht="24.2" customHeight="1" x14ac:dyDescent="0.2">
      <c r="B140" s="131"/>
      <c r="C140" s="170" t="s">
        <v>266</v>
      </c>
      <c r="D140" s="170" t="s">
        <v>275</v>
      </c>
      <c r="E140" s="171" t="s">
        <v>2873</v>
      </c>
      <c r="F140" s="172" t="s">
        <v>3279</v>
      </c>
      <c r="G140" s="173" t="s">
        <v>353</v>
      </c>
      <c r="H140" s="174">
        <v>1</v>
      </c>
      <c r="I140" s="175"/>
      <c r="J140" s="176">
        <f t="shared" si="5"/>
        <v>0</v>
      </c>
      <c r="K140" s="177"/>
      <c r="L140" s="178"/>
      <c r="M140" s="179" t="s">
        <v>1</v>
      </c>
      <c r="N140" s="180" t="s">
        <v>37</v>
      </c>
      <c r="P140" s="167">
        <f t="shared" si="6"/>
        <v>0</v>
      </c>
      <c r="Q140" s="167">
        <v>0</v>
      </c>
      <c r="R140" s="167">
        <f t="shared" si="7"/>
        <v>0</v>
      </c>
      <c r="S140" s="167">
        <v>0</v>
      </c>
      <c r="T140" s="168">
        <f t="shared" si="8"/>
        <v>0</v>
      </c>
      <c r="AR140" s="169" t="s">
        <v>270</v>
      </c>
      <c r="AT140" s="169" t="s">
        <v>275</v>
      </c>
      <c r="AU140" s="169" t="s">
        <v>78</v>
      </c>
      <c r="AY140" s="13" t="s">
        <v>239</v>
      </c>
      <c r="BE140" s="97">
        <f t="shared" si="9"/>
        <v>0</v>
      </c>
      <c r="BF140" s="97">
        <f t="shared" si="10"/>
        <v>0</v>
      </c>
      <c r="BG140" s="97">
        <f t="shared" si="11"/>
        <v>0</v>
      </c>
      <c r="BH140" s="97">
        <f t="shared" si="12"/>
        <v>0</v>
      </c>
      <c r="BI140" s="97">
        <f t="shared" si="13"/>
        <v>0</v>
      </c>
      <c r="BJ140" s="13" t="s">
        <v>83</v>
      </c>
      <c r="BK140" s="97">
        <f t="shared" si="14"/>
        <v>0</v>
      </c>
      <c r="BL140" s="13" t="s">
        <v>245</v>
      </c>
      <c r="BM140" s="169" t="s">
        <v>297</v>
      </c>
    </row>
    <row r="141" spans="2:65" s="1" customFormat="1" ht="16.5" customHeight="1" x14ac:dyDescent="0.2">
      <c r="B141" s="131"/>
      <c r="C141" s="158" t="s">
        <v>270</v>
      </c>
      <c r="D141" s="158" t="s">
        <v>241</v>
      </c>
      <c r="E141" s="159" t="s">
        <v>3280</v>
      </c>
      <c r="F141" s="160" t="s">
        <v>3281</v>
      </c>
      <c r="G141" s="161" t="s">
        <v>353</v>
      </c>
      <c r="H141" s="162">
        <v>1</v>
      </c>
      <c r="I141" s="163"/>
      <c r="J141" s="164">
        <f t="shared" si="5"/>
        <v>0</v>
      </c>
      <c r="K141" s="165"/>
      <c r="L141" s="30"/>
      <c r="M141" s="166" t="s">
        <v>1</v>
      </c>
      <c r="N141" s="130" t="s">
        <v>37</v>
      </c>
      <c r="P141" s="167">
        <f t="shared" si="6"/>
        <v>0</v>
      </c>
      <c r="Q141" s="167">
        <v>0</v>
      </c>
      <c r="R141" s="167">
        <f t="shared" si="7"/>
        <v>0</v>
      </c>
      <c r="S141" s="167">
        <v>0</v>
      </c>
      <c r="T141" s="168">
        <f t="shared" si="8"/>
        <v>0</v>
      </c>
      <c r="AR141" s="169" t="s">
        <v>245</v>
      </c>
      <c r="AT141" s="169" t="s">
        <v>241</v>
      </c>
      <c r="AU141" s="169" t="s">
        <v>78</v>
      </c>
      <c r="AY141" s="13" t="s">
        <v>239</v>
      </c>
      <c r="BE141" s="97">
        <f t="shared" si="9"/>
        <v>0</v>
      </c>
      <c r="BF141" s="97">
        <f t="shared" si="10"/>
        <v>0</v>
      </c>
      <c r="BG141" s="97">
        <f t="shared" si="11"/>
        <v>0</v>
      </c>
      <c r="BH141" s="97">
        <f t="shared" si="12"/>
        <v>0</v>
      </c>
      <c r="BI141" s="97">
        <f t="shared" si="13"/>
        <v>0</v>
      </c>
      <c r="BJ141" s="13" t="s">
        <v>83</v>
      </c>
      <c r="BK141" s="97">
        <f t="shared" si="14"/>
        <v>0</v>
      </c>
      <c r="BL141" s="13" t="s">
        <v>245</v>
      </c>
      <c r="BM141" s="169" t="s">
        <v>305</v>
      </c>
    </row>
    <row r="142" spans="2:65" s="1" customFormat="1" ht="21.75" customHeight="1" x14ac:dyDescent="0.2">
      <c r="B142" s="131"/>
      <c r="C142" s="170" t="s">
        <v>274</v>
      </c>
      <c r="D142" s="170" t="s">
        <v>275</v>
      </c>
      <c r="E142" s="171" t="s">
        <v>2875</v>
      </c>
      <c r="F142" s="172" t="s">
        <v>3282</v>
      </c>
      <c r="G142" s="173" t="s">
        <v>353</v>
      </c>
      <c r="H142" s="174">
        <v>1</v>
      </c>
      <c r="I142" s="175"/>
      <c r="J142" s="176">
        <f t="shared" si="5"/>
        <v>0</v>
      </c>
      <c r="K142" s="177"/>
      <c r="L142" s="178"/>
      <c r="M142" s="179" t="s">
        <v>1</v>
      </c>
      <c r="N142" s="180" t="s">
        <v>37</v>
      </c>
      <c r="P142" s="167">
        <f t="shared" si="6"/>
        <v>0</v>
      </c>
      <c r="Q142" s="167">
        <v>0</v>
      </c>
      <c r="R142" s="167">
        <f t="shared" si="7"/>
        <v>0</v>
      </c>
      <c r="S142" s="167">
        <v>0</v>
      </c>
      <c r="T142" s="168">
        <f t="shared" si="8"/>
        <v>0</v>
      </c>
      <c r="AR142" s="169" t="s">
        <v>270</v>
      </c>
      <c r="AT142" s="169" t="s">
        <v>275</v>
      </c>
      <c r="AU142" s="169" t="s">
        <v>78</v>
      </c>
      <c r="AY142" s="13" t="s">
        <v>239</v>
      </c>
      <c r="BE142" s="97">
        <f t="shared" si="9"/>
        <v>0</v>
      </c>
      <c r="BF142" s="97">
        <f t="shared" si="10"/>
        <v>0</v>
      </c>
      <c r="BG142" s="97">
        <f t="shared" si="11"/>
        <v>0</v>
      </c>
      <c r="BH142" s="97">
        <f t="shared" si="12"/>
        <v>0</v>
      </c>
      <c r="BI142" s="97">
        <f t="shared" si="13"/>
        <v>0</v>
      </c>
      <c r="BJ142" s="13" t="s">
        <v>83</v>
      </c>
      <c r="BK142" s="97">
        <f t="shared" si="14"/>
        <v>0</v>
      </c>
      <c r="BL142" s="13" t="s">
        <v>245</v>
      </c>
      <c r="BM142" s="169" t="s">
        <v>313</v>
      </c>
    </row>
    <row r="143" spans="2:65" s="1" customFormat="1" ht="16.5" customHeight="1" x14ac:dyDescent="0.2">
      <c r="B143" s="131"/>
      <c r="C143" s="158" t="s">
        <v>280</v>
      </c>
      <c r="D143" s="158" t="s">
        <v>241</v>
      </c>
      <c r="E143" s="159" t="s">
        <v>3283</v>
      </c>
      <c r="F143" s="160" t="s">
        <v>3284</v>
      </c>
      <c r="G143" s="161" t="s">
        <v>331</v>
      </c>
      <c r="H143" s="162">
        <v>9</v>
      </c>
      <c r="I143" s="163"/>
      <c r="J143" s="164">
        <f t="shared" si="5"/>
        <v>0</v>
      </c>
      <c r="K143" s="165"/>
      <c r="L143" s="30"/>
      <c r="M143" s="166" t="s">
        <v>1</v>
      </c>
      <c r="N143" s="130" t="s">
        <v>37</v>
      </c>
      <c r="P143" s="167">
        <f t="shared" si="6"/>
        <v>0</v>
      </c>
      <c r="Q143" s="167">
        <v>0</v>
      </c>
      <c r="R143" s="167">
        <f t="shared" si="7"/>
        <v>0</v>
      </c>
      <c r="S143" s="167">
        <v>0</v>
      </c>
      <c r="T143" s="168">
        <f t="shared" si="8"/>
        <v>0</v>
      </c>
      <c r="AR143" s="169" t="s">
        <v>245</v>
      </c>
      <c r="AT143" s="169" t="s">
        <v>241</v>
      </c>
      <c r="AU143" s="169" t="s">
        <v>78</v>
      </c>
      <c r="AY143" s="13" t="s">
        <v>239</v>
      </c>
      <c r="BE143" s="97">
        <f t="shared" si="9"/>
        <v>0</v>
      </c>
      <c r="BF143" s="97">
        <f t="shared" si="10"/>
        <v>0</v>
      </c>
      <c r="BG143" s="97">
        <f t="shared" si="11"/>
        <v>0</v>
      </c>
      <c r="BH143" s="97">
        <f t="shared" si="12"/>
        <v>0</v>
      </c>
      <c r="BI143" s="97">
        <f t="shared" si="13"/>
        <v>0</v>
      </c>
      <c r="BJ143" s="13" t="s">
        <v>83</v>
      </c>
      <c r="BK143" s="97">
        <f t="shared" si="14"/>
        <v>0</v>
      </c>
      <c r="BL143" s="13" t="s">
        <v>245</v>
      </c>
      <c r="BM143" s="169" t="s">
        <v>7</v>
      </c>
    </row>
    <row r="144" spans="2:65" s="1" customFormat="1" ht="24.2" customHeight="1" x14ac:dyDescent="0.2">
      <c r="B144" s="131"/>
      <c r="C144" s="158" t="s">
        <v>285</v>
      </c>
      <c r="D144" s="158" t="s">
        <v>241</v>
      </c>
      <c r="E144" s="159" t="s">
        <v>3285</v>
      </c>
      <c r="F144" s="160" t="s">
        <v>3286</v>
      </c>
      <c r="G144" s="161" t="s">
        <v>331</v>
      </c>
      <c r="H144" s="162">
        <v>9</v>
      </c>
      <c r="I144" s="163"/>
      <c r="J144" s="164">
        <f t="shared" si="5"/>
        <v>0</v>
      </c>
      <c r="K144" s="165"/>
      <c r="L144" s="30"/>
      <c r="M144" s="166" t="s">
        <v>1</v>
      </c>
      <c r="N144" s="130" t="s">
        <v>37</v>
      </c>
      <c r="P144" s="167">
        <f t="shared" si="6"/>
        <v>0</v>
      </c>
      <c r="Q144" s="167">
        <v>0</v>
      </c>
      <c r="R144" s="167">
        <f t="shared" si="7"/>
        <v>0</v>
      </c>
      <c r="S144" s="167">
        <v>0</v>
      </c>
      <c r="T144" s="168">
        <f t="shared" si="8"/>
        <v>0</v>
      </c>
      <c r="AR144" s="169" t="s">
        <v>245</v>
      </c>
      <c r="AT144" s="169" t="s">
        <v>241</v>
      </c>
      <c r="AU144" s="169" t="s">
        <v>78</v>
      </c>
      <c r="AY144" s="13" t="s">
        <v>239</v>
      </c>
      <c r="BE144" s="97">
        <f t="shared" si="9"/>
        <v>0</v>
      </c>
      <c r="BF144" s="97">
        <f t="shared" si="10"/>
        <v>0</v>
      </c>
      <c r="BG144" s="97">
        <f t="shared" si="11"/>
        <v>0</v>
      </c>
      <c r="BH144" s="97">
        <f t="shared" si="12"/>
        <v>0</v>
      </c>
      <c r="BI144" s="97">
        <f t="shared" si="13"/>
        <v>0</v>
      </c>
      <c r="BJ144" s="13" t="s">
        <v>83</v>
      </c>
      <c r="BK144" s="97">
        <f t="shared" si="14"/>
        <v>0</v>
      </c>
      <c r="BL144" s="13" t="s">
        <v>245</v>
      </c>
      <c r="BM144" s="169" t="s">
        <v>328</v>
      </c>
    </row>
    <row r="145" spans="2:65" s="1" customFormat="1" ht="16.5" customHeight="1" x14ac:dyDescent="0.2">
      <c r="B145" s="131"/>
      <c r="C145" s="158" t="s">
        <v>289</v>
      </c>
      <c r="D145" s="158" t="s">
        <v>241</v>
      </c>
      <c r="E145" s="159" t="s">
        <v>2845</v>
      </c>
      <c r="F145" s="160" t="s">
        <v>3287</v>
      </c>
      <c r="G145" s="161" t="s">
        <v>331</v>
      </c>
      <c r="H145" s="162">
        <v>9</v>
      </c>
      <c r="I145" s="163"/>
      <c r="J145" s="164">
        <f t="shared" si="5"/>
        <v>0</v>
      </c>
      <c r="K145" s="165"/>
      <c r="L145" s="30"/>
      <c r="M145" s="166" t="s">
        <v>1</v>
      </c>
      <c r="N145" s="130" t="s">
        <v>37</v>
      </c>
      <c r="P145" s="167">
        <f t="shared" si="6"/>
        <v>0</v>
      </c>
      <c r="Q145" s="167">
        <v>0</v>
      </c>
      <c r="R145" s="167">
        <f t="shared" si="7"/>
        <v>0</v>
      </c>
      <c r="S145" s="167">
        <v>0</v>
      </c>
      <c r="T145" s="168">
        <f t="shared" si="8"/>
        <v>0</v>
      </c>
      <c r="AR145" s="169" t="s">
        <v>245</v>
      </c>
      <c r="AT145" s="169" t="s">
        <v>241</v>
      </c>
      <c r="AU145" s="169" t="s">
        <v>78</v>
      </c>
      <c r="AY145" s="13" t="s">
        <v>239</v>
      </c>
      <c r="BE145" s="97">
        <f t="shared" si="9"/>
        <v>0</v>
      </c>
      <c r="BF145" s="97">
        <f t="shared" si="10"/>
        <v>0</v>
      </c>
      <c r="BG145" s="97">
        <f t="shared" si="11"/>
        <v>0</v>
      </c>
      <c r="BH145" s="97">
        <f t="shared" si="12"/>
        <v>0</v>
      </c>
      <c r="BI145" s="97">
        <f t="shared" si="13"/>
        <v>0</v>
      </c>
      <c r="BJ145" s="13" t="s">
        <v>83</v>
      </c>
      <c r="BK145" s="97">
        <f t="shared" si="14"/>
        <v>0</v>
      </c>
      <c r="BL145" s="13" t="s">
        <v>245</v>
      </c>
      <c r="BM145" s="169" t="s">
        <v>338</v>
      </c>
    </row>
    <row r="146" spans="2:65" s="11" customFormat="1" ht="25.9" customHeight="1" x14ac:dyDescent="0.2">
      <c r="B146" s="146"/>
      <c r="D146" s="147" t="s">
        <v>70</v>
      </c>
      <c r="E146" s="148" t="s">
        <v>3288</v>
      </c>
      <c r="F146" s="148" t="s">
        <v>3045</v>
      </c>
      <c r="I146" s="149"/>
      <c r="J146" s="150">
        <f>BK146</f>
        <v>0</v>
      </c>
      <c r="L146" s="146"/>
      <c r="M146" s="151"/>
      <c r="P146" s="152">
        <f>P147</f>
        <v>0</v>
      </c>
      <c r="R146" s="152">
        <f>R147</f>
        <v>0</v>
      </c>
      <c r="T146" s="153">
        <f>T147</f>
        <v>0</v>
      </c>
      <c r="AR146" s="147" t="s">
        <v>78</v>
      </c>
      <c r="AT146" s="154" t="s">
        <v>70</v>
      </c>
      <c r="AU146" s="154" t="s">
        <v>71</v>
      </c>
      <c r="AY146" s="147" t="s">
        <v>239</v>
      </c>
      <c r="BK146" s="155">
        <f>BK147</f>
        <v>0</v>
      </c>
    </row>
    <row r="147" spans="2:65" s="1" customFormat="1" ht="21.75" customHeight="1" x14ac:dyDescent="0.2">
      <c r="B147" s="131"/>
      <c r="C147" s="158" t="s">
        <v>293</v>
      </c>
      <c r="D147" s="158" t="s">
        <v>241</v>
      </c>
      <c r="E147" s="159" t="s">
        <v>3046</v>
      </c>
      <c r="F147" s="160" t="s">
        <v>3047</v>
      </c>
      <c r="G147" s="161" t="s">
        <v>278</v>
      </c>
      <c r="H147" s="162">
        <v>8.5999999999999993E-2</v>
      </c>
      <c r="I147" s="163"/>
      <c r="J147" s="164">
        <f>ROUND(I147*H147,2)</f>
        <v>0</v>
      </c>
      <c r="K147" s="165"/>
      <c r="L147" s="30"/>
      <c r="M147" s="182" t="s">
        <v>1</v>
      </c>
      <c r="N147" s="183" t="s">
        <v>37</v>
      </c>
      <c r="O147" s="184"/>
      <c r="P147" s="185">
        <f>O147*H147</f>
        <v>0</v>
      </c>
      <c r="Q147" s="185">
        <v>0</v>
      </c>
      <c r="R147" s="185">
        <f>Q147*H147</f>
        <v>0</v>
      </c>
      <c r="S147" s="185">
        <v>0</v>
      </c>
      <c r="T147" s="186">
        <f>S147*H147</f>
        <v>0</v>
      </c>
      <c r="AR147" s="169" t="s">
        <v>245</v>
      </c>
      <c r="AT147" s="169" t="s">
        <v>241</v>
      </c>
      <c r="AU147" s="169" t="s">
        <v>78</v>
      </c>
      <c r="AY147" s="13" t="s">
        <v>239</v>
      </c>
      <c r="BE147" s="97">
        <f>IF(N147="základná",J147,0)</f>
        <v>0</v>
      </c>
      <c r="BF147" s="97">
        <f>IF(N147="znížená",J147,0)</f>
        <v>0</v>
      </c>
      <c r="BG147" s="97">
        <f>IF(N147="zákl. prenesená",J147,0)</f>
        <v>0</v>
      </c>
      <c r="BH147" s="97">
        <f>IF(N147="zníž. prenesená",J147,0)</f>
        <v>0</v>
      </c>
      <c r="BI147" s="97">
        <f>IF(N147="nulová",J147,0)</f>
        <v>0</v>
      </c>
      <c r="BJ147" s="13" t="s">
        <v>83</v>
      </c>
      <c r="BK147" s="97">
        <f>ROUND(I147*H147,2)</f>
        <v>0</v>
      </c>
      <c r="BL147" s="13" t="s">
        <v>245</v>
      </c>
      <c r="BM147" s="169" t="s">
        <v>346</v>
      </c>
    </row>
    <row r="148" spans="2:65" s="1" customFormat="1" ht="6.95" customHeight="1" x14ac:dyDescent="0.2">
      <c r="B148" s="45"/>
      <c r="C148" s="46"/>
      <c r="D148" s="46"/>
      <c r="E148" s="46"/>
      <c r="F148" s="46"/>
      <c r="G148" s="46"/>
      <c r="H148" s="46"/>
      <c r="I148" s="46"/>
      <c r="J148" s="46"/>
      <c r="K148" s="46"/>
      <c r="L148" s="30"/>
    </row>
  </sheetData>
  <autoFilter ref="C131:K147" xr:uid="{00000000-0009-0000-0000-00001B000000}"/>
  <mergeCells count="17">
    <mergeCell ref="L2:V2"/>
    <mergeCell ref="D106:F106"/>
    <mergeCell ref="D107:F107"/>
    <mergeCell ref="D108:F108"/>
    <mergeCell ref="E120:H120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  <mergeCell ref="E29:H29"/>
    <mergeCell ref="E124:H124"/>
    <mergeCell ref="E122:H1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2:BM262"/>
  <sheetViews>
    <sheetView showGridLines="0" topLeftCell="A240" workbookViewId="0">
      <selection activeCell="F249" sqref="F249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3" t="s">
        <v>138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4587</v>
      </c>
      <c r="L4" s="16"/>
      <c r="M4" s="103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14</v>
      </c>
      <c r="L6" s="16"/>
    </row>
    <row r="7" spans="2:46" ht="16.5" customHeight="1" x14ac:dyDescent="0.2">
      <c r="B7" s="16"/>
      <c r="E7" s="259" t="str">
        <f>'Rekapitulácia stavby'!K6</f>
        <v>KFA - Košická futbalová aréna II. a III. etapa</v>
      </c>
      <c r="F7" s="261"/>
      <c r="G7" s="261"/>
      <c r="H7" s="261"/>
      <c r="L7" s="16"/>
    </row>
    <row r="8" spans="2:46" ht="12" customHeight="1" x14ac:dyDescent="0.2">
      <c r="B8" s="16"/>
      <c r="D8" s="23" t="s">
        <v>180</v>
      </c>
      <c r="L8" s="16"/>
    </row>
    <row r="9" spans="2:46" s="1" customFormat="1" ht="16.5" customHeight="1" x14ac:dyDescent="0.2">
      <c r="B9" s="30"/>
      <c r="E9" s="259" t="s">
        <v>181</v>
      </c>
      <c r="F9" s="257"/>
      <c r="G9" s="257"/>
      <c r="H9" s="257"/>
      <c r="L9" s="30"/>
    </row>
    <row r="10" spans="2:46" s="1" customFormat="1" ht="12" customHeight="1" x14ac:dyDescent="0.2">
      <c r="B10" s="30"/>
      <c r="D10" s="23" t="s">
        <v>182</v>
      </c>
      <c r="L10" s="30"/>
    </row>
    <row r="11" spans="2:46" s="1" customFormat="1" ht="16.5" customHeight="1" x14ac:dyDescent="0.2">
      <c r="B11" s="30"/>
      <c r="E11" s="226" t="s">
        <v>3289</v>
      </c>
      <c r="F11" s="257"/>
      <c r="G11" s="257"/>
      <c r="H11" s="257"/>
      <c r="L11" s="30"/>
    </row>
    <row r="12" spans="2:46" s="1" customFormat="1" x14ac:dyDescent="0.2">
      <c r="B12" s="30"/>
      <c r="L12" s="30"/>
    </row>
    <row r="13" spans="2:46" s="1" customFormat="1" ht="12" customHeight="1" x14ac:dyDescent="0.2">
      <c r="B13" s="30"/>
      <c r="D13" s="23" t="s">
        <v>15</v>
      </c>
      <c r="F13" s="21" t="s">
        <v>1</v>
      </c>
      <c r="I13" s="23" t="s">
        <v>16</v>
      </c>
      <c r="J13" s="21" t="s">
        <v>1</v>
      </c>
      <c r="L13" s="30"/>
    </row>
    <row r="14" spans="2:46" s="1" customFormat="1" ht="12" customHeight="1" x14ac:dyDescent="0.2">
      <c r="B14" s="30"/>
      <c r="D14" s="23" t="s">
        <v>17</v>
      </c>
      <c r="F14" s="21" t="s">
        <v>18</v>
      </c>
      <c r="I14" s="23" t="s">
        <v>19</v>
      </c>
      <c r="J14" s="53" t="str">
        <f>'Rekapitulácia stavby'!AN8</f>
        <v>4.10.2022 - REV05</v>
      </c>
      <c r="L14" s="30"/>
    </row>
    <row r="15" spans="2:46" s="1" customFormat="1" ht="10.9" customHeight="1" x14ac:dyDescent="0.2">
      <c r="B15" s="30"/>
      <c r="L15" s="30"/>
    </row>
    <row r="16" spans="2:46" s="1" customFormat="1" ht="12" customHeight="1" x14ac:dyDescent="0.2">
      <c r="B16" s="30"/>
      <c r="D16" s="23" t="s">
        <v>20</v>
      </c>
      <c r="I16" s="23" t="s">
        <v>21</v>
      </c>
      <c r="J16" s="21" t="str">
        <f>IF('Rekapitulácia stavby'!AN10="","",'Rekapitulácia stavby'!AN10)</f>
        <v/>
      </c>
      <c r="L16" s="30"/>
    </row>
    <row r="17" spans="2:12" s="1" customFormat="1" ht="18" customHeight="1" x14ac:dyDescent="0.2">
      <c r="B17" s="30"/>
      <c r="E17" s="21" t="str">
        <f>IF('Rekapitulácia stavby'!E11="","",'Rekapitulácia stavby'!E11)</f>
        <v xml:space="preserve"> </v>
      </c>
      <c r="I17" s="23" t="s">
        <v>22</v>
      </c>
      <c r="J17" s="21" t="str">
        <f>IF('Rekapitulácia stavby'!AN11="","",'Rekapitulácia stavby'!AN11)</f>
        <v/>
      </c>
      <c r="L17" s="30"/>
    </row>
    <row r="18" spans="2:12" s="1" customFormat="1" ht="6.95" customHeight="1" x14ac:dyDescent="0.2">
      <c r="B18" s="30"/>
      <c r="L18" s="30"/>
    </row>
    <row r="19" spans="2:12" s="1" customFormat="1" ht="12" customHeight="1" x14ac:dyDescent="0.2">
      <c r="B19" s="30"/>
      <c r="D19" s="23" t="s">
        <v>23</v>
      </c>
      <c r="I19" s="23" t="s">
        <v>21</v>
      </c>
      <c r="J19" s="24" t="str">
        <f>'Rekapitulácia stavby'!AN13</f>
        <v>Vyplň údaj</v>
      </c>
      <c r="L19" s="30"/>
    </row>
    <row r="20" spans="2:12" s="1" customFormat="1" ht="18" customHeight="1" x14ac:dyDescent="0.2">
      <c r="B20" s="30"/>
      <c r="E20" s="258" t="str">
        <f>'Rekapitulácia stavby'!E14</f>
        <v>Vyplň údaj</v>
      </c>
      <c r="F20" s="248"/>
      <c r="G20" s="248"/>
      <c r="H20" s="248"/>
      <c r="I20" s="23" t="s">
        <v>22</v>
      </c>
      <c r="J20" s="24" t="str">
        <f>'Rekapitulácia stavby'!AN14</f>
        <v>Vyplň údaj</v>
      </c>
      <c r="L20" s="30"/>
    </row>
    <row r="21" spans="2:12" s="1" customFormat="1" ht="6.95" customHeight="1" x14ac:dyDescent="0.2">
      <c r="B21" s="30"/>
      <c r="L21" s="30"/>
    </row>
    <row r="22" spans="2:12" s="1" customFormat="1" ht="12" customHeight="1" x14ac:dyDescent="0.2">
      <c r="B22" s="30"/>
      <c r="D22" s="23" t="s">
        <v>25</v>
      </c>
      <c r="I22" s="23" t="s">
        <v>21</v>
      </c>
      <c r="J22" s="21" t="str">
        <f>IF('Rekapitulácia stavby'!AN16="","",'Rekapitulácia stavby'!AN16)</f>
        <v/>
      </c>
      <c r="L22" s="30"/>
    </row>
    <row r="23" spans="2:12" s="1" customFormat="1" ht="18" customHeight="1" x14ac:dyDescent="0.2">
      <c r="B23" s="30"/>
      <c r="E23" s="21" t="str">
        <f>IF('Rekapitulácia stavby'!E17="","",'Rekapitulácia stavby'!E17)</f>
        <v>HESCON,s.r.o.</v>
      </c>
      <c r="I23" s="23" t="s">
        <v>22</v>
      </c>
      <c r="J23" s="21" t="str">
        <f>IF('Rekapitulácia stavby'!AN17="","",'Rekapitulácia stavby'!AN17)</f>
        <v/>
      </c>
      <c r="L23" s="30"/>
    </row>
    <row r="24" spans="2:12" s="1" customFormat="1" ht="6.95" customHeight="1" x14ac:dyDescent="0.2">
      <c r="B24" s="30"/>
      <c r="L24" s="30"/>
    </row>
    <row r="25" spans="2:12" s="1" customFormat="1" ht="12" customHeight="1" x14ac:dyDescent="0.2">
      <c r="B25" s="30"/>
      <c r="D25" s="23" t="s">
        <v>27</v>
      </c>
      <c r="I25" s="23" t="s">
        <v>21</v>
      </c>
      <c r="J25" s="21" t="str">
        <f>IF('Rekapitulácia stavby'!AN19="","",'Rekapitulácia stavby'!AN19)</f>
        <v/>
      </c>
      <c r="L25" s="30"/>
    </row>
    <row r="26" spans="2:12" s="1" customFormat="1" ht="18" customHeight="1" x14ac:dyDescent="0.2">
      <c r="B26" s="30"/>
      <c r="E26" s="21" t="str">
        <f>IF('Rekapitulácia stavby'!E20="","",'Rekapitulácia stavby'!E20)</f>
        <v xml:space="preserve"> </v>
      </c>
      <c r="I26" s="23" t="s">
        <v>22</v>
      </c>
      <c r="J26" s="21" t="str">
        <f>IF('Rekapitulácia stavby'!AN20="","",'Rekapitulácia stavby'!AN20)</f>
        <v/>
      </c>
      <c r="L26" s="30"/>
    </row>
    <row r="27" spans="2:12" s="1" customFormat="1" ht="6.95" customHeight="1" x14ac:dyDescent="0.2">
      <c r="B27" s="30"/>
      <c r="L27" s="30"/>
    </row>
    <row r="28" spans="2:12" s="1" customFormat="1" ht="12" customHeight="1" x14ac:dyDescent="0.2">
      <c r="B28" s="30"/>
      <c r="D28" s="23" t="s">
        <v>28</v>
      </c>
      <c r="L28" s="30"/>
    </row>
    <row r="29" spans="2:12" s="7" customFormat="1" ht="16.5" customHeight="1" x14ac:dyDescent="0.2">
      <c r="B29" s="104"/>
      <c r="E29" s="251" t="s">
        <v>1</v>
      </c>
      <c r="F29" s="251"/>
      <c r="G29" s="251"/>
      <c r="H29" s="251"/>
      <c r="L29" s="104"/>
    </row>
    <row r="30" spans="2:12" s="1" customFormat="1" ht="6.95" customHeight="1" x14ac:dyDescent="0.2">
      <c r="B30" s="30"/>
      <c r="L30" s="30"/>
    </row>
    <row r="31" spans="2:12" s="1" customFormat="1" ht="6.95" customHeight="1" x14ac:dyDescent="0.2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5" customHeight="1" x14ac:dyDescent="0.2">
      <c r="B32" s="30"/>
      <c r="D32" s="21" t="s">
        <v>187</v>
      </c>
      <c r="J32" s="29">
        <f>J98</f>
        <v>0</v>
      </c>
      <c r="L32" s="30"/>
    </row>
    <row r="33" spans="2:12" s="1" customFormat="1" ht="14.45" customHeight="1" x14ac:dyDescent="0.2">
      <c r="B33" s="30"/>
      <c r="D33" s="28" t="s">
        <v>174</v>
      </c>
      <c r="J33" s="29">
        <f>J131</f>
        <v>0</v>
      </c>
      <c r="L33" s="30"/>
    </row>
    <row r="34" spans="2:12" s="1" customFormat="1" ht="25.35" customHeight="1" x14ac:dyDescent="0.2">
      <c r="B34" s="30"/>
      <c r="D34" s="105" t="s">
        <v>31</v>
      </c>
      <c r="J34" s="66">
        <f>ROUND(J32 + J33, 2)</f>
        <v>0</v>
      </c>
      <c r="L34" s="30"/>
    </row>
    <row r="35" spans="2:12" s="1" customFormat="1" ht="6.95" customHeight="1" x14ac:dyDescent="0.2">
      <c r="B35" s="30"/>
      <c r="D35" s="54"/>
      <c r="E35" s="54"/>
      <c r="F35" s="54"/>
      <c r="G35" s="54"/>
      <c r="H35" s="54"/>
      <c r="I35" s="54"/>
      <c r="J35" s="54"/>
      <c r="K35" s="54"/>
      <c r="L35" s="30"/>
    </row>
    <row r="36" spans="2:12" s="1" customFormat="1" ht="14.45" customHeight="1" x14ac:dyDescent="0.2">
      <c r="B36" s="30"/>
      <c r="F36" s="33" t="s">
        <v>33</v>
      </c>
      <c r="I36" s="33" t="s">
        <v>32</v>
      </c>
      <c r="J36" s="33" t="s">
        <v>34</v>
      </c>
      <c r="L36" s="30"/>
    </row>
    <row r="37" spans="2:12" s="1" customFormat="1" ht="14.45" customHeight="1" x14ac:dyDescent="0.2">
      <c r="B37" s="30"/>
      <c r="D37" s="106" t="s">
        <v>35</v>
      </c>
      <c r="E37" s="35" t="s">
        <v>36</v>
      </c>
      <c r="F37" s="107">
        <f>ROUND((SUM(BE131:BE138) + SUM(BE160:BE261)),  2)</f>
        <v>0</v>
      </c>
      <c r="G37" s="108"/>
      <c r="H37" s="108"/>
      <c r="I37" s="109">
        <v>0.2</v>
      </c>
      <c r="J37" s="107">
        <f>ROUND(((SUM(BE131:BE138) + SUM(BE160:BE261))*I37),  2)</f>
        <v>0</v>
      </c>
      <c r="L37" s="30"/>
    </row>
    <row r="38" spans="2:12" s="1" customFormat="1" ht="14.45" customHeight="1" x14ac:dyDescent="0.2">
      <c r="B38" s="30"/>
      <c r="E38" s="35" t="s">
        <v>37</v>
      </c>
      <c r="F38" s="107">
        <f>ROUND((SUM(BF131:BF138) + SUM(BF160:BF261)),  2)</f>
        <v>0</v>
      </c>
      <c r="G38" s="108"/>
      <c r="H38" s="108"/>
      <c r="I38" s="109">
        <v>0.2</v>
      </c>
      <c r="J38" s="107">
        <f>ROUND(((SUM(BF131:BF138) + SUM(BF160:BF261))*I38),  2)</f>
        <v>0</v>
      </c>
      <c r="L38" s="30"/>
    </row>
    <row r="39" spans="2:12" s="1" customFormat="1" ht="14.45" hidden="1" customHeight="1" x14ac:dyDescent="0.2">
      <c r="B39" s="30"/>
      <c r="E39" s="23" t="s">
        <v>38</v>
      </c>
      <c r="F39" s="86">
        <f>ROUND((SUM(BG131:BG138) + SUM(BG160:BG261)),  2)</f>
        <v>0</v>
      </c>
      <c r="I39" s="110">
        <v>0.2</v>
      </c>
      <c r="J39" s="86">
        <f>0</f>
        <v>0</v>
      </c>
      <c r="L39" s="30"/>
    </row>
    <row r="40" spans="2:12" s="1" customFormat="1" ht="14.45" hidden="1" customHeight="1" x14ac:dyDescent="0.2">
      <c r="B40" s="30"/>
      <c r="E40" s="23" t="s">
        <v>39</v>
      </c>
      <c r="F40" s="86">
        <f>ROUND((SUM(BH131:BH138) + SUM(BH160:BH261)),  2)</f>
        <v>0</v>
      </c>
      <c r="I40" s="110">
        <v>0.2</v>
      </c>
      <c r="J40" s="86">
        <f>0</f>
        <v>0</v>
      </c>
      <c r="L40" s="30"/>
    </row>
    <row r="41" spans="2:12" s="1" customFormat="1" ht="14.45" hidden="1" customHeight="1" x14ac:dyDescent="0.2">
      <c r="B41" s="30"/>
      <c r="E41" s="35" t="s">
        <v>40</v>
      </c>
      <c r="F41" s="107">
        <f>ROUND((SUM(BI131:BI138) + SUM(BI160:BI261)),  2)</f>
        <v>0</v>
      </c>
      <c r="G41" s="108"/>
      <c r="H41" s="108"/>
      <c r="I41" s="109">
        <v>0</v>
      </c>
      <c r="J41" s="107">
        <f>0</f>
        <v>0</v>
      </c>
      <c r="L41" s="30"/>
    </row>
    <row r="42" spans="2:12" s="1" customFormat="1" ht="6.95" customHeight="1" x14ac:dyDescent="0.2">
      <c r="B42" s="30"/>
      <c r="L42" s="30"/>
    </row>
    <row r="43" spans="2:12" s="1" customFormat="1" ht="25.35" customHeight="1" x14ac:dyDescent="0.2">
      <c r="B43" s="30"/>
      <c r="C43" s="101"/>
      <c r="D43" s="111" t="s">
        <v>41</v>
      </c>
      <c r="E43" s="57"/>
      <c r="F43" s="57"/>
      <c r="G43" s="112" t="s">
        <v>42</v>
      </c>
      <c r="H43" s="113" t="s">
        <v>43</v>
      </c>
      <c r="I43" s="57"/>
      <c r="J43" s="114">
        <f>SUM(J34:J41)</f>
        <v>0</v>
      </c>
      <c r="K43" s="115"/>
      <c r="L43" s="30"/>
    </row>
    <row r="44" spans="2:12" s="1" customFormat="1" ht="14.45" customHeight="1" x14ac:dyDescent="0.2">
      <c r="B44" s="30"/>
      <c r="L44" s="30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30"/>
      <c r="D50" s="42" t="s">
        <v>44</v>
      </c>
      <c r="E50" s="43"/>
      <c r="F50" s="43"/>
      <c r="G50" s="42" t="s">
        <v>45</v>
      </c>
      <c r="H50" s="43"/>
      <c r="I50" s="43"/>
      <c r="J50" s="43"/>
      <c r="K50" s="43"/>
      <c r="L50" s="30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30"/>
      <c r="D61" s="44" t="s">
        <v>46</v>
      </c>
      <c r="E61" s="32"/>
      <c r="F61" s="116" t="s">
        <v>47</v>
      </c>
      <c r="G61" s="44" t="s">
        <v>46</v>
      </c>
      <c r="H61" s="32"/>
      <c r="I61" s="32"/>
      <c r="J61" s="117" t="s">
        <v>47</v>
      </c>
      <c r="K61" s="32"/>
      <c r="L61" s="30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30"/>
      <c r="D65" s="42" t="s">
        <v>48</v>
      </c>
      <c r="E65" s="43"/>
      <c r="F65" s="43"/>
      <c r="G65" s="42" t="s">
        <v>49</v>
      </c>
      <c r="H65" s="43"/>
      <c r="I65" s="43"/>
      <c r="J65" s="43"/>
      <c r="K65" s="43"/>
      <c r="L65" s="30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30"/>
      <c r="D76" s="44" t="s">
        <v>46</v>
      </c>
      <c r="E76" s="32"/>
      <c r="F76" s="116" t="s">
        <v>47</v>
      </c>
      <c r="G76" s="44" t="s">
        <v>46</v>
      </c>
      <c r="H76" s="32"/>
      <c r="I76" s="32"/>
      <c r="J76" s="117" t="s">
        <v>47</v>
      </c>
      <c r="K76" s="32"/>
      <c r="L76" s="30"/>
    </row>
    <row r="77" spans="2:12" s="1" customFormat="1" ht="14.45" customHeight="1" x14ac:dyDescent="0.2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12" s="1" customFormat="1" ht="6.95" customHeight="1" x14ac:dyDescent="0.2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12" s="1" customFormat="1" ht="24.95" customHeight="1" x14ac:dyDescent="0.2">
      <c r="B82" s="30"/>
      <c r="C82" s="17" t="s">
        <v>4588</v>
      </c>
      <c r="L82" s="30"/>
    </row>
    <row r="83" spans="2:12" s="1" customFormat="1" ht="6.95" customHeight="1" x14ac:dyDescent="0.2">
      <c r="B83" s="30"/>
      <c r="L83" s="30"/>
    </row>
    <row r="84" spans="2:12" s="1" customFormat="1" ht="12" customHeight="1" x14ac:dyDescent="0.2">
      <c r="B84" s="30"/>
      <c r="C84" s="23" t="s">
        <v>14</v>
      </c>
      <c r="L84" s="30"/>
    </row>
    <row r="85" spans="2:12" s="1" customFormat="1" ht="16.5" customHeight="1" x14ac:dyDescent="0.2">
      <c r="B85" s="30"/>
      <c r="E85" s="259" t="str">
        <f>E7</f>
        <v>KFA - Košická futbalová aréna II. a III. etapa</v>
      </c>
      <c r="F85" s="261"/>
      <c r="G85" s="261"/>
      <c r="H85" s="261"/>
      <c r="L85" s="30"/>
    </row>
    <row r="86" spans="2:12" ht="12" customHeight="1" x14ac:dyDescent="0.2">
      <c r="B86" s="16"/>
      <c r="C86" s="23" t="s">
        <v>180</v>
      </c>
      <c r="L86" s="16"/>
    </row>
    <row r="87" spans="2:12" s="1" customFormat="1" ht="16.5" customHeight="1" x14ac:dyDescent="0.2">
      <c r="B87" s="30"/>
      <c r="E87" s="259" t="s">
        <v>181</v>
      </c>
      <c r="F87" s="257"/>
      <c r="G87" s="257"/>
      <c r="H87" s="257"/>
      <c r="L87" s="30"/>
    </row>
    <row r="88" spans="2:12" s="1" customFormat="1" ht="12" customHeight="1" x14ac:dyDescent="0.2">
      <c r="B88" s="30"/>
      <c r="C88" s="23" t="s">
        <v>182</v>
      </c>
      <c r="L88" s="30"/>
    </row>
    <row r="89" spans="2:12" s="1" customFormat="1" ht="16.5" customHeight="1" x14ac:dyDescent="0.2">
      <c r="B89" s="30"/>
      <c r="E89" s="226" t="str">
        <f>E11</f>
        <v>030 - Vzduchotechnika</v>
      </c>
      <c r="F89" s="257"/>
      <c r="G89" s="257"/>
      <c r="H89" s="257"/>
      <c r="L89" s="30"/>
    </row>
    <row r="90" spans="2:12" s="1" customFormat="1" ht="6.95" customHeight="1" x14ac:dyDescent="0.2">
      <c r="B90" s="30"/>
      <c r="L90" s="30"/>
    </row>
    <row r="91" spans="2:12" s="1" customFormat="1" ht="12" customHeight="1" x14ac:dyDescent="0.2">
      <c r="B91" s="30"/>
      <c r="C91" s="23" t="s">
        <v>17</v>
      </c>
      <c r="F91" s="21" t="str">
        <f>F14</f>
        <v xml:space="preserve"> </v>
      </c>
      <c r="I91" s="23" t="s">
        <v>19</v>
      </c>
      <c r="J91" s="53" t="str">
        <f>IF(J14="","",J14)</f>
        <v>4.10.2022 - REV05</v>
      </c>
      <c r="L91" s="30"/>
    </row>
    <row r="92" spans="2:12" s="1" customFormat="1" ht="6.95" customHeight="1" x14ac:dyDescent="0.2">
      <c r="B92" s="30"/>
      <c r="L92" s="30"/>
    </row>
    <row r="93" spans="2:12" s="1" customFormat="1" ht="15.2" customHeight="1" x14ac:dyDescent="0.2">
      <c r="B93" s="30"/>
      <c r="C93" s="23" t="s">
        <v>20</v>
      </c>
      <c r="F93" s="21" t="str">
        <f>E17</f>
        <v xml:space="preserve"> </v>
      </c>
      <c r="I93" s="23" t="s">
        <v>25</v>
      </c>
      <c r="J93" s="26" t="str">
        <f>E23</f>
        <v>HESCON,s.r.o.</v>
      </c>
      <c r="L93" s="30"/>
    </row>
    <row r="94" spans="2:12" s="1" customFormat="1" ht="15.2" customHeight="1" x14ac:dyDescent="0.2">
      <c r="B94" s="30"/>
      <c r="C94" s="23" t="s">
        <v>23</v>
      </c>
      <c r="F94" s="21" t="str">
        <f>IF(E20="","",E20)</f>
        <v>Vyplň údaj</v>
      </c>
      <c r="I94" s="23" t="s">
        <v>27</v>
      </c>
      <c r="J94" s="26" t="str">
        <f>E26</f>
        <v xml:space="preserve"> </v>
      </c>
      <c r="L94" s="30"/>
    </row>
    <row r="95" spans="2:12" s="1" customFormat="1" ht="10.35" customHeight="1" x14ac:dyDescent="0.2">
      <c r="B95" s="30"/>
      <c r="L95" s="30"/>
    </row>
    <row r="96" spans="2:12" s="1" customFormat="1" ht="29.25" customHeight="1" x14ac:dyDescent="0.2">
      <c r="B96" s="30"/>
      <c r="C96" s="118" t="s">
        <v>188</v>
      </c>
      <c r="D96" s="101"/>
      <c r="E96" s="101"/>
      <c r="F96" s="101"/>
      <c r="G96" s="101"/>
      <c r="H96" s="101"/>
      <c r="I96" s="101"/>
      <c r="J96" s="119" t="s">
        <v>189</v>
      </c>
      <c r="K96" s="101"/>
      <c r="L96" s="30"/>
    </row>
    <row r="97" spans="2:47" s="1" customFormat="1" ht="10.35" customHeight="1" x14ac:dyDescent="0.2">
      <c r="B97" s="30"/>
      <c r="L97" s="30"/>
    </row>
    <row r="98" spans="2:47" s="1" customFormat="1" ht="22.9" customHeight="1" x14ac:dyDescent="0.2">
      <c r="B98" s="30"/>
      <c r="C98" s="120" t="s">
        <v>190</v>
      </c>
      <c r="J98" s="66">
        <f>J160</f>
        <v>0</v>
      </c>
      <c r="L98" s="30"/>
      <c r="AU98" s="13" t="s">
        <v>191</v>
      </c>
    </row>
    <row r="99" spans="2:47" s="8" customFormat="1" ht="24.95" customHeight="1" x14ac:dyDescent="0.2">
      <c r="B99" s="121"/>
      <c r="D99" s="122" t="s">
        <v>3290</v>
      </c>
      <c r="E99" s="123"/>
      <c r="F99" s="123"/>
      <c r="G99" s="123"/>
      <c r="H99" s="123"/>
      <c r="I99" s="123"/>
      <c r="J99" s="124">
        <f>J161</f>
        <v>0</v>
      </c>
      <c r="L99" s="121"/>
    </row>
    <row r="100" spans="2:47" s="9" customFormat="1" ht="19.899999999999999" customHeight="1" x14ac:dyDescent="0.2">
      <c r="B100" s="125"/>
      <c r="D100" s="126" t="s">
        <v>3291</v>
      </c>
      <c r="E100" s="127"/>
      <c r="F100" s="127"/>
      <c r="G100" s="127"/>
      <c r="H100" s="127"/>
      <c r="I100" s="127"/>
      <c r="J100" s="128">
        <f>J162</f>
        <v>0</v>
      </c>
      <c r="L100" s="125"/>
    </row>
    <row r="101" spans="2:47" s="9" customFormat="1" ht="19.899999999999999" customHeight="1" x14ac:dyDescent="0.2">
      <c r="B101" s="125"/>
      <c r="D101" s="126" t="s">
        <v>3292</v>
      </c>
      <c r="E101" s="127"/>
      <c r="F101" s="127"/>
      <c r="G101" s="127"/>
      <c r="H101" s="127"/>
      <c r="I101" s="127"/>
      <c r="J101" s="128">
        <f>J164</f>
        <v>0</v>
      </c>
      <c r="L101" s="125"/>
    </row>
    <row r="102" spans="2:47" s="9" customFormat="1" ht="14.85" customHeight="1" x14ac:dyDescent="0.2">
      <c r="B102" s="125"/>
      <c r="D102" s="126" t="s">
        <v>3293</v>
      </c>
      <c r="E102" s="127"/>
      <c r="F102" s="127"/>
      <c r="G102" s="127"/>
      <c r="H102" s="127"/>
      <c r="I102" s="127"/>
      <c r="J102" s="128">
        <f>J166</f>
        <v>0</v>
      </c>
      <c r="L102" s="125"/>
    </row>
    <row r="103" spans="2:47" s="9" customFormat="1" ht="14.85" customHeight="1" x14ac:dyDescent="0.2">
      <c r="B103" s="125"/>
      <c r="D103" s="126" t="s">
        <v>3294</v>
      </c>
      <c r="E103" s="127"/>
      <c r="F103" s="127"/>
      <c r="G103" s="127"/>
      <c r="H103" s="127"/>
      <c r="I103" s="127"/>
      <c r="J103" s="128">
        <f>J168</f>
        <v>0</v>
      </c>
      <c r="L103" s="125"/>
    </row>
    <row r="104" spans="2:47" s="9" customFormat="1" ht="14.85" customHeight="1" x14ac:dyDescent="0.2">
      <c r="B104" s="125"/>
      <c r="D104" s="126" t="s">
        <v>3295</v>
      </c>
      <c r="E104" s="127"/>
      <c r="F104" s="127"/>
      <c r="G104" s="127"/>
      <c r="H104" s="127"/>
      <c r="I104" s="127"/>
      <c r="J104" s="128">
        <f>J170</f>
        <v>0</v>
      </c>
      <c r="L104" s="125"/>
    </row>
    <row r="105" spans="2:47" s="9" customFormat="1" ht="14.85" customHeight="1" x14ac:dyDescent="0.2">
      <c r="B105" s="125"/>
      <c r="D105" s="126" t="s">
        <v>3293</v>
      </c>
      <c r="E105" s="127"/>
      <c r="F105" s="127"/>
      <c r="G105" s="127"/>
      <c r="H105" s="127"/>
      <c r="I105" s="127"/>
      <c r="J105" s="128">
        <f>J172</f>
        <v>0</v>
      </c>
      <c r="L105" s="125"/>
    </row>
    <row r="106" spans="2:47" s="9" customFormat="1" ht="14.85" customHeight="1" x14ac:dyDescent="0.2">
      <c r="B106" s="125"/>
      <c r="D106" s="126" t="s">
        <v>3294</v>
      </c>
      <c r="E106" s="127"/>
      <c r="F106" s="127"/>
      <c r="G106" s="127"/>
      <c r="H106" s="127"/>
      <c r="I106" s="127"/>
      <c r="J106" s="128">
        <f>J174</f>
        <v>0</v>
      </c>
      <c r="L106" s="125"/>
    </row>
    <row r="107" spans="2:47" s="9" customFormat="1" ht="14.85" customHeight="1" x14ac:dyDescent="0.2">
      <c r="B107" s="125"/>
      <c r="D107" s="126" t="s">
        <v>3296</v>
      </c>
      <c r="E107" s="127"/>
      <c r="F107" s="127"/>
      <c r="G107" s="127"/>
      <c r="H107" s="127"/>
      <c r="I107" s="127"/>
      <c r="J107" s="128">
        <f>J176</f>
        <v>0</v>
      </c>
      <c r="L107" s="125"/>
    </row>
    <row r="108" spans="2:47" s="9" customFormat="1" ht="14.85" customHeight="1" x14ac:dyDescent="0.2">
      <c r="B108" s="125"/>
      <c r="D108" s="126" t="s">
        <v>3295</v>
      </c>
      <c r="E108" s="127"/>
      <c r="F108" s="127"/>
      <c r="G108" s="127"/>
      <c r="H108" s="127"/>
      <c r="I108" s="127"/>
      <c r="J108" s="128">
        <f>J178</f>
        <v>0</v>
      </c>
      <c r="L108" s="125"/>
    </row>
    <row r="109" spans="2:47" s="9" customFormat="1" ht="19.899999999999999" customHeight="1" x14ac:dyDescent="0.2">
      <c r="B109" s="125"/>
      <c r="D109" s="126" t="s">
        <v>3297</v>
      </c>
      <c r="E109" s="127"/>
      <c r="F109" s="127"/>
      <c r="G109" s="127"/>
      <c r="H109" s="127"/>
      <c r="I109" s="127"/>
      <c r="J109" s="128">
        <f>J180</f>
        <v>0</v>
      </c>
      <c r="L109" s="125"/>
    </row>
    <row r="110" spans="2:47" s="9" customFormat="1" ht="14.85" customHeight="1" x14ac:dyDescent="0.2">
      <c r="B110" s="125"/>
      <c r="D110" s="126" t="s">
        <v>3296</v>
      </c>
      <c r="E110" s="127"/>
      <c r="F110" s="127"/>
      <c r="G110" s="127"/>
      <c r="H110" s="127"/>
      <c r="I110" s="127"/>
      <c r="J110" s="128">
        <f>J182</f>
        <v>0</v>
      </c>
      <c r="L110" s="125"/>
    </row>
    <row r="111" spans="2:47" s="9" customFormat="1" ht="14.85" customHeight="1" x14ac:dyDescent="0.2">
      <c r="B111" s="125"/>
      <c r="D111" s="126" t="s">
        <v>3295</v>
      </c>
      <c r="E111" s="127"/>
      <c r="F111" s="127"/>
      <c r="G111" s="127"/>
      <c r="H111" s="127"/>
      <c r="I111" s="127"/>
      <c r="J111" s="128">
        <f>J184</f>
        <v>0</v>
      </c>
      <c r="L111" s="125"/>
    </row>
    <row r="112" spans="2:47" s="9" customFormat="1" ht="14.85" customHeight="1" x14ac:dyDescent="0.2">
      <c r="B112" s="125"/>
      <c r="D112" s="126" t="s">
        <v>3295</v>
      </c>
      <c r="E112" s="127"/>
      <c r="F112" s="127"/>
      <c r="G112" s="127"/>
      <c r="H112" s="127"/>
      <c r="I112" s="127"/>
      <c r="J112" s="128">
        <f>J186</f>
        <v>0</v>
      </c>
      <c r="L112" s="125"/>
    </row>
    <row r="113" spans="2:12" s="9" customFormat="1" ht="14.85" customHeight="1" x14ac:dyDescent="0.2">
      <c r="B113" s="125"/>
      <c r="D113" s="126" t="s">
        <v>3293</v>
      </c>
      <c r="E113" s="127"/>
      <c r="F113" s="127"/>
      <c r="G113" s="127"/>
      <c r="H113" s="127"/>
      <c r="I113" s="127"/>
      <c r="J113" s="128">
        <f>J188</f>
        <v>0</v>
      </c>
      <c r="L113" s="125"/>
    </row>
    <row r="114" spans="2:12" s="9" customFormat="1" ht="14.85" customHeight="1" x14ac:dyDescent="0.2">
      <c r="B114" s="125"/>
      <c r="D114" s="126" t="s">
        <v>3294</v>
      </c>
      <c r="E114" s="127"/>
      <c r="F114" s="127"/>
      <c r="G114" s="127"/>
      <c r="H114" s="127"/>
      <c r="I114" s="127"/>
      <c r="J114" s="128">
        <f>J190</f>
        <v>0</v>
      </c>
      <c r="L114" s="125"/>
    </row>
    <row r="115" spans="2:12" s="8" customFormat="1" ht="24.95" customHeight="1" x14ac:dyDescent="0.2">
      <c r="B115" s="121"/>
      <c r="D115" s="122" t="s">
        <v>3298</v>
      </c>
      <c r="E115" s="123"/>
      <c r="F115" s="123"/>
      <c r="G115" s="123"/>
      <c r="H115" s="123"/>
      <c r="I115" s="123"/>
      <c r="J115" s="124">
        <f>J192</f>
        <v>0</v>
      </c>
      <c r="L115" s="121"/>
    </row>
    <row r="116" spans="2:12" s="9" customFormat="1" ht="19.899999999999999" customHeight="1" x14ac:dyDescent="0.2">
      <c r="B116" s="125"/>
      <c r="D116" s="126" t="s">
        <v>3299</v>
      </c>
      <c r="E116" s="127"/>
      <c r="F116" s="127"/>
      <c r="G116" s="127"/>
      <c r="H116" s="127"/>
      <c r="I116" s="127"/>
      <c r="J116" s="128">
        <f>J193</f>
        <v>0</v>
      </c>
      <c r="L116" s="125"/>
    </row>
    <row r="117" spans="2:12" s="9" customFormat="1" ht="19.899999999999999" customHeight="1" x14ac:dyDescent="0.2">
      <c r="B117" s="125"/>
      <c r="D117" s="126" t="s">
        <v>3300</v>
      </c>
      <c r="E117" s="127"/>
      <c r="F117" s="127"/>
      <c r="G117" s="127"/>
      <c r="H117" s="127"/>
      <c r="I117" s="127"/>
      <c r="J117" s="128">
        <f>J200</f>
        <v>0</v>
      </c>
      <c r="L117" s="125"/>
    </row>
    <row r="118" spans="2:12" s="9" customFormat="1" ht="19.899999999999999" customHeight="1" x14ac:dyDescent="0.2">
      <c r="B118" s="125"/>
      <c r="D118" s="126" t="s">
        <v>3301</v>
      </c>
      <c r="E118" s="127"/>
      <c r="F118" s="127"/>
      <c r="G118" s="127"/>
      <c r="H118" s="127"/>
      <c r="I118" s="127"/>
      <c r="J118" s="128">
        <f>J207</f>
        <v>0</v>
      </c>
      <c r="L118" s="125"/>
    </row>
    <row r="119" spans="2:12" s="9" customFormat="1" ht="19.899999999999999" customHeight="1" x14ac:dyDescent="0.2">
      <c r="B119" s="125"/>
      <c r="D119" s="126" t="s">
        <v>3302</v>
      </c>
      <c r="E119" s="127"/>
      <c r="F119" s="127"/>
      <c r="G119" s="127"/>
      <c r="H119" s="127"/>
      <c r="I119" s="127"/>
      <c r="J119" s="128">
        <f>J214</f>
        <v>0</v>
      </c>
      <c r="L119" s="125"/>
    </row>
    <row r="120" spans="2:12" s="9" customFormat="1" ht="19.899999999999999" customHeight="1" x14ac:dyDescent="0.2">
      <c r="B120" s="125"/>
      <c r="D120" s="126" t="s">
        <v>3303</v>
      </c>
      <c r="E120" s="127"/>
      <c r="F120" s="127"/>
      <c r="G120" s="127"/>
      <c r="H120" s="127"/>
      <c r="I120" s="127"/>
      <c r="J120" s="128">
        <f>J221</f>
        <v>0</v>
      </c>
      <c r="L120" s="125"/>
    </row>
    <row r="121" spans="2:12" s="8" customFormat="1" ht="24.95" customHeight="1" x14ac:dyDescent="0.2">
      <c r="B121" s="121"/>
      <c r="D121" s="122" t="s">
        <v>3304</v>
      </c>
      <c r="E121" s="123"/>
      <c r="F121" s="123"/>
      <c r="G121" s="123"/>
      <c r="H121" s="123"/>
      <c r="I121" s="123"/>
      <c r="J121" s="124">
        <f>J229</f>
        <v>0</v>
      </c>
      <c r="L121" s="121"/>
    </row>
    <row r="122" spans="2:12" s="8" customFormat="1" ht="24.95" customHeight="1" x14ac:dyDescent="0.2">
      <c r="B122" s="121"/>
      <c r="D122" s="122" t="s">
        <v>3305</v>
      </c>
      <c r="E122" s="123"/>
      <c r="F122" s="123"/>
      <c r="G122" s="123"/>
      <c r="H122" s="123"/>
      <c r="I122" s="123"/>
      <c r="J122" s="124">
        <f>J232</f>
        <v>0</v>
      </c>
      <c r="L122" s="121"/>
    </row>
    <row r="123" spans="2:12" s="8" customFormat="1" ht="24.95" customHeight="1" x14ac:dyDescent="0.2">
      <c r="B123" s="121"/>
      <c r="D123" s="122" t="s">
        <v>3306</v>
      </c>
      <c r="E123" s="123"/>
      <c r="F123" s="123"/>
      <c r="G123" s="123"/>
      <c r="H123" s="123"/>
      <c r="I123" s="123"/>
      <c r="J123" s="124">
        <f>J238</f>
        <v>0</v>
      </c>
      <c r="L123" s="121"/>
    </row>
    <row r="124" spans="2:12" s="8" customFormat="1" ht="24.95" customHeight="1" x14ac:dyDescent="0.2">
      <c r="B124" s="121"/>
      <c r="D124" s="122" t="s">
        <v>3307</v>
      </c>
      <c r="E124" s="123"/>
      <c r="F124" s="123"/>
      <c r="G124" s="123"/>
      <c r="H124" s="123"/>
      <c r="I124" s="123"/>
      <c r="J124" s="124">
        <f>J240</f>
        <v>0</v>
      </c>
      <c r="L124" s="121"/>
    </row>
    <row r="125" spans="2:12" s="8" customFormat="1" ht="24.95" customHeight="1" x14ac:dyDescent="0.2">
      <c r="B125" s="121"/>
      <c r="D125" s="122" t="s">
        <v>3308</v>
      </c>
      <c r="E125" s="123"/>
      <c r="F125" s="123"/>
      <c r="G125" s="123"/>
      <c r="H125" s="123"/>
      <c r="I125" s="123"/>
      <c r="J125" s="124">
        <f>J242</f>
        <v>0</v>
      </c>
      <c r="L125" s="121"/>
    </row>
    <row r="126" spans="2:12" s="8" customFormat="1" ht="24.95" customHeight="1" x14ac:dyDescent="0.2">
      <c r="B126" s="121"/>
      <c r="D126" s="122" t="s">
        <v>3309</v>
      </c>
      <c r="E126" s="123"/>
      <c r="F126" s="123"/>
      <c r="G126" s="123"/>
      <c r="H126" s="123"/>
      <c r="I126" s="123"/>
      <c r="J126" s="124">
        <f>J248</f>
        <v>0</v>
      </c>
      <c r="L126" s="121"/>
    </row>
    <row r="127" spans="2:12" s="8" customFormat="1" ht="24.95" customHeight="1" x14ac:dyDescent="0.2">
      <c r="B127" s="121"/>
      <c r="D127" s="122" t="s">
        <v>3310</v>
      </c>
      <c r="E127" s="123"/>
      <c r="F127" s="123"/>
      <c r="G127" s="123"/>
      <c r="H127" s="123"/>
      <c r="I127" s="123"/>
      <c r="J127" s="124">
        <f>J254</f>
        <v>0</v>
      </c>
      <c r="L127" s="121"/>
    </row>
    <row r="128" spans="2:12" s="9" customFormat="1" ht="19.899999999999999" customHeight="1" x14ac:dyDescent="0.2">
      <c r="B128" s="125"/>
      <c r="D128" s="126" t="s">
        <v>3311</v>
      </c>
      <c r="E128" s="127"/>
      <c r="F128" s="127"/>
      <c r="G128" s="127"/>
      <c r="H128" s="127"/>
      <c r="I128" s="127"/>
      <c r="J128" s="128">
        <f>J257</f>
        <v>0</v>
      </c>
      <c r="L128" s="125"/>
    </row>
    <row r="129" spans="2:65" s="1" customFormat="1" ht="21.75" customHeight="1" x14ac:dyDescent="0.2">
      <c r="B129" s="30"/>
      <c r="L129" s="30"/>
    </row>
    <row r="130" spans="2:65" s="1" customFormat="1" ht="6.95" customHeight="1" x14ac:dyDescent="0.2">
      <c r="B130" s="30"/>
      <c r="L130" s="30"/>
    </row>
    <row r="131" spans="2:65" s="1" customFormat="1" ht="29.25" customHeight="1" x14ac:dyDescent="0.2">
      <c r="B131" s="30"/>
      <c r="C131" s="120" t="s">
        <v>217</v>
      </c>
      <c r="J131" s="129">
        <f>ROUND(J132 + J133 + J134 + J135 + J136 + J137,2)</f>
        <v>0</v>
      </c>
      <c r="L131" s="30"/>
      <c r="N131" s="130" t="s">
        <v>35</v>
      </c>
    </row>
    <row r="132" spans="2:65" s="1" customFormat="1" ht="18" customHeight="1" x14ac:dyDescent="0.2">
      <c r="B132" s="131"/>
      <c r="C132" s="132"/>
      <c r="D132" s="207" t="s">
        <v>218</v>
      </c>
      <c r="E132" s="260"/>
      <c r="F132" s="260"/>
      <c r="G132" s="132"/>
      <c r="H132" s="132"/>
      <c r="I132" s="132"/>
      <c r="J132" s="94">
        <v>0</v>
      </c>
      <c r="K132" s="132"/>
      <c r="L132" s="131"/>
      <c r="M132" s="132"/>
      <c r="N132" s="134" t="s">
        <v>37</v>
      </c>
      <c r="O132" s="132"/>
      <c r="P132" s="132"/>
      <c r="Q132" s="132"/>
      <c r="R132" s="132"/>
      <c r="S132" s="132"/>
      <c r="T132" s="132"/>
      <c r="U132" s="132"/>
      <c r="V132" s="132"/>
      <c r="W132" s="132"/>
      <c r="X132" s="132"/>
      <c r="Y132" s="132"/>
      <c r="Z132" s="132"/>
      <c r="AA132" s="132"/>
      <c r="AB132" s="132"/>
      <c r="AC132" s="132"/>
      <c r="AD132" s="132"/>
      <c r="AE132" s="132"/>
      <c r="AF132" s="132"/>
      <c r="AG132" s="132"/>
      <c r="AH132" s="132"/>
      <c r="AI132" s="132"/>
      <c r="AJ132" s="132"/>
      <c r="AK132" s="132"/>
      <c r="AL132" s="132"/>
      <c r="AM132" s="132"/>
      <c r="AN132" s="132"/>
      <c r="AO132" s="132"/>
      <c r="AP132" s="132"/>
      <c r="AQ132" s="132"/>
      <c r="AR132" s="132"/>
      <c r="AS132" s="132"/>
      <c r="AT132" s="132"/>
      <c r="AU132" s="132"/>
      <c r="AV132" s="132"/>
      <c r="AW132" s="132"/>
      <c r="AX132" s="132"/>
      <c r="AY132" s="135" t="s">
        <v>219</v>
      </c>
      <c r="AZ132" s="132"/>
      <c r="BA132" s="132"/>
      <c r="BB132" s="132"/>
      <c r="BC132" s="132"/>
      <c r="BD132" s="132"/>
      <c r="BE132" s="136">
        <f t="shared" ref="BE132:BE137" si="0">IF(N132="základná",J132,0)</f>
        <v>0</v>
      </c>
      <c r="BF132" s="136">
        <f t="shared" ref="BF132:BF137" si="1">IF(N132="znížená",J132,0)</f>
        <v>0</v>
      </c>
      <c r="BG132" s="136">
        <f t="shared" ref="BG132:BG137" si="2">IF(N132="zákl. prenesená",J132,0)</f>
        <v>0</v>
      </c>
      <c r="BH132" s="136">
        <f t="shared" ref="BH132:BH137" si="3">IF(N132="zníž. prenesená",J132,0)</f>
        <v>0</v>
      </c>
      <c r="BI132" s="136">
        <f t="shared" ref="BI132:BI137" si="4">IF(N132="nulová",J132,0)</f>
        <v>0</v>
      </c>
      <c r="BJ132" s="135" t="s">
        <v>83</v>
      </c>
      <c r="BK132" s="132"/>
      <c r="BL132" s="132"/>
      <c r="BM132" s="132"/>
    </row>
    <row r="133" spans="2:65" s="1" customFormat="1" ht="18" customHeight="1" x14ac:dyDescent="0.2">
      <c r="B133" s="131"/>
      <c r="C133" s="132"/>
      <c r="D133" s="207" t="s">
        <v>220</v>
      </c>
      <c r="E133" s="260"/>
      <c r="F133" s="260"/>
      <c r="G133" s="132"/>
      <c r="H133" s="132"/>
      <c r="I133" s="132"/>
      <c r="J133" s="94">
        <v>0</v>
      </c>
      <c r="K133" s="132"/>
      <c r="L133" s="131"/>
      <c r="M133" s="132"/>
      <c r="N133" s="134" t="s">
        <v>37</v>
      </c>
      <c r="O133" s="132"/>
      <c r="P133" s="132"/>
      <c r="Q133" s="132"/>
      <c r="R133" s="132"/>
      <c r="S133" s="132"/>
      <c r="T133" s="132"/>
      <c r="U133" s="132"/>
      <c r="V133" s="132"/>
      <c r="W133" s="132"/>
      <c r="X133" s="132"/>
      <c r="Y133" s="132"/>
      <c r="Z133" s="132"/>
      <c r="AA133" s="132"/>
      <c r="AB133" s="132"/>
      <c r="AC133" s="132"/>
      <c r="AD133" s="132"/>
      <c r="AE133" s="132"/>
      <c r="AF133" s="132"/>
      <c r="AG133" s="132"/>
      <c r="AH133" s="132"/>
      <c r="AI133" s="132"/>
      <c r="AJ133" s="132"/>
      <c r="AK133" s="132"/>
      <c r="AL133" s="132"/>
      <c r="AM133" s="132"/>
      <c r="AN133" s="132"/>
      <c r="AO133" s="132"/>
      <c r="AP133" s="132"/>
      <c r="AQ133" s="132"/>
      <c r="AR133" s="132"/>
      <c r="AS133" s="132"/>
      <c r="AT133" s="132"/>
      <c r="AU133" s="132"/>
      <c r="AV133" s="132"/>
      <c r="AW133" s="132"/>
      <c r="AX133" s="132"/>
      <c r="AY133" s="135" t="s">
        <v>219</v>
      </c>
      <c r="AZ133" s="132"/>
      <c r="BA133" s="132"/>
      <c r="BB133" s="132"/>
      <c r="BC133" s="132"/>
      <c r="BD133" s="132"/>
      <c r="BE133" s="136">
        <f t="shared" si="0"/>
        <v>0</v>
      </c>
      <c r="BF133" s="136">
        <f t="shared" si="1"/>
        <v>0</v>
      </c>
      <c r="BG133" s="136">
        <f t="shared" si="2"/>
        <v>0</v>
      </c>
      <c r="BH133" s="136">
        <f t="shared" si="3"/>
        <v>0</v>
      </c>
      <c r="BI133" s="136">
        <f t="shared" si="4"/>
        <v>0</v>
      </c>
      <c r="BJ133" s="135" t="s">
        <v>83</v>
      </c>
      <c r="BK133" s="132"/>
      <c r="BL133" s="132"/>
      <c r="BM133" s="132"/>
    </row>
    <row r="134" spans="2:65" s="1" customFormat="1" ht="18" customHeight="1" x14ac:dyDescent="0.2">
      <c r="B134" s="131"/>
      <c r="C134" s="132"/>
      <c r="D134" s="207" t="s">
        <v>221</v>
      </c>
      <c r="E134" s="260"/>
      <c r="F134" s="260"/>
      <c r="G134" s="132"/>
      <c r="H134" s="132"/>
      <c r="I134" s="132"/>
      <c r="J134" s="94">
        <v>0</v>
      </c>
      <c r="K134" s="132"/>
      <c r="L134" s="131"/>
      <c r="M134" s="132"/>
      <c r="N134" s="134" t="s">
        <v>37</v>
      </c>
      <c r="O134" s="132"/>
      <c r="P134" s="132"/>
      <c r="Q134" s="132"/>
      <c r="R134" s="132"/>
      <c r="S134" s="132"/>
      <c r="T134" s="132"/>
      <c r="U134" s="132"/>
      <c r="V134" s="132"/>
      <c r="W134" s="132"/>
      <c r="X134" s="132"/>
      <c r="Y134" s="132"/>
      <c r="Z134" s="132"/>
      <c r="AA134" s="132"/>
      <c r="AB134" s="132"/>
      <c r="AC134" s="132"/>
      <c r="AD134" s="132"/>
      <c r="AE134" s="132"/>
      <c r="AF134" s="132"/>
      <c r="AG134" s="132"/>
      <c r="AH134" s="132"/>
      <c r="AI134" s="132"/>
      <c r="AJ134" s="132"/>
      <c r="AK134" s="132"/>
      <c r="AL134" s="132"/>
      <c r="AM134" s="132"/>
      <c r="AN134" s="132"/>
      <c r="AO134" s="132"/>
      <c r="AP134" s="132"/>
      <c r="AQ134" s="132"/>
      <c r="AR134" s="132"/>
      <c r="AS134" s="132"/>
      <c r="AT134" s="132"/>
      <c r="AU134" s="132"/>
      <c r="AV134" s="132"/>
      <c r="AW134" s="132"/>
      <c r="AX134" s="132"/>
      <c r="AY134" s="135" t="s">
        <v>219</v>
      </c>
      <c r="AZ134" s="132"/>
      <c r="BA134" s="132"/>
      <c r="BB134" s="132"/>
      <c r="BC134" s="132"/>
      <c r="BD134" s="132"/>
      <c r="BE134" s="136">
        <f t="shared" si="0"/>
        <v>0</v>
      </c>
      <c r="BF134" s="136">
        <f t="shared" si="1"/>
        <v>0</v>
      </c>
      <c r="BG134" s="136">
        <f t="shared" si="2"/>
        <v>0</v>
      </c>
      <c r="BH134" s="136">
        <f t="shared" si="3"/>
        <v>0</v>
      </c>
      <c r="BI134" s="136">
        <f t="shared" si="4"/>
        <v>0</v>
      </c>
      <c r="BJ134" s="135" t="s">
        <v>83</v>
      </c>
      <c r="BK134" s="132"/>
      <c r="BL134" s="132"/>
      <c r="BM134" s="132"/>
    </row>
    <row r="135" spans="2:65" s="1" customFormat="1" ht="18" customHeight="1" x14ac:dyDescent="0.2">
      <c r="B135" s="131"/>
      <c r="C135" s="132"/>
      <c r="D135" s="207" t="s">
        <v>222</v>
      </c>
      <c r="E135" s="260"/>
      <c r="F135" s="260"/>
      <c r="G135" s="132"/>
      <c r="H135" s="132"/>
      <c r="I135" s="132"/>
      <c r="J135" s="94">
        <v>0</v>
      </c>
      <c r="K135" s="132"/>
      <c r="L135" s="131"/>
      <c r="M135" s="132"/>
      <c r="N135" s="134" t="s">
        <v>37</v>
      </c>
      <c r="O135" s="132"/>
      <c r="P135" s="132"/>
      <c r="Q135" s="132"/>
      <c r="R135" s="132"/>
      <c r="S135" s="132"/>
      <c r="T135" s="132"/>
      <c r="U135" s="132"/>
      <c r="V135" s="132"/>
      <c r="W135" s="132"/>
      <c r="X135" s="132"/>
      <c r="Y135" s="132"/>
      <c r="Z135" s="132"/>
      <c r="AA135" s="132"/>
      <c r="AB135" s="132"/>
      <c r="AC135" s="132"/>
      <c r="AD135" s="132"/>
      <c r="AE135" s="132"/>
      <c r="AF135" s="132"/>
      <c r="AG135" s="132"/>
      <c r="AH135" s="132"/>
      <c r="AI135" s="132"/>
      <c r="AJ135" s="132"/>
      <c r="AK135" s="132"/>
      <c r="AL135" s="132"/>
      <c r="AM135" s="132"/>
      <c r="AN135" s="132"/>
      <c r="AO135" s="132"/>
      <c r="AP135" s="132"/>
      <c r="AQ135" s="132"/>
      <c r="AR135" s="132"/>
      <c r="AS135" s="132"/>
      <c r="AT135" s="132"/>
      <c r="AU135" s="132"/>
      <c r="AV135" s="132"/>
      <c r="AW135" s="132"/>
      <c r="AX135" s="132"/>
      <c r="AY135" s="135" t="s">
        <v>219</v>
      </c>
      <c r="AZ135" s="132"/>
      <c r="BA135" s="132"/>
      <c r="BB135" s="132"/>
      <c r="BC135" s="132"/>
      <c r="BD135" s="132"/>
      <c r="BE135" s="136">
        <f t="shared" si="0"/>
        <v>0</v>
      </c>
      <c r="BF135" s="136">
        <f t="shared" si="1"/>
        <v>0</v>
      </c>
      <c r="BG135" s="136">
        <f t="shared" si="2"/>
        <v>0</v>
      </c>
      <c r="BH135" s="136">
        <f t="shared" si="3"/>
        <v>0</v>
      </c>
      <c r="BI135" s="136">
        <f t="shared" si="4"/>
        <v>0</v>
      </c>
      <c r="BJ135" s="135" t="s">
        <v>83</v>
      </c>
      <c r="BK135" s="132"/>
      <c r="BL135" s="132"/>
      <c r="BM135" s="132"/>
    </row>
    <row r="136" spans="2:65" s="1" customFormat="1" ht="18" customHeight="1" x14ac:dyDescent="0.2">
      <c r="B136" s="131"/>
      <c r="C136" s="132"/>
      <c r="D136" s="207" t="s">
        <v>223</v>
      </c>
      <c r="E136" s="260"/>
      <c r="F136" s="260"/>
      <c r="G136" s="132"/>
      <c r="H136" s="132"/>
      <c r="I136" s="132"/>
      <c r="J136" s="94">
        <v>0</v>
      </c>
      <c r="K136" s="132"/>
      <c r="L136" s="131"/>
      <c r="M136" s="132"/>
      <c r="N136" s="134" t="s">
        <v>37</v>
      </c>
      <c r="O136" s="132"/>
      <c r="P136" s="132"/>
      <c r="Q136" s="132"/>
      <c r="R136" s="132"/>
      <c r="S136" s="132"/>
      <c r="T136" s="132"/>
      <c r="U136" s="132"/>
      <c r="V136" s="132"/>
      <c r="W136" s="132"/>
      <c r="X136" s="132"/>
      <c r="Y136" s="132"/>
      <c r="Z136" s="132"/>
      <c r="AA136" s="132"/>
      <c r="AB136" s="132"/>
      <c r="AC136" s="132"/>
      <c r="AD136" s="132"/>
      <c r="AE136" s="132"/>
      <c r="AF136" s="132"/>
      <c r="AG136" s="132"/>
      <c r="AH136" s="132"/>
      <c r="AI136" s="132"/>
      <c r="AJ136" s="132"/>
      <c r="AK136" s="132"/>
      <c r="AL136" s="132"/>
      <c r="AM136" s="132"/>
      <c r="AN136" s="132"/>
      <c r="AO136" s="132"/>
      <c r="AP136" s="132"/>
      <c r="AQ136" s="132"/>
      <c r="AR136" s="132"/>
      <c r="AS136" s="132"/>
      <c r="AT136" s="132"/>
      <c r="AU136" s="132"/>
      <c r="AV136" s="132"/>
      <c r="AW136" s="132"/>
      <c r="AX136" s="132"/>
      <c r="AY136" s="135" t="s">
        <v>219</v>
      </c>
      <c r="AZ136" s="132"/>
      <c r="BA136" s="132"/>
      <c r="BB136" s="132"/>
      <c r="BC136" s="132"/>
      <c r="BD136" s="132"/>
      <c r="BE136" s="136">
        <f t="shared" si="0"/>
        <v>0</v>
      </c>
      <c r="BF136" s="136">
        <f t="shared" si="1"/>
        <v>0</v>
      </c>
      <c r="BG136" s="136">
        <f t="shared" si="2"/>
        <v>0</v>
      </c>
      <c r="BH136" s="136">
        <f t="shared" si="3"/>
        <v>0</v>
      </c>
      <c r="BI136" s="136">
        <f t="shared" si="4"/>
        <v>0</v>
      </c>
      <c r="BJ136" s="135" t="s">
        <v>83</v>
      </c>
      <c r="BK136" s="132"/>
      <c r="BL136" s="132"/>
      <c r="BM136" s="132"/>
    </row>
    <row r="137" spans="2:65" s="1" customFormat="1" ht="18" customHeight="1" x14ac:dyDescent="0.2">
      <c r="B137" s="131"/>
      <c r="C137" s="132"/>
      <c r="D137" s="133" t="s">
        <v>224</v>
      </c>
      <c r="E137" s="132"/>
      <c r="F137" s="132"/>
      <c r="G137" s="132"/>
      <c r="H137" s="132"/>
      <c r="I137" s="132"/>
      <c r="J137" s="94">
        <f>ROUND(J32*T137,2)</f>
        <v>0</v>
      </c>
      <c r="K137" s="132"/>
      <c r="L137" s="131"/>
      <c r="M137" s="132"/>
      <c r="N137" s="134" t="s">
        <v>37</v>
      </c>
      <c r="O137" s="132"/>
      <c r="P137" s="132"/>
      <c r="Q137" s="132"/>
      <c r="R137" s="132"/>
      <c r="S137" s="132"/>
      <c r="T137" s="132"/>
      <c r="U137" s="132"/>
      <c r="V137" s="132"/>
      <c r="W137" s="132"/>
      <c r="X137" s="132"/>
      <c r="Y137" s="132"/>
      <c r="Z137" s="132"/>
      <c r="AA137" s="132"/>
      <c r="AB137" s="132"/>
      <c r="AC137" s="132"/>
      <c r="AD137" s="132"/>
      <c r="AE137" s="132"/>
      <c r="AF137" s="132"/>
      <c r="AG137" s="132"/>
      <c r="AH137" s="132"/>
      <c r="AI137" s="132"/>
      <c r="AJ137" s="132"/>
      <c r="AK137" s="132"/>
      <c r="AL137" s="132"/>
      <c r="AM137" s="132"/>
      <c r="AN137" s="132"/>
      <c r="AO137" s="132"/>
      <c r="AP137" s="132"/>
      <c r="AQ137" s="132"/>
      <c r="AR137" s="132"/>
      <c r="AS137" s="132"/>
      <c r="AT137" s="132"/>
      <c r="AU137" s="132"/>
      <c r="AV137" s="132"/>
      <c r="AW137" s="132"/>
      <c r="AX137" s="132"/>
      <c r="AY137" s="135" t="s">
        <v>225</v>
      </c>
      <c r="AZ137" s="132"/>
      <c r="BA137" s="132"/>
      <c r="BB137" s="132"/>
      <c r="BC137" s="132"/>
      <c r="BD137" s="132"/>
      <c r="BE137" s="136">
        <f t="shared" si="0"/>
        <v>0</v>
      </c>
      <c r="BF137" s="136">
        <f t="shared" si="1"/>
        <v>0</v>
      </c>
      <c r="BG137" s="136">
        <f t="shared" si="2"/>
        <v>0</v>
      </c>
      <c r="BH137" s="136">
        <f t="shared" si="3"/>
        <v>0</v>
      </c>
      <c r="BI137" s="136">
        <f t="shared" si="4"/>
        <v>0</v>
      </c>
      <c r="BJ137" s="135" t="s">
        <v>83</v>
      </c>
      <c r="BK137" s="132"/>
      <c r="BL137" s="132"/>
      <c r="BM137" s="132"/>
    </row>
    <row r="138" spans="2:65" s="1" customFormat="1" x14ac:dyDescent="0.2">
      <c r="B138" s="30"/>
      <c r="L138" s="30"/>
    </row>
    <row r="139" spans="2:65" s="1" customFormat="1" ht="29.25" customHeight="1" x14ac:dyDescent="0.2">
      <c r="B139" s="30"/>
      <c r="C139" s="100" t="s">
        <v>179</v>
      </c>
      <c r="D139" s="101"/>
      <c r="E139" s="101"/>
      <c r="F139" s="101"/>
      <c r="G139" s="101"/>
      <c r="H139" s="101"/>
      <c r="I139" s="101"/>
      <c r="J139" s="102">
        <f>ROUND(J98+J131,2)</f>
        <v>0</v>
      </c>
      <c r="K139" s="101"/>
      <c r="L139" s="30"/>
    </row>
    <row r="140" spans="2:65" s="1" customFormat="1" ht="6.95" customHeight="1" x14ac:dyDescent="0.2">
      <c r="B140" s="45"/>
      <c r="C140" s="46"/>
      <c r="D140" s="46"/>
      <c r="E140" s="46"/>
      <c r="F140" s="46"/>
      <c r="G140" s="46"/>
      <c r="H140" s="46"/>
      <c r="I140" s="46"/>
      <c r="J140" s="46"/>
      <c r="K140" s="46"/>
      <c r="L140" s="30"/>
    </row>
    <row r="144" spans="2:65" s="1" customFormat="1" ht="6.95" customHeight="1" x14ac:dyDescent="0.2">
      <c r="B144" s="47"/>
      <c r="C144" s="48"/>
      <c r="D144" s="48"/>
      <c r="E144" s="48"/>
      <c r="F144" s="48"/>
      <c r="G144" s="48"/>
      <c r="H144" s="48"/>
      <c r="I144" s="48"/>
      <c r="J144" s="48"/>
      <c r="K144" s="48"/>
      <c r="L144" s="30"/>
    </row>
    <row r="145" spans="2:63" s="1" customFormat="1" ht="24.95" customHeight="1" x14ac:dyDescent="0.2">
      <c r="B145" s="30"/>
      <c r="C145" s="17" t="s">
        <v>4589</v>
      </c>
      <c r="L145" s="30"/>
    </row>
    <row r="146" spans="2:63" s="1" customFormat="1" ht="6.95" customHeight="1" x14ac:dyDescent="0.2">
      <c r="B146" s="30"/>
      <c r="L146" s="30"/>
    </row>
    <row r="147" spans="2:63" s="1" customFormat="1" ht="12" customHeight="1" x14ac:dyDescent="0.2">
      <c r="B147" s="30"/>
      <c r="C147" s="23" t="s">
        <v>14</v>
      </c>
      <c r="L147" s="30"/>
    </row>
    <row r="148" spans="2:63" s="1" customFormat="1" ht="16.5" customHeight="1" x14ac:dyDescent="0.2">
      <c r="B148" s="30"/>
      <c r="E148" s="259" t="str">
        <f>E7</f>
        <v>KFA - Košická futbalová aréna II. a III. etapa</v>
      </c>
      <c r="F148" s="261"/>
      <c r="G148" s="261"/>
      <c r="H148" s="261"/>
      <c r="L148" s="30"/>
    </row>
    <row r="149" spans="2:63" ht="12" customHeight="1" x14ac:dyDescent="0.2">
      <c r="B149" s="16"/>
      <c r="C149" s="23" t="s">
        <v>180</v>
      </c>
      <c r="L149" s="16"/>
    </row>
    <row r="150" spans="2:63" s="1" customFormat="1" ht="16.5" customHeight="1" x14ac:dyDescent="0.2">
      <c r="B150" s="30"/>
      <c r="E150" s="259" t="s">
        <v>181</v>
      </c>
      <c r="F150" s="257"/>
      <c r="G150" s="257"/>
      <c r="H150" s="257"/>
      <c r="L150" s="30"/>
    </row>
    <row r="151" spans="2:63" s="1" customFormat="1" ht="12" customHeight="1" x14ac:dyDescent="0.2">
      <c r="B151" s="30"/>
      <c r="C151" s="23" t="s">
        <v>182</v>
      </c>
      <c r="L151" s="30"/>
    </row>
    <row r="152" spans="2:63" s="1" customFormat="1" ht="16.5" customHeight="1" x14ac:dyDescent="0.2">
      <c r="B152" s="30"/>
      <c r="E152" s="226" t="str">
        <f>E11</f>
        <v>030 - Vzduchotechnika</v>
      </c>
      <c r="F152" s="257"/>
      <c r="G152" s="257"/>
      <c r="H152" s="257"/>
      <c r="L152" s="30"/>
    </row>
    <row r="153" spans="2:63" s="1" customFormat="1" ht="6.95" customHeight="1" x14ac:dyDescent="0.2">
      <c r="B153" s="30"/>
      <c r="L153" s="30"/>
    </row>
    <row r="154" spans="2:63" s="1" customFormat="1" ht="12" customHeight="1" x14ac:dyDescent="0.2">
      <c r="B154" s="30"/>
      <c r="C154" s="23" t="s">
        <v>17</v>
      </c>
      <c r="F154" s="21" t="str">
        <f>F14</f>
        <v xml:space="preserve"> </v>
      </c>
      <c r="I154" s="23" t="s">
        <v>19</v>
      </c>
      <c r="J154" s="53" t="str">
        <f>IF(J14="","",J14)</f>
        <v>4.10.2022 - REV05</v>
      </c>
      <c r="L154" s="30"/>
    </row>
    <row r="155" spans="2:63" s="1" customFormat="1" ht="6.95" customHeight="1" x14ac:dyDescent="0.2">
      <c r="B155" s="30"/>
      <c r="L155" s="30"/>
    </row>
    <row r="156" spans="2:63" s="1" customFormat="1" ht="15.2" customHeight="1" x14ac:dyDescent="0.2">
      <c r="B156" s="30"/>
      <c r="C156" s="23" t="s">
        <v>20</v>
      </c>
      <c r="F156" s="21" t="str">
        <f>E17</f>
        <v xml:space="preserve"> </v>
      </c>
      <c r="I156" s="23" t="s">
        <v>25</v>
      </c>
      <c r="J156" s="26" t="str">
        <f>E23</f>
        <v>HESCON,s.r.o.</v>
      </c>
      <c r="L156" s="30"/>
    </row>
    <row r="157" spans="2:63" s="1" customFormat="1" ht="15.2" customHeight="1" x14ac:dyDescent="0.2">
      <c r="B157" s="30"/>
      <c r="C157" s="23" t="s">
        <v>23</v>
      </c>
      <c r="F157" s="21" t="str">
        <f>IF(E20="","",E20)</f>
        <v>Vyplň údaj</v>
      </c>
      <c r="I157" s="23" t="s">
        <v>27</v>
      </c>
      <c r="J157" s="26" t="str">
        <f>E26</f>
        <v xml:space="preserve"> </v>
      </c>
      <c r="L157" s="30"/>
    </row>
    <row r="158" spans="2:63" s="1" customFormat="1" ht="10.35" customHeight="1" x14ac:dyDescent="0.2">
      <c r="B158" s="30"/>
      <c r="L158" s="30"/>
    </row>
    <row r="159" spans="2:63" s="10" customFormat="1" ht="29.25" customHeight="1" x14ac:dyDescent="0.2">
      <c r="B159" s="137"/>
      <c r="C159" s="138" t="s">
        <v>226</v>
      </c>
      <c r="D159" s="139" t="s">
        <v>56</v>
      </c>
      <c r="E159" s="139" t="s">
        <v>52</v>
      </c>
      <c r="F159" s="139" t="s">
        <v>53</v>
      </c>
      <c r="G159" s="139" t="s">
        <v>227</v>
      </c>
      <c r="H159" s="139" t="s">
        <v>228</v>
      </c>
      <c r="I159" s="139" t="s">
        <v>229</v>
      </c>
      <c r="J159" s="140" t="s">
        <v>189</v>
      </c>
      <c r="K159" s="141" t="s">
        <v>230</v>
      </c>
      <c r="L159" s="137"/>
      <c r="M159" s="59" t="s">
        <v>1</v>
      </c>
      <c r="N159" s="60" t="s">
        <v>35</v>
      </c>
      <c r="O159" s="60" t="s">
        <v>231</v>
      </c>
      <c r="P159" s="60" t="s">
        <v>232</v>
      </c>
      <c r="Q159" s="60" t="s">
        <v>233</v>
      </c>
      <c r="R159" s="60" t="s">
        <v>234</v>
      </c>
      <c r="S159" s="60" t="s">
        <v>235</v>
      </c>
      <c r="T159" s="61" t="s">
        <v>236</v>
      </c>
    </row>
    <row r="160" spans="2:63" s="1" customFormat="1" ht="22.9" customHeight="1" x14ac:dyDescent="0.25">
      <c r="B160" s="30"/>
      <c r="C160" s="64" t="s">
        <v>187</v>
      </c>
      <c r="J160" s="142">
        <f>BK160</f>
        <v>0</v>
      </c>
      <c r="L160" s="30"/>
      <c r="M160" s="62"/>
      <c r="N160" s="54"/>
      <c r="O160" s="54"/>
      <c r="P160" s="143">
        <f>P161+P192+P229+P232+P238+P240+P242+P248+P254</f>
        <v>0</v>
      </c>
      <c r="Q160" s="54"/>
      <c r="R160" s="143">
        <f>R161+R192+R229+R232+R238+R240+R242+R248+R254</f>
        <v>0</v>
      </c>
      <c r="S160" s="54"/>
      <c r="T160" s="144">
        <f>T161+T192+T229+T232+T238+T240+T242+T248+T254</f>
        <v>0</v>
      </c>
      <c r="AT160" s="13" t="s">
        <v>70</v>
      </c>
      <c r="AU160" s="13" t="s">
        <v>191</v>
      </c>
      <c r="BK160" s="145">
        <f>BK161+BK192+BK229+BK232+BK238+BK240+BK242+BK248+BK254</f>
        <v>0</v>
      </c>
    </row>
    <row r="161" spans="2:65" s="11" customFormat="1" ht="25.9" customHeight="1" x14ac:dyDescent="0.2">
      <c r="B161" s="146"/>
      <c r="D161" s="147" t="s">
        <v>70</v>
      </c>
      <c r="E161" s="148" t="s">
        <v>3312</v>
      </c>
      <c r="F161" s="148" t="s">
        <v>3313</v>
      </c>
      <c r="I161" s="149"/>
      <c r="J161" s="150">
        <f>BK161</f>
        <v>0</v>
      </c>
      <c r="L161" s="146"/>
      <c r="M161" s="151"/>
      <c r="P161" s="152">
        <f>P162+P164+P180</f>
        <v>0</v>
      </c>
      <c r="R161" s="152">
        <f>R162+R164+R180</f>
        <v>0</v>
      </c>
      <c r="T161" s="153">
        <f>T162+T164+T180</f>
        <v>0</v>
      </c>
      <c r="AR161" s="147" t="s">
        <v>78</v>
      </c>
      <c r="AT161" s="154" t="s">
        <v>70</v>
      </c>
      <c r="AU161" s="154" t="s">
        <v>71</v>
      </c>
      <c r="AY161" s="147" t="s">
        <v>239</v>
      </c>
      <c r="BK161" s="155">
        <f>BK162+BK164+BK180</f>
        <v>0</v>
      </c>
    </row>
    <row r="162" spans="2:65" s="11" customFormat="1" ht="22.9" customHeight="1" x14ac:dyDescent="0.2">
      <c r="B162" s="146"/>
      <c r="D162" s="147" t="s">
        <v>70</v>
      </c>
      <c r="E162" s="156" t="s">
        <v>3314</v>
      </c>
      <c r="F162" s="156" t="s">
        <v>3315</v>
      </c>
      <c r="I162" s="149"/>
      <c r="J162" s="157">
        <f>BK162</f>
        <v>0</v>
      </c>
      <c r="L162" s="146"/>
      <c r="M162" s="151"/>
      <c r="P162" s="152">
        <f>P163</f>
        <v>0</v>
      </c>
      <c r="R162" s="152">
        <f>R163</f>
        <v>0</v>
      </c>
      <c r="T162" s="153">
        <f>T163</f>
        <v>0</v>
      </c>
      <c r="AR162" s="147" t="s">
        <v>78</v>
      </c>
      <c r="AT162" s="154" t="s">
        <v>70</v>
      </c>
      <c r="AU162" s="154" t="s">
        <v>78</v>
      </c>
      <c r="AY162" s="147" t="s">
        <v>239</v>
      </c>
      <c r="BK162" s="155">
        <f>BK163</f>
        <v>0</v>
      </c>
    </row>
    <row r="163" spans="2:65" s="1" customFormat="1" ht="49.15" customHeight="1" x14ac:dyDescent="0.2">
      <c r="B163" s="131"/>
      <c r="C163" s="158" t="s">
        <v>78</v>
      </c>
      <c r="D163" s="158" t="s">
        <v>241</v>
      </c>
      <c r="E163" s="159" t="s">
        <v>3316</v>
      </c>
      <c r="F163" s="160" t="s">
        <v>3317</v>
      </c>
      <c r="G163" s="161" t="s">
        <v>353</v>
      </c>
      <c r="H163" s="162">
        <v>2</v>
      </c>
      <c r="I163" s="163"/>
      <c r="J163" s="164">
        <f>ROUND(I163*H163,2)</f>
        <v>0</v>
      </c>
      <c r="K163" s="165"/>
      <c r="L163" s="30"/>
      <c r="M163" s="166" t="s">
        <v>1</v>
      </c>
      <c r="N163" s="130" t="s">
        <v>37</v>
      </c>
      <c r="P163" s="167">
        <f>O163*H163</f>
        <v>0</v>
      </c>
      <c r="Q163" s="167">
        <v>0</v>
      </c>
      <c r="R163" s="167">
        <f>Q163*H163</f>
        <v>0</v>
      </c>
      <c r="S163" s="167">
        <v>0</v>
      </c>
      <c r="T163" s="168">
        <f>S163*H163</f>
        <v>0</v>
      </c>
      <c r="AR163" s="169" t="s">
        <v>245</v>
      </c>
      <c r="AT163" s="169" t="s">
        <v>241</v>
      </c>
      <c r="AU163" s="169" t="s">
        <v>83</v>
      </c>
      <c r="AY163" s="13" t="s">
        <v>239</v>
      </c>
      <c r="BE163" s="97">
        <f>IF(N163="základná",J163,0)</f>
        <v>0</v>
      </c>
      <c r="BF163" s="97">
        <f>IF(N163="znížená",J163,0)</f>
        <v>0</v>
      </c>
      <c r="BG163" s="97">
        <f>IF(N163="zákl. prenesená",J163,0)</f>
        <v>0</v>
      </c>
      <c r="BH163" s="97">
        <f>IF(N163="zníž. prenesená",J163,0)</f>
        <v>0</v>
      </c>
      <c r="BI163" s="97">
        <f>IF(N163="nulová",J163,0)</f>
        <v>0</v>
      </c>
      <c r="BJ163" s="13" t="s">
        <v>83</v>
      </c>
      <c r="BK163" s="97">
        <f>ROUND(I163*H163,2)</f>
        <v>0</v>
      </c>
      <c r="BL163" s="13" t="s">
        <v>245</v>
      </c>
      <c r="BM163" s="169" t="s">
        <v>83</v>
      </c>
    </row>
    <row r="164" spans="2:65" s="11" customFormat="1" ht="22.9" customHeight="1" x14ac:dyDescent="0.2">
      <c r="B164" s="146"/>
      <c r="D164" s="147" t="s">
        <v>70</v>
      </c>
      <c r="E164" s="156" t="s">
        <v>3318</v>
      </c>
      <c r="F164" s="156" t="s">
        <v>3319</v>
      </c>
      <c r="I164" s="149"/>
      <c r="J164" s="157">
        <f>BK164</f>
        <v>0</v>
      </c>
      <c r="L164" s="146"/>
      <c r="M164" s="151"/>
      <c r="P164" s="152">
        <f>P165+P166+P168+P170+P172+P174+P176+P178</f>
        <v>0</v>
      </c>
      <c r="R164" s="152">
        <f>R165+R166+R168+R170+R172+R174+R176+R178</f>
        <v>0</v>
      </c>
      <c r="T164" s="153">
        <f>T165+T166+T168+T170+T172+T174+T176+T178</f>
        <v>0</v>
      </c>
      <c r="AR164" s="147" t="s">
        <v>78</v>
      </c>
      <c r="AT164" s="154" t="s">
        <v>70</v>
      </c>
      <c r="AU164" s="154" t="s">
        <v>78</v>
      </c>
      <c r="AY164" s="147" t="s">
        <v>239</v>
      </c>
      <c r="BK164" s="155">
        <f>BK165+BK166+BK168+BK170+BK172+BK174+BK176+BK178</f>
        <v>0</v>
      </c>
    </row>
    <row r="165" spans="2:65" s="1" customFormat="1" ht="44.25" customHeight="1" x14ac:dyDescent="0.2">
      <c r="B165" s="131"/>
      <c r="C165" s="158" t="s">
        <v>83</v>
      </c>
      <c r="D165" s="158" t="s">
        <v>241</v>
      </c>
      <c r="E165" s="159" t="s">
        <v>3320</v>
      </c>
      <c r="F165" s="160" t="s">
        <v>3321</v>
      </c>
      <c r="G165" s="161" t="s">
        <v>353</v>
      </c>
      <c r="H165" s="162">
        <v>4</v>
      </c>
      <c r="I165" s="163"/>
      <c r="J165" s="164">
        <f>ROUND(I165*H165,2)</f>
        <v>0</v>
      </c>
      <c r="K165" s="165"/>
      <c r="L165" s="30"/>
      <c r="M165" s="166" t="s">
        <v>1</v>
      </c>
      <c r="N165" s="130" t="s">
        <v>37</v>
      </c>
      <c r="P165" s="167">
        <f>O165*H165</f>
        <v>0</v>
      </c>
      <c r="Q165" s="167">
        <v>0</v>
      </c>
      <c r="R165" s="167">
        <f>Q165*H165</f>
        <v>0</v>
      </c>
      <c r="S165" s="167">
        <v>0</v>
      </c>
      <c r="T165" s="168">
        <f>S165*H165</f>
        <v>0</v>
      </c>
      <c r="AR165" s="169" t="s">
        <v>245</v>
      </c>
      <c r="AT165" s="169" t="s">
        <v>241</v>
      </c>
      <c r="AU165" s="169" t="s">
        <v>83</v>
      </c>
      <c r="AY165" s="13" t="s">
        <v>239</v>
      </c>
      <c r="BE165" s="97">
        <f>IF(N165="základná",J165,0)</f>
        <v>0</v>
      </c>
      <c r="BF165" s="97">
        <f>IF(N165="znížená",J165,0)</f>
        <v>0</v>
      </c>
      <c r="BG165" s="97">
        <f>IF(N165="zákl. prenesená",J165,0)</f>
        <v>0</v>
      </c>
      <c r="BH165" s="97">
        <f>IF(N165="zníž. prenesená",J165,0)</f>
        <v>0</v>
      </c>
      <c r="BI165" s="97">
        <f>IF(N165="nulová",J165,0)</f>
        <v>0</v>
      </c>
      <c r="BJ165" s="13" t="s">
        <v>83</v>
      </c>
      <c r="BK165" s="97">
        <f>ROUND(I165*H165,2)</f>
        <v>0</v>
      </c>
      <c r="BL165" s="13" t="s">
        <v>245</v>
      </c>
      <c r="BM165" s="169" t="s">
        <v>245</v>
      </c>
    </row>
    <row r="166" spans="2:65" s="11" customFormat="1" ht="20.85" customHeight="1" x14ac:dyDescent="0.2">
      <c r="B166" s="146"/>
      <c r="D166" s="147" t="s">
        <v>70</v>
      </c>
      <c r="E166" s="156" t="s">
        <v>3322</v>
      </c>
      <c r="F166" s="156" t="s">
        <v>3323</v>
      </c>
      <c r="I166" s="149"/>
      <c r="J166" s="157">
        <f>BK166</f>
        <v>0</v>
      </c>
      <c r="L166" s="146"/>
      <c r="M166" s="151"/>
      <c r="P166" s="152">
        <f>P167</f>
        <v>0</v>
      </c>
      <c r="R166" s="152">
        <f>R167</f>
        <v>0</v>
      </c>
      <c r="T166" s="153">
        <f>T167</f>
        <v>0</v>
      </c>
      <c r="AR166" s="147" t="s">
        <v>78</v>
      </c>
      <c r="AT166" s="154" t="s">
        <v>70</v>
      </c>
      <c r="AU166" s="154" t="s">
        <v>83</v>
      </c>
      <c r="AY166" s="147" t="s">
        <v>239</v>
      </c>
      <c r="BK166" s="155">
        <f>BK167</f>
        <v>0</v>
      </c>
    </row>
    <row r="167" spans="2:65" s="1" customFormat="1" ht="44.25" customHeight="1" x14ac:dyDescent="0.2">
      <c r="B167" s="131"/>
      <c r="C167" s="158" t="s">
        <v>251</v>
      </c>
      <c r="D167" s="158" t="s">
        <v>241</v>
      </c>
      <c r="E167" s="159" t="s">
        <v>3324</v>
      </c>
      <c r="F167" s="160" t="s">
        <v>3325</v>
      </c>
      <c r="G167" s="161" t="s">
        <v>353</v>
      </c>
      <c r="H167" s="162">
        <v>1</v>
      </c>
      <c r="I167" s="163"/>
      <c r="J167" s="164">
        <f>ROUND(I167*H167,2)</f>
        <v>0</v>
      </c>
      <c r="K167" s="165"/>
      <c r="L167" s="30"/>
      <c r="M167" s="166" t="s">
        <v>1</v>
      </c>
      <c r="N167" s="130" t="s">
        <v>37</v>
      </c>
      <c r="P167" s="167">
        <f>O167*H167</f>
        <v>0</v>
      </c>
      <c r="Q167" s="167">
        <v>0</v>
      </c>
      <c r="R167" s="167">
        <f>Q167*H167</f>
        <v>0</v>
      </c>
      <c r="S167" s="167">
        <v>0</v>
      </c>
      <c r="T167" s="168">
        <f>S167*H167</f>
        <v>0</v>
      </c>
      <c r="AR167" s="169" t="s">
        <v>245</v>
      </c>
      <c r="AT167" s="169" t="s">
        <v>241</v>
      </c>
      <c r="AU167" s="169" t="s">
        <v>251</v>
      </c>
      <c r="AY167" s="13" t="s">
        <v>239</v>
      </c>
      <c r="BE167" s="97">
        <f>IF(N167="základná",J167,0)</f>
        <v>0</v>
      </c>
      <c r="BF167" s="97">
        <f>IF(N167="znížená",J167,0)</f>
        <v>0</v>
      </c>
      <c r="BG167" s="97">
        <f>IF(N167="zákl. prenesená",J167,0)</f>
        <v>0</v>
      </c>
      <c r="BH167" s="97">
        <f>IF(N167="zníž. prenesená",J167,0)</f>
        <v>0</v>
      </c>
      <c r="BI167" s="97">
        <f>IF(N167="nulová",J167,0)</f>
        <v>0</v>
      </c>
      <c r="BJ167" s="13" t="s">
        <v>83</v>
      </c>
      <c r="BK167" s="97">
        <f>ROUND(I167*H167,2)</f>
        <v>0</v>
      </c>
      <c r="BL167" s="13" t="s">
        <v>245</v>
      </c>
      <c r="BM167" s="169" t="s">
        <v>262</v>
      </c>
    </row>
    <row r="168" spans="2:65" s="11" customFormat="1" ht="20.85" customHeight="1" x14ac:dyDescent="0.2">
      <c r="B168" s="146"/>
      <c r="D168" s="147" t="s">
        <v>70</v>
      </c>
      <c r="E168" s="156" t="s">
        <v>3326</v>
      </c>
      <c r="F168" s="156" t="s">
        <v>3327</v>
      </c>
      <c r="I168" s="149"/>
      <c r="J168" s="157">
        <f>BK168</f>
        <v>0</v>
      </c>
      <c r="L168" s="146"/>
      <c r="M168" s="151"/>
      <c r="P168" s="152">
        <f>P169</f>
        <v>0</v>
      </c>
      <c r="R168" s="152">
        <f>R169</f>
        <v>0</v>
      </c>
      <c r="T168" s="153">
        <f>T169</f>
        <v>0</v>
      </c>
      <c r="AR168" s="147" t="s">
        <v>78</v>
      </c>
      <c r="AT168" s="154" t="s">
        <v>70</v>
      </c>
      <c r="AU168" s="154" t="s">
        <v>83</v>
      </c>
      <c r="AY168" s="147" t="s">
        <v>239</v>
      </c>
      <c r="BK168" s="155">
        <f>BK169</f>
        <v>0</v>
      </c>
    </row>
    <row r="169" spans="2:65" s="1" customFormat="1" ht="44.25" customHeight="1" x14ac:dyDescent="0.2">
      <c r="B169" s="131"/>
      <c r="C169" s="158" t="s">
        <v>245</v>
      </c>
      <c r="D169" s="158" t="s">
        <v>241</v>
      </c>
      <c r="E169" s="159" t="s">
        <v>3328</v>
      </c>
      <c r="F169" s="160" t="s">
        <v>3329</v>
      </c>
      <c r="G169" s="161" t="s">
        <v>353</v>
      </c>
      <c r="H169" s="162">
        <v>1</v>
      </c>
      <c r="I169" s="163"/>
      <c r="J169" s="164">
        <f>ROUND(I169*H169,2)</f>
        <v>0</v>
      </c>
      <c r="K169" s="165"/>
      <c r="L169" s="30"/>
      <c r="M169" s="166" t="s">
        <v>1</v>
      </c>
      <c r="N169" s="130" t="s">
        <v>37</v>
      </c>
      <c r="P169" s="167">
        <f>O169*H169</f>
        <v>0</v>
      </c>
      <c r="Q169" s="167">
        <v>0</v>
      </c>
      <c r="R169" s="167">
        <f>Q169*H169</f>
        <v>0</v>
      </c>
      <c r="S169" s="167">
        <v>0</v>
      </c>
      <c r="T169" s="168">
        <f>S169*H169</f>
        <v>0</v>
      </c>
      <c r="AR169" s="169" t="s">
        <v>245</v>
      </c>
      <c r="AT169" s="169" t="s">
        <v>241</v>
      </c>
      <c r="AU169" s="169" t="s">
        <v>251</v>
      </c>
      <c r="AY169" s="13" t="s">
        <v>239</v>
      </c>
      <c r="BE169" s="97">
        <f>IF(N169="základná",J169,0)</f>
        <v>0</v>
      </c>
      <c r="BF169" s="97">
        <f>IF(N169="znížená",J169,0)</f>
        <v>0</v>
      </c>
      <c r="BG169" s="97">
        <f>IF(N169="zákl. prenesená",J169,0)</f>
        <v>0</v>
      </c>
      <c r="BH169" s="97">
        <f>IF(N169="zníž. prenesená",J169,0)</f>
        <v>0</v>
      </c>
      <c r="BI169" s="97">
        <f>IF(N169="nulová",J169,0)</f>
        <v>0</v>
      </c>
      <c r="BJ169" s="13" t="s">
        <v>83</v>
      </c>
      <c r="BK169" s="97">
        <f>ROUND(I169*H169,2)</f>
        <v>0</v>
      </c>
      <c r="BL169" s="13" t="s">
        <v>245</v>
      </c>
      <c r="BM169" s="169" t="s">
        <v>270</v>
      </c>
    </row>
    <row r="170" spans="2:65" s="11" customFormat="1" ht="20.85" customHeight="1" x14ac:dyDescent="0.2">
      <c r="B170" s="146"/>
      <c r="D170" s="147" t="s">
        <v>70</v>
      </c>
      <c r="E170" s="156" t="s">
        <v>3330</v>
      </c>
      <c r="F170" s="156" t="s">
        <v>3331</v>
      </c>
      <c r="I170" s="149"/>
      <c r="J170" s="157">
        <f>BK170</f>
        <v>0</v>
      </c>
      <c r="L170" s="146"/>
      <c r="M170" s="151"/>
      <c r="P170" s="152">
        <f>P171</f>
        <v>0</v>
      </c>
      <c r="R170" s="152">
        <f>R171</f>
        <v>0</v>
      </c>
      <c r="T170" s="153">
        <f>T171</f>
        <v>0</v>
      </c>
      <c r="AR170" s="147" t="s">
        <v>78</v>
      </c>
      <c r="AT170" s="154" t="s">
        <v>70</v>
      </c>
      <c r="AU170" s="154" t="s">
        <v>83</v>
      </c>
      <c r="AY170" s="147" t="s">
        <v>239</v>
      </c>
      <c r="BK170" s="155">
        <f>BK171</f>
        <v>0</v>
      </c>
    </row>
    <row r="171" spans="2:65" s="1" customFormat="1" ht="49.15" customHeight="1" x14ac:dyDescent="0.2">
      <c r="B171" s="131"/>
      <c r="C171" s="158" t="s">
        <v>258</v>
      </c>
      <c r="D171" s="158" t="s">
        <v>241</v>
      </c>
      <c r="E171" s="159" t="s">
        <v>3332</v>
      </c>
      <c r="F171" s="160" t="s">
        <v>3333</v>
      </c>
      <c r="G171" s="161" t="s">
        <v>353</v>
      </c>
      <c r="H171" s="162">
        <v>1</v>
      </c>
      <c r="I171" s="163"/>
      <c r="J171" s="164">
        <f>ROUND(I171*H171,2)</f>
        <v>0</v>
      </c>
      <c r="K171" s="165"/>
      <c r="L171" s="30"/>
      <c r="M171" s="166" t="s">
        <v>1</v>
      </c>
      <c r="N171" s="130" t="s">
        <v>37</v>
      </c>
      <c r="P171" s="167">
        <f>O171*H171</f>
        <v>0</v>
      </c>
      <c r="Q171" s="167">
        <v>0</v>
      </c>
      <c r="R171" s="167">
        <f>Q171*H171</f>
        <v>0</v>
      </c>
      <c r="S171" s="167">
        <v>0</v>
      </c>
      <c r="T171" s="168">
        <f>S171*H171</f>
        <v>0</v>
      </c>
      <c r="AR171" s="169" t="s">
        <v>245</v>
      </c>
      <c r="AT171" s="169" t="s">
        <v>241</v>
      </c>
      <c r="AU171" s="169" t="s">
        <v>251</v>
      </c>
      <c r="AY171" s="13" t="s">
        <v>239</v>
      </c>
      <c r="BE171" s="97">
        <f>IF(N171="základná",J171,0)</f>
        <v>0</v>
      </c>
      <c r="BF171" s="97">
        <f>IF(N171="znížená",J171,0)</f>
        <v>0</v>
      </c>
      <c r="BG171" s="97">
        <f>IF(N171="zákl. prenesená",J171,0)</f>
        <v>0</v>
      </c>
      <c r="BH171" s="97">
        <f>IF(N171="zníž. prenesená",J171,0)</f>
        <v>0</v>
      </c>
      <c r="BI171" s="97">
        <f>IF(N171="nulová",J171,0)</f>
        <v>0</v>
      </c>
      <c r="BJ171" s="13" t="s">
        <v>83</v>
      </c>
      <c r="BK171" s="97">
        <f>ROUND(I171*H171,2)</f>
        <v>0</v>
      </c>
      <c r="BL171" s="13" t="s">
        <v>245</v>
      </c>
      <c r="BM171" s="169" t="s">
        <v>280</v>
      </c>
    </row>
    <row r="172" spans="2:65" s="11" customFormat="1" ht="20.85" customHeight="1" x14ac:dyDescent="0.2">
      <c r="B172" s="146"/>
      <c r="D172" s="147" t="s">
        <v>70</v>
      </c>
      <c r="E172" s="156" t="s">
        <v>3322</v>
      </c>
      <c r="F172" s="156" t="s">
        <v>3323</v>
      </c>
      <c r="I172" s="149"/>
      <c r="J172" s="157">
        <f>BK172</f>
        <v>0</v>
      </c>
      <c r="L172" s="146"/>
      <c r="M172" s="151"/>
      <c r="P172" s="152">
        <f>P173</f>
        <v>0</v>
      </c>
      <c r="R172" s="152">
        <f>R173</f>
        <v>0</v>
      </c>
      <c r="T172" s="153">
        <f>T173</f>
        <v>0</v>
      </c>
      <c r="AR172" s="147" t="s">
        <v>78</v>
      </c>
      <c r="AT172" s="154" t="s">
        <v>70</v>
      </c>
      <c r="AU172" s="154" t="s">
        <v>83</v>
      </c>
      <c r="AY172" s="147" t="s">
        <v>239</v>
      </c>
      <c r="BK172" s="155">
        <f>BK173</f>
        <v>0</v>
      </c>
    </row>
    <row r="173" spans="2:65" s="1" customFormat="1" ht="44.25" customHeight="1" x14ac:dyDescent="0.2">
      <c r="B173" s="131"/>
      <c r="C173" s="158" t="s">
        <v>262</v>
      </c>
      <c r="D173" s="158" t="s">
        <v>241</v>
      </c>
      <c r="E173" s="159" t="s">
        <v>3334</v>
      </c>
      <c r="F173" s="160" t="s">
        <v>3335</v>
      </c>
      <c r="G173" s="161" t="s">
        <v>353</v>
      </c>
      <c r="H173" s="162">
        <v>1</v>
      </c>
      <c r="I173" s="163"/>
      <c r="J173" s="164">
        <f>ROUND(I173*H173,2)</f>
        <v>0</v>
      </c>
      <c r="K173" s="165"/>
      <c r="L173" s="30"/>
      <c r="M173" s="166" t="s">
        <v>1</v>
      </c>
      <c r="N173" s="130" t="s">
        <v>37</v>
      </c>
      <c r="P173" s="167">
        <f>O173*H173</f>
        <v>0</v>
      </c>
      <c r="Q173" s="167">
        <v>0</v>
      </c>
      <c r="R173" s="167">
        <f>Q173*H173</f>
        <v>0</v>
      </c>
      <c r="S173" s="167">
        <v>0</v>
      </c>
      <c r="T173" s="168">
        <f>S173*H173</f>
        <v>0</v>
      </c>
      <c r="AR173" s="169" t="s">
        <v>245</v>
      </c>
      <c r="AT173" s="169" t="s">
        <v>241</v>
      </c>
      <c r="AU173" s="169" t="s">
        <v>251</v>
      </c>
      <c r="AY173" s="13" t="s">
        <v>239</v>
      </c>
      <c r="BE173" s="97">
        <f>IF(N173="základná",J173,0)</f>
        <v>0</v>
      </c>
      <c r="BF173" s="97">
        <f>IF(N173="znížená",J173,0)</f>
        <v>0</v>
      </c>
      <c r="BG173" s="97">
        <f>IF(N173="zákl. prenesená",J173,0)</f>
        <v>0</v>
      </c>
      <c r="BH173" s="97">
        <f>IF(N173="zníž. prenesená",J173,0)</f>
        <v>0</v>
      </c>
      <c r="BI173" s="97">
        <f>IF(N173="nulová",J173,0)</f>
        <v>0</v>
      </c>
      <c r="BJ173" s="13" t="s">
        <v>83</v>
      </c>
      <c r="BK173" s="97">
        <f>ROUND(I173*H173,2)</f>
        <v>0</v>
      </c>
      <c r="BL173" s="13" t="s">
        <v>245</v>
      </c>
      <c r="BM173" s="169" t="s">
        <v>289</v>
      </c>
    </row>
    <row r="174" spans="2:65" s="11" customFormat="1" ht="20.85" customHeight="1" x14ac:dyDescent="0.2">
      <c r="B174" s="146"/>
      <c r="D174" s="147" t="s">
        <v>70</v>
      </c>
      <c r="E174" s="156" t="s">
        <v>3326</v>
      </c>
      <c r="F174" s="156" t="s">
        <v>3327</v>
      </c>
      <c r="I174" s="149"/>
      <c r="J174" s="157">
        <f>BK174</f>
        <v>0</v>
      </c>
      <c r="L174" s="146"/>
      <c r="M174" s="151"/>
      <c r="P174" s="152">
        <f>P175</f>
        <v>0</v>
      </c>
      <c r="R174" s="152">
        <f>R175</f>
        <v>0</v>
      </c>
      <c r="T174" s="153">
        <f>T175</f>
        <v>0</v>
      </c>
      <c r="AR174" s="147" t="s">
        <v>78</v>
      </c>
      <c r="AT174" s="154" t="s">
        <v>70</v>
      </c>
      <c r="AU174" s="154" t="s">
        <v>83</v>
      </c>
      <c r="AY174" s="147" t="s">
        <v>239</v>
      </c>
      <c r="BK174" s="155">
        <f>BK175</f>
        <v>0</v>
      </c>
    </row>
    <row r="175" spans="2:65" s="1" customFormat="1" ht="44.25" customHeight="1" x14ac:dyDescent="0.2">
      <c r="B175" s="131"/>
      <c r="C175" s="158" t="s">
        <v>266</v>
      </c>
      <c r="D175" s="158" t="s">
        <v>241</v>
      </c>
      <c r="E175" s="159" t="s">
        <v>3336</v>
      </c>
      <c r="F175" s="160" t="s">
        <v>3337</v>
      </c>
      <c r="G175" s="161" t="s">
        <v>353</v>
      </c>
      <c r="H175" s="162">
        <v>1</v>
      </c>
      <c r="I175" s="163"/>
      <c r="J175" s="164">
        <f>ROUND(I175*H175,2)</f>
        <v>0</v>
      </c>
      <c r="K175" s="165"/>
      <c r="L175" s="30"/>
      <c r="M175" s="166" t="s">
        <v>1</v>
      </c>
      <c r="N175" s="130" t="s">
        <v>37</v>
      </c>
      <c r="P175" s="167">
        <f>O175*H175</f>
        <v>0</v>
      </c>
      <c r="Q175" s="167">
        <v>0</v>
      </c>
      <c r="R175" s="167">
        <f>Q175*H175</f>
        <v>0</v>
      </c>
      <c r="S175" s="167">
        <v>0</v>
      </c>
      <c r="T175" s="168">
        <f>S175*H175</f>
        <v>0</v>
      </c>
      <c r="AR175" s="169" t="s">
        <v>245</v>
      </c>
      <c r="AT175" s="169" t="s">
        <v>241</v>
      </c>
      <c r="AU175" s="169" t="s">
        <v>251</v>
      </c>
      <c r="AY175" s="13" t="s">
        <v>239</v>
      </c>
      <c r="BE175" s="97">
        <f>IF(N175="základná",J175,0)</f>
        <v>0</v>
      </c>
      <c r="BF175" s="97">
        <f>IF(N175="znížená",J175,0)</f>
        <v>0</v>
      </c>
      <c r="BG175" s="97">
        <f>IF(N175="zákl. prenesená",J175,0)</f>
        <v>0</v>
      </c>
      <c r="BH175" s="97">
        <f>IF(N175="zníž. prenesená",J175,0)</f>
        <v>0</v>
      </c>
      <c r="BI175" s="97">
        <f>IF(N175="nulová",J175,0)</f>
        <v>0</v>
      </c>
      <c r="BJ175" s="13" t="s">
        <v>83</v>
      </c>
      <c r="BK175" s="97">
        <f>ROUND(I175*H175,2)</f>
        <v>0</v>
      </c>
      <c r="BL175" s="13" t="s">
        <v>245</v>
      </c>
      <c r="BM175" s="169" t="s">
        <v>297</v>
      </c>
    </row>
    <row r="176" spans="2:65" s="11" customFormat="1" ht="20.85" customHeight="1" x14ac:dyDescent="0.2">
      <c r="B176" s="146"/>
      <c r="D176" s="147" t="s">
        <v>70</v>
      </c>
      <c r="E176" s="156" t="s">
        <v>3338</v>
      </c>
      <c r="F176" s="156" t="s">
        <v>3339</v>
      </c>
      <c r="I176" s="149"/>
      <c r="J176" s="157">
        <f>BK176</f>
        <v>0</v>
      </c>
      <c r="L176" s="146"/>
      <c r="M176" s="151"/>
      <c r="P176" s="152">
        <f>P177</f>
        <v>0</v>
      </c>
      <c r="R176" s="152">
        <f>R177</f>
        <v>0</v>
      </c>
      <c r="T176" s="153">
        <f>T177</f>
        <v>0</v>
      </c>
      <c r="AR176" s="147" t="s">
        <v>78</v>
      </c>
      <c r="AT176" s="154" t="s">
        <v>70</v>
      </c>
      <c r="AU176" s="154" t="s">
        <v>83</v>
      </c>
      <c r="AY176" s="147" t="s">
        <v>239</v>
      </c>
      <c r="BK176" s="155">
        <f>BK177</f>
        <v>0</v>
      </c>
    </row>
    <row r="177" spans="2:65" s="1" customFormat="1" ht="44.25" customHeight="1" x14ac:dyDescent="0.2">
      <c r="B177" s="131"/>
      <c r="C177" s="158" t="s">
        <v>270</v>
      </c>
      <c r="D177" s="158" t="s">
        <v>241</v>
      </c>
      <c r="E177" s="159" t="s">
        <v>3340</v>
      </c>
      <c r="F177" s="160" t="s">
        <v>3341</v>
      </c>
      <c r="G177" s="161" t="s">
        <v>353</v>
      </c>
      <c r="H177" s="162">
        <v>1</v>
      </c>
      <c r="I177" s="163"/>
      <c r="J177" s="164">
        <f>ROUND(I177*H177,2)</f>
        <v>0</v>
      </c>
      <c r="K177" s="165"/>
      <c r="L177" s="30"/>
      <c r="M177" s="166" t="s">
        <v>1</v>
      </c>
      <c r="N177" s="130" t="s">
        <v>37</v>
      </c>
      <c r="P177" s="167">
        <f>O177*H177</f>
        <v>0</v>
      </c>
      <c r="Q177" s="167">
        <v>0</v>
      </c>
      <c r="R177" s="167">
        <f>Q177*H177</f>
        <v>0</v>
      </c>
      <c r="S177" s="167">
        <v>0</v>
      </c>
      <c r="T177" s="168">
        <f>S177*H177</f>
        <v>0</v>
      </c>
      <c r="AR177" s="169" t="s">
        <v>245</v>
      </c>
      <c r="AT177" s="169" t="s">
        <v>241</v>
      </c>
      <c r="AU177" s="169" t="s">
        <v>251</v>
      </c>
      <c r="AY177" s="13" t="s">
        <v>239</v>
      </c>
      <c r="BE177" s="97">
        <f>IF(N177="základná",J177,0)</f>
        <v>0</v>
      </c>
      <c r="BF177" s="97">
        <f>IF(N177="znížená",J177,0)</f>
        <v>0</v>
      </c>
      <c r="BG177" s="97">
        <f>IF(N177="zákl. prenesená",J177,0)</f>
        <v>0</v>
      </c>
      <c r="BH177" s="97">
        <f>IF(N177="zníž. prenesená",J177,0)</f>
        <v>0</v>
      </c>
      <c r="BI177" s="97">
        <f>IF(N177="nulová",J177,0)</f>
        <v>0</v>
      </c>
      <c r="BJ177" s="13" t="s">
        <v>83</v>
      </c>
      <c r="BK177" s="97">
        <f>ROUND(I177*H177,2)</f>
        <v>0</v>
      </c>
      <c r="BL177" s="13" t="s">
        <v>245</v>
      </c>
      <c r="BM177" s="169" t="s">
        <v>305</v>
      </c>
    </row>
    <row r="178" spans="2:65" s="11" customFormat="1" ht="20.85" customHeight="1" x14ac:dyDescent="0.2">
      <c r="B178" s="146"/>
      <c r="D178" s="147" t="s">
        <v>70</v>
      </c>
      <c r="E178" s="156" t="s">
        <v>3330</v>
      </c>
      <c r="F178" s="156" t="s">
        <v>3331</v>
      </c>
      <c r="I178" s="149"/>
      <c r="J178" s="157">
        <f>BK178</f>
        <v>0</v>
      </c>
      <c r="L178" s="146"/>
      <c r="M178" s="151"/>
      <c r="P178" s="152">
        <f>P179</f>
        <v>0</v>
      </c>
      <c r="R178" s="152">
        <f>R179</f>
        <v>0</v>
      </c>
      <c r="T178" s="153">
        <f>T179</f>
        <v>0</v>
      </c>
      <c r="AR178" s="147" t="s">
        <v>78</v>
      </c>
      <c r="AT178" s="154" t="s">
        <v>70</v>
      </c>
      <c r="AU178" s="154" t="s">
        <v>83</v>
      </c>
      <c r="AY178" s="147" t="s">
        <v>239</v>
      </c>
      <c r="BK178" s="155">
        <f>BK179</f>
        <v>0</v>
      </c>
    </row>
    <row r="179" spans="2:65" s="1" customFormat="1" ht="44.25" customHeight="1" x14ac:dyDescent="0.2">
      <c r="B179" s="131"/>
      <c r="C179" s="158" t="s">
        <v>274</v>
      </c>
      <c r="D179" s="158" t="s">
        <v>241</v>
      </c>
      <c r="E179" s="159" t="s">
        <v>3342</v>
      </c>
      <c r="F179" s="160" t="s">
        <v>3343</v>
      </c>
      <c r="G179" s="161" t="s">
        <v>353</v>
      </c>
      <c r="H179" s="162">
        <v>1</v>
      </c>
      <c r="I179" s="163"/>
      <c r="J179" s="164">
        <f>ROUND(I179*H179,2)</f>
        <v>0</v>
      </c>
      <c r="K179" s="165"/>
      <c r="L179" s="30"/>
      <c r="M179" s="166" t="s">
        <v>1</v>
      </c>
      <c r="N179" s="130" t="s">
        <v>37</v>
      </c>
      <c r="P179" s="167">
        <f>O179*H179</f>
        <v>0</v>
      </c>
      <c r="Q179" s="167">
        <v>0</v>
      </c>
      <c r="R179" s="167">
        <f>Q179*H179</f>
        <v>0</v>
      </c>
      <c r="S179" s="167">
        <v>0</v>
      </c>
      <c r="T179" s="168">
        <f>S179*H179</f>
        <v>0</v>
      </c>
      <c r="AR179" s="169" t="s">
        <v>245</v>
      </c>
      <c r="AT179" s="169" t="s">
        <v>241</v>
      </c>
      <c r="AU179" s="169" t="s">
        <v>251</v>
      </c>
      <c r="AY179" s="13" t="s">
        <v>239</v>
      </c>
      <c r="BE179" s="97">
        <f>IF(N179="základná",J179,0)</f>
        <v>0</v>
      </c>
      <c r="BF179" s="97">
        <f>IF(N179="znížená",J179,0)</f>
        <v>0</v>
      </c>
      <c r="BG179" s="97">
        <f>IF(N179="zákl. prenesená",J179,0)</f>
        <v>0</v>
      </c>
      <c r="BH179" s="97">
        <f>IF(N179="zníž. prenesená",J179,0)</f>
        <v>0</v>
      </c>
      <c r="BI179" s="97">
        <f>IF(N179="nulová",J179,0)</f>
        <v>0</v>
      </c>
      <c r="BJ179" s="13" t="s">
        <v>83</v>
      </c>
      <c r="BK179" s="97">
        <f>ROUND(I179*H179,2)</f>
        <v>0</v>
      </c>
      <c r="BL179" s="13" t="s">
        <v>245</v>
      </c>
      <c r="BM179" s="169" t="s">
        <v>313</v>
      </c>
    </row>
    <row r="180" spans="2:65" s="11" customFormat="1" ht="22.9" customHeight="1" x14ac:dyDescent="0.2">
      <c r="B180" s="146"/>
      <c r="D180" s="147" t="s">
        <v>70</v>
      </c>
      <c r="E180" s="156" t="s">
        <v>3344</v>
      </c>
      <c r="F180" s="156" t="s">
        <v>3345</v>
      </c>
      <c r="I180" s="149"/>
      <c r="J180" s="157">
        <f>BK180</f>
        <v>0</v>
      </c>
      <c r="L180" s="146"/>
      <c r="M180" s="151"/>
      <c r="P180" s="152">
        <f>P181+P182+P184+P186+P188+P190</f>
        <v>0</v>
      </c>
      <c r="R180" s="152">
        <f>R181+R182+R184+R186+R188+R190</f>
        <v>0</v>
      </c>
      <c r="T180" s="153">
        <f>T181+T182+T184+T186+T188+T190</f>
        <v>0</v>
      </c>
      <c r="AR180" s="147" t="s">
        <v>78</v>
      </c>
      <c r="AT180" s="154" t="s">
        <v>70</v>
      </c>
      <c r="AU180" s="154" t="s">
        <v>78</v>
      </c>
      <c r="AY180" s="147" t="s">
        <v>239</v>
      </c>
      <c r="BK180" s="155">
        <f>BK181+BK182+BK184+BK186+BK188+BK190</f>
        <v>0</v>
      </c>
    </row>
    <row r="181" spans="2:65" s="1" customFormat="1" ht="44.25" customHeight="1" x14ac:dyDescent="0.2">
      <c r="B181" s="131"/>
      <c r="C181" s="158" t="s">
        <v>280</v>
      </c>
      <c r="D181" s="158" t="s">
        <v>241</v>
      </c>
      <c r="E181" s="159" t="s">
        <v>3346</v>
      </c>
      <c r="F181" s="160" t="s">
        <v>3347</v>
      </c>
      <c r="G181" s="161" t="s">
        <v>353</v>
      </c>
      <c r="H181" s="162">
        <v>6</v>
      </c>
      <c r="I181" s="163"/>
      <c r="J181" s="164">
        <f>ROUND(I181*H181,2)</f>
        <v>0</v>
      </c>
      <c r="K181" s="165"/>
      <c r="L181" s="30"/>
      <c r="M181" s="166" t="s">
        <v>1</v>
      </c>
      <c r="N181" s="130" t="s">
        <v>37</v>
      </c>
      <c r="P181" s="167">
        <f>O181*H181</f>
        <v>0</v>
      </c>
      <c r="Q181" s="167">
        <v>0</v>
      </c>
      <c r="R181" s="167">
        <f>Q181*H181</f>
        <v>0</v>
      </c>
      <c r="S181" s="167">
        <v>0</v>
      </c>
      <c r="T181" s="168">
        <f>S181*H181</f>
        <v>0</v>
      </c>
      <c r="AR181" s="169" t="s">
        <v>245</v>
      </c>
      <c r="AT181" s="169" t="s">
        <v>241</v>
      </c>
      <c r="AU181" s="169" t="s">
        <v>83</v>
      </c>
      <c r="AY181" s="13" t="s">
        <v>239</v>
      </c>
      <c r="BE181" s="97">
        <f>IF(N181="základná",J181,0)</f>
        <v>0</v>
      </c>
      <c r="BF181" s="97">
        <f>IF(N181="znížená",J181,0)</f>
        <v>0</v>
      </c>
      <c r="BG181" s="97">
        <f>IF(N181="zákl. prenesená",J181,0)</f>
        <v>0</v>
      </c>
      <c r="BH181" s="97">
        <f>IF(N181="zníž. prenesená",J181,0)</f>
        <v>0</v>
      </c>
      <c r="BI181" s="97">
        <f>IF(N181="nulová",J181,0)</f>
        <v>0</v>
      </c>
      <c r="BJ181" s="13" t="s">
        <v>83</v>
      </c>
      <c r="BK181" s="97">
        <f>ROUND(I181*H181,2)</f>
        <v>0</v>
      </c>
      <c r="BL181" s="13" t="s">
        <v>245</v>
      </c>
      <c r="BM181" s="169" t="s">
        <v>7</v>
      </c>
    </row>
    <row r="182" spans="2:65" s="11" customFormat="1" ht="20.85" customHeight="1" x14ac:dyDescent="0.2">
      <c r="B182" s="146"/>
      <c r="D182" s="147" t="s">
        <v>70</v>
      </c>
      <c r="E182" s="156" t="s">
        <v>3338</v>
      </c>
      <c r="F182" s="156" t="s">
        <v>3339</v>
      </c>
      <c r="I182" s="149"/>
      <c r="J182" s="157">
        <f>BK182</f>
        <v>0</v>
      </c>
      <c r="L182" s="146"/>
      <c r="M182" s="151"/>
      <c r="P182" s="152">
        <f>P183</f>
        <v>0</v>
      </c>
      <c r="R182" s="152">
        <f>R183</f>
        <v>0</v>
      </c>
      <c r="T182" s="153">
        <f>T183</f>
        <v>0</v>
      </c>
      <c r="AR182" s="147" t="s">
        <v>78</v>
      </c>
      <c r="AT182" s="154" t="s">
        <v>70</v>
      </c>
      <c r="AU182" s="154" t="s">
        <v>83</v>
      </c>
      <c r="AY182" s="147" t="s">
        <v>239</v>
      </c>
      <c r="BK182" s="155">
        <f>BK183</f>
        <v>0</v>
      </c>
    </row>
    <row r="183" spans="2:65" s="1" customFormat="1" ht="44.25" customHeight="1" x14ac:dyDescent="0.2">
      <c r="B183" s="131"/>
      <c r="C183" s="158" t="s">
        <v>285</v>
      </c>
      <c r="D183" s="158" t="s">
        <v>241</v>
      </c>
      <c r="E183" s="159" t="s">
        <v>3348</v>
      </c>
      <c r="F183" s="160" t="s">
        <v>3349</v>
      </c>
      <c r="G183" s="161" t="s">
        <v>353</v>
      </c>
      <c r="H183" s="162">
        <v>1</v>
      </c>
      <c r="I183" s="163"/>
      <c r="J183" s="164">
        <f>ROUND(I183*H183,2)</f>
        <v>0</v>
      </c>
      <c r="K183" s="165"/>
      <c r="L183" s="30"/>
      <c r="M183" s="166" t="s">
        <v>1</v>
      </c>
      <c r="N183" s="130" t="s">
        <v>37</v>
      </c>
      <c r="P183" s="167">
        <f>O183*H183</f>
        <v>0</v>
      </c>
      <c r="Q183" s="167">
        <v>0</v>
      </c>
      <c r="R183" s="167">
        <f>Q183*H183</f>
        <v>0</v>
      </c>
      <c r="S183" s="167">
        <v>0</v>
      </c>
      <c r="T183" s="168">
        <f>S183*H183</f>
        <v>0</v>
      </c>
      <c r="AR183" s="169" t="s">
        <v>245</v>
      </c>
      <c r="AT183" s="169" t="s">
        <v>241</v>
      </c>
      <c r="AU183" s="169" t="s">
        <v>251</v>
      </c>
      <c r="AY183" s="13" t="s">
        <v>239</v>
      </c>
      <c r="BE183" s="97">
        <f>IF(N183="základná",J183,0)</f>
        <v>0</v>
      </c>
      <c r="BF183" s="97">
        <f>IF(N183="znížená",J183,0)</f>
        <v>0</v>
      </c>
      <c r="BG183" s="97">
        <f>IF(N183="zákl. prenesená",J183,0)</f>
        <v>0</v>
      </c>
      <c r="BH183" s="97">
        <f>IF(N183="zníž. prenesená",J183,0)</f>
        <v>0</v>
      </c>
      <c r="BI183" s="97">
        <f>IF(N183="nulová",J183,0)</f>
        <v>0</v>
      </c>
      <c r="BJ183" s="13" t="s">
        <v>83</v>
      </c>
      <c r="BK183" s="97">
        <f>ROUND(I183*H183,2)</f>
        <v>0</v>
      </c>
      <c r="BL183" s="13" t="s">
        <v>245</v>
      </c>
      <c r="BM183" s="169" t="s">
        <v>328</v>
      </c>
    </row>
    <row r="184" spans="2:65" s="11" customFormat="1" ht="20.85" customHeight="1" x14ac:dyDescent="0.2">
      <c r="B184" s="146"/>
      <c r="D184" s="147" t="s">
        <v>70</v>
      </c>
      <c r="E184" s="156" t="s">
        <v>3330</v>
      </c>
      <c r="F184" s="156" t="s">
        <v>3331</v>
      </c>
      <c r="I184" s="149"/>
      <c r="J184" s="157">
        <f>BK184</f>
        <v>0</v>
      </c>
      <c r="L184" s="146"/>
      <c r="M184" s="151"/>
      <c r="P184" s="152">
        <f>P185</f>
        <v>0</v>
      </c>
      <c r="R184" s="152">
        <f>R185</f>
        <v>0</v>
      </c>
      <c r="T184" s="153">
        <f>T185</f>
        <v>0</v>
      </c>
      <c r="AR184" s="147" t="s">
        <v>78</v>
      </c>
      <c r="AT184" s="154" t="s">
        <v>70</v>
      </c>
      <c r="AU184" s="154" t="s">
        <v>83</v>
      </c>
      <c r="AY184" s="147" t="s">
        <v>239</v>
      </c>
      <c r="BK184" s="155">
        <f>BK185</f>
        <v>0</v>
      </c>
    </row>
    <row r="185" spans="2:65" s="1" customFormat="1" ht="44.25" customHeight="1" x14ac:dyDescent="0.2">
      <c r="B185" s="131"/>
      <c r="C185" s="158" t="s">
        <v>289</v>
      </c>
      <c r="D185" s="158" t="s">
        <v>241</v>
      </c>
      <c r="E185" s="159" t="s">
        <v>3350</v>
      </c>
      <c r="F185" s="160" t="s">
        <v>3343</v>
      </c>
      <c r="G185" s="161" t="s">
        <v>353</v>
      </c>
      <c r="H185" s="162">
        <v>1</v>
      </c>
      <c r="I185" s="163"/>
      <c r="J185" s="164">
        <f>ROUND(I185*H185,2)</f>
        <v>0</v>
      </c>
      <c r="K185" s="165"/>
      <c r="L185" s="30"/>
      <c r="M185" s="166" t="s">
        <v>1</v>
      </c>
      <c r="N185" s="130" t="s">
        <v>37</v>
      </c>
      <c r="P185" s="167">
        <f>O185*H185</f>
        <v>0</v>
      </c>
      <c r="Q185" s="167">
        <v>0</v>
      </c>
      <c r="R185" s="167">
        <f>Q185*H185</f>
        <v>0</v>
      </c>
      <c r="S185" s="167">
        <v>0</v>
      </c>
      <c r="T185" s="168">
        <f>S185*H185</f>
        <v>0</v>
      </c>
      <c r="AR185" s="169" t="s">
        <v>245</v>
      </c>
      <c r="AT185" s="169" t="s">
        <v>241</v>
      </c>
      <c r="AU185" s="169" t="s">
        <v>251</v>
      </c>
      <c r="AY185" s="13" t="s">
        <v>239</v>
      </c>
      <c r="BE185" s="97">
        <f>IF(N185="základná",J185,0)</f>
        <v>0</v>
      </c>
      <c r="BF185" s="97">
        <f>IF(N185="znížená",J185,0)</f>
        <v>0</v>
      </c>
      <c r="BG185" s="97">
        <f>IF(N185="zákl. prenesená",J185,0)</f>
        <v>0</v>
      </c>
      <c r="BH185" s="97">
        <f>IF(N185="zníž. prenesená",J185,0)</f>
        <v>0</v>
      </c>
      <c r="BI185" s="97">
        <f>IF(N185="nulová",J185,0)</f>
        <v>0</v>
      </c>
      <c r="BJ185" s="13" t="s">
        <v>83</v>
      </c>
      <c r="BK185" s="97">
        <f>ROUND(I185*H185,2)</f>
        <v>0</v>
      </c>
      <c r="BL185" s="13" t="s">
        <v>245</v>
      </c>
      <c r="BM185" s="169" t="s">
        <v>338</v>
      </c>
    </row>
    <row r="186" spans="2:65" s="11" customFormat="1" ht="20.85" customHeight="1" x14ac:dyDescent="0.2">
      <c r="B186" s="146"/>
      <c r="D186" s="147" t="s">
        <v>70</v>
      </c>
      <c r="E186" s="156" t="s">
        <v>3330</v>
      </c>
      <c r="F186" s="156" t="s">
        <v>3331</v>
      </c>
      <c r="I186" s="149"/>
      <c r="J186" s="157">
        <f>BK186</f>
        <v>0</v>
      </c>
      <c r="L186" s="146"/>
      <c r="M186" s="151"/>
      <c r="P186" s="152">
        <f>P187</f>
        <v>0</v>
      </c>
      <c r="R186" s="152">
        <f>R187</f>
        <v>0</v>
      </c>
      <c r="T186" s="153">
        <f>T187</f>
        <v>0</v>
      </c>
      <c r="AR186" s="147" t="s">
        <v>78</v>
      </c>
      <c r="AT186" s="154" t="s">
        <v>70</v>
      </c>
      <c r="AU186" s="154" t="s">
        <v>83</v>
      </c>
      <c r="AY186" s="147" t="s">
        <v>239</v>
      </c>
      <c r="BK186" s="155">
        <f>BK187</f>
        <v>0</v>
      </c>
    </row>
    <row r="187" spans="2:65" s="1" customFormat="1" ht="44.25" customHeight="1" x14ac:dyDescent="0.2">
      <c r="B187" s="131"/>
      <c r="C187" s="158" t="s">
        <v>293</v>
      </c>
      <c r="D187" s="158" t="s">
        <v>241</v>
      </c>
      <c r="E187" s="159" t="s">
        <v>3351</v>
      </c>
      <c r="F187" s="160" t="s">
        <v>3352</v>
      </c>
      <c r="G187" s="161" t="s">
        <v>353</v>
      </c>
      <c r="H187" s="162">
        <v>1</v>
      </c>
      <c r="I187" s="163"/>
      <c r="J187" s="164">
        <f>ROUND(I187*H187,2)</f>
        <v>0</v>
      </c>
      <c r="K187" s="165"/>
      <c r="L187" s="30"/>
      <c r="M187" s="166" t="s">
        <v>1</v>
      </c>
      <c r="N187" s="130" t="s">
        <v>37</v>
      </c>
      <c r="P187" s="167">
        <f>O187*H187</f>
        <v>0</v>
      </c>
      <c r="Q187" s="167">
        <v>0</v>
      </c>
      <c r="R187" s="167">
        <f>Q187*H187</f>
        <v>0</v>
      </c>
      <c r="S187" s="167">
        <v>0</v>
      </c>
      <c r="T187" s="168">
        <f>S187*H187</f>
        <v>0</v>
      </c>
      <c r="AR187" s="169" t="s">
        <v>245</v>
      </c>
      <c r="AT187" s="169" t="s">
        <v>241</v>
      </c>
      <c r="AU187" s="169" t="s">
        <v>251</v>
      </c>
      <c r="AY187" s="13" t="s">
        <v>239</v>
      </c>
      <c r="BE187" s="97">
        <f>IF(N187="základná",J187,0)</f>
        <v>0</v>
      </c>
      <c r="BF187" s="97">
        <f>IF(N187="znížená",J187,0)</f>
        <v>0</v>
      </c>
      <c r="BG187" s="97">
        <f>IF(N187="zákl. prenesená",J187,0)</f>
        <v>0</v>
      </c>
      <c r="BH187" s="97">
        <f>IF(N187="zníž. prenesená",J187,0)</f>
        <v>0</v>
      </c>
      <c r="BI187" s="97">
        <f>IF(N187="nulová",J187,0)</f>
        <v>0</v>
      </c>
      <c r="BJ187" s="13" t="s">
        <v>83</v>
      </c>
      <c r="BK187" s="97">
        <f>ROUND(I187*H187,2)</f>
        <v>0</v>
      </c>
      <c r="BL187" s="13" t="s">
        <v>245</v>
      </c>
      <c r="BM187" s="169" t="s">
        <v>346</v>
      </c>
    </row>
    <row r="188" spans="2:65" s="11" customFormat="1" ht="20.85" customHeight="1" x14ac:dyDescent="0.2">
      <c r="B188" s="146"/>
      <c r="D188" s="147" t="s">
        <v>70</v>
      </c>
      <c r="E188" s="156" t="s">
        <v>3322</v>
      </c>
      <c r="F188" s="156" t="s">
        <v>3323</v>
      </c>
      <c r="I188" s="149"/>
      <c r="J188" s="157">
        <f>BK188</f>
        <v>0</v>
      </c>
      <c r="L188" s="146"/>
      <c r="M188" s="151"/>
      <c r="P188" s="152">
        <f>P189</f>
        <v>0</v>
      </c>
      <c r="R188" s="152">
        <f>R189</f>
        <v>0</v>
      </c>
      <c r="T188" s="153">
        <f>T189</f>
        <v>0</v>
      </c>
      <c r="AR188" s="147" t="s">
        <v>78</v>
      </c>
      <c r="AT188" s="154" t="s">
        <v>70</v>
      </c>
      <c r="AU188" s="154" t="s">
        <v>83</v>
      </c>
      <c r="AY188" s="147" t="s">
        <v>239</v>
      </c>
      <c r="BK188" s="155">
        <f>BK189</f>
        <v>0</v>
      </c>
    </row>
    <row r="189" spans="2:65" s="1" customFormat="1" ht="44.25" customHeight="1" x14ac:dyDescent="0.2">
      <c r="B189" s="131"/>
      <c r="C189" s="158" t="s">
        <v>297</v>
      </c>
      <c r="D189" s="158" t="s">
        <v>241</v>
      </c>
      <c r="E189" s="159" t="s">
        <v>3353</v>
      </c>
      <c r="F189" s="160" t="s">
        <v>3354</v>
      </c>
      <c r="G189" s="161" t="s">
        <v>353</v>
      </c>
      <c r="H189" s="162">
        <v>1</v>
      </c>
      <c r="I189" s="163"/>
      <c r="J189" s="164">
        <f>ROUND(I189*H189,2)</f>
        <v>0</v>
      </c>
      <c r="K189" s="165"/>
      <c r="L189" s="30"/>
      <c r="M189" s="166" t="s">
        <v>1</v>
      </c>
      <c r="N189" s="130" t="s">
        <v>37</v>
      </c>
      <c r="P189" s="167">
        <f>O189*H189</f>
        <v>0</v>
      </c>
      <c r="Q189" s="167">
        <v>0</v>
      </c>
      <c r="R189" s="167">
        <f>Q189*H189</f>
        <v>0</v>
      </c>
      <c r="S189" s="167">
        <v>0</v>
      </c>
      <c r="T189" s="168">
        <f>S189*H189</f>
        <v>0</v>
      </c>
      <c r="AR189" s="169" t="s">
        <v>245</v>
      </c>
      <c r="AT189" s="169" t="s">
        <v>241</v>
      </c>
      <c r="AU189" s="169" t="s">
        <v>251</v>
      </c>
      <c r="AY189" s="13" t="s">
        <v>239</v>
      </c>
      <c r="BE189" s="97">
        <f>IF(N189="základná",J189,0)</f>
        <v>0</v>
      </c>
      <c r="BF189" s="97">
        <f>IF(N189="znížená",J189,0)</f>
        <v>0</v>
      </c>
      <c r="BG189" s="97">
        <f>IF(N189="zákl. prenesená",J189,0)</f>
        <v>0</v>
      </c>
      <c r="BH189" s="97">
        <f>IF(N189="zníž. prenesená",J189,0)</f>
        <v>0</v>
      </c>
      <c r="BI189" s="97">
        <f>IF(N189="nulová",J189,0)</f>
        <v>0</v>
      </c>
      <c r="BJ189" s="13" t="s">
        <v>83</v>
      </c>
      <c r="BK189" s="97">
        <f>ROUND(I189*H189,2)</f>
        <v>0</v>
      </c>
      <c r="BL189" s="13" t="s">
        <v>245</v>
      </c>
      <c r="BM189" s="169" t="s">
        <v>355</v>
      </c>
    </row>
    <row r="190" spans="2:65" s="11" customFormat="1" ht="20.85" customHeight="1" x14ac:dyDescent="0.2">
      <c r="B190" s="146"/>
      <c r="D190" s="147" t="s">
        <v>70</v>
      </c>
      <c r="E190" s="156" t="s">
        <v>3326</v>
      </c>
      <c r="F190" s="156" t="s">
        <v>3327</v>
      </c>
      <c r="I190" s="149"/>
      <c r="J190" s="157">
        <f>BK190</f>
        <v>0</v>
      </c>
      <c r="L190" s="146"/>
      <c r="M190" s="151"/>
      <c r="P190" s="152">
        <f>P191</f>
        <v>0</v>
      </c>
      <c r="R190" s="152">
        <f>R191</f>
        <v>0</v>
      </c>
      <c r="T190" s="153">
        <f>T191</f>
        <v>0</v>
      </c>
      <c r="AR190" s="147" t="s">
        <v>78</v>
      </c>
      <c r="AT190" s="154" t="s">
        <v>70</v>
      </c>
      <c r="AU190" s="154" t="s">
        <v>83</v>
      </c>
      <c r="AY190" s="147" t="s">
        <v>239</v>
      </c>
      <c r="BK190" s="155">
        <f>BK191</f>
        <v>0</v>
      </c>
    </row>
    <row r="191" spans="2:65" s="1" customFormat="1" ht="44.25" customHeight="1" x14ac:dyDescent="0.2">
      <c r="B191" s="131"/>
      <c r="C191" s="158" t="s">
        <v>301</v>
      </c>
      <c r="D191" s="158" t="s">
        <v>241</v>
      </c>
      <c r="E191" s="159" t="s">
        <v>3355</v>
      </c>
      <c r="F191" s="160" t="s">
        <v>3356</v>
      </c>
      <c r="G191" s="161" t="s">
        <v>353</v>
      </c>
      <c r="H191" s="162">
        <v>1</v>
      </c>
      <c r="I191" s="163"/>
      <c r="J191" s="164">
        <f>ROUND(I191*H191,2)</f>
        <v>0</v>
      </c>
      <c r="K191" s="165"/>
      <c r="L191" s="30"/>
      <c r="M191" s="166" t="s">
        <v>1</v>
      </c>
      <c r="N191" s="130" t="s">
        <v>37</v>
      </c>
      <c r="P191" s="167">
        <f>O191*H191</f>
        <v>0</v>
      </c>
      <c r="Q191" s="167">
        <v>0</v>
      </c>
      <c r="R191" s="167">
        <f>Q191*H191</f>
        <v>0</v>
      </c>
      <c r="S191" s="167">
        <v>0</v>
      </c>
      <c r="T191" s="168">
        <f>S191*H191</f>
        <v>0</v>
      </c>
      <c r="AR191" s="169" t="s">
        <v>245</v>
      </c>
      <c r="AT191" s="169" t="s">
        <v>241</v>
      </c>
      <c r="AU191" s="169" t="s">
        <v>251</v>
      </c>
      <c r="AY191" s="13" t="s">
        <v>239</v>
      </c>
      <c r="BE191" s="97">
        <f>IF(N191="základná",J191,0)</f>
        <v>0</v>
      </c>
      <c r="BF191" s="97">
        <f>IF(N191="znížená",J191,0)</f>
        <v>0</v>
      </c>
      <c r="BG191" s="97">
        <f>IF(N191="zákl. prenesená",J191,0)</f>
        <v>0</v>
      </c>
      <c r="BH191" s="97">
        <f>IF(N191="zníž. prenesená",J191,0)</f>
        <v>0</v>
      </c>
      <c r="BI191" s="97">
        <f>IF(N191="nulová",J191,0)</f>
        <v>0</v>
      </c>
      <c r="BJ191" s="13" t="s">
        <v>83</v>
      </c>
      <c r="BK191" s="97">
        <f>ROUND(I191*H191,2)</f>
        <v>0</v>
      </c>
      <c r="BL191" s="13" t="s">
        <v>245</v>
      </c>
      <c r="BM191" s="169" t="s">
        <v>363</v>
      </c>
    </row>
    <row r="192" spans="2:65" s="11" customFormat="1" ht="25.9" customHeight="1" x14ac:dyDescent="0.2">
      <c r="B192" s="146"/>
      <c r="D192" s="147" t="s">
        <v>70</v>
      </c>
      <c r="E192" s="148" t="s">
        <v>3357</v>
      </c>
      <c r="F192" s="148" t="s">
        <v>3358</v>
      </c>
      <c r="I192" s="149"/>
      <c r="J192" s="150">
        <f>BK192</f>
        <v>0</v>
      </c>
      <c r="L192" s="146"/>
      <c r="M192" s="151"/>
      <c r="P192" s="152">
        <f>P193+P200+P207+P214+P221</f>
        <v>0</v>
      </c>
      <c r="R192" s="152">
        <f>R193+R200+R207+R214+R221</f>
        <v>0</v>
      </c>
      <c r="T192" s="153">
        <f>T193+T200+T207+T214+T221</f>
        <v>0</v>
      </c>
      <c r="AR192" s="147" t="s">
        <v>78</v>
      </c>
      <c r="AT192" s="154" t="s">
        <v>70</v>
      </c>
      <c r="AU192" s="154" t="s">
        <v>71</v>
      </c>
      <c r="AY192" s="147" t="s">
        <v>239</v>
      </c>
      <c r="BK192" s="155">
        <f>BK193+BK200+BK207+BK214+BK221</f>
        <v>0</v>
      </c>
    </row>
    <row r="193" spans="2:65" s="11" customFormat="1" ht="22.9" customHeight="1" x14ac:dyDescent="0.2">
      <c r="B193" s="146"/>
      <c r="D193" s="147" t="s">
        <v>70</v>
      </c>
      <c r="E193" s="156" t="s">
        <v>3359</v>
      </c>
      <c r="F193" s="156" t="s">
        <v>3360</v>
      </c>
      <c r="I193" s="149"/>
      <c r="J193" s="157">
        <f>BK193</f>
        <v>0</v>
      </c>
      <c r="L193" s="146"/>
      <c r="M193" s="151"/>
      <c r="P193" s="152">
        <f>SUM(P194:P199)</f>
        <v>0</v>
      </c>
      <c r="R193" s="152">
        <f>SUM(R194:R199)</f>
        <v>0</v>
      </c>
      <c r="T193" s="153">
        <f>SUM(T194:T199)</f>
        <v>0</v>
      </c>
      <c r="AR193" s="147" t="s">
        <v>78</v>
      </c>
      <c r="AT193" s="154" t="s">
        <v>70</v>
      </c>
      <c r="AU193" s="154" t="s">
        <v>78</v>
      </c>
      <c r="AY193" s="147" t="s">
        <v>239</v>
      </c>
      <c r="BK193" s="155">
        <f>SUM(BK194:BK199)</f>
        <v>0</v>
      </c>
    </row>
    <row r="194" spans="2:65" s="1" customFormat="1" ht="24.2" customHeight="1" x14ac:dyDescent="0.2">
      <c r="B194" s="131"/>
      <c r="C194" s="158" t="s">
        <v>305</v>
      </c>
      <c r="D194" s="158" t="s">
        <v>241</v>
      </c>
      <c r="E194" s="159" t="s">
        <v>3361</v>
      </c>
      <c r="F194" s="160" t="s">
        <v>3362</v>
      </c>
      <c r="G194" s="161" t="s">
        <v>353</v>
      </c>
      <c r="H194" s="162">
        <v>1</v>
      </c>
      <c r="I194" s="163"/>
      <c r="J194" s="164">
        <f t="shared" ref="J194:J199" si="5">ROUND(I194*H194,2)</f>
        <v>0</v>
      </c>
      <c r="K194" s="165"/>
      <c r="L194" s="30"/>
      <c r="M194" s="166" t="s">
        <v>1</v>
      </c>
      <c r="N194" s="130" t="s">
        <v>37</v>
      </c>
      <c r="P194" s="167">
        <f t="shared" ref="P194:P199" si="6">O194*H194</f>
        <v>0</v>
      </c>
      <c r="Q194" s="167">
        <v>0</v>
      </c>
      <c r="R194" s="167">
        <f t="shared" ref="R194:R199" si="7">Q194*H194</f>
        <v>0</v>
      </c>
      <c r="S194" s="167">
        <v>0</v>
      </c>
      <c r="T194" s="168">
        <f t="shared" ref="T194:T199" si="8">S194*H194</f>
        <v>0</v>
      </c>
      <c r="AR194" s="169" t="s">
        <v>245</v>
      </c>
      <c r="AT194" s="169" t="s">
        <v>241</v>
      </c>
      <c r="AU194" s="169" t="s">
        <v>83</v>
      </c>
      <c r="AY194" s="13" t="s">
        <v>239</v>
      </c>
      <c r="BE194" s="97">
        <f t="shared" ref="BE194:BE199" si="9">IF(N194="základná",J194,0)</f>
        <v>0</v>
      </c>
      <c r="BF194" s="97">
        <f t="shared" ref="BF194:BF199" si="10">IF(N194="znížená",J194,0)</f>
        <v>0</v>
      </c>
      <c r="BG194" s="97">
        <f t="shared" ref="BG194:BG199" si="11">IF(N194="zákl. prenesená",J194,0)</f>
        <v>0</v>
      </c>
      <c r="BH194" s="97">
        <f t="shared" ref="BH194:BH199" si="12">IF(N194="zníž. prenesená",J194,0)</f>
        <v>0</v>
      </c>
      <c r="BI194" s="97">
        <f t="shared" ref="BI194:BI199" si="13">IF(N194="nulová",J194,0)</f>
        <v>0</v>
      </c>
      <c r="BJ194" s="13" t="s">
        <v>83</v>
      </c>
      <c r="BK194" s="97">
        <f t="shared" ref="BK194:BK199" si="14">ROUND(I194*H194,2)</f>
        <v>0</v>
      </c>
      <c r="BL194" s="13" t="s">
        <v>245</v>
      </c>
      <c r="BM194" s="169" t="s">
        <v>371</v>
      </c>
    </row>
    <row r="195" spans="2:65" s="1" customFormat="1" ht="24.2" customHeight="1" x14ac:dyDescent="0.2">
      <c r="B195" s="131"/>
      <c r="C195" s="158" t="s">
        <v>309</v>
      </c>
      <c r="D195" s="158" t="s">
        <v>241</v>
      </c>
      <c r="E195" s="159" t="s">
        <v>3363</v>
      </c>
      <c r="F195" s="160" t="s">
        <v>3364</v>
      </c>
      <c r="G195" s="161" t="s">
        <v>353</v>
      </c>
      <c r="H195" s="162">
        <v>1</v>
      </c>
      <c r="I195" s="163"/>
      <c r="J195" s="164">
        <f t="shared" si="5"/>
        <v>0</v>
      </c>
      <c r="K195" s="165"/>
      <c r="L195" s="30"/>
      <c r="M195" s="166" t="s">
        <v>1</v>
      </c>
      <c r="N195" s="130" t="s">
        <v>37</v>
      </c>
      <c r="P195" s="167">
        <f t="shared" si="6"/>
        <v>0</v>
      </c>
      <c r="Q195" s="167">
        <v>0</v>
      </c>
      <c r="R195" s="167">
        <f t="shared" si="7"/>
        <v>0</v>
      </c>
      <c r="S195" s="167">
        <v>0</v>
      </c>
      <c r="T195" s="168">
        <f t="shared" si="8"/>
        <v>0</v>
      </c>
      <c r="AR195" s="169" t="s">
        <v>245</v>
      </c>
      <c r="AT195" s="169" t="s">
        <v>241</v>
      </c>
      <c r="AU195" s="169" t="s">
        <v>83</v>
      </c>
      <c r="AY195" s="13" t="s">
        <v>239</v>
      </c>
      <c r="BE195" s="97">
        <f t="shared" si="9"/>
        <v>0</v>
      </c>
      <c r="BF195" s="97">
        <f t="shared" si="10"/>
        <v>0</v>
      </c>
      <c r="BG195" s="97">
        <f t="shared" si="11"/>
        <v>0</v>
      </c>
      <c r="BH195" s="97">
        <f t="shared" si="12"/>
        <v>0</v>
      </c>
      <c r="BI195" s="97">
        <f t="shared" si="13"/>
        <v>0</v>
      </c>
      <c r="BJ195" s="13" t="s">
        <v>83</v>
      </c>
      <c r="BK195" s="97">
        <f t="shared" si="14"/>
        <v>0</v>
      </c>
      <c r="BL195" s="13" t="s">
        <v>245</v>
      </c>
      <c r="BM195" s="169" t="s">
        <v>379</v>
      </c>
    </row>
    <row r="196" spans="2:65" s="1" customFormat="1" ht="37.9" customHeight="1" x14ac:dyDescent="0.2">
      <c r="B196" s="131"/>
      <c r="C196" s="158" t="s">
        <v>313</v>
      </c>
      <c r="D196" s="158" t="s">
        <v>241</v>
      </c>
      <c r="E196" s="159" t="s">
        <v>3365</v>
      </c>
      <c r="F196" s="160" t="s">
        <v>3366</v>
      </c>
      <c r="G196" s="161" t="s">
        <v>353</v>
      </c>
      <c r="H196" s="162">
        <v>1</v>
      </c>
      <c r="I196" s="163"/>
      <c r="J196" s="164">
        <f t="shared" si="5"/>
        <v>0</v>
      </c>
      <c r="K196" s="165"/>
      <c r="L196" s="30"/>
      <c r="M196" s="166" t="s">
        <v>1</v>
      </c>
      <c r="N196" s="130" t="s">
        <v>37</v>
      </c>
      <c r="P196" s="167">
        <f t="shared" si="6"/>
        <v>0</v>
      </c>
      <c r="Q196" s="167">
        <v>0</v>
      </c>
      <c r="R196" s="167">
        <f t="shared" si="7"/>
        <v>0</v>
      </c>
      <c r="S196" s="167">
        <v>0</v>
      </c>
      <c r="T196" s="168">
        <f t="shared" si="8"/>
        <v>0</v>
      </c>
      <c r="AR196" s="169" t="s">
        <v>245</v>
      </c>
      <c r="AT196" s="169" t="s">
        <v>241</v>
      </c>
      <c r="AU196" s="169" t="s">
        <v>83</v>
      </c>
      <c r="AY196" s="13" t="s">
        <v>239</v>
      </c>
      <c r="BE196" s="97">
        <f t="shared" si="9"/>
        <v>0</v>
      </c>
      <c r="BF196" s="97">
        <f t="shared" si="10"/>
        <v>0</v>
      </c>
      <c r="BG196" s="97">
        <f t="shared" si="11"/>
        <v>0</v>
      </c>
      <c r="BH196" s="97">
        <f t="shared" si="12"/>
        <v>0</v>
      </c>
      <c r="BI196" s="97">
        <f t="shared" si="13"/>
        <v>0</v>
      </c>
      <c r="BJ196" s="13" t="s">
        <v>83</v>
      </c>
      <c r="BK196" s="97">
        <f t="shared" si="14"/>
        <v>0</v>
      </c>
      <c r="BL196" s="13" t="s">
        <v>245</v>
      </c>
      <c r="BM196" s="169" t="s">
        <v>387</v>
      </c>
    </row>
    <row r="197" spans="2:65" s="1" customFormat="1" ht="16.5" customHeight="1" x14ac:dyDescent="0.2">
      <c r="B197" s="131"/>
      <c r="C197" s="158" t="s">
        <v>317</v>
      </c>
      <c r="D197" s="158" t="s">
        <v>241</v>
      </c>
      <c r="E197" s="159" t="s">
        <v>3367</v>
      </c>
      <c r="F197" s="160" t="s">
        <v>3368</v>
      </c>
      <c r="G197" s="161" t="s">
        <v>3369</v>
      </c>
      <c r="H197" s="162">
        <v>6</v>
      </c>
      <c r="I197" s="163"/>
      <c r="J197" s="164">
        <f t="shared" si="5"/>
        <v>0</v>
      </c>
      <c r="K197" s="165"/>
      <c r="L197" s="30"/>
      <c r="M197" s="166" t="s">
        <v>1</v>
      </c>
      <c r="N197" s="130" t="s">
        <v>37</v>
      </c>
      <c r="P197" s="167">
        <f t="shared" si="6"/>
        <v>0</v>
      </c>
      <c r="Q197" s="167">
        <v>0</v>
      </c>
      <c r="R197" s="167">
        <f t="shared" si="7"/>
        <v>0</v>
      </c>
      <c r="S197" s="167">
        <v>0</v>
      </c>
      <c r="T197" s="168">
        <f t="shared" si="8"/>
        <v>0</v>
      </c>
      <c r="AR197" s="169" t="s">
        <v>245</v>
      </c>
      <c r="AT197" s="169" t="s">
        <v>241</v>
      </c>
      <c r="AU197" s="169" t="s">
        <v>83</v>
      </c>
      <c r="AY197" s="13" t="s">
        <v>239</v>
      </c>
      <c r="BE197" s="97">
        <f t="shared" si="9"/>
        <v>0</v>
      </c>
      <c r="BF197" s="97">
        <f t="shared" si="10"/>
        <v>0</v>
      </c>
      <c r="BG197" s="97">
        <f t="shared" si="11"/>
        <v>0</v>
      </c>
      <c r="BH197" s="97">
        <f t="shared" si="12"/>
        <v>0</v>
      </c>
      <c r="BI197" s="97">
        <f t="shared" si="13"/>
        <v>0</v>
      </c>
      <c r="BJ197" s="13" t="s">
        <v>83</v>
      </c>
      <c r="BK197" s="97">
        <f t="shared" si="14"/>
        <v>0</v>
      </c>
      <c r="BL197" s="13" t="s">
        <v>245</v>
      </c>
      <c r="BM197" s="169" t="s">
        <v>395</v>
      </c>
    </row>
    <row r="198" spans="2:65" s="1" customFormat="1" ht="16.5" customHeight="1" x14ac:dyDescent="0.2">
      <c r="B198" s="131"/>
      <c r="C198" s="158" t="s">
        <v>7</v>
      </c>
      <c r="D198" s="158" t="s">
        <v>241</v>
      </c>
      <c r="E198" s="159" t="s">
        <v>3370</v>
      </c>
      <c r="F198" s="160" t="s">
        <v>3371</v>
      </c>
      <c r="G198" s="161" t="s">
        <v>3369</v>
      </c>
      <c r="H198" s="162">
        <v>6</v>
      </c>
      <c r="I198" s="163"/>
      <c r="J198" s="164">
        <f t="shared" si="5"/>
        <v>0</v>
      </c>
      <c r="K198" s="165"/>
      <c r="L198" s="30"/>
      <c r="M198" s="166" t="s">
        <v>1</v>
      </c>
      <c r="N198" s="130" t="s">
        <v>37</v>
      </c>
      <c r="P198" s="167">
        <f t="shared" si="6"/>
        <v>0</v>
      </c>
      <c r="Q198" s="167">
        <v>0</v>
      </c>
      <c r="R198" s="167">
        <f t="shared" si="7"/>
        <v>0</v>
      </c>
      <c r="S198" s="167">
        <v>0</v>
      </c>
      <c r="T198" s="168">
        <f t="shared" si="8"/>
        <v>0</v>
      </c>
      <c r="AR198" s="169" t="s">
        <v>245</v>
      </c>
      <c r="AT198" s="169" t="s">
        <v>241</v>
      </c>
      <c r="AU198" s="169" t="s">
        <v>83</v>
      </c>
      <c r="AY198" s="13" t="s">
        <v>239</v>
      </c>
      <c r="BE198" s="97">
        <f t="shared" si="9"/>
        <v>0</v>
      </c>
      <c r="BF198" s="97">
        <f t="shared" si="10"/>
        <v>0</v>
      </c>
      <c r="BG198" s="97">
        <f t="shared" si="11"/>
        <v>0</v>
      </c>
      <c r="BH198" s="97">
        <f t="shared" si="12"/>
        <v>0</v>
      </c>
      <c r="BI198" s="97">
        <f t="shared" si="13"/>
        <v>0</v>
      </c>
      <c r="BJ198" s="13" t="s">
        <v>83</v>
      </c>
      <c r="BK198" s="97">
        <f t="shared" si="14"/>
        <v>0</v>
      </c>
      <c r="BL198" s="13" t="s">
        <v>245</v>
      </c>
      <c r="BM198" s="169" t="s">
        <v>403</v>
      </c>
    </row>
    <row r="199" spans="2:65" s="1" customFormat="1" ht="16.5" customHeight="1" x14ac:dyDescent="0.2">
      <c r="B199" s="131"/>
      <c r="C199" s="158" t="s">
        <v>324</v>
      </c>
      <c r="D199" s="158" t="s">
        <v>241</v>
      </c>
      <c r="E199" s="159" t="s">
        <v>3372</v>
      </c>
      <c r="F199" s="160" t="s">
        <v>3373</v>
      </c>
      <c r="G199" s="161" t="s">
        <v>3369</v>
      </c>
      <c r="H199" s="162">
        <v>6</v>
      </c>
      <c r="I199" s="163"/>
      <c r="J199" s="164">
        <f t="shared" si="5"/>
        <v>0</v>
      </c>
      <c r="K199" s="165"/>
      <c r="L199" s="30"/>
      <c r="M199" s="166" t="s">
        <v>1</v>
      </c>
      <c r="N199" s="130" t="s">
        <v>37</v>
      </c>
      <c r="P199" s="167">
        <f t="shared" si="6"/>
        <v>0</v>
      </c>
      <c r="Q199" s="167">
        <v>0</v>
      </c>
      <c r="R199" s="167">
        <f t="shared" si="7"/>
        <v>0</v>
      </c>
      <c r="S199" s="167">
        <v>0</v>
      </c>
      <c r="T199" s="168">
        <f t="shared" si="8"/>
        <v>0</v>
      </c>
      <c r="AR199" s="169" t="s">
        <v>245</v>
      </c>
      <c r="AT199" s="169" t="s">
        <v>241</v>
      </c>
      <c r="AU199" s="169" t="s">
        <v>83</v>
      </c>
      <c r="AY199" s="13" t="s">
        <v>239</v>
      </c>
      <c r="BE199" s="97">
        <f t="shared" si="9"/>
        <v>0</v>
      </c>
      <c r="BF199" s="97">
        <f t="shared" si="10"/>
        <v>0</v>
      </c>
      <c r="BG199" s="97">
        <f t="shared" si="11"/>
        <v>0</v>
      </c>
      <c r="BH199" s="97">
        <f t="shared" si="12"/>
        <v>0</v>
      </c>
      <c r="BI199" s="97">
        <f t="shared" si="13"/>
        <v>0</v>
      </c>
      <c r="BJ199" s="13" t="s">
        <v>83</v>
      </c>
      <c r="BK199" s="97">
        <f t="shared" si="14"/>
        <v>0</v>
      </c>
      <c r="BL199" s="13" t="s">
        <v>245</v>
      </c>
      <c r="BM199" s="169" t="s">
        <v>411</v>
      </c>
    </row>
    <row r="200" spans="2:65" s="11" customFormat="1" ht="22.9" customHeight="1" x14ac:dyDescent="0.2">
      <c r="B200" s="146"/>
      <c r="D200" s="147" t="s">
        <v>70</v>
      </c>
      <c r="E200" s="156" t="s">
        <v>3374</v>
      </c>
      <c r="F200" s="156" t="s">
        <v>3375</v>
      </c>
      <c r="I200" s="149"/>
      <c r="J200" s="157">
        <f>BK200</f>
        <v>0</v>
      </c>
      <c r="L200" s="146"/>
      <c r="M200" s="151"/>
      <c r="P200" s="152">
        <f>SUM(P201:P206)</f>
        <v>0</v>
      </c>
      <c r="R200" s="152">
        <f>SUM(R201:R206)</f>
        <v>0</v>
      </c>
      <c r="T200" s="153">
        <f>SUM(T201:T206)</f>
        <v>0</v>
      </c>
      <c r="AR200" s="147" t="s">
        <v>78</v>
      </c>
      <c r="AT200" s="154" t="s">
        <v>70</v>
      </c>
      <c r="AU200" s="154" t="s">
        <v>78</v>
      </c>
      <c r="AY200" s="147" t="s">
        <v>239</v>
      </c>
      <c r="BK200" s="155">
        <f>SUM(BK201:BK206)</f>
        <v>0</v>
      </c>
    </row>
    <row r="201" spans="2:65" s="1" customFormat="1" ht="24.2" customHeight="1" x14ac:dyDescent="0.2">
      <c r="B201" s="131"/>
      <c r="C201" s="158" t="s">
        <v>328</v>
      </c>
      <c r="D201" s="158" t="s">
        <v>241</v>
      </c>
      <c r="E201" s="159" t="s">
        <v>3376</v>
      </c>
      <c r="F201" s="160" t="s">
        <v>3377</v>
      </c>
      <c r="G201" s="161" t="s">
        <v>353</v>
      </c>
      <c r="H201" s="162">
        <v>1</v>
      </c>
      <c r="I201" s="163"/>
      <c r="J201" s="164">
        <f t="shared" ref="J201:J206" si="15">ROUND(I201*H201,2)</f>
        <v>0</v>
      </c>
      <c r="K201" s="165"/>
      <c r="L201" s="30"/>
      <c r="M201" s="166" t="s">
        <v>1</v>
      </c>
      <c r="N201" s="130" t="s">
        <v>37</v>
      </c>
      <c r="P201" s="167">
        <f t="shared" ref="P201:P206" si="16">O201*H201</f>
        <v>0</v>
      </c>
      <c r="Q201" s="167">
        <v>0</v>
      </c>
      <c r="R201" s="167">
        <f t="shared" ref="R201:R206" si="17">Q201*H201</f>
        <v>0</v>
      </c>
      <c r="S201" s="167">
        <v>0</v>
      </c>
      <c r="T201" s="168">
        <f t="shared" ref="T201:T206" si="18">S201*H201</f>
        <v>0</v>
      </c>
      <c r="AR201" s="169" t="s">
        <v>245</v>
      </c>
      <c r="AT201" s="169" t="s">
        <v>241</v>
      </c>
      <c r="AU201" s="169" t="s">
        <v>83</v>
      </c>
      <c r="AY201" s="13" t="s">
        <v>239</v>
      </c>
      <c r="BE201" s="97">
        <f t="shared" ref="BE201:BE206" si="19">IF(N201="základná",J201,0)</f>
        <v>0</v>
      </c>
      <c r="BF201" s="97">
        <f t="shared" ref="BF201:BF206" si="20">IF(N201="znížená",J201,0)</f>
        <v>0</v>
      </c>
      <c r="BG201" s="97">
        <f t="shared" ref="BG201:BG206" si="21">IF(N201="zákl. prenesená",J201,0)</f>
        <v>0</v>
      </c>
      <c r="BH201" s="97">
        <f t="shared" ref="BH201:BH206" si="22">IF(N201="zníž. prenesená",J201,0)</f>
        <v>0</v>
      </c>
      <c r="BI201" s="97">
        <f t="shared" ref="BI201:BI206" si="23">IF(N201="nulová",J201,0)</f>
        <v>0</v>
      </c>
      <c r="BJ201" s="13" t="s">
        <v>83</v>
      </c>
      <c r="BK201" s="97">
        <f t="shared" ref="BK201:BK206" si="24">ROUND(I201*H201,2)</f>
        <v>0</v>
      </c>
      <c r="BL201" s="13" t="s">
        <v>245</v>
      </c>
      <c r="BM201" s="169" t="s">
        <v>419</v>
      </c>
    </row>
    <row r="202" spans="2:65" s="1" customFormat="1" ht="24.2" customHeight="1" x14ac:dyDescent="0.2">
      <c r="B202" s="131"/>
      <c r="C202" s="158" t="s">
        <v>333</v>
      </c>
      <c r="D202" s="158" t="s">
        <v>241</v>
      </c>
      <c r="E202" s="159" t="s">
        <v>3378</v>
      </c>
      <c r="F202" s="160" t="s">
        <v>3364</v>
      </c>
      <c r="G202" s="161" t="s">
        <v>353</v>
      </c>
      <c r="H202" s="162">
        <v>1</v>
      </c>
      <c r="I202" s="163"/>
      <c r="J202" s="164">
        <f t="shared" si="15"/>
        <v>0</v>
      </c>
      <c r="K202" s="165"/>
      <c r="L202" s="30"/>
      <c r="M202" s="166" t="s">
        <v>1</v>
      </c>
      <c r="N202" s="130" t="s">
        <v>37</v>
      </c>
      <c r="P202" s="167">
        <f t="shared" si="16"/>
        <v>0</v>
      </c>
      <c r="Q202" s="167">
        <v>0</v>
      </c>
      <c r="R202" s="167">
        <f t="shared" si="17"/>
        <v>0</v>
      </c>
      <c r="S202" s="167">
        <v>0</v>
      </c>
      <c r="T202" s="168">
        <f t="shared" si="18"/>
        <v>0</v>
      </c>
      <c r="AR202" s="169" t="s">
        <v>245</v>
      </c>
      <c r="AT202" s="169" t="s">
        <v>241</v>
      </c>
      <c r="AU202" s="169" t="s">
        <v>83</v>
      </c>
      <c r="AY202" s="13" t="s">
        <v>239</v>
      </c>
      <c r="BE202" s="97">
        <f t="shared" si="19"/>
        <v>0</v>
      </c>
      <c r="BF202" s="97">
        <f t="shared" si="20"/>
        <v>0</v>
      </c>
      <c r="BG202" s="97">
        <f t="shared" si="21"/>
        <v>0</v>
      </c>
      <c r="BH202" s="97">
        <f t="shared" si="22"/>
        <v>0</v>
      </c>
      <c r="BI202" s="97">
        <f t="shared" si="23"/>
        <v>0</v>
      </c>
      <c r="BJ202" s="13" t="s">
        <v>83</v>
      </c>
      <c r="BK202" s="97">
        <f t="shared" si="24"/>
        <v>0</v>
      </c>
      <c r="BL202" s="13" t="s">
        <v>245</v>
      </c>
      <c r="BM202" s="169" t="s">
        <v>427</v>
      </c>
    </row>
    <row r="203" spans="2:65" s="1" customFormat="1" ht="37.9" customHeight="1" x14ac:dyDescent="0.2">
      <c r="B203" s="131"/>
      <c r="C203" s="158" t="s">
        <v>338</v>
      </c>
      <c r="D203" s="158" t="s">
        <v>241</v>
      </c>
      <c r="E203" s="159" t="s">
        <v>3379</v>
      </c>
      <c r="F203" s="160" t="s">
        <v>3380</v>
      </c>
      <c r="G203" s="161" t="s">
        <v>353</v>
      </c>
      <c r="H203" s="162">
        <v>1</v>
      </c>
      <c r="I203" s="163"/>
      <c r="J203" s="164">
        <f t="shared" si="15"/>
        <v>0</v>
      </c>
      <c r="K203" s="165"/>
      <c r="L203" s="30"/>
      <c r="M203" s="166" t="s">
        <v>1</v>
      </c>
      <c r="N203" s="130" t="s">
        <v>37</v>
      </c>
      <c r="P203" s="167">
        <f t="shared" si="16"/>
        <v>0</v>
      </c>
      <c r="Q203" s="167">
        <v>0</v>
      </c>
      <c r="R203" s="167">
        <f t="shared" si="17"/>
        <v>0</v>
      </c>
      <c r="S203" s="167">
        <v>0</v>
      </c>
      <c r="T203" s="168">
        <f t="shared" si="18"/>
        <v>0</v>
      </c>
      <c r="AR203" s="169" t="s">
        <v>245</v>
      </c>
      <c r="AT203" s="169" t="s">
        <v>241</v>
      </c>
      <c r="AU203" s="169" t="s">
        <v>83</v>
      </c>
      <c r="AY203" s="13" t="s">
        <v>239</v>
      </c>
      <c r="BE203" s="97">
        <f t="shared" si="19"/>
        <v>0</v>
      </c>
      <c r="BF203" s="97">
        <f t="shared" si="20"/>
        <v>0</v>
      </c>
      <c r="BG203" s="97">
        <f t="shared" si="21"/>
        <v>0</v>
      </c>
      <c r="BH203" s="97">
        <f t="shared" si="22"/>
        <v>0</v>
      </c>
      <c r="BI203" s="97">
        <f t="shared" si="23"/>
        <v>0</v>
      </c>
      <c r="BJ203" s="13" t="s">
        <v>83</v>
      </c>
      <c r="BK203" s="97">
        <f t="shared" si="24"/>
        <v>0</v>
      </c>
      <c r="BL203" s="13" t="s">
        <v>245</v>
      </c>
      <c r="BM203" s="169" t="s">
        <v>435</v>
      </c>
    </row>
    <row r="204" spans="2:65" s="1" customFormat="1" ht="16.5" customHeight="1" x14ac:dyDescent="0.2">
      <c r="B204" s="131"/>
      <c r="C204" s="158" t="s">
        <v>342</v>
      </c>
      <c r="D204" s="158" t="s">
        <v>241</v>
      </c>
      <c r="E204" s="159" t="s">
        <v>3381</v>
      </c>
      <c r="F204" s="160" t="s">
        <v>3368</v>
      </c>
      <c r="G204" s="161" t="s">
        <v>3369</v>
      </c>
      <c r="H204" s="162">
        <v>5</v>
      </c>
      <c r="I204" s="163"/>
      <c r="J204" s="164">
        <f t="shared" si="15"/>
        <v>0</v>
      </c>
      <c r="K204" s="165"/>
      <c r="L204" s="30"/>
      <c r="M204" s="166" t="s">
        <v>1</v>
      </c>
      <c r="N204" s="130" t="s">
        <v>37</v>
      </c>
      <c r="P204" s="167">
        <f t="shared" si="16"/>
        <v>0</v>
      </c>
      <c r="Q204" s="167">
        <v>0</v>
      </c>
      <c r="R204" s="167">
        <f t="shared" si="17"/>
        <v>0</v>
      </c>
      <c r="S204" s="167">
        <v>0</v>
      </c>
      <c r="T204" s="168">
        <f t="shared" si="18"/>
        <v>0</v>
      </c>
      <c r="AR204" s="169" t="s">
        <v>245</v>
      </c>
      <c r="AT204" s="169" t="s">
        <v>241</v>
      </c>
      <c r="AU204" s="169" t="s">
        <v>83</v>
      </c>
      <c r="AY204" s="13" t="s">
        <v>239</v>
      </c>
      <c r="BE204" s="97">
        <f t="shared" si="19"/>
        <v>0</v>
      </c>
      <c r="BF204" s="97">
        <f t="shared" si="20"/>
        <v>0</v>
      </c>
      <c r="BG204" s="97">
        <f t="shared" si="21"/>
        <v>0</v>
      </c>
      <c r="BH204" s="97">
        <f t="shared" si="22"/>
        <v>0</v>
      </c>
      <c r="BI204" s="97">
        <f t="shared" si="23"/>
        <v>0</v>
      </c>
      <c r="BJ204" s="13" t="s">
        <v>83</v>
      </c>
      <c r="BK204" s="97">
        <f t="shared" si="24"/>
        <v>0</v>
      </c>
      <c r="BL204" s="13" t="s">
        <v>245</v>
      </c>
      <c r="BM204" s="169" t="s">
        <v>443</v>
      </c>
    </row>
    <row r="205" spans="2:65" s="1" customFormat="1" ht="16.5" customHeight="1" x14ac:dyDescent="0.2">
      <c r="B205" s="131"/>
      <c r="C205" s="158" t="s">
        <v>346</v>
      </c>
      <c r="D205" s="158" t="s">
        <v>241</v>
      </c>
      <c r="E205" s="159" t="s">
        <v>3382</v>
      </c>
      <c r="F205" s="160" t="s">
        <v>3371</v>
      </c>
      <c r="G205" s="161" t="s">
        <v>3369</v>
      </c>
      <c r="H205" s="162">
        <v>5</v>
      </c>
      <c r="I205" s="163"/>
      <c r="J205" s="164">
        <f t="shared" si="15"/>
        <v>0</v>
      </c>
      <c r="K205" s="165"/>
      <c r="L205" s="30"/>
      <c r="M205" s="166" t="s">
        <v>1</v>
      </c>
      <c r="N205" s="130" t="s">
        <v>37</v>
      </c>
      <c r="P205" s="167">
        <f t="shared" si="16"/>
        <v>0</v>
      </c>
      <c r="Q205" s="167">
        <v>0</v>
      </c>
      <c r="R205" s="167">
        <f t="shared" si="17"/>
        <v>0</v>
      </c>
      <c r="S205" s="167">
        <v>0</v>
      </c>
      <c r="T205" s="168">
        <f t="shared" si="18"/>
        <v>0</v>
      </c>
      <c r="AR205" s="169" t="s">
        <v>245</v>
      </c>
      <c r="AT205" s="169" t="s">
        <v>241</v>
      </c>
      <c r="AU205" s="169" t="s">
        <v>83</v>
      </c>
      <c r="AY205" s="13" t="s">
        <v>239</v>
      </c>
      <c r="BE205" s="97">
        <f t="shared" si="19"/>
        <v>0</v>
      </c>
      <c r="BF205" s="97">
        <f t="shared" si="20"/>
        <v>0</v>
      </c>
      <c r="BG205" s="97">
        <f t="shared" si="21"/>
        <v>0</v>
      </c>
      <c r="BH205" s="97">
        <f t="shared" si="22"/>
        <v>0</v>
      </c>
      <c r="BI205" s="97">
        <f t="shared" si="23"/>
        <v>0</v>
      </c>
      <c r="BJ205" s="13" t="s">
        <v>83</v>
      </c>
      <c r="BK205" s="97">
        <f t="shared" si="24"/>
        <v>0</v>
      </c>
      <c r="BL205" s="13" t="s">
        <v>245</v>
      </c>
      <c r="BM205" s="169" t="s">
        <v>451</v>
      </c>
    </row>
    <row r="206" spans="2:65" s="1" customFormat="1" ht="16.5" customHeight="1" x14ac:dyDescent="0.2">
      <c r="B206" s="131"/>
      <c r="C206" s="158" t="s">
        <v>350</v>
      </c>
      <c r="D206" s="158" t="s">
        <v>241</v>
      </c>
      <c r="E206" s="159" t="s">
        <v>3383</v>
      </c>
      <c r="F206" s="160" t="s">
        <v>3373</v>
      </c>
      <c r="G206" s="161" t="s">
        <v>3369</v>
      </c>
      <c r="H206" s="162">
        <v>5</v>
      </c>
      <c r="I206" s="163"/>
      <c r="J206" s="164">
        <f t="shared" si="15"/>
        <v>0</v>
      </c>
      <c r="K206" s="165"/>
      <c r="L206" s="30"/>
      <c r="M206" s="166" t="s">
        <v>1</v>
      </c>
      <c r="N206" s="130" t="s">
        <v>37</v>
      </c>
      <c r="P206" s="167">
        <f t="shared" si="16"/>
        <v>0</v>
      </c>
      <c r="Q206" s="167">
        <v>0</v>
      </c>
      <c r="R206" s="167">
        <f t="shared" si="17"/>
        <v>0</v>
      </c>
      <c r="S206" s="167">
        <v>0</v>
      </c>
      <c r="T206" s="168">
        <f t="shared" si="18"/>
        <v>0</v>
      </c>
      <c r="AR206" s="169" t="s">
        <v>245</v>
      </c>
      <c r="AT206" s="169" t="s">
        <v>241</v>
      </c>
      <c r="AU206" s="169" t="s">
        <v>83</v>
      </c>
      <c r="AY206" s="13" t="s">
        <v>239</v>
      </c>
      <c r="BE206" s="97">
        <f t="shared" si="19"/>
        <v>0</v>
      </c>
      <c r="BF206" s="97">
        <f t="shared" si="20"/>
        <v>0</v>
      </c>
      <c r="BG206" s="97">
        <f t="shared" si="21"/>
        <v>0</v>
      </c>
      <c r="BH206" s="97">
        <f t="shared" si="22"/>
        <v>0</v>
      </c>
      <c r="BI206" s="97">
        <f t="shared" si="23"/>
        <v>0</v>
      </c>
      <c r="BJ206" s="13" t="s">
        <v>83</v>
      </c>
      <c r="BK206" s="97">
        <f t="shared" si="24"/>
        <v>0</v>
      </c>
      <c r="BL206" s="13" t="s">
        <v>245</v>
      </c>
      <c r="BM206" s="169" t="s">
        <v>459</v>
      </c>
    </row>
    <row r="207" spans="2:65" s="11" customFormat="1" ht="22.9" customHeight="1" x14ac:dyDescent="0.2">
      <c r="B207" s="146"/>
      <c r="D207" s="147" t="s">
        <v>70</v>
      </c>
      <c r="E207" s="156" t="s">
        <v>3384</v>
      </c>
      <c r="F207" s="156" t="s">
        <v>3385</v>
      </c>
      <c r="I207" s="149"/>
      <c r="J207" s="157">
        <f>BK207</f>
        <v>0</v>
      </c>
      <c r="L207" s="146"/>
      <c r="M207" s="151"/>
      <c r="P207" s="152">
        <f>SUM(P208:P213)</f>
        <v>0</v>
      </c>
      <c r="R207" s="152">
        <f>SUM(R208:R213)</f>
        <v>0</v>
      </c>
      <c r="T207" s="153">
        <f>SUM(T208:T213)</f>
        <v>0</v>
      </c>
      <c r="AR207" s="147" t="s">
        <v>78</v>
      </c>
      <c r="AT207" s="154" t="s">
        <v>70</v>
      </c>
      <c r="AU207" s="154" t="s">
        <v>78</v>
      </c>
      <c r="AY207" s="147" t="s">
        <v>239</v>
      </c>
      <c r="BK207" s="155">
        <f>SUM(BK208:BK213)</f>
        <v>0</v>
      </c>
    </row>
    <row r="208" spans="2:65" s="1" customFormat="1" ht="24.2" customHeight="1" x14ac:dyDescent="0.2">
      <c r="B208" s="131"/>
      <c r="C208" s="158" t="s">
        <v>355</v>
      </c>
      <c r="D208" s="158" t="s">
        <v>241</v>
      </c>
      <c r="E208" s="159" t="s">
        <v>3386</v>
      </c>
      <c r="F208" s="160" t="s">
        <v>3377</v>
      </c>
      <c r="G208" s="161" t="s">
        <v>353</v>
      </c>
      <c r="H208" s="162">
        <v>1</v>
      </c>
      <c r="I208" s="163"/>
      <c r="J208" s="164">
        <f t="shared" ref="J208:J213" si="25">ROUND(I208*H208,2)</f>
        <v>0</v>
      </c>
      <c r="K208" s="165"/>
      <c r="L208" s="30"/>
      <c r="M208" s="166" t="s">
        <v>1</v>
      </c>
      <c r="N208" s="130" t="s">
        <v>37</v>
      </c>
      <c r="P208" s="167">
        <f t="shared" ref="P208:P213" si="26">O208*H208</f>
        <v>0</v>
      </c>
      <c r="Q208" s="167">
        <v>0</v>
      </c>
      <c r="R208" s="167">
        <f t="shared" ref="R208:R213" si="27">Q208*H208</f>
        <v>0</v>
      </c>
      <c r="S208" s="167">
        <v>0</v>
      </c>
      <c r="T208" s="168">
        <f t="shared" ref="T208:T213" si="28">S208*H208</f>
        <v>0</v>
      </c>
      <c r="AR208" s="169" t="s">
        <v>245</v>
      </c>
      <c r="AT208" s="169" t="s">
        <v>241</v>
      </c>
      <c r="AU208" s="169" t="s">
        <v>83</v>
      </c>
      <c r="AY208" s="13" t="s">
        <v>239</v>
      </c>
      <c r="BE208" s="97">
        <f t="shared" ref="BE208:BE213" si="29">IF(N208="základná",J208,0)</f>
        <v>0</v>
      </c>
      <c r="BF208" s="97">
        <f t="shared" ref="BF208:BF213" si="30">IF(N208="znížená",J208,0)</f>
        <v>0</v>
      </c>
      <c r="BG208" s="97">
        <f t="shared" ref="BG208:BG213" si="31">IF(N208="zákl. prenesená",J208,0)</f>
        <v>0</v>
      </c>
      <c r="BH208" s="97">
        <f t="shared" ref="BH208:BH213" si="32">IF(N208="zníž. prenesená",J208,0)</f>
        <v>0</v>
      </c>
      <c r="BI208" s="97">
        <f t="shared" ref="BI208:BI213" si="33">IF(N208="nulová",J208,0)</f>
        <v>0</v>
      </c>
      <c r="BJ208" s="13" t="s">
        <v>83</v>
      </c>
      <c r="BK208" s="97">
        <f t="shared" ref="BK208:BK213" si="34">ROUND(I208*H208,2)</f>
        <v>0</v>
      </c>
      <c r="BL208" s="13" t="s">
        <v>245</v>
      </c>
      <c r="BM208" s="169" t="s">
        <v>467</v>
      </c>
    </row>
    <row r="209" spans="2:65" s="1" customFormat="1" ht="24.2" customHeight="1" x14ac:dyDescent="0.2">
      <c r="B209" s="131"/>
      <c r="C209" s="158" t="s">
        <v>359</v>
      </c>
      <c r="D209" s="158" t="s">
        <v>241</v>
      </c>
      <c r="E209" s="159" t="s">
        <v>3387</v>
      </c>
      <c r="F209" s="160" t="s">
        <v>3364</v>
      </c>
      <c r="G209" s="161" t="s">
        <v>353</v>
      </c>
      <c r="H209" s="162">
        <v>1</v>
      </c>
      <c r="I209" s="163"/>
      <c r="J209" s="164">
        <f t="shared" si="25"/>
        <v>0</v>
      </c>
      <c r="K209" s="165"/>
      <c r="L209" s="30"/>
      <c r="M209" s="166" t="s">
        <v>1</v>
      </c>
      <c r="N209" s="130" t="s">
        <v>37</v>
      </c>
      <c r="P209" s="167">
        <f t="shared" si="26"/>
        <v>0</v>
      </c>
      <c r="Q209" s="167">
        <v>0</v>
      </c>
      <c r="R209" s="167">
        <f t="shared" si="27"/>
        <v>0</v>
      </c>
      <c r="S209" s="167">
        <v>0</v>
      </c>
      <c r="T209" s="168">
        <f t="shared" si="28"/>
        <v>0</v>
      </c>
      <c r="AR209" s="169" t="s">
        <v>245</v>
      </c>
      <c r="AT209" s="169" t="s">
        <v>241</v>
      </c>
      <c r="AU209" s="169" t="s">
        <v>83</v>
      </c>
      <c r="AY209" s="13" t="s">
        <v>239</v>
      </c>
      <c r="BE209" s="97">
        <f t="shared" si="29"/>
        <v>0</v>
      </c>
      <c r="BF209" s="97">
        <f t="shared" si="30"/>
        <v>0</v>
      </c>
      <c r="BG209" s="97">
        <f t="shared" si="31"/>
        <v>0</v>
      </c>
      <c r="BH209" s="97">
        <f t="shared" si="32"/>
        <v>0</v>
      </c>
      <c r="BI209" s="97">
        <f t="shared" si="33"/>
        <v>0</v>
      </c>
      <c r="BJ209" s="13" t="s">
        <v>83</v>
      </c>
      <c r="BK209" s="97">
        <f t="shared" si="34"/>
        <v>0</v>
      </c>
      <c r="BL209" s="13" t="s">
        <v>245</v>
      </c>
      <c r="BM209" s="169" t="s">
        <v>475</v>
      </c>
    </row>
    <row r="210" spans="2:65" s="1" customFormat="1" ht="37.9" customHeight="1" x14ac:dyDescent="0.2">
      <c r="B210" s="131"/>
      <c r="C210" s="158" t="s">
        <v>363</v>
      </c>
      <c r="D210" s="158" t="s">
        <v>241</v>
      </c>
      <c r="E210" s="159" t="s">
        <v>3388</v>
      </c>
      <c r="F210" s="160" t="s">
        <v>3380</v>
      </c>
      <c r="G210" s="161" t="s">
        <v>353</v>
      </c>
      <c r="H210" s="162">
        <v>1</v>
      </c>
      <c r="I210" s="163"/>
      <c r="J210" s="164">
        <f t="shared" si="25"/>
        <v>0</v>
      </c>
      <c r="K210" s="165"/>
      <c r="L210" s="30"/>
      <c r="M210" s="166" t="s">
        <v>1</v>
      </c>
      <c r="N210" s="130" t="s">
        <v>37</v>
      </c>
      <c r="P210" s="167">
        <f t="shared" si="26"/>
        <v>0</v>
      </c>
      <c r="Q210" s="167">
        <v>0</v>
      </c>
      <c r="R210" s="167">
        <f t="shared" si="27"/>
        <v>0</v>
      </c>
      <c r="S210" s="167">
        <v>0</v>
      </c>
      <c r="T210" s="168">
        <f t="shared" si="28"/>
        <v>0</v>
      </c>
      <c r="AR210" s="169" t="s">
        <v>245</v>
      </c>
      <c r="AT210" s="169" t="s">
        <v>241</v>
      </c>
      <c r="AU210" s="169" t="s">
        <v>83</v>
      </c>
      <c r="AY210" s="13" t="s">
        <v>239</v>
      </c>
      <c r="BE210" s="97">
        <f t="shared" si="29"/>
        <v>0</v>
      </c>
      <c r="BF210" s="97">
        <f t="shared" si="30"/>
        <v>0</v>
      </c>
      <c r="BG210" s="97">
        <f t="shared" si="31"/>
        <v>0</v>
      </c>
      <c r="BH210" s="97">
        <f t="shared" si="32"/>
        <v>0</v>
      </c>
      <c r="BI210" s="97">
        <f t="shared" si="33"/>
        <v>0</v>
      </c>
      <c r="BJ210" s="13" t="s">
        <v>83</v>
      </c>
      <c r="BK210" s="97">
        <f t="shared" si="34"/>
        <v>0</v>
      </c>
      <c r="BL210" s="13" t="s">
        <v>245</v>
      </c>
      <c r="BM210" s="169" t="s">
        <v>483</v>
      </c>
    </row>
    <row r="211" spans="2:65" s="1" customFormat="1" ht="16.5" customHeight="1" x14ac:dyDescent="0.2">
      <c r="B211" s="131"/>
      <c r="C211" s="158" t="s">
        <v>367</v>
      </c>
      <c r="D211" s="158" t="s">
        <v>241</v>
      </c>
      <c r="E211" s="159" t="s">
        <v>3389</v>
      </c>
      <c r="F211" s="160" t="s">
        <v>3368</v>
      </c>
      <c r="G211" s="161" t="s">
        <v>3369</v>
      </c>
      <c r="H211" s="162">
        <v>5</v>
      </c>
      <c r="I211" s="163"/>
      <c r="J211" s="164">
        <f t="shared" si="25"/>
        <v>0</v>
      </c>
      <c r="K211" s="165"/>
      <c r="L211" s="30"/>
      <c r="M211" s="166" t="s">
        <v>1</v>
      </c>
      <c r="N211" s="130" t="s">
        <v>37</v>
      </c>
      <c r="P211" s="167">
        <f t="shared" si="26"/>
        <v>0</v>
      </c>
      <c r="Q211" s="167">
        <v>0</v>
      </c>
      <c r="R211" s="167">
        <f t="shared" si="27"/>
        <v>0</v>
      </c>
      <c r="S211" s="167">
        <v>0</v>
      </c>
      <c r="T211" s="168">
        <f t="shared" si="28"/>
        <v>0</v>
      </c>
      <c r="AR211" s="169" t="s">
        <v>245</v>
      </c>
      <c r="AT211" s="169" t="s">
        <v>241</v>
      </c>
      <c r="AU211" s="169" t="s">
        <v>83</v>
      </c>
      <c r="AY211" s="13" t="s">
        <v>239</v>
      </c>
      <c r="BE211" s="97">
        <f t="shared" si="29"/>
        <v>0</v>
      </c>
      <c r="BF211" s="97">
        <f t="shared" si="30"/>
        <v>0</v>
      </c>
      <c r="BG211" s="97">
        <f t="shared" si="31"/>
        <v>0</v>
      </c>
      <c r="BH211" s="97">
        <f t="shared" si="32"/>
        <v>0</v>
      </c>
      <c r="BI211" s="97">
        <f t="shared" si="33"/>
        <v>0</v>
      </c>
      <c r="BJ211" s="13" t="s">
        <v>83</v>
      </c>
      <c r="BK211" s="97">
        <f t="shared" si="34"/>
        <v>0</v>
      </c>
      <c r="BL211" s="13" t="s">
        <v>245</v>
      </c>
      <c r="BM211" s="169" t="s">
        <v>491</v>
      </c>
    </row>
    <row r="212" spans="2:65" s="1" customFormat="1" ht="16.5" customHeight="1" x14ac:dyDescent="0.2">
      <c r="B212" s="131"/>
      <c r="C212" s="158" t="s">
        <v>371</v>
      </c>
      <c r="D212" s="158" t="s">
        <v>241</v>
      </c>
      <c r="E212" s="159" t="s">
        <v>3390</v>
      </c>
      <c r="F212" s="160" t="s">
        <v>3371</v>
      </c>
      <c r="G212" s="161" t="s">
        <v>3369</v>
      </c>
      <c r="H212" s="162">
        <v>5</v>
      </c>
      <c r="I212" s="163"/>
      <c r="J212" s="164">
        <f t="shared" si="25"/>
        <v>0</v>
      </c>
      <c r="K212" s="165"/>
      <c r="L212" s="30"/>
      <c r="M212" s="166" t="s">
        <v>1</v>
      </c>
      <c r="N212" s="130" t="s">
        <v>37</v>
      </c>
      <c r="P212" s="167">
        <f t="shared" si="26"/>
        <v>0</v>
      </c>
      <c r="Q212" s="167">
        <v>0</v>
      </c>
      <c r="R212" s="167">
        <f t="shared" si="27"/>
        <v>0</v>
      </c>
      <c r="S212" s="167">
        <v>0</v>
      </c>
      <c r="T212" s="168">
        <f t="shared" si="28"/>
        <v>0</v>
      </c>
      <c r="AR212" s="169" t="s">
        <v>245</v>
      </c>
      <c r="AT212" s="169" t="s">
        <v>241</v>
      </c>
      <c r="AU212" s="169" t="s">
        <v>83</v>
      </c>
      <c r="AY212" s="13" t="s">
        <v>239</v>
      </c>
      <c r="BE212" s="97">
        <f t="shared" si="29"/>
        <v>0</v>
      </c>
      <c r="BF212" s="97">
        <f t="shared" si="30"/>
        <v>0</v>
      </c>
      <c r="BG212" s="97">
        <f t="shared" si="31"/>
        <v>0</v>
      </c>
      <c r="BH212" s="97">
        <f t="shared" si="32"/>
        <v>0</v>
      </c>
      <c r="BI212" s="97">
        <f t="shared" si="33"/>
        <v>0</v>
      </c>
      <c r="BJ212" s="13" t="s">
        <v>83</v>
      </c>
      <c r="BK212" s="97">
        <f t="shared" si="34"/>
        <v>0</v>
      </c>
      <c r="BL212" s="13" t="s">
        <v>245</v>
      </c>
      <c r="BM212" s="169" t="s">
        <v>499</v>
      </c>
    </row>
    <row r="213" spans="2:65" s="1" customFormat="1" ht="16.5" customHeight="1" x14ac:dyDescent="0.2">
      <c r="B213" s="131"/>
      <c r="C213" s="158" t="s">
        <v>375</v>
      </c>
      <c r="D213" s="158" t="s">
        <v>241</v>
      </c>
      <c r="E213" s="159" t="s">
        <v>3391</v>
      </c>
      <c r="F213" s="160" t="s">
        <v>3373</v>
      </c>
      <c r="G213" s="161" t="s">
        <v>3369</v>
      </c>
      <c r="H213" s="162">
        <v>5</v>
      </c>
      <c r="I213" s="163"/>
      <c r="J213" s="164">
        <f t="shared" si="25"/>
        <v>0</v>
      </c>
      <c r="K213" s="165"/>
      <c r="L213" s="30"/>
      <c r="M213" s="166" t="s">
        <v>1</v>
      </c>
      <c r="N213" s="130" t="s">
        <v>37</v>
      </c>
      <c r="P213" s="167">
        <f t="shared" si="26"/>
        <v>0</v>
      </c>
      <c r="Q213" s="167">
        <v>0</v>
      </c>
      <c r="R213" s="167">
        <f t="shared" si="27"/>
        <v>0</v>
      </c>
      <c r="S213" s="167">
        <v>0</v>
      </c>
      <c r="T213" s="168">
        <f t="shared" si="28"/>
        <v>0</v>
      </c>
      <c r="AR213" s="169" t="s">
        <v>245</v>
      </c>
      <c r="AT213" s="169" t="s">
        <v>241</v>
      </c>
      <c r="AU213" s="169" t="s">
        <v>83</v>
      </c>
      <c r="AY213" s="13" t="s">
        <v>239</v>
      </c>
      <c r="BE213" s="97">
        <f t="shared" si="29"/>
        <v>0</v>
      </c>
      <c r="BF213" s="97">
        <f t="shared" si="30"/>
        <v>0</v>
      </c>
      <c r="BG213" s="97">
        <f t="shared" si="31"/>
        <v>0</v>
      </c>
      <c r="BH213" s="97">
        <f t="shared" si="32"/>
        <v>0</v>
      </c>
      <c r="BI213" s="97">
        <f t="shared" si="33"/>
        <v>0</v>
      </c>
      <c r="BJ213" s="13" t="s">
        <v>83</v>
      </c>
      <c r="BK213" s="97">
        <f t="shared" si="34"/>
        <v>0</v>
      </c>
      <c r="BL213" s="13" t="s">
        <v>245</v>
      </c>
      <c r="BM213" s="169" t="s">
        <v>507</v>
      </c>
    </row>
    <row r="214" spans="2:65" s="11" customFormat="1" ht="22.9" customHeight="1" x14ac:dyDescent="0.2">
      <c r="B214" s="146"/>
      <c r="D214" s="147" t="s">
        <v>70</v>
      </c>
      <c r="E214" s="156" t="s">
        <v>3392</v>
      </c>
      <c r="F214" s="156" t="s">
        <v>3393</v>
      </c>
      <c r="I214" s="149"/>
      <c r="J214" s="157">
        <f>BK214</f>
        <v>0</v>
      </c>
      <c r="L214" s="146"/>
      <c r="M214" s="151"/>
      <c r="P214" s="152">
        <f>SUM(P215:P220)</f>
        <v>0</v>
      </c>
      <c r="R214" s="152">
        <f>SUM(R215:R220)</f>
        <v>0</v>
      </c>
      <c r="T214" s="153">
        <f>SUM(T215:T220)</f>
        <v>0</v>
      </c>
      <c r="AR214" s="147" t="s">
        <v>78</v>
      </c>
      <c r="AT214" s="154" t="s">
        <v>70</v>
      </c>
      <c r="AU214" s="154" t="s">
        <v>78</v>
      </c>
      <c r="AY214" s="147" t="s">
        <v>239</v>
      </c>
      <c r="BK214" s="155">
        <f>SUM(BK215:BK220)</f>
        <v>0</v>
      </c>
    </row>
    <row r="215" spans="2:65" s="1" customFormat="1" ht="24.2" customHeight="1" x14ac:dyDescent="0.2">
      <c r="B215" s="131"/>
      <c r="C215" s="158" t="s">
        <v>379</v>
      </c>
      <c r="D215" s="158" t="s">
        <v>241</v>
      </c>
      <c r="E215" s="159" t="s">
        <v>3394</v>
      </c>
      <c r="F215" s="160" t="s">
        <v>3377</v>
      </c>
      <c r="G215" s="161" t="s">
        <v>353</v>
      </c>
      <c r="H215" s="162">
        <v>1</v>
      </c>
      <c r="I215" s="163"/>
      <c r="J215" s="164">
        <f t="shared" ref="J215:J220" si="35">ROUND(I215*H215,2)</f>
        <v>0</v>
      </c>
      <c r="K215" s="165"/>
      <c r="L215" s="30"/>
      <c r="M215" s="166" t="s">
        <v>1</v>
      </c>
      <c r="N215" s="130" t="s">
        <v>37</v>
      </c>
      <c r="P215" s="167">
        <f t="shared" ref="P215:P220" si="36">O215*H215</f>
        <v>0</v>
      </c>
      <c r="Q215" s="167">
        <v>0</v>
      </c>
      <c r="R215" s="167">
        <f t="shared" ref="R215:R220" si="37">Q215*H215</f>
        <v>0</v>
      </c>
      <c r="S215" s="167">
        <v>0</v>
      </c>
      <c r="T215" s="168">
        <f t="shared" ref="T215:T220" si="38">S215*H215</f>
        <v>0</v>
      </c>
      <c r="AR215" s="169" t="s">
        <v>245</v>
      </c>
      <c r="AT215" s="169" t="s">
        <v>241</v>
      </c>
      <c r="AU215" s="169" t="s">
        <v>83</v>
      </c>
      <c r="AY215" s="13" t="s">
        <v>239</v>
      </c>
      <c r="BE215" s="97">
        <f t="shared" ref="BE215:BE220" si="39">IF(N215="základná",J215,0)</f>
        <v>0</v>
      </c>
      <c r="BF215" s="97">
        <f t="shared" ref="BF215:BF220" si="40">IF(N215="znížená",J215,0)</f>
        <v>0</v>
      </c>
      <c r="BG215" s="97">
        <f t="shared" ref="BG215:BG220" si="41">IF(N215="zákl. prenesená",J215,0)</f>
        <v>0</v>
      </c>
      <c r="BH215" s="97">
        <f t="shared" ref="BH215:BH220" si="42">IF(N215="zníž. prenesená",J215,0)</f>
        <v>0</v>
      </c>
      <c r="BI215" s="97">
        <f t="shared" ref="BI215:BI220" si="43">IF(N215="nulová",J215,0)</f>
        <v>0</v>
      </c>
      <c r="BJ215" s="13" t="s">
        <v>83</v>
      </c>
      <c r="BK215" s="97">
        <f t="shared" ref="BK215:BK220" si="44">ROUND(I215*H215,2)</f>
        <v>0</v>
      </c>
      <c r="BL215" s="13" t="s">
        <v>245</v>
      </c>
      <c r="BM215" s="169" t="s">
        <v>515</v>
      </c>
    </row>
    <row r="216" spans="2:65" s="1" customFormat="1" ht="24.2" customHeight="1" x14ac:dyDescent="0.2">
      <c r="B216" s="131"/>
      <c r="C216" s="158" t="s">
        <v>383</v>
      </c>
      <c r="D216" s="158" t="s">
        <v>241</v>
      </c>
      <c r="E216" s="159" t="s">
        <v>3395</v>
      </c>
      <c r="F216" s="160" t="s">
        <v>3364</v>
      </c>
      <c r="G216" s="161" t="s">
        <v>353</v>
      </c>
      <c r="H216" s="162">
        <v>1</v>
      </c>
      <c r="I216" s="163"/>
      <c r="J216" s="164">
        <f t="shared" si="35"/>
        <v>0</v>
      </c>
      <c r="K216" s="165"/>
      <c r="L216" s="30"/>
      <c r="M216" s="166" t="s">
        <v>1</v>
      </c>
      <c r="N216" s="130" t="s">
        <v>37</v>
      </c>
      <c r="P216" s="167">
        <f t="shared" si="36"/>
        <v>0</v>
      </c>
      <c r="Q216" s="167">
        <v>0</v>
      </c>
      <c r="R216" s="167">
        <f t="shared" si="37"/>
        <v>0</v>
      </c>
      <c r="S216" s="167">
        <v>0</v>
      </c>
      <c r="T216" s="168">
        <f t="shared" si="38"/>
        <v>0</v>
      </c>
      <c r="AR216" s="169" t="s">
        <v>245</v>
      </c>
      <c r="AT216" s="169" t="s">
        <v>241</v>
      </c>
      <c r="AU216" s="169" t="s">
        <v>83</v>
      </c>
      <c r="AY216" s="13" t="s">
        <v>239</v>
      </c>
      <c r="BE216" s="97">
        <f t="shared" si="39"/>
        <v>0</v>
      </c>
      <c r="BF216" s="97">
        <f t="shared" si="40"/>
        <v>0</v>
      </c>
      <c r="BG216" s="97">
        <f t="shared" si="41"/>
        <v>0</v>
      </c>
      <c r="BH216" s="97">
        <f t="shared" si="42"/>
        <v>0</v>
      </c>
      <c r="BI216" s="97">
        <f t="shared" si="43"/>
        <v>0</v>
      </c>
      <c r="BJ216" s="13" t="s">
        <v>83</v>
      </c>
      <c r="BK216" s="97">
        <f t="shared" si="44"/>
        <v>0</v>
      </c>
      <c r="BL216" s="13" t="s">
        <v>245</v>
      </c>
      <c r="BM216" s="169" t="s">
        <v>523</v>
      </c>
    </row>
    <row r="217" spans="2:65" s="1" customFormat="1" ht="37.9" customHeight="1" x14ac:dyDescent="0.2">
      <c r="B217" s="131"/>
      <c r="C217" s="158" t="s">
        <v>387</v>
      </c>
      <c r="D217" s="158" t="s">
        <v>241</v>
      </c>
      <c r="E217" s="159" t="s">
        <v>3396</v>
      </c>
      <c r="F217" s="160" t="s">
        <v>3380</v>
      </c>
      <c r="G217" s="161" t="s">
        <v>353</v>
      </c>
      <c r="H217" s="162">
        <v>1</v>
      </c>
      <c r="I217" s="163"/>
      <c r="J217" s="164">
        <f t="shared" si="35"/>
        <v>0</v>
      </c>
      <c r="K217" s="165"/>
      <c r="L217" s="30"/>
      <c r="M217" s="166" t="s">
        <v>1</v>
      </c>
      <c r="N217" s="130" t="s">
        <v>37</v>
      </c>
      <c r="P217" s="167">
        <f t="shared" si="36"/>
        <v>0</v>
      </c>
      <c r="Q217" s="167">
        <v>0</v>
      </c>
      <c r="R217" s="167">
        <f t="shared" si="37"/>
        <v>0</v>
      </c>
      <c r="S217" s="167">
        <v>0</v>
      </c>
      <c r="T217" s="168">
        <f t="shared" si="38"/>
        <v>0</v>
      </c>
      <c r="AR217" s="169" t="s">
        <v>245</v>
      </c>
      <c r="AT217" s="169" t="s">
        <v>241</v>
      </c>
      <c r="AU217" s="169" t="s">
        <v>83</v>
      </c>
      <c r="AY217" s="13" t="s">
        <v>239</v>
      </c>
      <c r="BE217" s="97">
        <f t="shared" si="39"/>
        <v>0</v>
      </c>
      <c r="BF217" s="97">
        <f t="shared" si="40"/>
        <v>0</v>
      </c>
      <c r="BG217" s="97">
        <f t="shared" si="41"/>
        <v>0</v>
      </c>
      <c r="BH217" s="97">
        <f t="shared" si="42"/>
        <v>0</v>
      </c>
      <c r="BI217" s="97">
        <f t="shared" si="43"/>
        <v>0</v>
      </c>
      <c r="BJ217" s="13" t="s">
        <v>83</v>
      </c>
      <c r="BK217" s="97">
        <f t="shared" si="44"/>
        <v>0</v>
      </c>
      <c r="BL217" s="13" t="s">
        <v>245</v>
      </c>
      <c r="BM217" s="169" t="s">
        <v>530</v>
      </c>
    </row>
    <row r="218" spans="2:65" s="1" customFormat="1" ht="16.5" customHeight="1" x14ac:dyDescent="0.2">
      <c r="B218" s="131"/>
      <c r="C218" s="158" t="s">
        <v>391</v>
      </c>
      <c r="D218" s="158" t="s">
        <v>241</v>
      </c>
      <c r="E218" s="159" t="s">
        <v>3397</v>
      </c>
      <c r="F218" s="160" t="s">
        <v>3368</v>
      </c>
      <c r="G218" s="161" t="s">
        <v>3369</v>
      </c>
      <c r="H218" s="162">
        <v>5</v>
      </c>
      <c r="I218" s="163"/>
      <c r="J218" s="164">
        <f t="shared" si="35"/>
        <v>0</v>
      </c>
      <c r="K218" s="165"/>
      <c r="L218" s="30"/>
      <c r="M218" s="166" t="s">
        <v>1</v>
      </c>
      <c r="N218" s="130" t="s">
        <v>37</v>
      </c>
      <c r="P218" s="167">
        <f t="shared" si="36"/>
        <v>0</v>
      </c>
      <c r="Q218" s="167">
        <v>0</v>
      </c>
      <c r="R218" s="167">
        <f t="shared" si="37"/>
        <v>0</v>
      </c>
      <c r="S218" s="167">
        <v>0</v>
      </c>
      <c r="T218" s="168">
        <f t="shared" si="38"/>
        <v>0</v>
      </c>
      <c r="AR218" s="169" t="s">
        <v>245</v>
      </c>
      <c r="AT218" s="169" t="s">
        <v>241</v>
      </c>
      <c r="AU218" s="169" t="s">
        <v>83</v>
      </c>
      <c r="AY218" s="13" t="s">
        <v>239</v>
      </c>
      <c r="BE218" s="97">
        <f t="shared" si="39"/>
        <v>0</v>
      </c>
      <c r="BF218" s="97">
        <f t="shared" si="40"/>
        <v>0</v>
      </c>
      <c r="BG218" s="97">
        <f t="shared" si="41"/>
        <v>0</v>
      </c>
      <c r="BH218" s="97">
        <f t="shared" si="42"/>
        <v>0</v>
      </c>
      <c r="BI218" s="97">
        <f t="shared" si="43"/>
        <v>0</v>
      </c>
      <c r="BJ218" s="13" t="s">
        <v>83</v>
      </c>
      <c r="BK218" s="97">
        <f t="shared" si="44"/>
        <v>0</v>
      </c>
      <c r="BL218" s="13" t="s">
        <v>245</v>
      </c>
      <c r="BM218" s="169" t="s">
        <v>537</v>
      </c>
    </row>
    <row r="219" spans="2:65" s="1" customFormat="1" ht="16.5" customHeight="1" x14ac:dyDescent="0.2">
      <c r="B219" s="131"/>
      <c r="C219" s="158" t="s">
        <v>395</v>
      </c>
      <c r="D219" s="158" t="s">
        <v>241</v>
      </c>
      <c r="E219" s="159" t="s">
        <v>3398</v>
      </c>
      <c r="F219" s="160" t="s">
        <v>3371</v>
      </c>
      <c r="G219" s="161" t="s">
        <v>3369</v>
      </c>
      <c r="H219" s="162">
        <v>5</v>
      </c>
      <c r="I219" s="163"/>
      <c r="J219" s="164">
        <f t="shared" si="35"/>
        <v>0</v>
      </c>
      <c r="K219" s="165"/>
      <c r="L219" s="30"/>
      <c r="M219" s="166" t="s">
        <v>1</v>
      </c>
      <c r="N219" s="130" t="s">
        <v>37</v>
      </c>
      <c r="P219" s="167">
        <f t="shared" si="36"/>
        <v>0</v>
      </c>
      <c r="Q219" s="167">
        <v>0</v>
      </c>
      <c r="R219" s="167">
        <f t="shared" si="37"/>
        <v>0</v>
      </c>
      <c r="S219" s="167">
        <v>0</v>
      </c>
      <c r="T219" s="168">
        <f t="shared" si="38"/>
        <v>0</v>
      </c>
      <c r="AR219" s="169" t="s">
        <v>245</v>
      </c>
      <c r="AT219" s="169" t="s">
        <v>241</v>
      </c>
      <c r="AU219" s="169" t="s">
        <v>83</v>
      </c>
      <c r="AY219" s="13" t="s">
        <v>239</v>
      </c>
      <c r="BE219" s="97">
        <f t="shared" si="39"/>
        <v>0</v>
      </c>
      <c r="BF219" s="97">
        <f t="shared" si="40"/>
        <v>0</v>
      </c>
      <c r="BG219" s="97">
        <f t="shared" si="41"/>
        <v>0</v>
      </c>
      <c r="BH219" s="97">
        <f t="shared" si="42"/>
        <v>0</v>
      </c>
      <c r="BI219" s="97">
        <f t="shared" si="43"/>
        <v>0</v>
      </c>
      <c r="BJ219" s="13" t="s">
        <v>83</v>
      </c>
      <c r="BK219" s="97">
        <f t="shared" si="44"/>
        <v>0</v>
      </c>
      <c r="BL219" s="13" t="s">
        <v>245</v>
      </c>
      <c r="BM219" s="169" t="s">
        <v>544</v>
      </c>
    </row>
    <row r="220" spans="2:65" s="1" customFormat="1" ht="16.5" customHeight="1" x14ac:dyDescent="0.2">
      <c r="B220" s="131"/>
      <c r="C220" s="158" t="s">
        <v>399</v>
      </c>
      <c r="D220" s="158" t="s">
        <v>241</v>
      </c>
      <c r="E220" s="159" t="s">
        <v>3399</v>
      </c>
      <c r="F220" s="160" t="s">
        <v>3373</v>
      </c>
      <c r="G220" s="161" t="s">
        <v>3369</v>
      </c>
      <c r="H220" s="162">
        <v>5</v>
      </c>
      <c r="I220" s="163"/>
      <c r="J220" s="164">
        <f t="shared" si="35"/>
        <v>0</v>
      </c>
      <c r="K220" s="165"/>
      <c r="L220" s="30"/>
      <c r="M220" s="166" t="s">
        <v>1</v>
      </c>
      <c r="N220" s="130" t="s">
        <v>37</v>
      </c>
      <c r="P220" s="167">
        <f t="shared" si="36"/>
        <v>0</v>
      </c>
      <c r="Q220" s="167">
        <v>0</v>
      </c>
      <c r="R220" s="167">
        <f t="shared" si="37"/>
        <v>0</v>
      </c>
      <c r="S220" s="167">
        <v>0</v>
      </c>
      <c r="T220" s="168">
        <f t="shared" si="38"/>
        <v>0</v>
      </c>
      <c r="AR220" s="169" t="s">
        <v>245</v>
      </c>
      <c r="AT220" s="169" t="s">
        <v>241</v>
      </c>
      <c r="AU220" s="169" t="s">
        <v>83</v>
      </c>
      <c r="AY220" s="13" t="s">
        <v>239</v>
      </c>
      <c r="BE220" s="97">
        <f t="shared" si="39"/>
        <v>0</v>
      </c>
      <c r="BF220" s="97">
        <f t="shared" si="40"/>
        <v>0</v>
      </c>
      <c r="BG220" s="97">
        <f t="shared" si="41"/>
        <v>0</v>
      </c>
      <c r="BH220" s="97">
        <f t="shared" si="42"/>
        <v>0</v>
      </c>
      <c r="BI220" s="97">
        <f t="shared" si="43"/>
        <v>0</v>
      </c>
      <c r="BJ220" s="13" t="s">
        <v>83</v>
      </c>
      <c r="BK220" s="97">
        <f t="shared" si="44"/>
        <v>0</v>
      </c>
      <c r="BL220" s="13" t="s">
        <v>245</v>
      </c>
      <c r="BM220" s="169" t="s">
        <v>552</v>
      </c>
    </row>
    <row r="221" spans="2:65" s="11" customFormat="1" ht="22.9" customHeight="1" x14ac:dyDescent="0.2">
      <c r="B221" s="146"/>
      <c r="D221" s="147" t="s">
        <v>70</v>
      </c>
      <c r="E221" s="156" t="s">
        <v>3400</v>
      </c>
      <c r="F221" s="156" t="s">
        <v>3401</v>
      </c>
      <c r="I221" s="149"/>
      <c r="J221" s="157">
        <f>BK221</f>
        <v>0</v>
      </c>
      <c r="L221" s="146"/>
      <c r="M221" s="151"/>
      <c r="P221" s="152">
        <f>SUM(P222:P228)</f>
        <v>0</v>
      </c>
      <c r="R221" s="152">
        <f>SUM(R222:R228)</f>
        <v>0</v>
      </c>
      <c r="T221" s="153">
        <f>SUM(T222:T228)</f>
        <v>0</v>
      </c>
      <c r="AR221" s="147" t="s">
        <v>78</v>
      </c>
      <c r="AT221" s="154" t="s">
        <v>70</v>
      </c>
      <c r="AU221" s="154" t="s">
        <v>78</v>
      </c>
      <c r="AY221" s="147" t="s">
        <v>239</v>
      </c>
      <c r="BK221" s="155">
        <f>SUM(BK222:BK228)</f>
        <v>0</v>
      </c>
    </row>
    <row r="222" spans="2:65" s="1" customFormat="1" ht="33" customHeight="1" x14ac:dyDescent="0.2">
      <c r="B222" s="131"/>
      <c r="C222" s="158" t="s">
        <v>403</v>
      </c>
      <c r="D222" s="158" t="s">
        <v>241</v>
      </c>
      <c r="E222" s="159" t="s">
        <v>3402</v>
      </c>
      <c r="F222" s="160" t="s">
        <v>3403</v>
      </c>
      <c r="G222" s="161" t="s">
        <v>353</v>
      </c>
      <c r="H222" s="162">
        <v>1</v>
      </c>
      <c r="I222" s="163"/>
      <c r="J222" s="164">
        <f t="shared" ref="J222:J228" si="45">ROUND(I222*H222,2)</f>
        <v>0</v>
      </c>
      <c r="K222" s="165"/>
      <c r="L222" s="30"/>
      <c r="M222" s="166" t="s">
        <v>1</v>
      </c>
      <c r="N222" s="130" t="s">
        <v>37</v>
      </c>
      <c r="P222" s="167">
        <f t="shared" ref="P222:P228" si="46">O222*H222</f>
        <v>0</v>
      </c>
      <c r="Q222" s="167">
        <v>0</v>
      </c>
      <c r="R222" s="167">
        <f t="shared" ref="R222:R228" si="47">Q222*H222</f>
        <v>0</v>
      </c>
      <c r="S222" s="167">
        <v>0</v>
      </c>
      <c r="T222" s="168">
        <f t="shared" ref="T222:T228" si="48">S222*H222</f>
        <v>0</v>
      </c>
      <c r="AR222" s="169" t="s">
        <v>245</v>
      </c>
      <c r="AT222" s="169" t="s">
        <v>241</v>
      </c>
      <c r="AU222" s="169" t="s">
        <v>83</v>
      </c>
      <c r="AY222" s="13" t="s">
        <v>239</v>
      </c>
      <c r="BE222" s="97">
        <f t="shared" ref="BE222:BE228" si="49">IF(N222="základná",J222,0)</f>
        <v>0</v>
      </c>
      <c r="BF222" s="97">
        <f t="shared" ref="BF222:BF228" si="50">IF(N222="znížená",J222,0)</f>
        <v>0</v>
      </c>
      <c r="BG222" s="97">
        <f t="shared" ref="BG222:BG228" si="51">IF(N222="zákl. prenesená",J222,0)</f>
        <v>0</v>
      </c>
      <c r="BH222" s="97">
        <f t="shared" ref="BH222:BH228" si="52">IF(N222="zníž. prenesená",J222,0)</f>
        <v>0</v>
      </c>
      <c r="BI222" s="97">
        <f t="shared" ref="BI222:BI228" si="53">IF(N222="nulová",J222,0)</f>
        <v>0</v>
      </c>
      <c r="BJ222" s="13" t="s">
        <v>83</v>
      </c>
      <c r="BK222" s="97">
        <f t="shared" ref="BK222:BK228" si="54">ROUND(I222*H222,2)</f>
        <v>0</v>
      </c>
      <c r="BL222" s="13" t="s">
        <v>245</v>
      </c>
      <c r="BM222" s="169" t="s">
        <v>560</v>
      </c>
    </row>
    <row r="223" spans="2:65" s="1" customFormat="1" ht="24.2" customHeight="1" x14ac:dyDescent="0.2">
      <c r="B223" s="131"/>
      <c r="C223" s="158" t="s">
        <v>407</v>
      </c>
      <c r="D223" s="158" t="s">
        <v>241</v>
      </c>
      <c r="E223" s="159" t="s">
        <v>3404</v>
      </c>
      <c r="F223" s="160" t="s">
        <v>3364</v>
      </c>
      <c r="G223" s="161" t="s">
        <v>353</v>
      </c>
      <c r="H223" s="162">
        <v>1</v>
      </c>
      <c r="I223" s="163"/>
      <c r="J223" s="164">
        <f t="shared" si="45"/>
        <v>0</v>
      </c>
      <c r="K223" s="165"/>
      <c r="L223" s="30"/>
      <c r="M223" s="166" t="s">
        <v>1</v>
      </c>
      <c r="N223" s="130" t="s">
        <v>37</v>
      </c>
      <c r="P223" s="167">
        <f t="shared" si="46"/>
        <v>0</v>
      </c>
      <c r="Q223" s="167">
        <v>0</v>
      </c>
      <c r="R223" s="167">
        <f t="shared" si="47"/>
        <v>0</v>
      </c>
      <c r="S223" s="167">
        <v>0</v>
      </c>
      <c r="T223" s="168">
        <f t="shared" si="48"/>
        <v>0</v>
      </c>
      <c r="AR223" s="169" t="s">
        <v>245</v>
      </c>
      <c r="AT223" s="169" t="s">
        <v>241</v>
      </c>
      <c r="AU223" s="169" t="s">
        <v>83</v>
      </c>
      <c r="AY223" s="13" t="s">
        <v>239</v>
      </c>
      <c r="BE223" s="97">
        <f t="shared" si="49"/>
        <v>0</v>
      </c>
      <c r="BF223" s="97">
        <f t="shared" si="50"/>
        <v>0</v>
      </c>
      <c r="BG223" s="97">
        <f t="shared" si="51"/>
        <v>0</v>
      </c>
      <c r="BH223" s="97">
        <f t="shared" si="52"/>
        <v>0</v>
      </c>
      <c r="BI223" s="97">
        <f t="shared" si="53"/>
        <v>0</v>
      </c>
      <c r="BJ223" s="13" t="s">
        <v>83</v>
      </c>
      <c r="BK223" s="97">
        <f t="shared" si="54"/>
        <v>0</v>
      </c>
      <c r="BL223" s="13" t="s">
        <v>245</v>
      </c>
      <c r="BM223" s="169" t="s">
        <v>568</v>
      </c>
    </row>
    <row r="224" spans="2:65" s="1" customFormat="1" ht="16.5" customHeight="1" x14ac:dyDescent="0.2">
      <c r="B224" s="131"/>
      <c r="C224" s="158" t="s">
        <v>411</v>
      </c>
      <c r="D224" s="158" t="s">
        <v>241</v>
      </c>
      <c r="E224" s="159" t="s">
        <v>3405</v>
      </c>
      <c r="F224" s="160" t="s">
        <v>3406</v>
      </c>
      <c r="G224" s="161" t="s">
        <v>353</v>
      </c>
      <c r="H224" s="162">
        <v>1</v>
      </c>
      <c r="I224" s="163"/>
      <c r="J224" s="164">
        <f t="shared" si="45"/>
        <v>0</v>
      </c>
      <c r="K224" s="165"/>
      <c r="L224" s="30"/>
      <c r="M224" s="166" t="s">
        <v>1</v>
      </c>
      <c r="N224" s="130" t="s">
        <v>37</v>
      </c>
      <c r="P224" s="167">
        <f t="shared" si="46"/>
        <v>0</v>
      </c>
      <c r="Q224" s="167">
        <v>0</v>
      </c>
      <c r="R224" s="167">
        <f t="shared" si="47"/>
        <v>0</v>
      </c>
      <c r="S224" s="167">
        <v>0</v>
      </c>
      <c r="T224" s="168">
        <f t="shared" si="48"/>
        <v>0</v>
      </c>
      <c r="AR224" s="169" t="s">
        <v>245</v>
      </c>
      <c r="AT224" s="169" t="s">
        <v>241</v>
      </c>
      <c r="AU224" s="169" t="s">
        <v>83</v>
      </c>
      <c r="AY224" s="13" t="s">
        <v>239</v>
      </c>
      <c r="BE224" s="97">
        <f t="shared" si="49"/>
        <v>0</v>
      </c>
      <c r="BF224" s="97">
        <f t="shared" si="50"/>
        <v>0</v>
      </c>
      <c r="BG224" s="97">
        <f t="shared" si="51"/>
        <v>0</v>
      </c>
      <c r="BH224" s="97">
        <f t="shared" si="52"/>
        <v>0</v>
      </c>
      <c r="BI224" s="97">
        <f t="shared" si="53"/>
        <v>0</v>
      </c>
      <c r="BJ224" s="13" t="s">
        <v>83</v>
      </c>
      <c r="BK224" s="97">
        <f t="shared" si="54"/>
        <v>0</v>
      </c>
      <c r="BL224" s="13" t="s">
        <v>245</v>
      </c>
      <c r="BM224" s="169" t="s">
        <v>576</v>
      </c>
    </row>
    <row r="225" spans="2:65" s="1" customFormat="1" ht="16.5" customHeight="1" x14ac:dyDescent="0.2">
      <c r="B225" s="131"/>
      <c r="C225" s="158" t="s">
        <v>415</v>
      </c>
      <c r="D225" s="158" t="s">
        <v>241</v>
      </c>
      <c r="E225" s="159" t="s">
        <v>3407</v>
      </c>
      <c r="F225" s="160" t="s">
        <v>3408</v>
      </c>
      <c r="G225" s="161" t="s">
        <v>353</v>
      </c>
      <c r="H225" s="162">
        <v>1</v>
      </c>
      <c r="I225" s="163"/>
      <c r="J225" s="164">
        <f t="shared" si="45"/>
        <v>0</v>
      </c>
      <c r="K225" s="165"/>
      <c r="L225" s="30"/>
      <c r="M225" s="166" t="s">
        <v>1</v>
      </c>
      <c r="N225" s="130" t="s">
        <v>37</v>
      </c>
      <c r="P225" s="167">
        <f t="shared" si="46"/>
        <v>0</v>
      </c>
      <c r="Q225" s="167">
        <v>0</v>
      </c>
      <c r="R225" s="167">
        <f t="shared" si="47"/>
        <v>0</v>
      </c>
      <c r="S225" s="167">
        <v>0</v>
      </c>
      <c r="T225" s="168">
        <f t="shared" si="48"/>
        <v>0</v>
      </c>
      <c r="AR225" s="169" t="s">
        <v>245</v>
      </c>
      <c r="AT225" s="169" t="s">
        <v>241</v>
      </c>
      <c r="AU225" s="169" t="s">
        <v>83</v>
      </c>
      <c r="AY225" s="13" t="s">
        <v>239</v>
      </c>
      <c r="BE225" s="97">
        <f t="shared" si="49"/>
        <v>0</v>
      </c>
      <c r="BF225" s="97">
        <f t="shared" si="50"/>
        <v>0</v>
      </c>
      <c r="BG225" s="97">
        <f t="shared" si="51"/>
        <v>0</v>
      </c>
      <c r="BH225" s="97">
        <f t="shared" si="52"/>
        <v>0</v>
      </c>
      <c r="BI225" s="97">
        <f t="shared" si="53"/>
        <v>0</v>
      </c>
      <c r="BJ225" s="13" t="s">
        <v>83</v>
      </c>
      <c r="BK225" s="97">
        <f t="shared" si="54"/>
        <v>0</v>
      </c>
      <c r="BL225" s="13" t="s">
        <v>245</v>
      </c>
      <c r="BM225" s="169" t="s">
        <v>584</v>
      </c>
    </row>
    <row r="226" spans="2:65" s="1" customFormat="1" ht="16.5" customHeight="1" x14ac:dyDescent="0.2">
      <c r="B226" s="131"/>
      <c r="C226" s="158" t="s">
        <v>419</v>
      </c>
      <c r="D226" s="158" t="s">
        <v>241</v>
      </c>
      <c r="E226" s="159" t="s">
        <v>3409</v>
      </c>
      <c r="F226" s="160" t="s">
        <v>3410</v>
      </c>
      <c r="G226" s="161" t="s">
        <v>3369</v>
      </c>
      <c r="H226" s="162">
        <v>5</v>
      </c>
      <c r="I226" s="163"/>
      <c r="J226" s="164">
        <f t="shared" si="45"/>
        <v>0</v>
      </c>
      <c r="K226" s="165"/>
      <c r="L226" s="30"/>
      <c r="M226" s="166" t="s">
        <v>1</v>
      </c>
      <c r="N226" s="130" t="s">
        <v>37</v>
      </c>
      <c r="P226" s="167">
        <f t="shared" si="46"/>
        <v>0</v>
      </c>
      <c r="Q226" s="167">
        <v>0</v>
      </c>
      <c r="R226" s="167">
        <f t="shared" si="47"/>
        <v>0</v>
      </c>
      <c r="S226" s="167">
        <v>0</v>
      </c>
      <c r="T226" s="168">
        <f t="shared" si="48"/>
        <v>0</v>
      </c>
      <c r="AR226" s="169" t="s">
        <v>245</v>
      </c>
      <c r="AT226" s="169" t="s">
        <v>241</v>
      </c>
      <c r="AU226" s="169" t="s">
        <v>83</v>
      </c>
      <c r="AY226" s="13" t="s">
        <v>239</v>
      </c>
      <c r="BE226" s="97">
        <f t="shared" si="49"/>
        <v>0</v>
      </c>
      <c r="BF226" s="97">
        <f t="shared" si="50"/>
        <v>0</v>
      </c>
      <c r="BG226" s="97">
        <f t="shared" si="51"/>
        <v>0</v>
      </c>
      <c r="BH226" s="97">
        <f t="shared" si="52"/>
        <v>0</v>
      </c>
      <c r="BI226" s="97">
        <f t="shared" si="53"/>
        <v>0</v>
      </c>
      <c r="BJ226" s="13" t="s">
        <v>83</v>
      </c>
      <c r="BK226" s="97">
        <f t="shared" si="54"/>
        <v>0</v>
      </c>
      <c r="BL226" s="13" t="s">
        <v>245</v>
      </c>
      <c r="BM226" s="169" t="s">
        <v>592</v>
      </c>
    </row>
    <row r="227" spans="2:65" s="1" customFormat="1" ht="16.5" customHeight="1" x14ac:dyDescent="0.2">
      <c r="B227" s="131"/>
      <c r="C227" s="158" t="s">
        <v>423</v>
      </c>
      <c r="D227" s="158" t="s">
        <v>241</v>
      </c>
      <c r="E227" s="159" t="s">
        <v>3411</v>
      </c>
      <c r="F227" s="160" t="s">
        <v>3412</v>
      </c>
      <c r="G227" s="161" t="s">
        <v>3369</v>
      </c>
      <c r="H227" s="162">
        <v>5</v>
      </c>
      <c r="I227" s="163"/>
      <c r="J227" s="164">
        <f t="shared" si="45"/>
        <v>0</v>
      </c>
      <c r="K227" s="165"/>
      <c r="L227" s="30"/>
      <c r="M227" s="166" t="s">
        <v>1</v>
      </c>
      <c r="N227" s="130" t="s">
        <v>37</v>
      </c>
      <c r="P227" s="167">
        <f t="shared" si="46"/>
        <v>0</v>
      </c>
      <c r="Q227" s="167">
        <v>0</v>
      </c>
      <c r="R227" s="167">
        <f t="shared" si="47"/>
        <v>0</v>
      </c>
      <c r="S227" s="167">
        <v>0</v>
      </c>
      <c r="T227" s="168">
        <f t="shared" si="48"/>
        <v>0</v>
      </c>
      <c r="AR227" s="169" t="s">
        <v>245</v>
      </c>
      <c r="AT227" s="169" t="s">
        <v>241</v>
      </c>
      <c r="AU227" s="169" t="s">
        <v>83</v>
      </c>
      <c r="AY227" s="13" t="s">
        <v>239</v>
      </c>
      <c r="BE227" s="97">
        <f t="shared" si="49"/>
        <v>0</v>
      </c>
      <c r="BF227" s="97">
        <f t="shared" si="50"/>
        <v>0</v>
      </c>
      <c r="BG227" s="97">
        <f t="shared" si="51"/>
        <v>0</v>
      </c>
      <c r="BH227" s="97">
        <f t="shared" si="52"/>
        <v>0</v>
      </c>
      <c r="BI227" s="97">
        <f t="shared" si="53"/>
        <v>0</v>
      </c>
      <c r="BJ227" s="13" t="s">
        <v>83</v>
      </c>
      <c r="BK227" s="97">
        <f t="shared" si="54"/>
        <v>0</v>
      </c>
      <c r="BL227" s="13" t="s">
        <v>245</v>
      </c>
      <c r="BM227" s="169" t="s">
        <v>600</v>
      </c>
    </row>
    <row r="228" spans="2:65" s="1" customFormat="1" ht="16.5" customHeight="1" x14ac:dyDescent="0.2">
      <c r="B228" s="131"/>
      <c r="C228" s="158" t="s">
        <v>427</v>
      </c>
      <c r="D228" s="158" t="s">
        <v>241</v>
      </c>
      <c r="E228" s="159" t="s">
        <v>3413</v>
      </c>
      <c r="F228" s="160" t="s">
        <v>3373</v>
      </c>
      <c r="G228" s="161" t="s">
        <v>3369</v>
      </c>
      <c r="H228" s="162">
        <v>5</v>
      </c>
      <c r="I228" s="163"/>
      <c r="J228" s="164">
        <f t="shared" si="45"/>
        <v>0</v>
      </c>
      <c r="K228" s="165"/>
      <c r="L228" s="30"/>
      <c r="M228" s="166" t="s">
        <v>1</v>
      </c>
      <c r="N228" s="130" t="s">
        <v>37</v>
      </c>
      <c r="P228" s="167">
        <f t="shared" si="46"/>
        <v>0</v>
      </c>
      <c r="Q228" s="167">
        <v>0</v>
      </c>
      <c r="R228" s="167">
        <f t="shared" si="47"/>
        <v>0</v>
      </c>
      <c r="S228" s="167">
        <v>0</v>
      </c>
      <c r="T228" s="168">
        <f t="shared" si="48"/>
        <v>0</v>
      </c>
      <c r="AR228" s="169" t="s">
        <v>245</v>
      </c>
      <c r="AT228" s="169" t="s">
        <v>241</v>
      </c>
      <c r="AU228" s="169" t="s">
        <v>83</v>
      </c>
      <c r="AY228" s="13" t="s">
        <v>239</v>
      </c>
      <c r="BE228" s="97">
        <f t="shared" si="49"/>
        <v>0</v>
      </c>
      <c r="BF228" s="97">
        <f t="shared" si="50"/>
        <v>0</v>
      </c>
      <c r="BG228" s="97">
        <f t="shared" si="51"/>
        <v>0</v>
      </c>
      <c r="BH228" s="97">
        <f t="shared" si="52"/>
        <v>0</v>
      </c>
      <c r="BI228" s="97">
        <f t="shared" si="53"/>
        <v>0</v>
      </c>
      <c r="BJ228" s="13" t="s">
        <v>83</v>
      </c>
      <c r="BK228" s="97">
        <f t="shared" si="54"/>
        <v>0</v>
      </c>
      <c r="BL228" s="13" t="s">
        <v>245</v>
      </c>
      <c r="BM228" s="169" t="s">
        <v>608</v>
      </c>
    </row>
    <row r="229" spans="2:65" s="11" customFormat="1" ht="25.9" customHeight="1" x14ac:dyDescent="0.2">
      <c r="B229" s="146"/>
      <c r="D229" s="147" t="s">
        <v>70</v>
      </c>
      <c r="E229" s="148" t="s">
        <v>3414</v>
      </c>
      <c r="F229" s="148" t="s">
        <v>3415</v>
      </c>
      <c r="I229" s="149"/>
      <c r="J229" s="150">
        <f>BK229</f>
        <v>0</v>
      </c>
      <c r="L229" s="146"/>
      <c r="M229" s="151"/>
      <c r="P229" s="152">
        <f>SUM(P230:P231)</f>
        <v>0</v>
      </c>
      <c r="R229" s="152">
        <f>SUM(R230:R231)</f>
        <v>0</v>
      </c>
      <c r="T229" s="153">
        <f>SUM(T230:T231)</f>
        <v>0</v>
      </c>
      <c r="AR229" s="147" t="s">
        <v>78</v>
      </c>
      <c r="AT229" s="154" t="s">
        <v>70</v>
      </c>
      <c r="AU229" s="154" t="s">
        <v>71</v>
      </c>
      <c r="AY229" s="147" t="s">
        <v>239</v>
      </c>
      <c r="BK229" s="155">
        <f>SUM(BK230:BK231)</f>
        <v>0</v>
      </c>
    </row>
    <row r="230" spans="2:65" s="1" customFormat="1" ht="16.5" customHeight="1" x14ac:dyDescent="0.2">
      <c r="B230" s="131"/>
      <c r="C230" s="158" t="s">
        <v>431</v>
      </c>
      <c r="D230" s="158" t="s">
        <v>241</v>
      </c>
      <c r="E230" s="159" t="s">
        <v>3416</v>
      </c>
      <c r="F230" s="160" t="s">
        <v>3417</v>
      </c>
      <c r="G230" s="161" t="s">
        <v>353</v>
      </c>
      <c r="H230" s="162">
        <v>4</v>
      </c>
      <c r="I230" s="163"/>
      <c r="J230" s="164">
        <f>ROUND(I230*H230,2)</f>
        <v>0</v>
      </c>
      <c r="K230" s="165"/>
      <c r="L230" s="30"/>
      <c r="M230" s="166" t="s">
        <v>1</v>
      </c>
      <c r="N230" s="130" t="s">
        <v>37</v>
      </c>
      <c r="P230" s="167">
        <f>O230*H230</f>
        <v>0</v>
      </c>
      <c r="Q230" s="167">
        <v>0</v>
      </c>
      <c r="R230" s="167">
        <f>Q230*H230</f>
        <v>0</v>
      </c>
      <c r="S230" s="167">
        <v>0</v>
      </c>
      <c r="T230" s="168">
        <f>S230*H230</f>
        <v>0</v>
      </c>
      <c r="AR230" s="169" t="s">
        <v>245</v>
      </c>
      <c r="AT230" s="169" t="s">
        <v>241</v>
      </c>
      <c r="AU230" s="169" t="s">
        <v>78</v>
      </c>
      <c r="AY230" s="13" t="s">
        <v>239</v>
      </c>
      <c r="BE230" s="97">
        <f>IF(N230="základná",J230,0)</f>
        <v>0</v>
      </c>
      <c r="BF230" s="97">
        <f>IF(N230="znížená",J230,0)</f>
        <v>0</v>
      </c>
      <c r="BG230" s="97">
        <f>IF(N230="zákl. prenesená",J230,0)</f>
        <v>0</v>
      </c>
      <c r="BH230" s="97">
        <f>IF(N230="zníž. prenesená",J230,0)</f>
        <v>0</v>
      </c>
      <c r="BI230" s="97">
        <f>IF(N230="nulová",J230,0)</f>
        <v>0</v>
      </c>
      <c r="BJ230" s="13" t="s">
        <v>83</v>
      </c>
      <c r="BK230" s="97">
        <f>ROUND(I230*H230,2)</f>
        <v>0</v>
      </c>
      <c r="BL230" s="13" t="s">
        <v>245</v>
      </c>
      <c r="BM230" s="169" t="s">
        <v>616</v>
      </c>
    </row>
    <row r="231" spans="2:65" s="1" customFormat="1" ht="16.5" customHeight="1" x14ac:dyDescent="0.2">
      <c r="B231" s="131"/>
      <c r="C231" s="158" t="s">
        <v>435</v>
      </c>
      <c r="D231" s="158" t="s">
        <v>241</v>
      </c>
      <c r="E231" s="159" t="s">
        <v>3418</v>
      </c>
      <c r="F231" s="160" t="s">
        <v>3419</v>
      </c>
      <c r="G231" s="161" t="s">
        <v>353</v>
      </c>
      <c r="H231" s="162">
        <v>14</v>
      </c>
      <c r="I231" s="163"/>
      <c r="J231" s="164">
        <f>ROUND(I231*H231,2)</f>
        <v>0</v>
      </c>
      <c r="K231" s="165"/>
      <c r="L231" s="30"/>
      <c r="M231" s="166" t="s">
        <v>1</v>
      </c>
      <c r="N231" s="130" t="s">
        <v>37</v>
      </c>
      <c r="P231" s="167">
        <f>O231*H231</f>
        <v>0</v>
      </c>
      <c r="Q231" s="167">
        <v>0</v>
      </c>
      <c r="R231" s="167">
        <f>Q231*H231</f>
        <v>0</v>
      </c>
      <c r="S231" s="167">
        <v>0</v>
      </c>
      <c r="T231" s="168">
        <f>S231*H231</f>
        <v>0</v>
      </c>
      <c r="AR231" s="169" t="s">
        <v>245</v>
      </c>
      <c r="AT231" s="169" t="s">
        <v>241</v>
      </c>
      <c r="AU231" s="169" t="s">
        <v>78</v>
      </c>
      <c r="AY231" s="13" t="s">
        <v>239</v>
      </c>
      <c r="BE231" s="97">
        <f>IF(N231="základná",J231,0)</f>
        <v>0</v>
      </c>
      <c r="BF231" s="97">
        <f>IF(N231="znížená",J231,0)</f>
        <v>0</v>
      </c>
      <c r="BG231" s="97">
        <f>IF(N231="zákl. prenesená",J231,0)</f>
        <v>0</v>
      </c>
      <c r="BH231" s="97">
        <f>IF(N231="zníž. prenesená",J231,0)</f>
        <v>0</v>
      </c>
      <c r="BI231" s="97">
        <f>IF(N231="nulová",J231,0)</f>
        <v>0</v>
      </c>
      <c r="BJ231" s="13" t="s">
        <v>83</v>
      </c>
      <c r="BK231" s="97">
        <f>ROUND(I231*H231,2)</f>
        <v>0</v>
      </c>
      <c r="BL231" s="13" t="s">
        <v>245</v>
      </c>
      <c r="BM231" s="169" t="s">
        <v>624</v>
      </c>
    </row>
    <row r="232" spans="2:65" s="11" customFormat="1" ht="25.9" customHeight="1" x14ac:dyDescent="0.2">
      <c r="B232" s="146"/>
      <c r="D232" s="147" t="s">
        <v>70</v>
      </c>
      <c r="E232" s="148" t="s">
        <v>3420</v>
      </c>
      <c r="F232" s="148" t="s">
        <v>3421</v>
      </c>
      <c r="I232" s="149"/>
      <c r="J232" s="150">
        <f>BK232</f>
        <v>0</v>
      </c>
      <c r="L232" s="146"/>
      <c r="M232" s="151"/>
      <c r="P232" s="152">
        <f>SUM(P233:P237)</f>
        <v>0</v>
      </c>
      <c r="R232" s="152">
        <f>SUM(R233:R237)</f>
        <v>0</v>
      </c>
      <c r="T232" s="153">
        <f>SUM(T233:T237)</f>
        <v>0</v>
      </c>
      <c r="AR232" s="147" t="s">
        <v>78</v>
      </c>
      <c r="AT232" s="154" t="s">
        <v>70</v>
      </c>
      <c r="AU232" s="154" t="s">
        <v>71</v>
      </c>
      <c r="AY232" s="147" t="s">
        <v>239</v>
      </c>
      <c r="BK232" s="155">
        <f>SUM(BK233:BK237)</f>
        <v>0</v>
      </c>
    </row>
    <row r="233" spans="2:65" s="1" customFormat="1" ht="16.5" customHeight="1" x14ac:dyDescent="0.2">
      <c r="B233" s="131"/>
      <c r="C233" s="158" t="s">
        <v>439</v>
      </c>
      <c r="D233" s="158" t="s">
        <v>241</v>
      </c>
      <c r="E233" s="159" t="s">
        <v>3422</v>
      </c>
      <c r="F233" s="160" t="s">
        <v>3423</v>
      </c>
      <c r="G233" s="161" t="s">
        <v>353</v>
      </c>
      <c r="H233" s="162">
        <v>2</v>
      </c>
      <c r="I233" s="163"/>
      <c r="J233" s="164">
        <f>ROUND(I233*H233,2)</f>
        <v>0</v>
      </c>
      <c r="K233" s="165"/>
      <c r="L233" s="30"/>
      <c r="M233" s="166" t="s">
        <v>1</v>
      </c>
      <c r="N233" s="130" t="s">
        <v>37</v>
      </c>
      <c r="P233" s="167">
        <f>O233*H233</f>
        <v>0</v>
      </c>
      <c r="Q233" s="167">
        <v>0</v>
      </c>
      <c r="R233" s="167">
        <f>Q233*H233</f>
        <v>0</v>
      </c>
      <c r="S233" s="167">
        <v>0</v>
      </c>
      <c r="T233" s="168">
        <f>S233*H233</f>
        <v>0</v>
      </c>
      <c r="AR233" s="169" t="s">
        <v>245</v>
      </c>
      <c r="AT233" s="169" t="s">
        <v>241</v>
      </c>
      <c r="AU233" s="169" t="s">
        <v>78</v>
      </c>
      <c r="AY233" s="13" t="s">
        <v>239</v>
      </c>
      <c r="BE233" s="97">
        <f>IF(N233="základná",J233,0)</f>
        <v>0</v>
      </c>
      <c r="BF233" s="97">
        <f>IF(N233="znížená",J233,0)</f>
        <v>0</v>
      </c>
      <c r="BG233" s="97">
        <f>IF(N233="zákl. prenesená",J233,0)</f>
        <v>0</v>
      </c>
      <c r="BH233" s="97">
        <f>IF(N233="zníž. prenesená",J233,0)</f>
        <v>0</v>
      </c>
      <c r="BI233" s="97">
        <f>IF(N233="nulová",J233,0)</f>
        <v>0</v>
      </c>
      <c r="BJ233" s="13" t="s">
        <v>83</v>
      </c>
      <c r="BK233" s="97">
        <f>ROUND(I233*H233,2)</f>
        <v>0</v>
      </c>
      <c r="BL233" s="13" t="s">
        <v>245</v>
      </c>
      <c r="BM233" s="169" t="s">
        <v>632</v>
      </c>
    </row>
    <row r="234" spans="2:65" s="1" customFormat="1" ht="16.5" customHeight="1" x14ac:dyDescent="0.2">
      <c r="B234" s="131"/>
      <c r="C234" s="158" t="s">
        <v>443</v>
      </c>
      <c r="D234" s="158" t="s">
        <v>241</v>
      </c>
      <c r="E234" s="159" t="s">
        <v>3424</v>
      </c>
      <c r="F234" s="160" t="s">
        <v>3425</v>
      </c>
      <c r="G234" s="161" t="s">
        <v>353</v>
      </c>
      <c r="H234" s="162">
        <v>4</v>
      </c>
      <c r="I234" s="163"/>
      <c r="J234" s="164">
        <f>ROUND(I234*H234,2)</f>
        <v>0</v>
      </c>
      <c r="K234" s="165"/>
      <c r="L234" s="30"/>
      <c r="M234" s="166" t="s">
        <v>1</v>
      </c>
      <c r="N234" s="130" t="s">
        <v>37</v>
      </c>
      <c r="P234" s="167">
        <f>O234*H234</f>
        <v>0</v>
      </c>
      <c r="Q234" s="167">
        <v>0</v>
      </c>
      <c r="R234" s="167">
        <f>Q234*H234</f>
        <v>0</v>
      </c>
      <c r="S234" s="167">
        <v>0</v>
      </c>
      <c r="T234" s="168">
        <f>S234*H234</f>
        <v>0</v>
      </c>
      <c r="AR234" s="169" t="s">
        <v>245</v>
      </c>
      <c r="AT234" s="169" t="s">
        <v>241</v>
      </c>
      <c r="AU234" s="169" t="s">
        <v>78</v>
      </c>
      <c r="AY234" s="13" t="s">
        <v>239</v>
      </c>
      <c r="BE234" s="97">
        <f>IF(N234="základná",J234,0)</f>
        <v>0</v>
      </c>
      <c r="BF234" s="97">
        <f>IF(N234="znížená",J234,0)</f>
        <v>0</v>
      </c>
      <c r="BG234" s="97">
        <f>IF(N234="zákl. prenesená",J234,0)</f>
        <v>0</v>
      </c>
      <c r="BH234" s="97">
        <f>IF(N234="zníž. prenesená",J234,0)</f>
        <v>0</v>
      </c>
      <c r="BI234" s="97">
        <f>IF(N234="nulová",J234,0)</f>
        <v>0</v>
      </c>
      <c r="BJ234" s="13" t="s">
        <v>83</v>
      </c>
      <c r="BK234" s="97">
        <f>ROUND(I234*H234,2)</f>
        <v>0</v>
      </c>
      <c r="BL234" s="13" t="s">
        <v>245</v>
      </c>
      <c r="BM234" s="169" t="s">
        <v>640</v>
      </c>
    </row>
    <row r="235" spans="2:65" s="1" customFormat="1" ht="16.5" customHeight="1" x14ac:dyDescent="0.2">
      <c r="B235" s="131"/>
      <c r="C235" s="158" t="s">
        <v>447</v>
      </c>
      <c r="D235" s="158" t="s">
        <v>241</v>
      </c>
      <c r="E235" s="159" t="s">
        <v>3426</v>
      </c>
      <c r="F235" s="160" t="s">
        <v>3427</v>
      </c>
      <c r="G235" s="161" t="s">
        <v>353</v>
      </c>
      <c r="H235" s="162">
        <v>2</v>
      </c>
      <c r="I235" s="163"/>
      <c r="J235" s="164">
        <f>ROUND(I235*H235,2)</f>
        <v>0</v>
      </c>
      <c r="K235" s="165"/>
      <c r="L235" s="30"/>
      <c r="M235" s="166" t="s">
        <v>1</v>
      </c>
      <c r="N235" s="130" t="s">
        <v>37</v>
      </c>
      <c r="P235" s="167">
        <f>O235*H235</f>
        <v>0</v>
      </c>
      <c r="Q235" s="167">
        <v>0</v>
      </c>
      <c r="R235" s="167">
        <f>Q235*H235</f>
        <v>0</v>
      </c>
      <c r="S235" s="167">
        <v>0</v>
      </c>
      <c r="T235" s="168">
        <f>S235*H235</f>
        <v>0</v>
      </c>
      <c r="AR235" s="169" t="s">
        <v>245</v>
      </c>
      <c r="AT235" s="169" t="s">
        <v>241</v>
      </c>
      <c r="AU235" s="169" t="s">
        <v>78</v>
      </c>
      <c r="AY235" s="13" t="s">
        <v>239</v>
      </c>
      <c r="BE235" s="97">
        <f>IF(N235="základná",J235,0)</f>
        <v>0</v>
      </c>
      <c r="BF235" s="97">
        <f>IF(N235="znížená",J235,0)</f>
        <v>0</v>
      </c>
      <c r="BG235" s="97">
        <f>IF(N235="zákl. prenesená",J235,0)</f>
        <v>0</v>
      </c>
      <c r="BH235" s="97">
        <f>IF(N235="zníž. prenesená",J235,0)</f>
        <v>0</v>
      </c>
      <c r="BI235" s="97">
        <f>IF(N235="nulová",J235,0)</f>
        <v>0</v>
      </c>
      <c r="BJ235" s="13" t="s">
        <v>83</v>
      </c>
      <c r="BK235" s="97">
        <f>ROUND(I235*H235,2)</f>
        <v>0</v>
      </c>
      <c r="BL235" s="13" t="s">
        <v>245</v>
      </c>
      <c r="BM235" s="169" t="s">
        <v>648</v>
      </c>
    </row>
    <row r="236" spans="2:65" s="1" customFormat="1" ht="16.5" customHeight="1" x14ac:dyDescent="0.2">
      <c r="B236" s="131"/>
      <c r="C236" s="158" t="s">
        <v>451</v>
      </c>
      <c r="D236" s="158" t="s">
        <v>241</v>
      </c>
      <c r="E236" s="159" t="s">
        <v>3428</v>
      </c>
      <c r="F236" s="160" t="s">
        <v>3429</v>
      </c>
      <c r="G236" s="161" t="s">
        <v>353</v>
      </c>
      <c r="H236" s="162">
        <v>2</v>
      </c>
      <c r="I236" s="163"/>
      <c r="J236" s="164">
        <f>ROUND(I236*H236,2)</f>
        <v>0</v>
      </c>
      <c r="K236" s="165"/>
      <c r="L236" s="30"/>
      <c r="M236" s="166" t="s">
        <v>1</v>
      </c>
      <c r="N236" s="130" t="s">
        <v>37</v>
      </c>
      <c r="P236" s="167">
        <f>O236*H236</f>
        <v>0</v>
      </c>
      <c r="Q236" s="167">
        <v>0</v>
      </c>
      <c r="R236" s="167">
        <f>Q236*H236</f>
        <v>0</v>
      </c>
      <c r="S236" s="167">
        <v>0</v>
      </c>
      <c r="T236" s="168">
        <f>S236*H236</f>
        <v>0</v>
      </c>
      <c r="AR236" s="169" t="s">
        <v>245</v>
      </c>
      <c r="AT236" s="169" t="s">
        <v>241</v>
      </c>
      <c r="AU236" s="169" t="s">
        <v>78</v>
      </c>
      <c r="AY236" s="13" t="s">
        <v>239</v>
      </c>
      <c r="BE236" s="97">
        <f>IF(N236="základná",J236,0)</f>
        <v>0</v>
      </c>
      <c r="BF236" s="97">
        <f>IF(N236="znížená",J236,0)</f>
        <v>0</v>
      </c>
      <c r="BG236" s="97">
        <f>IF(N236="zákl. prenesená",J236,0)</f>
        <v>0</v>
      </c>
      <c r="BH236" s="97">
        <f>IF(N236="zníž. prenesená",J236,0)</f>
        <v>0</v>
      </c>
      <c r="BI236" s="97">
        <f>IF(N236="nulová",J236,0)</f>
        <v>0</v>
      </c>
      <c r="BJ236" s="13" t="s">
        <v>83</v>
      </c>
      <c r="BK236" s="97">
        <f>ROUND(I236*H236,2)</f>
        <v>0</v>
      </c>
      <c r="BL236" s="13" t="s">
        <v>245</v>
      </c>
      <c r="BM236" s="169" t="s">
        <v>656</v>
      </c>
    </row>
    <row r="237" spans="2:65" s="1" customFormat="1" ht="16.5" customHeight="1" x14ac:dyDescent="0.2">
      <c r="B237" s="131"/>
      <c r="C237" s="158" t="s">
        <v>455</v>
      </c>
      <c r="D237" s="158" t="s">
        <v>241</v>
      </c>
      <c r="E237" s="159" t="s">
        <v>3430</v>
      </c>
      <c r="F237" s="160" t="s">
        <v>3431</v>
      </c>
      <c r="G237" s="161" t="s">
        <v>353</v>
      </c>
      <c r="H237" s="162">
        <v>2</v>
      </c>
      <c r="I237" s="163"/>
      <c r="J237" s="164">
        <f>ROUND(I237*H237,2)</f>
        <v>0</v>
      </c>
      <c r="K237" s="165"/>
      <c r="L237" s="30"/>
      <c r="M237" s="166" t="s">
        <v>1</v>
      </c>
      <c r="N237" s="130" t="s">
        <v>37</v>
      </c>
      <c r="P237" s="167">
        <f>O237*H237</f>
        <v>0</v>
      </c>
      <c r="Q237" s="167">
        <v>0</v>
      </c>
      <c r="R237" s="167">
        <f>Q237*H237</f>
        <v>0</v>
      </c>
      <c r="S237" s="167">
        <v>0</v>
      </c>
      <c r="T237" s="168">
        <f>S237*H237</f>
        <v>0</v>
      </c>
      <c r="AR237" s="169" t="s">
        <v>245</v>
      </c>
      <c r="AT237" s="169" t="s">
        <v>241</v>
      </c>
      <c r="AU237" s="169" t="s">
        <v>78</v>
      </c>
      <c r="AY237" s="13" t="s">
        <v>239</v>
      </c>
      <c r="BE237" s="97">
        <f>IF(N237="základná",J237,0)</f>
        <v>0</v>
      </c>
      <c r="BF237" s="97">
        <f>IF(N237="znížená",J237,0)</f>
        <v>0</v>
      </c>
      <c r="BG237" s="97">
        <f>IF(N237="zákl. prenesená",J237,0)</f>
        <v>0</v>
      </c>
      <c r="BH237" s="97">
        <f>IF(N237="zníž. prenesená",J237,0)</f>
        <v>0</v>
      </c>
      <c r="BI237" s="97">
        <f>IF(N237="nulová",J237,0)</f>
        <v>0</v>
      </c>
      <c r="BJ237" s="13" t="s">
        <v>83</v>
      </c>
      <c r="BK237" s="97">
        <f>ROUND(I237*H237,2)</f>
        <v>0</v>
      </c>
      <c r="BL237" s="13" t="s">
        <v>245</v>
      </c>
      <c r="BM237" s="169" t="s">
        <v>664</v>
      </c>
    </row>
    <row r="238" spans="2:65" s="11" customFormat="1" ht="25.9" customHeight="1" x14ac:dyDescent="0.2">
      <c r="B238" s="146"/>
      <c r="D238" s="147" t="s">
        <v>70</v>
      </c>
      <c r="E238" s="148" t="s">
        <v>3432</v>
      </c>
      <c r="F238" s="148" t="s">
        <v>3433</v>
      </c>
      <c r="I238" s="149"/>
      <c r="J238" s="150">
        <f>BK238</f>
        <v>0</v>
      </c>
      <c r="L238" s="146"/>
      <c r="M238" s="151"/>
      <c r="P238" s="152">
        <f>P239</f>
        <v>0</v>
      </c>
      <c r="R238" s="152">
        <f>R239</f>
        <v>0</v>
      </c>
      <c r="T238" s="153">
        <f>T239</f>
        <v>0</v>
      </c>
      <c r="AR238" s="147" t="s">
        <v>78</v>
      </c>
      <c r="AT238" s="154" t="s">
        <v>70</v>
      </c>
      <c r="AU238" s="154" t="s">
        <v>71</v>
      </c>
      <c r="AY238" s="147" t="s">
        <v>239</v>
      </c>
      <c r="BK238" s="155">
        <f>BK239</f>
        <v>0</v>
      </c>
    </row>
    <row r="239" spans="2:65" s="1" customFormat="1" ht="33" customHeight="1" x14ac:dyDescent="0.2">
      <c r="B239" s="131"/>
      <c r="C239" s="158" t="s">
        <v>459</v>
      </c>
      <c r="D239" s="158" t="s">
        <v>241</v>
      </c>
      <c r="E239" s="159" t="s">
        <v>3434</v>
      </c>
      <c r="F239" s="160" t="s">
        <v>3435</v>
      </c>
      <c r="G239" s="161" t="s">
        <v>353</v>
      </c>
      <c r="H239" s="162">
        <v>106</v>
      </c>
      <c r="I239" s="163"/>
      <c r="J239" s="164">
        <f>ROUND(I239*H239,2)</f>
        <v>0</v>
      </c>
      <c r="K239" s="165"/>
      <c r="L239" s="30"/>
      <c r="M239" s="166" t="s">
        <v>1</v>
      </c>
      <c r="N239" s="130" t="s">
        <v>37</v>
      </c>
      <c r="P239" s="167">
        <f>O239*H239</f>
        <v>0</v>
      </c>
      <c r="Q239" s="167">
        <v>0</v>
      </c>
      <c r="R239" s="167">
        <f>Q239*H239</f>
        <v>0</v>
      </c>
      <c r="S239" s="167">
        <v>0</v>
      </c>
      <c r="T239" s="168">
        <f>S239*H239</f>
        <v>0</v>
      </c>
      <c r="AR239" s="169" t="s">
        <v>245</v>
      </c>
      <c r="AT239" s="169" t="s">
        <v>241</v>
      </c>
      <c r="AU239" s="169" t="s">
        <v>78</v>
      </c>
      <c r="AY239" s="13" t="s">
        <v>239</v>
      </c>
      <c r="BE239" s="97">
        <f>IF(N239="základná",J239,0)</f>
        <v>0</v>
      </c>
      <c r="BF239" s="97">
        <f>IF(N239="znížená",J239,0)</f>
        <v>0</v>
      </c>
      <c r="BG239" s="97">
        <f>IF(N239="zákl. prenesená",J239,0)</f>
        <v>0</v>
      </c>
      <c r="BH239" s="97">
        <f>IF(N239="zníž. prenesená",J239,0)</f>
        <v>0</v>
      </c>
      <c r="BI239" s="97">
        <f>IF(N239="nulová",J239,0)</f>
        <v>0</v>
      </c>
      <c r="BJ239" s="13" t="s">
        <v>83</v>
      </c>
      <c r="BK239" s="97">
        <f>ROUND(I239*H239,2)</f>
        <v>0</v>
      </c>
      <c r="BL239" s="13" t="s">
        <v>245</v>
      </c>
      <c r="BM239" s="169" t="s">
        <v>672</v>
      </c>
    </row>
    <row r="240" spans="2:65" s="11" customFormat="1" ht="25.9" customHeight="1" x14ac:dyDescent="0.2">
      <c r="B240" s="146"/>
      <c r="D240" s="147" t="s">
        <v>70</v>
      </c>
      <c r="E240" s="148" t="s">
        <v>3436</v>
      </c>
      <c r="F240" s="148" t="s">
        <v>3437</v>
      </c>
      <c r="I240" s="149"/>
      <c r="J240" s="150">
        <f>BK240</f>
        <v>0</v>
      </c>
      <c r="L240" s="146"/>
      <c r="M240" s="151"/>
      <c r="P240" s="152">
        <f>P241</f>
        <v>0</v>
      </c>
      <c r="R240" s="152">
        <f>R241</f>
        <v>0</v>
      </c>
      <c r="T240" s="153">
        <f>T241</f>
        <v>0</v>
      </c>
      <c r="AR240" s="147" t="s">
        <v>78</v>
      </c>
      <c r="AT240" s="154" t="s">
        <v>70</v>
      </c>
      <c r="AU240" s="154" t="s">
        <v>71</v>
      </c>
      <c r="AY240" s="147" t="s">
        <v>239</v>
      </c>
      <c r="BK240" s="155">
        <f>BK241</f>
        <v>0</v>
      </c>
    </row>
    <row r="241" spans="2:65" s="1" customFormat="1" ht="49.15" customHeight="1" x14ac:dyDescent="0.2">
      <c r="B241" s="131"/>
      <c r="C241" s="158" t="s">
        <v>463</v>
      </c>
      <c r="D241" s="158" t="s">
        <v>241</v>
      </c>
      <c r="E241" s="159" t="s">
        <v>3438</v>
      </c>
      <c r="F241" s="160" t="s">
        <v>3439</v>
      </c>
      <c r="G241" s="161" t="s">
        <v>244</v>
      </c>
      <c r="H241" s="162">
        <v>130</v>
      </c>
      <c r="I241" s="163"/>
      <c r="J241" s="164">
        <f>ROUND(I241*H241,2)</f>
        <v>0</v>
      </c>
      <c r="K241" s="165"/>
      <c r="L241" s="30"/>
      <c r="M241" s="166" t="s">
        <v>1</v>
      </c>
      <c r="N241" s="130" t="s">
        <v>37</v>
      </c>
      <c r="P241" s="167">
        <f>O241*H241</f>
        <v>0</v>
      </c>
      <c r="Q241" s="167">
        <v>0</v>
      </c>
      <c r="R241" s="167">
        <f>Q241*H241</f>
        <v>0</v>
      </c>
      <c r="S241" s="167">
        <v>0</v>
      </c>
      <c r="T241" s="168">
        <f>S241*H241</f>
        <v>0</v>
      </c>
      <c r="AR241" s="169" t="s">
        <v>245</v>
      </c>
      <c r="AT241" s="169" t="s">
        <v>241</v>
      </c>
      <c r="AU241" s="169" t="s">
        <v>78</v>
      </c>
      <c r="AY241" s="13" t="s">
        <v>239</v>
      </c>
      <c r="BE241" s="97">
        <f>IF(N241="základná",J241,0)</f>
        <v>0</v>
      </c>
      <c r="BF241" s="97">
        <f>IF(N241="znížená",J241,0)</f>
        <v>0</v>
      </c>
      <c r="BG241" s="97">
        <f>IF(N241="zákl. prenesená",J241,0)</f>
        <v>0</v>
      </c>
      <c r="BH241" s="97">
        <f>IF(N241="zníž. prenesená",J241,0)</f>
        <v>0</v>
      </c>
      <c r="BI241" s="97">
        <f>IF(N241="nulová",J241,0)</f>
        <v>0</v>
      </c>
      <c r="BJ241" s="13" t="s">
        <v>83</v>
      </c>
      <c r="BK241" s="97">
        <f>ROUND(I241*H241,2)</f>
        <v>0</v>
      </c>
      <c r="BL241" s="13" t="s">
        <v>245</v>
      </c>
      <c r="BM241" s="169" t="s">
        <v>680</v>
      </c>
    </row>
    <row r="242" spans="2:65" s="11" customFormat="1" ht="25.9" customHeight="1" x14ac:dyDescent="0.2">
      <c r="B242" s="146"/>
      <c r="D242" s="147" t="s">
        <v>70</v>
      </c>
      <c r="E242" s="148" t="s">
        <v>3440</v>
      </c>
      <c r="F242" s="148" t="s">
        <v>3441</v>
      </c>
      <c r="I242" s="149"/>
      <c r="J242" s="150">
        <f>BK242</f>
        <v>0</v>
      </c>
      <c r="L242" s="146"/>
      <c r="M242" s="151"/>
      <c r="P242" s="152">
        <f>SUM(P243:P247)</f>
        <v>0</v>
      </c>
      <c r="R242" s="152">
        <f>SUM(R243:R247)</f>
        <v>0</v>
      </c>
      <c r="T242" s="153">
        <f>SUM(T243:T247)</f>
        <v>0</v>
      </c>
      <c r="AR242" s="147" t="s">
        <v>78</v>
      </c>
      <c r="AT242" s="154" t="s">
        <v>70</v>
      </c>
      <c r="AU242" s="154" t="s">
        <v>71</v>
      </c>
      <c r="AY242" s="147" t="s">
        <v>239</v>
      </c>
      <c r="BK242" s="155">
        <f>SUM(BK243:BK247)</f>
        <v>0</v>
      </c>
    </row>
    <row r="243" spans="2:65" s="1" customFormat="1" ht="66.75" customHeight="1" x14ac:dyDescent="0.2">
      <c r="B243" s="131"/>
      <c r="C243" s="158" t="s">
        <v>467</v>
      </c>
      <c r="D243" s="158" t="s">
        <v>241</v>
      </c>
      <c r="E243" s="159" t="s">
        <v>3442</v>
      </c>
      <c r="F243" s="160" t="s">
        <v>3443</v>
      </c>
      <c r="G243" s="161" t="s">
        <v>3369</v>
      </c>
      <c r="H243" s="162">
        <v>14</v>
      </c>
      <c r="I243" s="163"/>
      <c r="J243" s="164">
        <f>ROUND(I243*H243,2)</f>
        <v>0</v>
      </c>
      <c r="K243" s="165"/>
      <c r="L243" s="30"/>
      <c r="M243" s="166" t="s">
        <v>1</v>
      </c>
      <c r="N243" s="130" t="s">
        <v>37</v>
      </c>
      <c r="P243" s="167">
        <f>O243*H243</f>
        <v>0</v>
      </c>
      <c r="Q243" s="167">
        <v>0</v>
      </c>
      <c r="R243" s="167">
        <f>Q243*H243</f>
        <v>0</v>
      </c>
      <c r="S243" s="167">
        <v>0</v>
      </c>
      <c r="T243" s="168">
        <f>S243*H243</f>
        <v>0</v>
      </c>
      <c r="AR243" s="169" t="s">
        <v>245</v>
      </c>
      <c r="AT243" s="169" t="s">
        <v>241</v>
      </c>
      <c r="AU243" s="169" t="s">
        <v>78</v>
      </c>
      <c r="AY243" s="13" t="s">
        <v>239</v>
      </c>
      <c r="BE243" s="97">
        <f>IF(N243="základná",J243,0)</f>
        <v>0</v>
      </c>
      <c r="BF243" s="97">
        <f>IF(N243="znížená",J243,0)</f>
        <v>0</v>
      </c>
      <c r="BG243" s="97">
        <f>IF(N243="zákl. prenesená",J243,0)</f>
        <v>0</v>
      </c>
      <c r="BH243" s="97">
        <f>IF(N243="zníž. prenesená",J243,0)</f>
        <v>0</v>
      </c>
      <c r="BI243" s="97">
        <f>IF(N243="nulová",J243,0)</f>
        <v>0</v>
      </c>
      <c r="BJ243" s="13" t="s">
        <v>83</v>
      </c>
      <c r="BK243" s="97">
        <f>ROUND(I243*H243,2)</f>
        <v>0</v>
      </c>
      <c r="BL243" s="13" t="s">
        <v>245</v>
      </c>
      <c r="BM243" s="169" t="s">
        <v>688</v>
      </c>
    </row>
    <row r="244" spans="2:65" s="1" customFormat="1" ht="44.25" customHeight="1" x14ac:dyDescent="0.2">
      <c r="B244" s="131"/>
      <c r="C244" s="158" t="s">
        <v>471</v>
      </c>
      <c r="D244" s="158" t="s">
        <v>241</v>
      </c>
      <c r="E244" s="159" t="s">
        <v>3444</v>
      </c>
      <c r="F244" s="160" t="s">
        <v>3445</v>
      </c>
      <c r="G244" s="161" t="s">
        <v>3369</v>
      </c>
      <c r="H244" s="162">
        <v>220</v>
      </c>
      <c r="I244" s="163"/>
      <c r="J244" s="164">
        <f>ROUND(I244*H244,2)</f>
        <v>0</v>
      </c>
      <c r="K244" s="165"/>
      <c r="L244" s="30"/>
      <c r="M244" s="166" t="s">
        <v>1</v>
      </c>
      <c r="N244" s="130" t="s">
        <v>37</v>
      </c>
      <c r="P244" s="167">
        <f>O244*H244</f>
        <v>0</v>
      </c>
      <c r="Q244" s="167">
        <v>0</v>
      </c>
      <c r="R244" s="167">
        <f>Q244*H244</f>
        <v>0</v>
      </c>
      <c r="S244" s="167">
        <v>0</v>
      </c>
      <c r="T244" s="168">
        <f>S244*H244</f>
        <v>0</v>
      </c>
      <c r="AR244" s="169" t="s">
        <v>245</v>
      </c>
      <c r="AT244" s="169" t="s">
        <v>241</v>
      </c>
      <c r="AU244" s="169" t="s">
        <v>78</v>
      </c>
      <c r="AY244" s="13" t="s">
        <v>239</v>
      </c>
      <c r="BE244" s="97">
        <f>IF(N244="základná",J244,0)</f>
        <v>0</v>
      </c>
      <c r="BF244" s="97">
        <f>IF(N244="znížená",J244,0)</f>
        <v>0</v>
      </c>
      <c r="BG244" s="97">
        <f>IF(N244="zákl. prenesená",J244,0)</f>
        <v>0</v>
      </c>
      <c r="BH244" s="97">
        <f>IF(N244="zníž. prenesená",J244,0)</f>
        <v>0</v>
      </c>
      <c r="BI244" s="97">
        <f>IF(N244="nulová",J244,0)</f>
        <v>0</v>
      </c>
      <c r="BJ244" s="13" t="s">
        <v>83</v>
      </c>
      <c r="BK244" s="97">
        <f>ROUND(I244*H244,2)</f>
        <v>0</v>
      </c>
      <c r="BL244" s="13" t="s">
        <v>245</v>
      </c>
      <c r="BM244" s="169" t="s">
        <v>696</v>
      </c>
    </row>
    <row r="245" spans="2:65" s="1" customFormat="1" ht="44.25" customHeight="1" x14ac:dyDescent="0.2">
      <c r="B245" s="131"/>
      <c r="C245" s="158" t="s">
        <v>475</v>
      </c>
      <c r="D245" s="158" t="s">
        <v>241</v>
      </c>
      <c r="E245" s="159" t="s">
        <v>3446</v>
      </c>
      <c r="F245" s="160" t="s">
        <v>3447</v>
      </c>
      <c r="G245" s="161" t="s">
        <v>3369</v>
      </c>
      <c r="H245" s="162">
        <v>184</v>
      </c>
      <c r="I245" s="163"/>
      <c r="J245" s="164">
        <f>ROUND(I245*H245,2)</f>
        <v>0</v>
      </c>
      <c r="K245" s="165"/>
      <c r="L245" s="30"/>
      <c r="M245" s="166" t="s">
        <v>1</v>
      </c>
      <c r="N245" s="130" t="s">
        <v>37</v>
      </c>
      <c r="P245" s="167">
        <f>O245*H245</f>
        <v>0</v>
      </c>
      <c r="Q245" s="167">
        <v>0</v>
      </c>
      <c r="R245" s="167">
        <f>Q245*H245</f>
        <v>0</v>
      </c>
      <c r="S245" s="167">
        <v>0</v>
      </c>
      <c r="T245" s="168">
        <f>S245*H245</f>
        <v>0</v>
      </c>
      <c r="AR245" s="169" t="s">
        <v>245</v>
      </c>
      <c r="AT245" s="169" t="s">
        <v>241</v>
      </c>
      <c r="AU245" s="169" t="s">
        <v>78</v>
      </c>
      <c r="AY245" s="13" t="s">
        <v>239</v>
      </c>
      <c r="BE245" s="97">
        <f>IF(N245="základná",J245,0)</f>
        <v>0</v>
      </c>
      <c r="BF245" s="97">
        <f>IF(N245="znížená",J245,0)</f>
        <v>0</v>
      </c>
      <c r="BG245" s="97">
        <f>IF(N245="zákl. prenesená",J245,0)</f>
        <v>0</v>
      </c>
      <c r="BH245" s="97">
        <f>IF(N245="zníž. prenesená",J245,0)</f>
        <v>0</v>
      </c>
      <c r="BI245" s="97">
        <f>IF(N245="nulová",J245,0)</f>
        <v>0</v>
      </c>
      <c r="BJ245" s="13" t="s">
        <v>83</v>
      </c>
      <c r="BK245" s="97">
        <f>ROUND(I245*H245,2)</f>
        <v>0</v>
      </c>
      <c r="BL245" s="13" t="s">
        <v>245</v>
      </c>
      <c r="BM245" s="169" t="s">
        <v>704</v>
      </c>
    </row>
    <row r="246" spans="2:65" s="1" customFormat="1" ht="16.5" customHeight="1" x14ac:dyDescent="0.2">
      <c r="B246" s="131"/>
      <c r="C246" s="158" t="s">
        <v>479</v>
      </c>
      <c r="D246" s="158" t="s">
        <v>241</v>
      </c>
      <c r="E246" s="159" t="s">
        <v>3448</v>
      </c>
      <c r="F246" s="160" t="s">
        <v>3449</v>
      </c>
      <c r="G246" s="161" t="s">
        <v>353</v>
      </c>
      <c r="H246" s="162">
        <v>1</v>
      </c>
      <c r="I246" s="163"/>
      <c r="J246" s="164">
        <f>ROUND(I246*H246,2)</f>
        <v>0</v>
      </c>
      <c r="K246" s="165"/>
      <c r="L246" s="30"/>
      <c r="M246" s="166" t="s">
        <v>1</v>
      </c>
      <c r="N246" s="130" t="s">
        <v>37</v>
      </c>
      <c r="P246" s="167">
        <f>O246*H246</f>
        <v>0</v>
      </c>
      <c r="Q246" s="167">
        <v>0</v>
      </c>
      <c r="R246" s="167">
        <f>Q246*H246</f>
        <v>0</v>
      </c>
      <c r="S246" s="167">
        <v>0</v>
      </c>
      <c r="T246" s="168">
        <f>S246*H246</f>
        <v>0</v>
      </c>
      <c r="AR246" s="169" t="s">
        <v>245</v>
      </c>
      <c r="AT246" s="169" t="s">
        <v>241</v>
      </c>
      <c r="AU246" s="169" t="s">
        <v>78</v>
      </c>
      <c r="AY246" s="13" t="s">
        <v>239</v>
      </c>
      <c r="BE246" s="97">
        <f>IF(N246="základná",J246,0)</f>
        <v>0</v>
      </c>
      <c r="BF246" s="97">
        <f>IF(N246="znížená",J246,0)</f>
        <v>0</v>
      </c>
      <c r="BG246" s="97">
        <f>IF(N246="zákl. prenesená",J246,0)</f>
        <v>0</v>
      </c>
      <c r="BH246" s="97">
        <f>IF(N246="zníž. prenesená",J246,0)</f>
        <v>0</v>
      </c>
      <c r="BI246" s="97">
        <f>IF(N246="nulová",J246,0)</f>
        <v>0</v>
      </c>
      <c r="BJ246" s="13" t="s">
        <v>83</v>
      </c>
      <c r="BK246" s="97">
        <f>ROUND(I246*H246,2)</f>
        <v>0</v>
      </c>
      <c r="BL246" s="13" t="s">
        <v>245</v>
      </c>
      <c r="BM246" s="169" t="s">
        <v>712</v>
      </c>
    </row>
    <row r="247" spans="2:65" s="1" customFormat="1" ht="16.5" customHeight="1" x14ac:dyDescent="0.2">
      <c r="B247" s="131"/>
      <c r="C247" s="158" t="s">
        <v>483</v>
      </c>
      <c r="D247" s="158" t="s">
        <v>241</v>
      </c>
      <c r="E247" s="159" t="s">
        <v>3450</v>
      </c>
      <c r="F247" s="160" t="s">
        <v>3451</v>
      </c>
      <c r="G247" s="161" t="s">
        <v>353</v>
      </c>
      <c r="H247" s="162">
        <v>1</v>
      </c>
      <c r="I247" s="163"/>
      <c r="J247" s="164">
        <f>ROUND(I247*H247,2)</f>
        <v>0</v>
      </c>
      <c r="K247" s="165"/>
      <c r="L247" s="30"/>
      <c r="M247" s="166" t="s">
        <v>1</v>
      </c>
      <c r="N247" s="130" t="s">
        <v>37</v>
      </c>
      <c r="P247" s="167">
        <f>O247*H247</f>
        <v>0</v>
      </c>
      <c r="Q247" s="167">
        <v>0</v>
      </c>
      <c r="R247" s="167">
        <f>Q247*H247</f>
        <v>0</v>
      </c>
      <c r="S247" s="167">
        <v>0</v>
      </c>
      <c r="T247" s="168">
        <f>S247*H247</f>
        <v>0</v>
      </c>
      <c r="AR247" s="169" t="s">
        <v>245</v>
      </c>
      <c r="AT247" s="169" t="s">
        <v>241</v>
      </c>
      <c r="AU247" s="169" t="s">
        <v>78</v>
      </c>
      <c r="AY247" s="13" t="s">
        <v>239</v>
      </c>
      <c r="BE247" s="97">
        <f>IF(N247="základná",J247,0)</f>
        <v>0</v>
      </c>
      <c r="BF247" s="97">
        <f>IF(N247="znížená",J247,0)</f>
        <v>0</v>
      </c>
      <c r="BG247" s="97">
        <f>IF(N247="zákl. prenesená",J247,0)</f>
        <v>0</v>
      </c>
      <c r="BH247" s="97">
        <f>IF(N247="zníž. prenesená",J247,0)</f>
        <v>0</v>
      </c>
      <c r="BI247" s="97">
        <f>IF(N247="nulová",J247,0)</f>
        <v>0</v>
      </c>
      <c r="BJ247" s="13" t="s">
        <v>83</v>
      </c>
      <c r="BK247" s="97">
        <f>ROUND(I247*H247,2)</f>
        <v>0</v>
      </c>
      <c r="BL247" s="13" t="s">
        <v>245</v>
      </c>
      <c r="BM247" s="169" t="s">
        <v>720</v>
      </c>
    </row>
    <row r="248" spans="2:65" s="11" customFormat="1" ht="25.9" customHeight="1" x14ac:dyDescent="0.2">
      <c r="B248" s="146"/>
      <c r="D248" s="147" t="s">
        <v>70</v>
      </c>
      <c r="E248" s="148" t="s">
        <v>3452</v>
      </c>
      <c r="F248" s="148" t="s">
        <v>3453</v>
      </c>
      <c r="I248" s="149"/>
      <c r="J248" s="150">
        <f>BK248</f>
        <v>0</v>
      </c>
      <c r="L248" s="146"/>
      <c r="M248" s="151"/>
      <c r="P248" s="152">
        <f>SUM(P249:P253)</f>
        <v>0</v>
      </c>
      <c r="R248" s="152">
        <f>SUM(R249:R253)</f>
        <v>0</v>
      </c>
      <c r="T248" s="153">
        <f>SUM(T249:T253)</f>
        <v>0</v>
      </c>
      <c r="AR248" s="147" t="s">
        <v>78</v>
      </c>
      <c r="AT248" s="154" t="s">
        <v>70</v>
      </c>
      <c r="AU248" s="154" t="s">
        <v>71</v>
      </c>
      <c r="AY248" s="147" t="s">
        <v>239</v>
      </c>
      <c r="BK248" s="155">
        <f>SUM(BK249:BK253)</f>
        <v>0</v>
      </c>
    </row>
    <row r="249" spans="2:65" s="1" customFormat="1" ht="24.2" customHeight="1" x14ac:dyDescent="0.2">
      <c r="B249" s="131"/>
      <c r="C249" s="158" t="s">
        <v>487</v>
      </c>
      <c r="D249" s="158" t="s">
        <v>241</v>
      </c>
      <c r="E249" s="159" t="s">
        <v>3454</v>
      </c>
      <c r="F249" s="160" t="s">
        <v>3455</v>
      </c>
      <c r="G249" s="161"/>
      <c r="H249" s="162"/>
      <c r="I249" s="163"/>
      <c r="J249" s="164"/>
      <c r="K249" s="165"/>
      <c r="L249" s="30"/>
      <c r="M249" s="166" t="s">
        <v>1</v>
      </c>
      <c r="N249" s="130" t="s">
        <v>37</v>
      </c>
      <c r="P249" s="167">
        <f>O249*H249</f>
        <v>0</v>
      </c>
      <c r="Q249" s="167">
        <v>0</v>
      </c>
      <c r="R249" s="167">
        <f>Q249*H249</f>
        <v>0</v>
      </c>
      <c r="S249" s="167">
        <v>0</v>
      </c>
      <c r="T249" s="168">
        <f>S249*H249</f>
        <v>0</v>
      </c>
      <c r="AR249" s="169" t="s">
        <v>245</v>
      </c>
      <c r="AT249" s="169" t="s">
        <v>241</v>
      </c>
      <c r="AU249" s="169" t="s">
        <v>78</v>
      </c>
      <c r="AY249" s="13" t="s">
        <v>239</v>
      </c>
      <c r="BE249" s="97">
        <f>IF(N249="základná",J249,0)</f>
        <v>0</v>
      </c>
      <c r="BF249" s="97">
        <f>IF(N249="znížená",J249,0)</f>
        <v>0</v>
      </c>
      <c r="BG249" s="97">
        <f>IF(N249="zákl. prenesená",J249,0)</f>
        <v>0</v>
      </c>
      <c r="BH249" s="97">
        <f>IF(N249="zníž. prenesená",J249,0)</f>
        <v>0</v>
      </c>
      <c r="BI249" s="97">
        <f>IF(N249="nulová",J249,0)</f>
        <v>0</v>
      </c>
      <c r="BJ249" s="13" t="s">
        <v>83</v>
      </c>
      <c r="BK249" s="97">
        <f>ROUND(I249*H249,2)</f>
        <v>0</v>
      </c>
      <c r="BL249" s="13" t="s">
        <v>245</v>
      </c>
      <c r="BM249" s="169" t="s">
        <v>728</v>
      </c>
    </row>
    <row r="250" spans="2:65" s="1" customFormat="1" ht="16.5" customHeight="1" x14ac:dyDescent="0.2">
      <c r="B250" s="131"/>
      <c r="C250" s="158" t="s">
        <v>491</v>
      </c>
      <c r="D250" s="158" t="s">
        <v>241</v>
      </c>
      <c r="E250" s="159" t="s">
        <v>3456</v>
      </c>
      <c r="F250" s="160" t="s">
        <v>3457</v>
      </c>
      <c r="G250" s="161" t="s">
        <v>2707</v>
      </c>
      <c r="H250" s="162">
        <v>1</v>
      </c>
      <c r="I250" s="163"/>
      <c r="J250" s="164">
        <f>ROUND(I250*H250,2)</f>
        <v>0</v>
      </c>
      <c r="K250" s="165"/>
      <c r="L250" s="30"/>
      <c r="M250" s="166" t="s">
        <v>1</v>
      </c>
      <c r="N250" s="130" t="s">
        <v>37</v>
      </c>
      <c r="P250" s="167">
        <f>O250*H250</f>
        <v>0</v>
      </c>
      <c r="Q250" s="167">
        <v>0</v>
      </c>
      <c r="R250" s="167">
        <f>Q250*H250</f>
        <v>0</v>
      </c>
      <c r="S250" s="167">
        <v>0</v>
      </c>
      <c r="T250" s="168">
        <f>S250*H250</f>
        <v>0</v>
      </c>
      <c r="AR250" s="169" t="s">
        <v>245</v>
      </c>
      <c r="AT250" s="169" t="s">
        <v>241</v>
      </c>
      <c r="AU250" s="169" t="s">
        <v>78</v>
      </c>
      <c r="AY250" s="13" t="s">
        <v>239</v>
      </c>
      <c r="BE250" s="97">
        <f>IF(N250="základná",J250,0)</f>
        <v>0</v>
      </c>
      <c r="BF250" s="97">
        <f>IF(N250="znížená",J250,0)</f>
        <v>0</v>
      </c>
      <c r="BG250" s="97">
        <f>IF(N250="zákl. prenesená",J250,0)</f>
        <v>0</v>
      </c>
      <c r="BH250" s="97">
        <f>IF(N250="zníž. prenesená",J250,0)</f>
        <v>0</v>
      </c>
      <c r="BI250" s="97">
        <f>IF(N250="nulová",J250,0)</f>
        <v>0</v>
      </c>
      <c r="BJ250" s="13" t="s">
        <v>83</v>
      </c>
      <c r="BK250" s="97">
        <f>ROUND(I250*H250,2)</f>
        <v>0</v>
      </c>
      <c r="BL250" s="13" t="s">
        <v>245</v>
      </c>
      <c r="BM250" s="169" t="s">
        <v>736</v>
      </c>
    </row>
    <row r="251" spans="2:65" s="1" customFormat="1" ht="16.5" customHeight="1" x14ac:dyDescent="0.2">
      <c r="B251" s="131"/>
      <c r="C251" s="158" t="s">
        <v>495</v>
      </c>
      <c r="D251" s="158" t="s">
        <v>241</v>
      </c>
      <c r="E251" s="159" t="s">
        <v>3458</v>
      </c>
      <c r="F251" s="160" t="s">
        <v>3459</v>
      </c>
      <c r="G251" s="161" t="s">
        <v>2707</v>
      </c>
      <c r="H251" s="162">
        <v>1</v>
      </c>
      <c r="I251" s="163"/>
      <c r="J251" s="164">
        <f>ROUND(I251*H251,2)</f>
        <v>0</v>
      </c>
      <c r="K251" s="165"/>
      <c r="L251" s="30"/>
      <c r="M251" s="166" t="s">
        <v>1</v>
      </c>
      <c r="N251" s="130" t="s">
        <v>37</v>
      </c>
      <c r="P251" s="167">
        <f>O251*H251</f>
        <v>0</v>
      </c>
      <c r="Q251" s="167">
        <v>0</v>
      </c>
      <c r="R251" s="167">
        <f>Q251*H251</f>
        <v>0</v>
      </c>
      <c r="S251" s="167">
        <v>0</v>
      </c>
      <c r="T251" s="168">
        <f>S251*H251</f>
        <v>0</v>
      </c>
      <c r="AR251" s="169" t="s">
        <v>245</v>
      </c>
      <c r="AT251" s="169" t="s">
        <v>241</v>
      </c>
      <c r="AU251" s="169" t="s">
        <v>78</v>
      </c>
      <c r="AY251" s="13" t="s">
        <v>239</v>
      </c>
      <c r="BE251" s="97">
        <f>IF(N251="základná",J251,0)</f>
        <v>0</v>
      </c>
      <c r="BF251" s="97">
        <f>IF(N251="znížená",J251,0)</f>
        <v>0</v>
      </c>
      <c r="BG251" s="97">
        <f>IF(N251="zákl. prenesená",J251,0)</f>
        <v>0</v>
      </c>
      <c r="BH251" s="97">
        <f>IF(N251="zníž. prenesená",J251,0)</f>
        <v>0</v>
      </c>
      <c r="BI251" s="97">
        <f>IF(N251="nulová",J251,0)</f>
        <v>0</v>
      </c>
      <c r="BJ251" s="13" t="s">
        <v>83</v>
      </c>
      <c r="BK251" s="97">
        <f>ROUND(I251*H251,2)</f>
        <v>0</v>
      </c>
      <c r="BL251" s="13" t="s">
        <v>245</v>
      </c>
      <c r="BM251" s="169" t="s">
        <v>744</v>
      </c>
    </row>
    <row r="252" spans="2:65" s="1" customFormat="1" ht="24.2" customHeight="1" x14ac:dyDescent="0.2">
      <c r="B252" s="131"/>
      <c r="C252" s="158" t="s">
        <v>499</v>
      </c>
      <c r="D252" s="158" t="s">
        <v>241</v>
      </c>
      <c r="E252" s="159" t="s">
        <v>3460</v>
      </c>
      <c r="F252" s="160" t="s">
        <v>3461</v>
      </c>
      <c r="G252" s="161" t="s">
        <v>2707</v>
      </c>
      <c r="H252" s="162">
        <v>1</v>
      </c>
      <c r="I252" s="163"/>
      <c r="J252" s="164">
        <f>ROUND(I252*H252,2)</f>
        <v>0</v>
      </c>
      <c r="K252" s="165"/>
      <c r="L252" s="30"/>
      <c r="M252" s="166" t="s">
        <v>1</v>
      </c>
      <c r="N252" s="130" t="s">
        <v>37</v>
      </c>
      <c r="P252" s="167">
        <f>O252*H252</f>
        <v>0</v>
      </c>
      <c r="Q252" s="167">
        <v>0</v>
      </c>
      <c r="R252" s="167">
        <f>Q252*H252</f>
        <v>0</v>
      </c>
      <c r="S252" s="167">
        <v>0</v>
      </c>
      <c r="T252" s="168">
        <f>S252*H252</f>
        <v>0</v>
      </c>
      <c r="AR252" s="169" t="s">
        <v>245</v>
      </c>
      <c r="AT252" s="169" t="s">
        <v>241</v>
      </c>
      <c r="AU252" s="169" t="s">
        <v>78</v>
      </c>
      <c r="AY252" s="13" t="s">
        <v>239</v>
      </c>
      <c r="BE252" s="97">
        <f>IF(N252="základná",J252,0)</f>
        <v>0</v>
      </c>
      <c r="BF252" s="97">
        <f>IF(N252="znížená",J252,0)</f>
        <v>0</v>
      </c>
      <c r="BG252" s="97">
        <f>IF(N252="zákl. prenesená",J252,0)</f>
        <v>0</v>
      </c>
      <c r="BH252" s="97">
        <f>IF(N252="zníž. prenesená",J252,0)</f>
        <v>0</v>
      </c>
      <c r="BI252" s="97">
        <f>IF(N252="nulová",J252,0)</f>
        <v>0</v>
      </c>
      <c r="BJ252" s="13" t="s">
        <v>83</v>
      </c>
      <c r="BK252" s="97">
        <f>ROUND(I252*H252,2)</f>
        <v>0</v>
      </c>
      <c r="BL252" s="13" t="s">
        <v>245</v>
      </c>
      <c r="BM252" s="169" t="s">
        <v>752</v>
      </c>
    </row>
    <row r="253" spans="2:65" s="1" customFormat="1" ht="49.15" customHeight="1" x14ac:dyDescent="0.2">
      <c r="B253" s="131"/>
      <c r="C253" s="158" t="s">
        <v>503</v>
      </c>
      <c r="D253" s="158" t="s">
        <v>241</v>
      </c>
      <c r="E253" s="159" t="s">
        <v>3462</v>
      </c>
      <c r="F253" s="160" t="s">
        <v>3463</v>
      </c>
      <c r="G253" s="161" t="s">
        <v>2707</v>
      </c>
      <c r="H253" s="162">
        <v>1</v>
      </c>
      <c r="I253" s="163"/>
      <c r="J253" s="164">
        <f>ROUND(I253*H253,2)</f>
        <v>0</v>
      </c>
      <c r="K253" s="165"/>
      <c r="L253" s="30"/>
      <c r="M253" s="166" t="s">
        <v>1</v>
      </c>
      <c r="N253" s="130" t="s">
        <v>37</v>
      </c>
      <c r="P253" s="167">
        <f>O253*H253</f>
        <v>0</v>
      </c>
      <c r="Q253" s="167">
        <v>0</v>
      </c>
      <c r="R253" s="167">
        <f>Q253*H253</f>
        <v>0</v>
      </c>
      <c r="S253" s="167">
        <v>0</v>
      </c>
      <c r="T253" s="168">
        <f>S253*H253</f>
        <v>0</v>
      </c>
      <c r="AR253" s="169" t="s">
        <v>245</v>
      </c>
      <c r="AT253" s="169" t="s">
        <v>241</v>
      </c>
      <c r="AU253" s="169" t="s">
        <v>78</v>
      </c>
      <c r="AY253" s="13" t="s">
        <v>239</v>
      </c>
      <c r="BE253" s="97">
        <f>IF(N253="základná",J253,0)</f>
        <v>0</v>
      </c>
      <c r="BF253" s="97">
        <f>IF(N253="znížená",J253,0)</f>
        <v>0</v>
      </c>
      <c r="BG253" s="97">
        <f>IF(N253="zákl. prenesená",J253,0)</f>
        <v>0</v>
      </c>
      <c r="BH253" s="97">
        <f>IF(N253="zníž. prenesená",J253,0)</f>
        <v>0</v>
      </c>
      <c r="BI253" s="97">
        <f>IF(N253="nulová",J253,0)</f>
        <v>0</v>
      </c>
      <c r="BJ253" s="13" t="s">
        <v>83</v>
      </c>
      <c r="BK253" s="97">
        <f>ROUND(I253*H253,2)</f>
        <v>0</v>
      </c>
      <c r="BL253" s="13" t="s">
        <v>245</v>
      </c>
      <c r="BM253" s="169" t="s">
        <v>760</v>
      </c>
    </row>
    <row r="254" spans="2:65" s="11" customFormat="1" ht="25.9" customHeight="1" x14ac:dyDescent="0.2">
      <c r="B254" s="146"/>
      <c r="D254" s="147" t="s">
        <v>70</v>
      </c>
      <c r="E254" s="148" t="s">
        <v>3464</v>
      </c>
      <c r="F254" s="148" t="s">
        <v>3465</v>
      </c>
      <c r="I254" s="149"/>
      <c r="J254" s="150">
        <f>BK254</f>
        <v>0</v>
      </c>
      <c r="L254" s="146"/>
      <c r="M254" s="151"/>
      <c r="P254" s="152">
        <f>P255+P256+P257</f>
        <v>0</v>
      </c>
      <c r="R254" s="152">
        <f>R255+R256+R257</f>
        <v>0</v>
      </c>
      <c r="T254" s="153">
        <f>T255+T256+T257</f>
        <v>0</v>
      </c>
      <c r="AR254" s="147" t="s">
        <v>78</v>
      </c>
      <c r="AT254" s="154" t="s">
        <v>70</v>
      </c>
      <c r="AU254" s="154" t="s">
        <v>71</v>
      </c>
      <c r="AY254" s="147" t="s">
        <v>239</v>
      </c>
      <c r="BK254" s="155">
        <f>BK255+BK256+BK257</f>
        <v>0</v>
      </c>
    </row>
    <row r="255" spans="2:65" s="1" customFormat="1" ht="16.5" customHeight="1" x14ac:dyDescent="0.2">
      <c r="B255" s="131"/>
      <c r="C255" s="158" t="s">
        <v>507</v>
      </c>
      <c r="D255" s="158" t="s">
        <v>241</v>
      </c>
      <c r="E255" s="159" t="s">
        <v>3466</v>
      </c>
      <c r="F255" s="160" t="s">
        <v>3467</v>
      </c>
      <c r="G255" s="161" t="s">
        <v>2707</v>
      </c>
      <c r="H255" s="162">
        <v>1</v>
      </c>
      <c r="I255" s="163"/>
      <c r="J255" s="164">
        <f>ROUND(I255*H255,2)</f>
        <v>0</v>
      </c>
      <c r="K255" s="165"/>
      <c r="L255" s="30"/>
      <c r="M255" s="166" t="s">
        <v>1</v>
      </c>
      <c r="N255" s="130" t="s">
        <v>37</v>
      </c>
      <c r="P255" s="167">
        <f>O255*H255</f>
        <v>0</v>
      </c>
      <c r="Q255" s="167">
        <v>0</v>
      </c>
      <c r="R255" s="167">
        <f>Q255*H255</f>
        <v>0</v>
      </c>
      <c r="S255" s="167">
        <v>0</v>
      </c>
      <c r="T255" s="168">
        <f>S255*H255</f>
        <v>0</v>
      </c>
      <c r="AR255" s="169" t="s">
        <v>245</v>
      </c>
      <c r="AT255" s="169" t="s">
        <v>241</v>
      </c>
      <c r="AU255" s="169" t="s">
        <v>78</v>
      </c>
      <c r="AY255" s="13" t="s">
        <v>239</v>
      </c>
      <c r="BE255" s="97">
        <f>IF(N255="základná",J255,0)</f>
        <v>0</v>
      </c>
      <c r="BF255" s="97">
        <f>IF(N255="znížená",J255,0)</f>
        <v>0</v>
      </c>
      <c r="BG255" s="97">
        <f>IF(N255="zákl. prenesená",J255,0)</f>
        <v>0</v>
      </c>
      <c r="BH255" s="97">
        <f>IF(N255="zníž. prenesená",J255,0)</f>
        <v>0</v>
      </c>
      <c r="BI255" s="97">
        <f>IF(N255="nulová",J255,0)</f>
        <v>0</v>
      </c>
      <c r="BJ255" s="13" t="s">
        <v>83</v>
      </c>
      <c r="BK255" s="97">
        <f>ROUND(I255*H255,2)</f>
        <v>0</v>
      </c>
      <c r="BL255" s="13" t="s">
        <v>245</v>
      </c>
      <c r="BM255" s="169" t="s">
        <v>768</v>
      </c>
    </row>
    <row r="256" spans="2:65" s="1" customFormat="1" ht="16.5" customHeight="1" x14ac:dyDescent="0.2">
      <c r="B256" s="131"/>
      <c r="C256" s="158" t="s">
        <v>511</v>
      </c>
      <c r="D256" s="158" t="s">
        <v>241</v>
      </c>
      <c r="E256" s="159" t="s">
        <v>3468</v>
      </c>
      <c r="F256" s="160" t="s">
        <v>3469</v>
      </c>
      <c r="G256" s="161" t="s">
        <v>2707</v>
      </c>
      <c r="H256" s="162">
        <v>1</v>
      </c>
      <c r="I256" s="163"/>
      <c r="J256" s="164">
        <f>ROUND(I256*H256,2)</f>
        <v>0</v>
      </c>
      <c r="K256" s="165"/>
      <c r="L256" s="30"/>
      <c r="M256" s="166" t="s">
        <v>1</v>
      </c>
      <c r="N256" s="130" t="s">
        <v>37</v>
      </c>
      <c r="P256" s="167">
        <f>O256*H256</f>
        <v>0</v>
      </c>
      <c r="Q256" s="167">
        <v>0</v>
      </c>
      <c r="R256" s="167">
        <f>Q256*H256</f>
        <v>0</v>
      </c>
      <c r="S256" s="167">
        <v>0</v>
      </c>
      <c r="T256" s="168">
        <f>S256*H256</f>
        <v>0</v>
      </c>
      <c r="AR256" s="169" t="s">
        <v>245</v>
      </c>
      <c r="AT256" s="169" t="s">
        <v>241</v>
      </c>
      <c r="AU256" s="169" t="s">
        <v>78</v>
      </c>
      <c r="AY256" s="13" t="s">
        <v>239</v>
      </c>
      <c r="BE256" s="97">
        <f>IF(N256="základná",J256,0)</f>
        <v>0</v>
      </c>
      <c r="BF256" s="97">
        <f>IF(N256="znížená",J256,0)</f>
        <v>0</v>
      </c>
      <c r="BG256" s="97">
        <f>IF(N256="zákl. prenesená",J256,0)</f>
        <v>0</v>
      </c>
      <c r="BH256" s="97">
        <f>IF(N256="zníž. prenesená",J256,0)</f>
        <v>0</v>
      </c>
      <c r="BI256" s="97">
        <f>IF(N256="nulová",J256,0)</f>
        <v>0</v>
      </c>
      <c r="BJ256" s="13" t="s">
        <v>83</v>
      </c>
      <c r="BK256" s="97">
        <f>ROUND(I256*H256,2)</f>
        <v>0</v>
      </c>
      <c r="BL256" s="13" t="s">
        <v>245</v>
      </c>
      <c r="BM256" s="169" t="s">
        <v>776</v>
      </c>
    </row>
    <row r="257" spans="2:65" s="11" customFormat="1" ht="22.9" customHeight="1" x14ac:dyDescent="0.2">
      <c r="B257" s="146"/>
      <c r="D257" s="147" t="s">
        <v>70</v>
      </c>
      <c r="E257" s="156" t="s">
        <v>3470</v>
      </c>
      <c r="F257" s="156" t="s">
        <v>3471</v>
      </c>
      <c r="I257" s="149"/>
      <c r="J257" s="157">
        <f>BK257</f>
        <v>0</v>
      </c>
      <c r="L257" s="146"/>
      <c r="M257" s="151"/>
      <c r="P257" s="152">
        <f>SUM(P258:P261)</f>
        <v>0</v>
      </c>
      <c r="R257" s="152">
        <f>SUM(R258:R261)</f>
        <v>0</v>
      </c>
      <c r="T257" s="153">
        <f>SUM(T258:T261)</f>
        <v>0</v>
      </c>
      <c r="AR257" s="147" t="s">
        <v>78</v>
      </c>
      <c r="AT257" s="154" t="s">
        <v>70</v>
      </c>
      <c r="AU257" s="154" t="s">
        <v>78</v>
      </c>
      <c r="AY257" s="147" t="s">
        <v>239</v>
      </c>
      <c r="BK257" s="155">
        <f>SUM(BK258:BK261)</f>
        <v>0</v>
      </c>
    </row>
    <row r="258" spans="2:65" s="1" customFormat="1" ht="16.5" customHeight="1" x14ac:dyDescent="0.2">
      <c r="B258" s="131"/>
      <c r="C258" s="158" t="s">
        <v>515</v>
      </c>
      <c r="D258" s="158" t="s">
        <v>241</v>
      </c>
      <c r="E258" s="159" t="s">
        <v>3472</v>
      </c>
      <c r="F258" s="160" t="s">
        <v>3473</v>
      </c>
      <c r="G258" s="161" t="s">
        <v>2707</v>
      </c>
      <c r="H258" s="162">
        <v>1</v>
      </c>
      <c r="I258" s="163"/>
      <c r="J258" s="164">
        <f>ROUND(I258*H258,2)</f>
        <v>0</v>
      </c>
      <c r="K258" s="165"/>
      <c r="L258" s="30"/>
      <c r="M258" s="166" t="s">
        <v>1</v>
      </c>
      <c r="N258" s="130" t="s">
        <v>37</v>
      </c>
      <c r="P258" s="167">
        <f>O258*H258</f>
        <v>0</v>
      </c>
      <c r="Q258" s="167">
        <v>0</v>
      </c>
      <c r="R258" s="167">
        <f>Q258*H258</f>
        <v>0</v>
      </c>
      <c r="S258" s="167">
        <v>0</v>
      </c>
      <c r="T258" s="168">
        <f>S258*H258</f>
        <v>0</v>
      </c>
      <c r="AR258" s="169" t="s">
        <v>245</v>
      </c>
      <c r="AT258" s="169" t="s">
        <v>241</v>
      </c>
      <c r="AU258" s="169" t="s">
        <v>83</v>
      </c>
      <c r="AY258" s="13" t="s">
        <v>239</v>
      </c>
      <c r="BE258" s="97">
        <f>IF(N258="základná",J258,0)</f>
        <v>0</v>
      </c>
      <c r="BF258" s="97">
        <f>IF(N258="znížená",J258,0)</f>
        <v>0</v>
      </c>
      <c r="BG258" s="97">
        <f>IF(N258="zákl. prenesená",J258,0)</f>
        <v>0</v>
      </c>
      <c r="BH258" s="97">
        <f>IF(N258="zníž. prenesená",J258,0)</f>
        <v>0</v>
      </c>
      <c r="BI258" s="97">
        <f>IF(N258="nulová",J258,0)</f>
        <v>0</v>
      </c>
      <c r="BJ258" s="13" t="s">
        <v>83</v>
      </c>
      <c r="BK258" s="97">
        <f>ROUND(I258*H258,2)</f>
        <v>0</v>
      </c>
      <c r="BL258" s="13" t="s">
        <v>245</v>
      </c>
      <c r="BM258" s="169" t="s">
        <v>792</v>
      </c>
    </row>
    <row r="259" spans="2:65" s="1" customFormat="1" ht="16.5" customHeight="1" x14ac:dyDescent="0.2">
      <c r="B259" s="131"/>
      <c r="C259" s="158" t="s">
        <v>519</v>
      </c>
      <c r="D259" s="158" t="s">
        <v>241</v>
      </c>
      <c r="E259" s="159" t="s">
        <v>3474</v>
      </c>
      <c r="F259" s="160" t="s">
        <v>3475</v>
      </c>
      <c r="G259" s="161" t="s">
        <v>2707</v>
      </c>
      <c r="H259" s="162">
        <v>1</v>
      </c>
      <c r="I259" s="163"/>
      <c r="J259" s="164">
        <f>ROUND(I259*H259,2)</f>
        <v>0</v>
      </c>
      <c r="K259" s="165"/>
      <c r="L259" s="30"/>
      <c r="M259" s="166" t="s">
        <v>1</v>
      </c>
      <c r="N259" s="130" t="s">
        <v>37</v>
      </c>
      <c r="P259" s="167">
        <f>O259*H259</f>
        <v>0</v>
      </c>
      <c r="Q259" s="167">
        <v>0</v>
      </c>
      <c r="R259" s="167">
        <f>Q259*H259</f>
        <v>0</v>
      </c>
      <c r="S259" s="167">
        <v>0</v>
      </c>
      <c r="T259" s="168">
        <f>S259*H259</f>
        <v>0</v>
      </c>
      <c r="AR259" s="169" t="s">
        <v>245</v>
      </c>
      <c r="AT259" s="169" t="s">
        <v>241</v>
      </c>
      <c r="AU259" s="169" t="s">
        <v>83</v>
      </c>
      <c r="AY259" s="13" t="s">
        <v>239</v>
      </c>
      <c r="BE259" s="97">
        <f>IF(N259="základná",J259,0)</f>
        <v>0</v>
      </c>
      <c r="BF259" s="97">
        <f>IF(N259="znížená",J259,0)</f>
        <v>0</v>
      </c>
      <c r="BG259" s="97">
        <f>IF(N259="zákl. prenesená",J259,0)</f>
        <v>0</v>
      </c>
      <c r="BH259" s="97">
        <f>IF(N259="zníž. prenesená",J259,0)</f>
        <v>0</v>
      </c>
      <c r="BI259" s="97">
        <f>IF(N259="nulová",J259,0)</f>
        <v>0</v>
      </c>
      <c r="BJ259" s="13" t="s">
        <v>83</v>
      </c>
      <c r="BK259" s="97">
        <f>ROUND(I259*H259,2)</f>
        <v>0</v>
      </c>
      <c r="BL259" s="13" t="s">
        <v>245</v>
      </c>
      <c r="BM259" s="169" t="s">
        <v>800</v>
      </c>
    </row>
    <row r="260" spans="2:65" s="1" customFormat="1" ht="16.5" customHeight="1" x14ac:dyDescent="0.2">
      <c r="B260" s="131"/>
      <c r="C260" s="158" t="s">
        <v>523</v>
      </c>
      <c r="D260" s="158" t="s">
        <v>241</v>
      </c>
      <c r="E260" s="159" t="s">
        <v>3476</v>
      </c>
      <c r="F260" s="160" t="s">
        <v>3477</v>
      </c>
      <c r="G260" s="161" t="s">
        <v>2707</v>
      </c>
      <c r="H260" s="162">
        <v>1</v>
      </c>
      <c r="I260" s="163"/>
      <c r="J260" s="164">
        <f>ROUND(I260*H260,2)</f>
        <v>0</v>
      </c>
      <c r="K260" s="165"/>
      <c r="L260" s="30"/>
      <c r="M260" s="166" t="s">
        <v>1</v>
      </c>
      <c r="N260" s="130" t="s">
        <v>37</v>
      </c>
      <c r="P260" s="167">
        <f>O260*H260</f>
        <v>0</v>
      </c>
      <c r="Q260" s="167">
        <v>0</v>
      </c>
      <c r="R260" s="167">
        <f>Q260*H260</f>
        <v>0</v>
      </c>
      <c r="S260" s="167">
        <v>0</v>
      </c>
      <c r="T260" s="168">
        <f>S260*H260</f>
        <v>0</v>
      </c>
      <c r="AR260" s="169" t="s">
        <v>245</v>
      </c>
      <c r="AT260" s="169" t="s">
        <v>241</v>
      </c>
      <c r="AU260" s="169" t="s">
        <v>83</v>
      </c>
      <c r="AY260" s="13" t="s">
        <v>239</v>
      </c>
      <c r="BE260" s="97">
        <f>IF(N260="základná",J260,0)</f>
        <v>0</v>
      </c>
      <c r="BF260" s="97">
        <f>IF(N260="znížená",J260,0)</f>
        <v>0</v>
      </c>
      <c r="BG260" s="97">
        <f>IF(N260="zákl. prenesená",J260,0)</f>
        <v>0</v>
      </c>
      <c r="BH260" s="97">
        <f>IF(N260="zníž. prenesená",J260,0)</f>
        <v>0</v>
      </c>
      <c r="BI260" s="97">
        <f>IF(N260="nulová",J260,0)</f>
        <v>0</v>
      </c>
      <c r="BJ260" s="13" t="s">
        <v>83</v>
      </c>
      <c r="BK260" s="97">
        <f>ROUND(I260*H260,2)</f>
        <v>0</v>
      </c>
      <c r="BL260" s="13" t="s">
        <v>245</v>
      </c>
      <c r="BM260" s="169" t="s">
        <v>808</v>
      </c>
    </row>
    <row r="261" spans="2:65" s="1" customFormat="1" ht="16.5" customHeight="1" x14ac:dyDescent="0.2">
      <c r="B261" s="131"/>
      <c r="C261" s="158" t="s">
        <v>526</v>
      </c>
      <c r="D261" s="158" t="s">
        <v>241</v>
      </c>
      <c r="E261" s="159" t="s">
        <v>3478</v>
      </c>
      <c r="F261" s="160" t="s">
        <v>3479</v>
      </c>
      <c r="G261" s="161" t="s">
        <v>2707</v>
      </c>
      <c r="H261" s="162">
        <v>1</v>
      </c>
      <c r="I261" s="163"/>
      <c r="J261" s="164">
        <f>ROUND(I261*H261,2)</f>
        <v>0</v>
      </c>
      <c r="K261" s="165"/>
      <c r="L261" s="30"/>
      <c r="M261" s="182" t="s">
        <v>1</v>
      </c>
      <c r="N261" s="183" t="s">
        <v>37</v>
      </c>
      <c r="O261" s="184"/>
      <c r="P261" s="185">
        <f>O261*H261</f>
        <v>0</v>
      </c>
      <c r="Q261" s="185">
        <v>0</v>
      </c>
      <c r="R261" s="185">
        <f>Q261*H261</f>
        <v>0</v>
      </c>
      <c r="S261" s="185">
        <v>0</v>
      </c>
      <c r="T261" s="186">
        <f>S261*H261</f>
        <v>0</v>
      </c>
      <c r="AR261" s="169" t="s">
        <v>245</v>
      </c>
      <c r="AT261" s="169" t="s">
        <v>241</v>
      </c>
      <c r="AU261" s="169" t="s">
        <v>83</v>
      </c>
      <c r="AY261" s="13" t="s">
        <v>239</v>
      </c>
      <c r="BE261" s="97">
        <f>IF(N261="základná",J261,0)</f>
        <v>0</v>
      </c>
      <c r="BF261" s="97">
        <f>IF(N261="znížená",J261,0)</f>
        <v>0</v>
      </c>
      <c r="BG261" s="97">
        <f>IF(N261="zákl. prenesená",J261,0)</f>
        <v>0</v>
      </c>
      <c r="BH261" s="97">
        <f>IF(N261="zníž. prenesená",J261,0)</f>
        <v>0</v>
      </c>
      <c r="BI261" s="97">
        <f>IF(N261="nulová",J261,0)</f>
        <v>0</v>
      </c>
      <c r="BJ261" s="13" t="s">
        <v>83</v>
      </c>
      <c r="BK261" s="97">
        <f>ROUND(I261*H261,2)</f>
        <v>0</v>
      </c>
      <c r="BL261" s="13" t="s">
        <v>245</v>
      </c>
      <c r="BM261" s="169" t="s">
        <v>816</v>
      </c>
    </row>
    <row r="262" spans="2:65" s="1" customFormat="1" ht="6.95" customHeight="1" x14ac:dyDescent="0.2">
      <c r="B262" s="45"/>
      <c r="C262" s="46"/>
      <c r="D262" s="46"/>
      <c r="E262" s="46"/>
      <c r="F262" s="46"/>
      <c r="G262" s="46"/>
      <c r="H262" s="46"/>
      <c r="I262" s="46"/>
      <c r="J262" s="46"/>
      <c r="K262" s="46"/>
      <c r="L262" s="30"/>
    </row>
  </sheetData>
  <autoFilter ref="C159:K261" xr:uid="{00000000-0009-0000-0000-00001C000000}"/>
  <mergeCells count="17">
    <mergeCell ref="L2:V2"/>
    <mergeCell ref="D134:F134"/>
    <mergeCell ref="D135:F135"/>
    <mergeCell ref="D136:F136"/>
    <mergeCell ref="E148:H148"/>
    <mergeCell ref="E85:H85"/>
    <mergeCell ref="E87:H87"/>
    <mergeCell ref="E89:H89"/>
    <mergeCell ref="D132:F132"/>
    <mergeCell ref="D133:F133"/>
    <mergeCell ref="E7:H7"/>
    <mergeCell ref="E9:H9"/>
    <mergeCell ref="E11:H11"/>
    <mergeCell ref="E20:H20"/>
    <mergeCell ref="E29:H29"/>
    <mergeCell ref="E152:H152"/>
    <mergeCell ref="E150:H15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546"/>
  <sheetViews>
    <sheetView showGridLines="0" topLeftCell="A498" workbookViewId="0">
      <selection activeCell="AA500" sqref="AA500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3" t="s">
        <v>86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4587</v>
      </c>
      <c r="L4" s="16"/>
      <c r="M4" s="103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14</v>
      </c>
      <c r="L6" s="16"/>
    </row>
    <row r="7" spans="2:46" ht="16.5" customHeight="1" x14ac:dyDescent="0.2">
      <c r="B7" s="16"/>
      <c r="E7" s="259" t="str">
        <f>'Rekapitulácia stavby'!K6</f>
        <v>KFA - Košická futbalová aréna II. a III. etapa</v>
      </c>
      <c r="F7" s="261"/>
      <c r="G7" s="261"/>
      <c r="H7" s="261"/>
      <c r="L7" s="16"/>
    </row>
    <row r="8" spans="2:46" ht="12" customHeight="1" x14ac:dyDescent="0.2">
      <c r="B8" s="16"/>
      <c r="D8" s="23" t="s">
        <v>180</v>
      </c>
      <c r="L8" s="16"/>
    </row>
    <row r="9" spans="2:46" s="1" customFormat="1" ht="16.5" customHeight="1" x14ac:dyDescent="0.2">
      <c r="B9" s="30"/>
      <c r="E9" s="259" t="s">
        <v>181</v>
      </c>
      <c r="F9" s="257"/>
      <c r="G9" s="257"/>
      <c r="H9" s="257"/>
      <c r="L9" s="30"/>
    </row>
    <row r="10" spans="2:46" s="1" customFormat="1" ht="12" customHeight="1" x14ac:dyDescent="0.2">
      <c r="B10" s="30"/>
      <c r="D10" s="23" t="s">
        <v>182</v>
      </c>
      <c r="L10" s="30"/>
    </row>
    <row r="11" spans="2:46" s="1" customFormat="1" ht="16.5" customHeight="1" x14ac:dyDescent="0.2">
      <c r="B11" s="30"/>
      <c r="E11" s="226" t="s">
        <v>1901</v>
      </c>
      <c r="F11" s="257"/>
      <c r="G11" s="257"/>
      <c r="H11" s="257"/>
      <c r="L11" s="30"/>
    </row>
    <row r="12" spans="2:46" s="1" customFormat="1" x14ac:dyDescent="0.2">
      <c r="B12" s="30"/>
      <c r="L12" s="30"/>
    </row>
    <row r="13" spans="2:46" s="1" customFormat="1" ht="12" customHeight="1" x14ac:dyDescent="0.2">
      <c r="B13" s="30"/>
      <c r="D13" s="23" t="s">
        <v>15</v>
      </c>
      <c r="F13" s="21" t="s">
        <v>1</v>
      </c>
      <c r="I13" s="23" t="s">
        <v>16</v>
      </c>
      <c r="J13" s="21" t="s">
        <v>1</v>
      </c>
      <c r="L13" s="30"/>
    </row>
    <row r="14" spans="2:46" s="1" customFormat="1" ht="12" customHeight="1" x14ac:dyDescent="0.2">
      <c r="B14" s="30"/>
      <c r="D14" s="23" t="s">
        <v>17</v>
      </c>
      <c r="F14" s="21" t="s">
        <v>184</v>
      </c>
      <c r="I14" s="23" t="s">
        <v>19</v>
      </c>
      <c r="J14" s="53" t="str">
        <f>'Rekapitulácia stavby'!AN8</f>
        <v>4.10.2022 - REV05</v>
      </c>
      <c r="L14" s="30"/>
    </row>
    <row r="15" spans="2:46" s="1" customFormat="1" ht="10.9" customHeight="1" x14ac:dyDescent="0.2">
      <c r="B15" s="30"/>
      <c r="L15" s="30"/>
    </row>
    <row r="16" spans="2:46" s="1" customFormat="1" ht="12" customHeight="1" x14ac:dyDescent="0.2">
      <c r="B16" s="30"/>
      <c r="D16" s="23" t="s">
        <v>20</v>
      </c>
      <c r="I16" s="23" t="s">
        <v>21</v>
      </c>
      <c r="J16" s="21" t="str">
        <f>IF('Rekapitulácia stavby'!AN10="","",'Rekapitulácia stavby'!AN10)</f>
        <v/>
      </c>
      <c r="L16" s="30"/>
    </row>
    <row r="17" spans="2:12" s="1" customFormat="1" ht="18" customHeight="1" x14ac:dyDescent="0.2">
      <c r="B17" s="30"/>
      <c r="E17" s="21" t="str">
        <f>IF('Rekapitulácia stavby'!E11="","",'Rekapitulácia stavby'!E11)</f>
        <v xml:space="preserve"> </v>
      </c>
      <c r="I17" s="23" t="s">
        <v>22</v>
      </c>
      <c r="J17" s="21" t="str">
        <f>IF('Rekapitulácia stavby'!AN11="","",'Rekapitulácia stavby'!AN11)</f>
        <v/>
      </c>
      <c r="L17" s="30"/>
    </row>
    <row r="18" spans="2:12" s="1" customFormat="1" ht="6.95" customHeight="1" x14ac:dyDescent="0.2">
      <c r="B18" s="30"/>
      <c r="L18" s="30"/>
    </row>
    <row r="19" spans="2:12" s="1" customFormat="1" ht="12" customHeight="1" x14ac:dyDescent="0.2">
      <c r="B19" s="30"/>
      <c r="D19" s="23" t="s">
        <v>23</v>
      </c>
      <c r="I19" s="23" t="s">
        <v>21</v>
      </c>
      <c r="J19" s="24" t="str">
        <f>'Rekapitulácia stavby'!AN13</f>
        <v>Vyplň údaj</v>
      </c>
      <c r="L19" s="30"/>
    </row>
    <row r="20" spans="2:12" s="1" customFormat="1" ht="18" customHeight="1" x14ac:dyDescent="0.2">
      <c r="B20" s="30"/>
      <c r="E20" s="258" t="str">
        <f>'Rekapitulácia stavby'!E14</f>
        <v>Vyplň údaj</v>
      </c>
      <c r="F20" s="248"/>
      <c r="G20" s="248"/>
      <c r="H20" s="248"/>
      <c r="I20" s="23" t="s">
        <v>22</v>
      </c>
      <c r="J20" s="24" t="str">
        <f>'Rekapitulácia stavby'!AN14</f>
        <v>Vyplň údaj</v>
      </c>
      <c r="L20" s="30"/>
    </row>
    <row r="21" spans="2:12" s="1" customFormat="1" ht="6.95" customHeight="1" x14ac:dyDescent="0.2">
      <c r="B21" s="30"/>
      <c r="L21" s="30"/>
    </row>
    <row r="22" spans="2:12" s="1" customFormat="1" ht="12" customHeight="1" x14ac:dyDescent="0.2">
      <c r="B22" s="30"/>
      <c r="D22" s="23" t="s">
        <v>25</v>
      </c>
      <c r="I22" s="23" t="s">
        <v>21</v>
      </c>
      <c r="J22" s="21" t="s">
        <v>1</v>
      </c>
      <c r="L22" s="30"/>
    </row>
    <row r="23" spans="2:12" s="1" customFormat="1" ht="18" customHeight="1" x14ac:dyDescent="0.2">
      <c r="B23" s="30"/>
      <c r="E23" s="21" t="s">
        <v>185</v>
      </c>
      <c r="I23" s="23" t="s">
        <v>22</v>
      </c>
      <c r="J23" s="21" t="s">
        <v>1</v>
      </c>
      <c r="L23" s="30"/>
    </row>
    <row r="24" spans="2:12" s="1" customFormat="1" ht="6.95" customHeight="1" x14ac:dyDescent="0.2">
      <c r="B24" s="30"/>
      <c r="L24" s="30"/>
    </row>
    <row r="25" spans="2:12" s="1" customFormat="1" ht="12" customHeight="1" x14ac:dyDescent="0.2">
      <c r="B25" s="30"/>
      <c r="D25" s="23" t="s">
        <v>27</v>
      </c>
      <c r="I25" s="23" t="s">
        <v>21</v>
      </c>
      <c r="J25" s="21" t="s">
        <v>1</v>
      </c>
      <c r="L25" s="30"/>
    </row>
    <row r="26" spans="2:12" s="1" customFormat="1" ht="18" customHeight="1" x14ac:dyDescent="0.2">
      <c r="B26" s="30"/>
      <c r="E26" s="21" t="s">
        <v>186</v>
      </c>
      <c r="I26" s="23" t="s">
        <v>22</v>
      </c>
      <c r="J26" s="21" t="s">
        <v>1</v>
      </c>
      <c r="L26" s="30"/>
    </row>
    <row r="27" spans="2:12" s="1" customFormat="1" ht="6.95" customHeight="1" x14ac:dyDescent="0.2">
      <c r="B27" s="30"/>
      <c r="L27" s="30"/>
    </row>
    <row r="28" spans="2:12" s="1" customFormat="1" ht="12" customHeight="1" x14ac:dyDescent="0.2">
      <c r="B28" s="30"/>
      <c r="D28" s="23" t="s">
        <v>28</v>
      </c>
      <c r="L28" s="30"/>
    </row>
    <row r="29" spans="2:12" s="7" customFormat="1" ht="236.45" customHeight="1" x14ac:dyDescent="0.2">
      <c r="B29" s="104"/>
      <c r="E29" s="251" t="s">
        <v>4575</v>
      </c>
      <c r="F29" s="251"/>
      <c r="G29" s="251"/>
      <c r="H29" s="251"/>
      <c r="L29" s="104"/>
    </row>
    <row r="30" spans="2:12" s="1" customFormat="1" ht="6.95" customHeight="1" x14ac:dyDescent="0.2">
      <c r="B30" s="30"/>
      <c r="L30" s="30"/>
    </row>
    <row r="31" spans="2:12" s="1" customFormat="1" ht="6.95" customHeight="1" x14ac:dyDescent="0.2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5" customHeight="1" x14ac:dyDescent="0.2">
      <c r="B32" s="30"/>
      <c r="D32" s="21" t="s">
        <v>187</v>
      </c>
      <c r="J32" s="29">
        <f>J98</f>
        <v>0</v>
      </c>
      <c r="L32" s="30"/>
    </row>
    <row r="33" spans="2:12" s="1" customFormat="1" ht="14.45" customHeight="1" x14ac:dyDescent="0.2">
      <c r="B33" s="30"/>
      <c r="D33" s="28" t="s">
        <v>174</v>
      </c>
      <c r="J33" s="29">
        <f>J124</f>
        <v>0</v>
      </c>
      <c r="L33" s="30"/>
    </row>
    <row r="34" spans="2:12" s="1" customFormat="1" ht="25.35" customHeight="1" x14ac:dyDescent="0.2">
      <c r="B34" s="30"/>
      <c r="D34" s="105" t="s">
        <v>31</v>
      </c>
      <c r="J34" s="66">
        <f>ROUND(J32 + J33, 2)</f>
        <v>0</v>
      </c>
      <c r="L34" s="30"/>
    </row>
    <row r="35" spans="2:12" s="1" customFormat="1" ht="6.95" customHeight="1" x14ac:dyDescent="0.2">
      <c r="B35" s="30"/>
      <c r="D35" s="54"/>
      <c r="E35" s="54"/>
      <c r="F35" s="54"/>
      <c r="G35" s="54"/>
      <c r="H35" s="54"/>
      <c r="I35" s="54"/>
      <c r="J35" s="54"/>
      <c r="K35" s="54"/>
      <c r="L35" s="30"/>
    </row>
    <row r="36" spans="2:12" s="1" customFormat="1" ht="14.45" customHeight="1" x14ac:dyDescent="0.2">
      <c r="B36" s="30"/>
      <c r="F36" s="33" t="s">
        <v>33</v>
      </c>
      <c r="I36" s="33" t="s">
        <v>32</v>
      </c>
      <c r="J36" s="33" t="s">
        <v>34</v>
      </c>
      <c r="L36" s="30"/>
    </row>
    <row r="37" spans="2:12" s="1" customFormat="1" ht="14.45" customHeight="1" x14ac:dyDescent="0.2">
      <c r="B37" s="30"/>
      <c r="D37" s="106" t="s">
        <v>35</v>
      </c>
      <c r="E37" s="35" t="s">
        <v>36</v>
      </c>
      <c r="F37" s="107">
        <f>ROUND((SUM(BE124:BE131) + SUM(BE153:BE541)),  2)</f>
        <v>0</v>
      </c>
      <c r="G37" s="108"/>
      <c r="H37" s="108"/>
      <c r="I37" s="109">
        <v>0.2</v>
      </c>
      <c r="J37" s="107">
        <f>ROUND(((SUM(BE124:BE131) + SUM(BE153:BE541))*I37),  2)</f>
        <v>0</v>
      </c>
      <c r="L37" s="30"/>
    </row>
    <row r="38" spans="2:12" s="1" customFormat="1" ht="14.45" customHeight="1" x14ac:dyDescent="0.2">
      <c r="B38" s="30"/>
      <c r="E38" s="35" t="s">
        <v>37</v>
      </c>
      <c r="F38" s="107">
        <f>ROUND((SUM(BF124:BF131) + SUM(BF153:BF541)),  2)</f>
        <v>0</v>
      </c>
      <c r="G38" s="108"/>
      <c r="H38" s="108"/>
      <c r="I38" s="109">
        <v>0.2</v>
      </c>
      <c r="J38" s="107">
        <f>ROUND(((SUM(BF124:BF131) + SUM(BF153:BF541))*I38),  2)</f>
        <v>0</v>
      </c>
      <c r="L38" s="30"/>
    </row>
    <row r="39" spans="2:12" s="1" customFormat="1" ht="14.45" hidden="1" customHeight="1" x14ac:dyDescent="0.2">
      <c r="B39" s="30"/>
      <c r="E39" s="23" t="s">
        <v>38</v>
      </c>
      <c r="F39" s="86">
        <f>ROUND((SUM(BG124:BG131) + SUM(BG153:BG541)),  2)</f>
        <v>0</v>
      </c>
      <c r="I39" s="110">
        <v>0.2</v>
      </c>
      <c r="J39" s="86">
        <f>0</f>
        <v>0</v>
      </c>
      <c r="L39" s="30"/>
    </row>
    <row r="40" spans="2:12" s="1" customFormat="1" ht="14.45" hidden="1" customHeight="1" x14ac:dyDescent="0.2">
      <c r="B40" s="30"/>
      <c r="E40" s="23" t="s">
        <v>39</v>
      </c>
      <c r="F40" s="86">
        <f>ROUND((SUM(BH124:BH131) + SUM(BH153:BH541)),  2)</f>
        <v>0</v>
      </c>
      <c r="I40" s="110">
        <v>0.2</v>
      </c>
      <c r="J40" s="86">
        <f>0</f>
        <v>0</v>
      </c>
      <c r="L40" s="30"/>
    </row>
    <row r="41" spans="2:12" s="1" customFormat="1" ht="14.45" hidden="1" customHeight="1" x14ac:dyDescent="0.2">
      <c r="B41" s="30"/>
      <c r="E41" s="35" t="s">
        <v>40</v>
      </c>
      <c r="F41" s="107">
        <f>ROUND((SUM(BI124:BI131) + SUM(BI153:BI541)),  2)</f>
        <v>0</v>
      </c>
      <c r="G41" s="108"/>
      <c r="H41" s="108"/>
      <c r="I41" s="109">
        <v>0</v>
      </c>
      <c r="J41" s="107">
        <f>0</f>
        <v>0</v>
      </c>
      <c r="L41" s="30"/>
    </row>
    <row r="42" spans="2:12" s="1" customFormat="1" ht="6.95" customHeight="1" x14ac:dyDescent="0.2">
      <c r="B42" s="30"/>
      <c r="L42" s="30"/>
    </row>
    <row r="43" spans="2:12" s="1" customFormat="1" ht="25.35" customHeight="1" x14ac:dyDescent="0.2">
      <c r="B43" s="30"/>
      <c r="C43" s="101"/>
      <c r="D43" s="111" t="s">
        <v>41</v>
      </c>
      <c r="E43" s="57"/>
      <c r="F43" s="57"/>
      <c r="G43" s="112" t="s">
        <v>42</v>
      </c>
      <c r="H43" s="113" t="s">
        <v>43</v>
      </c>
      <c r="I43" s="57"/>
      <c r="J43" s="114">
        <f>SUM(J34:J41)</f>
        <v>0</v>
      </c>
      <c r="K43" s="115"/>
      <c r="L43" s="30"/>
    </row>
    <row r="44" spans="2:12" s="1" customFormat="1" ht="14.45" customHeight="1" x14ac:dyDescent="0.2">
      <c r="B44" s="30"/>
      <c r="L44" s="30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30"/>
      <c r="D50" s="42" t="s">
        <v>44</v>
      </c>
      <c r="E50" s="43"/>
      <c r="F50" s="43"/>
      <c r="G50" s="42" t="s">
        <v>45</v>
      </c>
      <c r="H50" s="43"/>
      <c r="I50" s="43"/>
      <c r="J50" s="43"/>
      <c r="K50" s="43"/>
      <c r="L50" s="30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30"/>
      <c r="D61" s="44" t="s">
        <v>46</v>
      </c>
      <c r="E61" s="32"/>
      <c r="F61" s="116" t="s">
        <v>47</v>
      </c>
      <c r="G61" s="44" t="s">
        <v>46</v>
      </c>
      <c r="H61" s="32"/>
      <c r="I61" s="32"/>
      <c r="J61" s="117" t="s">
        <v>47</v>
      </c>
      <c r="K61" s="32"/>
      <c r="L61" s="30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30"/>
      <c r="D65" s="42" t="s">
        <v>48</v>
      </c>
      <c r="E65" s="43"/>
      <c r="F65" s="43"/>
      <c r="G65" s="42" t="s">
        <v>49</v>
      </c>
      <c r="H65" s="43"/>
      <c r="I65" s="43"/>
      <c r="J65" s="43"/>
      <c r="K65" s="43"/>
      <c r="L65" s="30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30"/>
      <c r="D76" s="44" t="s">
        <v>46</v>
      </c>
      <c r="E76" s="32"/>
      <c r="F76" s="116" t="s">
        <v>47</v>
      </c>
      <c r="G76" s="44" t="s">
        <v>46</v>
      </c>
      <c r="H76" s="32"/>
      <c r="I76" s="32"/>
      <c r="J76" s="117" t="s">
        <v>47</v>
      </c>
      <c r="K76" s="32"/>
      <c r="L76" s="30"/>
    </row>
    <row r="77" spans="2:12" s="1" customFormat="1" ht="14.45" customHeight="1" x14ac:dyDescent="0.2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12" s="1" customFormat="1" ht="6.95" customHeight="1" x14ac:dyDescent="0.2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12" s="1" customFormat="1" ht="24.95" customHeight="1" x14ac:dyDescent="0.2">
      <c r="B82" s="30"/>
      <c r="C82" s="17" t="s">
        <v>4588</v>
      </c>
      <c r="L82" s="30"/>
    </row>
    <row r="83" spans="2:12" s="1" customFormat="1" ht="6.95" customHeight="1" x14ac:dyDescent="0.2">
      <c r="B83" s="30"/>
      <c r="L83" s="30"/>
    </row>
    <row r="84" spans="2:12" s="1" customFormat="1" ht="12" customHeight="1" x14ac:dyDescent="0.2">
      <c r="B84" s="30"/>
      <c r="C84" s="23" t="s">
        <v>14</v>
      </c>
      <c r="L84" s="30"/>
    </row>
    <row r="85" spans="2:12" s="1" customFormat="1" ht="16.5" customHeight="1" x14ac:dyDescent="0.2">
      <c r="B85" s="30"/>
      <c r="E85" s="259" t="str">
        <f>E7</f>
        <v>KFA - Košická futbalová aréna II. a III. etapa</v>
      </c>
      <c r="F85" s="261"/>
      <c r="G85" s="261"/>
      <c r="H85" s="261"/>
      <c r="L85" s="30"/>
    </row>
    <row r="86" spans="2:12" ht="12" customHeight="1" x14ac:dyDescent="0.2">
      <c r="B86" s="16"/>
      <c r="C86" s="23" t="s">
        <v>180</v>
      </c>
      <c r="L86" s="16"/>
    </row>
    <row r="87" spans="2:12" s="1" customFormat="1" ht="16.5" customHeight="1" x14ac:dyDescent="0.2">
      <c r="B87" s="30"/>
      <c r="E87" s="259" t="s">
        <v>181</v>
      </c>
      <c r="F87" s="257"/>
      <c r="G87" s="257"/>
      <c r="H87" s="257"/>
      <c r="L87" s="30"/>
    </row>
    <row r="88" spans="2:12" s="1" customFormat="1" ht="12" customHeight="1" x14ac:dyDescent="0.2">
      <c r="B88" s="30"/>
      <c r="C88" s="23" t="s">
        <v>182</v>
      </c>
      <c r="L88" s="30"/>
    </row>
    <row r="89" spans="2:12" s="1" customFormat="1" ht="16.5" customHeight="1" x14ac:dyDescent="0.2">
      <c r="B89" s="30"/>
      <c r="E89" s="226" t="str">
        <f>E11</f>
        <v>003 - SO 10.1-3.etapa</v>
      </c>
      <c r="F89" s="257"/>
      <c r="G89" s="257"/>
      <c r="H89" s="257"/>
      <c r="L89" s="30"/>
    </row>
    <row r="90" spans="2:12" s="1" customFormat="1" ht="6.95" customHeight="1" x14ac:dyDescent="0.2">
      <c r="B90" s="30"/>
      <c r="L90" s="30"/>
    </row>
    <row r="91" spans="2:12" s="1" customFormat="1" ht="12" customHeight="1" x14ac:dyDescent="0.2">
      <c r="B91" s="30"/>
      <c r="C91" s="23" t="s">
        <v>17</v>
      </c>
      <c r="F91" s="21" t="str">
        <f>F14</f>
        <v xml:space="preserve">Košice IV, Košice </v>
      </c>
      <c r="I91" s="23" t="s">
        <v>19</v>
      </c>
      <c r="J91" s="53" t="str">
        <f>IF(J14="","",J14)</f>
        <v>4.10.2022 - REV05</v>
      </c>
      <c r="L91" s="30"/>
    </row>
    <row r="92" spans="2:12" s="1" customFormat="1" ht="6.95" customHeight="1" x14ac:dyDescent="0.2">
      <c r="B92" s="30"/>
      <c r="L92" s="30"/>
    </row>
    <row r="93" spans="2:12" s="1" customFormat="1" ht="15.2" customHeight="1" x14ac:dyDescent="0.2">
      <c r="B93" s="30"/>
      <c r="C93" s="23" t="s">
        <v>20</v>
      </c>
      <c r="F93" s="21" t="str">
        <f>E17</f>
        <v xml:space="preserve"> </v>
      </c>
      <c r="I93" s="23" t="s">
        <v>25</v>
      </c>
      <c r="J93" s="26" t="str">
        <f>E23</f>
        <v>HESCON,s.r.o.</v>
      </c>
      <c r="L93" s="30"/>
    </row>
    <row r="94" spans="2:12" s="1" customFormat="1" ht="15.2" customHeight="1" x14ac:dyDescent="0.2">
      <c r="B94" s="30"/>
      <c r="C94" s="23" t="s">
        <v>23</v>
      </c>
      <c r="F94" s="21" t="str">
        <f>IF(E20="","",E20)</f>
        <v>Vyplň údaj</v>
      </c>
      <c r="I94" s="23" t="s">
        <v>27</v>
      </c>
      <c r="J94" s="26" t="str">
        <f>E26</f>
        <v>Rosoft,s.r.o.</v>
      </c>
      <c r="L94" s="30"/>
    </row>
    <row r="95" spans="2:12" s="1" customFormat="1" ht="10.35" customHeight="1" x14ac:dyDescent="0.2">
      <c r="B95" s="30"/>
      <c r="L95" s="30"/>
    </row>
    <row r="96" spans="2:12" s="1" customFormat="1" ht="29.25" customHeight="1" x14ac:dyDescent="0.2">
      <c r="B96" s="30"/>
      <c r="C96" s="118" t="s">
        <v>188</v>
      </c>
      <c r="D96" s="101"/>
      <c r="E96" s="101"/>
      <c r="F96" s="101"/>
      <c r="G96" s="101"/>
      <c r="H96" s="101"/>
      <c r="I96" s="101"/>
      <c r="J96" s="119" t="s">
        <v>189</v>
      </c>
      <c r="K96" s="101"/>
      <c r="L96" s="30"/>
    </row>
    <row r="97" spans="2:47" s="1" customFormat="1" ht="10.35" customHeight="1" x14ac:dyDescent="0.2">
      <c r="B97" s="30"/>
      <c r="L97" s="30"/>
    </row>
    <row r="98" spans="2:47" s="1" customFormat="1" ht="22.9" customHeight="1" x14ac:dyDescent="0.2">
      <c r="B98" s="30"/>
      <c r="C98" s="120" t="s">
        <v>190</v>
      </c>
      <c r="J98" s="66">
        <f>J153</f>
        <v>0</v>
      </c>
      <c r="L98" s="30"/>
      <c r="AU98" s="13" t="s">
        <v>191</v>
      </c>
    </row>
    <row r="99" spans="2:47" s="8" customFormat="1" ht="24.95" customHeight="1" x14ac:dyDescent="0.2">
      <c r="B99" s="121"/>
      <c r="D99" s="122" t="s">
        <v>192</v>
      </c>
      <c r="E99" s="123"/>
      <c r="F99" s="123"/>
      <c r="G99" s="123"/>
      <c r="H99" s="123"/>
      <c r="I99" s="123"/>
      <c r="J99" s="124">
        <f>J154</f>
        <v>0</v>
      </c>
      <c r="L99" s="121"/>
    </row>
    <row r="100" spans="2:47" s="9" customFormat="1" ht="19.899999999999999" customHeight="1" x14ac:dyDescent="0.2">
      <c r="B100" s="125"/>
      <c r="D100" s="126" t="s">
        <v>193</v>
      </c>
      <c r="E100" s="127"/>
      <c r="F100" s="127"/>
      <c r="G100" s="127"/>
      <c r="H100" s="127"/>
      <c r="I100" s="127"/>
      <c r="J100" s="128">
        <f>J155</f>
        <v>0</v>
      </c>
      <c r="L100" s="125"/>
    </row>
    <row r="101" spans="2:47" s="9" customFormat="1" ht="19.899999999999999" customHeight="1" x14ac:dyDescent="0.2">
      <c r="B101" s="125"/>
      <c r="D101" s="126" t="s">
        <v>194</v>
      </c>
      <c r="E101" s="127"/>
      <c r="F101" s="127"/>
      <c r="G101" s="127"/>
      <c r="H101" s="127"/>
      <c r="I101" s="127"/>
      <c r="J101" s="128">
        <f>J161</f>
        <v>0</v>
      </c>
      <c r="L101" s="125"/>
    </row>
    <row r="102" spans="2:47" s="9" customFormat="1" ht="19.899999999999999" customHeight="1" x14ac:dyDescent="0.2">
      <c r="B102" s="125"/>
      <c r="D102" s="126" t="s">
        <v>195</v>
      </c>
      <c r="E102" s="127"/>
      <c r="F102" s="127"/>
      <c r="G102" s="127"/>
      <c r="H102" s="127"/>
      <c r="I102" s="127"/>
      <c r="J102" s="128">
        <f>J171</f>
        <v>0</v>
      </c>
      <c r="L102" s="125"/>
    </row>
    <row r="103" spans="2:47" s="9" customFormat="1" ht="19.899999999999999" customHeight="1" x14ac:dyDescent="0.2">
      <c r="B103" s="125"/>
      <c r="D103" s="126" t="s">
        <v>196</v>
      </c>
      <c r="E103" s="127"/>
      <c r="F103" s="127"/>
      <c r="G103" s="127"/>
      <c r="H103" s="127"/>
      <c r="I103" s="127"/>
      <c r="J103" s="128">
        <f>J246</f>
        <v>0</v>
      </c>
      <c r="L103" s="125"/>
    </row>
    <row r="104" spans="2:47" s="9" customFormat="1" ht="19.899999999999999" customHeight="1" x14ac:dyDescent="0.2">
      <c r="B104" s="125"/>
      <c r="D104" s="126" t="s">
        <v>197</v>
      </c>
      <c r="E104" s="127"/>
      <c r="F104" s="127"/>
      <c r="G104" s="127"/>
      <c r="H104" s="127"/>
      <c r="I104" s="127"/>
      <c r="J104" s="128">
        <f>J338</f>
        <v>0</v>
      </c>
      <c r="L104" s="125"/>
    </row>
    <row r="105" spans="2:47" s="9" customFormat="1" ht="19.899999999999999" customHeight="1" x14ac:dyDescent="0.2">
      <c r="B105" s="125"/>
      <c r="D105" s="126" t="s">
        <v>198</v>
      </c>
      <c r="E105" s="127"/>
      <c r="F105" s="127"/>
      <c r="G105" s="127"/>
      <c r="H105" s="127"/>
      <c r="I105" s="127"/>
      <c r="J105" s="128">
        <f>J343</f>
        <v>0</v>
      </c>
      <c r="L105" s="125"/>
    </row>
    <row r="106" spans="2:47" s="9" customFormat="1" ht="19.899999999999999" customHeight="1" x14ac:dyDescent="0.2">
      <c r="B106" s="125"/>
      <c r="D106" s="126" t="s">
        <v>199</v>
      </c>
      <c r="E106" s="127"/>
      <c r="F106" s="127"/>
      <c r="G106" s="127"/>
      <c r="H106" s="127"/>
      <c r="I106" s="127"/>
      <c r="J106" s="128">
        <f>J361</f>
        <v>0</v>
      </c>
      <c r="L106" s="125"/>
    </row>
    <row r="107" spans="2:47" s="9" customFormat="1" ht="19.899999999999999" customHeight="1" x14ac:dyDescent="0.2">
      <c r="B107" s="125"/>
      <c r="D107" s="126" t="s">
        <v>200</v>
      </c>
      <c r="E107" s="127"/>
      <c r="F107" s="127"/>
      <c r="G107" s="127"/>
      <c r="H107" s="127"/>
      <c r="I107" s="127"/>
      <c r="J107" s="128">
        <f>J388</f>
        <v>0</v>
      </c>
      <c r="L107" s="125"/>
    </row>
    <row r="108" spans="2:47" s="8" customFormat="1" ht="24.95" customHeight="1" x14ac:dyDescent="0.2">
      <c r="B108" s="121"/>
      <c r="D108" s="122" t="s">
        <v>201</v>
      </c>
      <c r="E108" s="123"/>
      <c r="F108" s="123"/>
      <c r="G108" s="123"/>
      <c r="H108" s="123"/>
      <c r="I108" s="123"/>
      <c r="J108" s="124">
        <f>J390</f>
        <v>0</v>
      </c>
      <c r="L108" s="121"/>
    </row>
    <row r="109" spans="2:47" s="9" customFormat="1" ht="19.899999999999999" customHeight="1" x14ac:dyDescent="0.2">
      <c r="B109" s="125"/>
      <c r="D109" s="126" t="s">
        <v>202</v>
      </c>
      <c r="E109" s="127"/>
      <c r="F109" s="127"/>
      <c r="G109" s="127"/>
      <c r="H109" s="127"/>
      <c r="I109" s="127"/>
      <c r="J109" s="128">
        <f>J391</f>
        <v>0</v>
      </c>
      <c r="L109" s="125"/>
    </row>
    <row r="110" spans="2:47" s="9" customFormat="1" ht="19.899999999999999" customHeight="1" x14ac:dyDescent="0.2">
      <c r="B110" s="125"/>
      <c r="D110" s="126" t="s">
        <v>203</v>
      </c>
      <c r="E110" s="127"/>
      <c r="F110" s="127"/>
      <c r="G110" s="127"/>
      <c r="H110" s="127"/>
      <c r="I110" s="127"/>
      <c r="J110" s="128">
        <f>J403</f>
        <v>0</v>
      </c>
      <c r="L110" s="125"/>
    </row>
    <row r="111" spans="2:47" s="9" customFormat="1" ht="19.899999999999999" customHeight="1" x14ac:dyDescent="0.2">
      <c r="B111" s="125"/>
      <c r="D111" s="126" t="s">
        <v>204</v>
      </c>
      <c r="E111" s="127"/>
      <c r="F111" s="127"/>
      <c r="G111" s="127"/>
      <c r="H111" s="127"/>
      <c r="I111" s="127"/>
      <c r="J111" s="128">
        <f>J418</f>
        <v>0</v>
      </c>
      <c r="L111" s="125"/>
    </row>
    <row r="112" spans="2:47" s="9" customFormat="1" ht="19.899999999999999" customHeight="1" x14ac:dyDescent="0.2">
      <c r="B112" s="125"/>
      <c r="D112" s="126" t="s">
        <v>1902</v>
      </c>
      <c r="E112" s="127"/>
      <c r="F112" s="127"/>
      <c r="G112" s="127"/>
      <c r="H112" s="127"/>
      <c r="I112" s="127"/>
      <c r="J112" s="128">
        <f>J433</f>
        <v>0</v>
      </c>
      <c r="L112" s="125"/>
    </row>
    <row r="113" spans="2:65" s="9" customFormat="1" ht="19.899999999999999" customHeight="1" x14ac:dyDescent="0.2">
      <c r="B113" s="125"/>
      <c r="D113" s="126" t="s">
        <v>207</v>
      </c>
      <c r="E113" s="127"/>
      <c r="F113" s="127"/>
      <c r="G113" s="127"/>
      <c r="H113" s="127"/>
      <c r="I113" s="127"/>
      <c r="J113" s="128">
        <f>J437</f>
        <v>0</v>
      </c>
      <c r="L113" s="125"/>
    </row>
    <row r="114" spans="2:65" s="9" customFormat="1" ht="19.899999999999999" customHeight="1" x14ac:dyDescent="0.2">
      <c r="B114" s="125"/>
      <c r="D114" s="126" t="s">
        <v>208</v>
      </c>
      <c r="E114" s="127"/>
      <c r="F114" s="127"/>
      <c r="G114" s="127"/>
      <c r="H114" s="127"/>
      <c r="I114" s="127"/>
      <c r="J114" s="128">
        <f>J443</f>
        <v>0</v>
      </c>
      <c r="L114" s="125"/>
    </row>
    <row r="115" spans="2:65" s="9" customFormat="1" ht="19.899999999999999" customHeight="1" x14ac:dyDescent="0.2">
      <c r="B115" s="125"/>
      <c r="D115" s="126" t="s">
        <v>209</v>
      </c>
      <c r="E115" s="127"/>
      <c r="F115" s="127"/>
      <c r="G115" s="127"/>
      <c r="H115" s="127"/>
      <c r="I115" s="127"/>
      <c r="J115" s="128">
        <f>J457</f>
        <v>0</v>
      </c>
      <c r="L115" s="125"/>
    </row>
    <row r="116" spans="2:65" s="9" customFormat="1" ht="19.899999999999999" customHeight="1" x14ac:dyDescent="0.2">
      <c r="B116" s="125"/>
      <c r="D116" s="126" t="s">
        <v>210</v>
      </c>
      <c r="E116" s="127"/>
      <c r="F116" s="127"/>
      <c r="G116" s="127"/>
      <c r="H116" s="127"/>
      <c r="I116" s="127"/>
      <c r="J116" s="128">
        <f>J474</f>
        <v>0</v>
      </c>
      <c r="L116" s="125"/>
    </row>
    <row r="117" spans="2:65" s="9" customFormat="1" ht="19.899999999999999" customHeight="1" x14ac:dyDescent="0.2">
      <c r="B117" s="125"/>
      <c r="D117" s="126" t="s">
        <v>211</v>
      </c>
      <c r="E117" s="127"/>
      <c r="F117" s="127"/>
      <c r="G117" s="127"/>
      <c r="H117" s="127"/>
      <c r="I117" s="127"/>
      <c r="J117" s="128">
        <f>J485</f>
        <v>0</v>
      </c>
      <c r="L117" s="125"/>
    </row>
    <row r="118" spans="2:65" s="9" customFormat="1" ht="19.899999999999999" customHeight="1" x14ac:dyDescent="0.2">
      <c r="B118" s="125"/>
      <c r="D118" s="126" t="s">
        <v>212</v>
      </c>
      <c r="E118" s="127"/>
      <c r="F118" s="127"/>
      <c r="G118" s="127"/>
      <c r="H118" s="127"/>
      <c r="I118" s="127"/>
      <c r="J118" s="128">
        <f>J528</f>
        <v>0</v>
      </c>
      <c r="L118" s="125"/>
    </row>
    <row r="119" spans="2:65" s="9" customFormat="1" ht="19.899999999999999" customHeight="1" x14ac:dyDescent="0.2">
      <c r="B119" s="125"/>
      <c r="D119" s="126" t="s">
        <v>214</v>
      </c>
      <c r="E119" s="127"/>
      <c r="F119" s="127"/>
      <c r="G119" s="127"/>
      <c r="H119" s="127"/>
      <c r="I119" s="127"/>
      <c r="J119" s="128">
        <f>J533</f>
        <v>0</v>
      </c>
      <c r="L119" s="125"/>
    </row>
    <row r="120" spans="2:65" s="9" customFormat="1" ht="19.899999999999999" customHeight="1" x14ac:dyDescent="0.2">
      <c r="B120" s="125"/>
      <c r="D120" s="126" t="s">
        <v>215</v>
      </c>
      <c r="E120" s="127"/>
      <c r="F120" s="127"/>
      <c r="G120" s="127"/>
      <c r="H120" s="127"/>
      <c r="I120" s="127"/>
      <c r="J120" s="128">
        <f>J537</f>
        <v>0</v>
      </c>
      <c r="L120" s="125"/>
    </row>
    <row r="121" spans="2:65" s="8" customFormat="1" ht="24.95" customHeight="1" x14ac:dyDescent="0.2">
      <c r="B121" s="121"/>
      <c r="D121" s="122" t="s">
        <v>216</v>
      </c>
      <c r="E121" s="123"/>
      <c r="F121" s="123"/>
      <c r="G121" s="123"/>
      <c r="H121" s="123"/>
      <c r="I121" s="123"/>
      <c r="J121" s="124">
        <f>J540</f>
        <v>0</v>
      </c>
      <c r="L121" s="121"/>
    </row>
    <row r="122" spans="2:65" s="1" customFormat="1" ht="21.75" customHeight="1" x14ac:dyDescent="0.2">
      <c r="B122" s="30"/>
      <c r="L122" s="30"/>
    </row>
    <row r="123" spans="2:65" s="1" customFormat="1" ht="6.95" customHeight="1" x14ac:dyDescent="0.2">
      <c r="B123" s="30"/>
      <c r="L123" s="30"/>
    </row>
    <row r="124" spans="2:65" s="1" customFormat="1" ht="29.25" customHeight="1" x14ac:dyDescent="0.2">
      <c r="B124" s="30"/>
      <c r="C124" s="120" t="s">
        <v>217</v>
      </c>
      <c r="J124" s="129">
        <f>ROUND(J125 + J126 + J127 + J128 + J129 + J130,2)</f>
        <v>0</v>
      </c>
      <c r="L124" s="30"/>
      <c r="N124" s="130" t="s">
        <v>35</v>
      </c>
    </row>
    <row r="125" spans="2:65" s="1" customFormat="1" ht="18" customHeight="1" x14ac:dyDescent="0.2">
      <c r="B125" s="131"/>
      <c r="C125" s="132"/>
      <c r="D125" s="207" t="s">
        <v>218</v>
      </c>
      <c r="E125" s="260"/>
      <c r="F125" s="260"/>
      <c r="G125" s="132"/>
      <c r="H125" s="132"/>
      <c r="I125" s="132"/>
      <c r="J125" s="94">
        <v>0</v>
      </c>
      <c r="K125" s="132"/>
      <c r="L125" s="131"/>
      <c r="M125" s="132"/>
      <c r="N125" s="134" t="s">
        <v>37</v>
      </c>
      <c r="O125" s="132"/>
      <c r="P125" s="132"/>
      <c r="Q125" s="132"/>
      <c r="R125" s="132"/>
      <c r="S125" s="132"/>
      <c r="T125" s="132"/>
      <c r="U125" s="132"/>
      <c r="V125" s="132"/>
      <c r="W125" s="132"/>
      <c r="X125" s="132"/>
      <c r="Y125" s="132"/>
      <c r="Z125" s="132"/>
      <c r="AA125" s="132"/>
      <c r="AB125" s="132"/>
      <c r="AC125" s="132"/>
      <c r="AD125" s="132"/>
      <c r="AE125" s="132"/>
      <c r="AF125" s="132"/>
      <c r="AG125" s="132"/>
      <c r="AH125" s="132"/>
      <c r="AI125" s="132"/>
      <c r="AJ125" s="132"/>
      <c r="AK125" s="132"/>
      <c r="AL125" s="132"/>
      <c r="AM125" s="132"/>
      <c r="AN125" s="132"/>
      <c r="AO125" s="132"/>
      <c r="AP125" s="132"/>
      <c r="AQ125" s="132"/>
      <c r="AR125" s="132"/>
      <c r="AS125" s="132"/>
      <c r="AT125" s="132"/>
      <c r="AU125" s="132"/>
      <c r="AV125" s="132"/>
      <c r="AW125" s="132"/>
      <c r="AX125" s="132"/>
      <c r="AY125" s="135" t="s">
        <v>219</v>
      </c>
      <c r="AZ125" s="132"/>
      <c r="BA125" s="132"/>
      <c r="BB125" s="132"/>
      <c r="BC125" s="132"/>
      <c r="BD125" s="132"/>
      <c r="BE125" s="136">
        <f t="shared" ref="BE125:BE130" si="0">IF(N125="základná",J125,0)</f>
        <v>0</v>
      </c>
      <c r="BF125" s="136">
        <f t="shared" ref="BF125:BF130" si="1">IF(N125="znížená",J125,0)</f>
        <v>0</v>
      </c>
      <c r="BG125" s="136">
        <f t="shared" ref="BG125:BG130" si="2">IF(N125="zákl. prenesená",J125,0)</f>
        <v>0</v>
      </c>
      <c r="BH125" s="136">
        <f t="shared" ref="BH125:BH130" si="3">IF(N125="zníž. prenesená",J125,0)</f>
        <v>0</v>
      </c>
      <c r="BI125" s="136">
        <f t="shared" ref="BI125:BI130" si="4">IF(N125="nulová",J125,0)</f>
        <v>0</v>
      </c>
      <c r="BJ125" s="135" t="s">
        <v>83</v>
      </c>
      <c r="BK125" s="132"/>
      <c r="BL125" s="132"/>
      <c r="BM125" s="132"/>
    </row>
    <row r="126" spans="2:65" s="1" customFormat="1" ht="18" customHeight="1" x14ac:dyDescent="0.2">
      <c r="B126" s="131"/>
      <c r="C126" s="132"/>
      <c r="D126" s="207" t="s">
        <v>220</v>
      </c>
      <c r="E126" s="260"/>
      <c r="F126" s="260"/>
      <c r="G126" s="132"/>
      <c r="H126" s="132"/>
      <c r="I126" s="132"/>
      <c r="J126" s="94">
        <v>0</v>
      </c>
      <c r="K126" s="132"/>
      <c r="L126" s="131"/>
      <c r="M126" s="132"/>
      <c r="N126" s="134" t="s">
        <v>37</v>
      </c>
      <c r="O126" s="132"/>
      <c r="P126" s="132"/>
      <c r="Q126" s="132"/>
      <c r="R126" s="132"/>
      <c r="S126" s="132"/>
      <c r="T126" s="132"/>
      <c r="U126" s="132"/>
      <c r="V126" s="132"/>
      <c r="W126" s="132"/>
      <c r="X126" s="132"/>
      <c r="Y126" s="132"/>
      <c r="Z126" s="132"/>
      <c r="AA126" s="132"/>
      <c r="AB126" s="132"/>
      <c r="AC126" s="132"/>
      <c r="AD126" s="132"/>
      <c r="AE126" s="132"/>
      <c r="AF126" s="132"/>
      <c r="AG126" s="132"/>
      <c r="AH126" s="132"/>
      <c r="AI126" s="132"/>
      <c r="AJ126" s="132"/>
      <c r="AK126" s="132"/>
      <c r="AL126" s="132"/>
      <c r="AM126" s="132"/>
      <c r="AN126" s="132"/>
      <c r="AO126" s="132"/>
      <c r="AP126" s="132"/>
      <c r="AQ126" s="132"/>
      <c r="AR126" s="132"/>
      <c r="AS126" s="132"/>
      <c r="AT126" s="132"/>
      <c r="AU126" s="132"/>
      <c r="AV126" s="132"/>
      <c r="AW126" s="132"/>
      <c r="AX126" s="132"/>
      <c r="AY126" s="135" t="s">
        <v>219</v>
      </c>
      <c r="AZ126" s="132"/>
      <c r="BA126" s="132"/>
      <c r="BB126" s="132"/>
      <c r="BC126" s="132"/>
      <c r="BD126" s="132"/>
      <c r="BE126" s="136">
        <f t="shared" si="0"/>
        <v>0</v>
      </c>
      <c r="BF126" s="136">
        <f t="shared" si="1"/>
        <v>0</v>
      </c>
      <c r="BG126" s="136">
        <f t="shared" si="2"/>
        <v>0</v>
      </c>
      <c r="BH126" s="136">
        <f t="shared" si="3"/>
        <v>0</v>
      </c>
      <c r="BI126" s="136">
        <f t="shared" si="4"/>
        <v>0</v>
      </c>
      <c r="BJ126" s="135" t="s">
        <v>83</v>
      </c>
      <c r="BK126" s="132"/>
      <c r="BL126" s="132"/>
      <c r="BM126" s="132"/>
    </row>
    <row r="127" spans="2:65" s="1" customFormat="1" ht="18" customHeight="1" x14ac:dyDescent="0.2">
      <c r="B127" s="131"/>
      <c r="C127" s="132"/>
      <c r="D127" s="207" t="s">
        <v>221</v>
      </c>
      <c r="E127" s="260"/>
      <c r="F127" s="260"/>
      <c r="G127" s="132"/>
      <c r="H127" s="132"/>
      <c r="I127" s="132"/>
      <c r="J127" s="94">
        <v>0</v>
      </c>
      <c r="K127" s="132"/>
      <c r="L127" s="131"/>
      <c r="M127" s="132"/>
      <c r="N127" s="134" t="s">
        <v>37</v>
      </c>
      <c r="O127" s="132"/>
      <c r="P127" s="132"/>
      <c r="Q127" s="132"/>
      <c r="R127" s="132"/>
      <c r="S127" s="132"/>
      <c r="T127" s="132"/>
      <c r="U127" s="132"/>
      <c r="V127" s="132"/>
      <c r="W127" s="132"/>
      <c r="X127" s="132"/>
      <c r="Y127" s="132"/>
      <c r="Z127" s="132"/>
      <c r="AA127" s="132"/>
      <c r="AB127" s="132"/>
      <c r="AC127" s="132"/>
      <c r="AD127" s="132"/>
      <c r="AE127" s="132"/>
      <c r="AF127" s="132"/>
      <c r="AG127" s="132"/>
      <c r="AH127" s="132"/>
      <c r="AI127" s="132"/>
      <c r="AJ127" s="132"/>
      <c r="AK127" s="132"/>
      <c r="AL127" s="132"/>
      <c r="AM127" s="132"/>
      <c r="AN127" s="132"/>
      <c r="AO127" s="132"/>
      <c r="AP127" s="132"/>
      <c r="AQ127" s="132"/>
      <c r="AR127" s="132"/>
      <c r="AS127" s="132"/>
      <c r="AT127" s="132"/>
      <c r="AU127" s="132"/>
      <c r="AV127" s="132"/>
      <c r="AW127" s="132"/>
      <c r="AX127" s="132"/>
      <c r="AY127" s="135" t="s">
        <v>219</v>
      </c>
      <c r="AZ127" s="132"/>
      <c r="BA127" s="132"/>
      <c r="BB127" s="132"/>
      <c r="BC127" s="132"/>
      <c r="BD127" s="132"/>
      <c r="BE127" s="136">
        <f t="shared" si="0"/>
        <v>0</v>
      </c>
      <c r="BF127" s="136">
        <f t="shared" si="1"/>
        <v>0</v>
      </c>
      <c r="BG127" s="136">
        <f t="shared" si="2"/>
        <v>0</v>
      </c>
      <c r="BH127" s="136">
        <f t="shared" si="3"/>
        <v>0</v>
      </c>
      <c r="BI127" s="136">
        <f t="shared" si="4"/>
        <v>0</v>
      </c>
      <c r="BJ127" s="135" t="s">
        <v>83</v>
      </c>
      <c r="BK127" s="132"/>
      <c r="BL127" s="132"/>
      <c r="BM127" s="132"/>
    </row>
    <row r="128" spans="2:65" s="1" customFormat="1" ht="18" customHeight="1" x14ac:dyDescent="0.2">
      <c r="B128" s="131"/>
      <c r="C128" s="132"/>
      <c r="D128" s="207" t="s">
        <v>222</v>
      </c>
      <c r="E128" s="260"/>
      <c r="F128" s="260"/>
      <c r="G128" s="132"/>
      <c r="H128" s="132"/>
      <c r="I128" s="132"/>
      <c r="J128" s="94">
        <v>0</v>
      </c>
      <c r="K128" s="132"/>
      <c r="L128" s="131"/>
      <c r="M128" s="132"/>
      <c r="N128" s="134" t="s">
        <v>37</v>
      </c>
      <c r="O128" s="132"/>
      <c r="P128" s="132"/>
      <c r="Q128" s="132"/>
      <c r="R128" s="132"/>
      <c r="S128" s="132"/>
      <c r="T128" s="132"/>
      <c r="U128" s="132"/>
      <c r="V128" s="132"/>
      <c r="W128" s="132"/>
      <c r="X128" s="132"/>
      <c r="Y128" s="132"/>
      <c r="Z128" s="132"/>
      <c r="AA128" s="132"/>
      <c r="AB128" s="132"/>
      <c r="AC128" s="132"/>
      <c r="AD128" s="132"/>
      <c r="AE128" s="132"/>
      <c r="AF128" s="132"/>
      <c r="AG128" s="132"/>
      <c r="AH128" s="132"/>
      <c r="AI128" s="132"/>
      <c r="AJ128" s="132"/>
      <c r="AK128" s="132"/>
      <c r="AL128" s="132"/>
      <c r="AM128" s="132"/>
      <c r="AN128" s="132"/>
      <c r="AO128" s="132"/>
      <c r="AP128" s="132"/>
      <c r="AQ128" s="132"/>
      <c r="AR128" s="132"/>
      <c r="AS128" s="132"/>
      <c r="AT128" s="132"/>
      <c r="AU128" s="132"/>
      <c r="AV128" s="132"/>
      <c r="AW128" s="132"/>
      <c r="AX128" s="132"/>
      <c r="AY128" s="135" t="s">
        <v>219</v>
      </c>
      <c r="AZ128" s="132"/>
      <c r="BA128" s="132"/>
      <c r="BB128" s="132"/>
      <c r="BC128" s="132"/>
      <c r="BD128" s="132"/>
      <c r="BE128" s="136">
        <f t="shared" si="0"/>
        <v>0</v>
      </c>
      <c r="BF128" s="136">
        <f t="shared" si="1"/>
        <v>0</v>
      </c>
      <c r="BG128" s="136">
        <f t="shared" si="2"/>
        <v>0</v>
      </c>
      <c r="BH128" s="136">
        <f t="shared" si="3"/>
        <v>0</v>
      </c>
      <c r="BI128" s="136">
        <f t="shared" si="4"/>
        <v>0</v>
      </c>
      <c r="BJ128" s="135" t="s">
        <v>83</v>
      </c>
      <c r="BK128" s="132"/>
      <c r="BL128" s="132"/>
      <c r="BM128" s="132"/>
    </row>
    <row r="129" spans="2:65" s="1" customFormat="1" ht="18" customHeight="1" x14ac:dyDescent="0.2">
      <c r="B129" s="131"/>
      <c r="C129" s="132"/>
      <c r="D129" s="207" t="s">
        <v>223</v>
      </c>
      <c r="E129" s="260"/>
      <c r="F129" s="260"/>
      <c r="G129" s="132"/>
      <c r="H129" s="132"/>
      <c r="I129" s="132"/>
      <c r="J129" s="94">
        <v>0</v>
      </c>
      <c r="K129" s="132"/>
      <c r="L129" s="131"/>
      <c r="M129" s="132"/>
      <c r="N129" s="134" t="s">
        <v>37</v>
      </c>
      <c r="O129" s="132"/>
      <c r="P129" s="132"/>
      <c r="Q129" s="132"/>
      <c r="R129" s="132"/>
      <c r="S129" s="132"/>
      <c r="T129" s="132"/>
      <c r="U129" s="132"/>
      <c r="V129" s="132"/>
      <c r="W129" s="132"/>
      <c r="X129" s="132"/>
      <c r="Y129" s="132"/>
      <c r="Z129" s="132"/>
      <c r="AA129" s="132"/>
      <c r="AB129" s="132"/>
      <c r="AC129" s="132"/>
      <c r="AD129" s="132"/>
      <c r="AE129" s="132"/>
      <c r="AF129" s="132"/>
      <c r="AG129" s="132"/>
      <c r="AH129" s="132"/>
      <c r="AI129" s="132"/>
      <c r="AJ129" s="132"/>
      <c r="AK129" s="132"/>
      <c r="AL129" s="132"/>
      <c r="AM129" s="132"/>
      <c r="AN129" s="132"/>
      <c r="AO129" s="132"/>
      <c r="AP129" s="132"/>
      <c r="AQ129" s="132"/>
      <c r="AR129" s="132"/>
      <c r="AS129" s="132"/>
      <c r="AT129" s="132"/>
      <c r="AU129" s="132"/>
      <c r="AV129" s="132"/>
      <c r="AW129" s="132"/>
      <c r="AX129" s="132"/>
      <c r="AY129" s="135" t="s">
        <v>219</v>
      </c>
      <c r="AZ129" s="132"/>
      <c r="BA129" s="132"/>
      <c r="BB129" s="132"/>
      <c r="BC129" s="132"/>
      <c r="BD129" s="132"/>
      <c r="BE129" s="136">
        <f t="shared" si="0"/>
        <v>0</v>
      </c>
      <c r="BF129" s="136">
        <f t="shared" si="1"/>
        <v>0</v>
      </c>
      <c r="BG129" s="136">
        <f t="shared" si="2"/>
        <v>0</v>
      </c>
      <c r="BH129" s="136">
        <f t="shared" si="3"/>
        <v>0</v>
      </c>
      <c r="BI129" s="136">
        <f t="shared" si="4"/>
        <v>0</v>
      </c>
      <c r="BJ129" s="135" t="s">
        <v>83</v>
      </c>
      <c r="BK129" s="132"/>
      <c r="BL129" s="132"/>
      <c r="BM129" s="132"/>
    </row>
    <row r="130" spans="2:65" s="1" customFormat="1" ht="18" customHeight="1" x14ac:dyDescent="0.2">
      <c r="B130" s="131"/>
      <c r="C130" s="132"/>
      <c r="D130" s="133" t="s">
        <v>224</v>
      </c>
      <c r="E130" s="132"/>
      <c r="F130" s="132"/>
      <c r="G130" s="132"/>
      <c r="H130" s="132"/>
      <c r="I130" s="132"/>
      <c r="J130" s="94">
        <f>ROUND(J32*T130,2)</f>
        <v>0</v>
      </c>
      <c r="K130" s="132"/>
      <c r="L130" s="131"/>
      <c r="M130" s="132"/>
      <c r="N130" s="134" t="s">
        <v>37</v>
      </c>
      <c r="O130" s="132"/>
      <c r="P130" s="132"/>
      <c r="Q130" s="132"/>
      <c r="R130" s="132"/>
      <c r="S130" s="132"/>
      <c r="T130" s="132"/>
      <c r="U130" s="132"/>
      <c r="V130" s="132"/>
      <c r="W130" s="132"/>
      <c r="X130" s="132"/>
      <c r="Y130" s="132"/>
      <c r="Z130" s="132"/>
      <c r="AA130" s="132"/>
      <c r="AB130" s="132"/>
      <c r="AC130" s="132"/>
      <c r="AD130" s="132"/>
      <c r="AE130" s="132"/>
      <c r="AF130" s="132"/>
      <c r="AG130" s="132"/>
      <c r="AH130" s="132"/>
      <c r="AI130" s="132"/>
      <c r="AJ130" s="132"/>
      <c r="AK130" s="132"/>
      <c r="AL130" s="132"/>
      <c r="AM130" s="132"/>
      <c r="AN130" s="132"/>
      <c r="AO130" s="132"/>
      <c r="AP130" s="132"/>
      <c r="AQ130" s="132"/>
      <c r="AR130" s="132"/>
      <c r="AS130" s="132"/>
      <c r="AT130" s="132"/>
      <c r="AU130" s="132"/>
      <c r="AV130" s="132"/>
      <c r="AW130" s="132"/>
      <c r="AX130" s="132"/>
      <c r="AY130" s="135" t="s">
        <v>225</v>
      </c>
      <c r="AZ130" s="132"/>
      <c r="BA130" s="132"/>
      <c r="BB130" s="132"/>
      <c r="BC130" s="132"/>
      <c r="BD130" s="132"/>
      <c r="BE130" s="136">
        <f t="shared" si="0"/>
        <v>0</v>
      </c>
      <c r="BF130" s="136">
        <f t="shared" si="1"/>
        <v>0</v>
      </c>
      <c r="BG130" s="136">
        <f t="shared" si="2"/>
        <v>0</v>
      </c>
      <c r="BH130" s="136">
        <f t="shared" si="3"/>
        <v>0</v>
      </c>
      <c r="BI130" s="136">
        <f t="shared" si="4"/>
        <v>0</v>
      </c>
      <c r="BJ130" s="135" t="s">
        <v>83</v>
      </c>
      <c r="BK130" s="132"/>
      <c r="BL130" s="132"/>
      <c r="BM130" s="132"/>
    </row>
    <row r="131" spans="2:65" s="1" customFormat="1" x14ac:dyDescent="0.2">
      <c r="B131" s="30"/>
      <c r="L131" s="30"/>
    </row>
    <row r="132" spans="2:65" s="1" customFormat="1" ht="29.25" customHeight="1" x14ac:dyDescent="0.2">
      <c r="B132" s="30"/>
      <c r="C132" s="100" t="s">
        <v>179</v>
      </c>
      <c r="D132" s="101"/>
      <c r="E132" s="101"/>
      <c r="F132" s="101"/>
      <c r="G132" s="101"/>
      <c r="H132" s="101"/>
      <c r="I132" s="101"/>
      <c r="J132" s="102">
        <f>ROUND(J98+J124,2)</f>
        <v>0</v>
      </c>
      <c r="K132" s="101"/>
      <c r="L132" s="30"/>
    </row>
    <row r="133" spans="2:65" s="1" customFormat="1" ht="6.95" customHeight="1" x14ac:dyDescent="0.2">
      <c r="B133" s="45"/>
      <c r="C133" s="46"/>
      <c r="D133" s="46"/>
      <c r="E133" s="46"/>
      <c r="F133" s="46"/>
      <c r="G133" s="46"/>
      <c r="H133" s="46"/>
      <c r="I133" s="46"/>
      <c r="J133" s="46"/>
      <c r="K133" s="46"/>
      <c r="L133" s="30"/>
    </row>
    <row r="137" spans="2:65" s="1" customFormat="1" ht="6.95" customHeight="1" x14ac:dyDescent="0.2">
      <c r="B137" s="47"/>
      <c r="C137" s="48"/>
      <c r="D137" s="48"/>
      <c r="E137" s="48"/>
      <c r="F137" s="48"/>
      <c r="G137" s="48"/>
      <c r="H137" s="48"/>
      <c r="I137" s="48"/>
      <c r="J137" s="48"/>
      <c r="K137" s="48"/>
      <c r="L137" s="30"/>
    </row>
    <row r="138" spans="2:65" s="1" customFormat="1" ht="24.95" customHeight="1" x14ac:dyDescent="0.2">
      <c r="B138" s="30"/>
      <c r="C138" s="17" t="s">
        <v>4589</v>
      </c>
      <c r="L138" s="30"/>
    </row>
    <row r="139" spans="2:65" s="1" customFormat="1" ht="6.95" customHeight="1" x14ac:dyDescent="0.2">
      <c r="B139" s="30"/>
      <c r="L139" s="30"/>
    </row>
    <row r="140" spans="2:65" s="1" customFormat="1" ht="12" customHeight="1" x14ac:dyDescent="0.2">
      <c r="B140" s="30"/>
      <c r="C140" s="23" t="s">
        <v>14</v>
      </c>
      <c r="L140" s="30"/>
    </row>
    <row r="141" spans="2:65" s="1" customFormat="1" ht="16.5" customHeight="1" x14ac:dyDescent="0.2">
      <c r="B141" s="30"/>
      <c r="E141" s="259" t="str">
        <f>E7</f>
        <v>KFA - Košická futbalová aréna II. a III. etapa</v>
      </c>
      <c r="F141" s="261"/>
      <c r="G141" s="261"/>
      <c r="H141" s="261"/>
      <c r="L141" s="30"/>
    </row>
    <row r="142" spans="2:65" ht="12" customHeight="1" x14ac:dyDescent="0.2">
      <c r="B142" s="16"/>
      <c r="C142" s="23" t="s">
        <v>180</v>
      </c>
      <c r="L142" s="16"/>
    </row>
    <row r="143" spans="2:65" s="1" customFormat="1" ht="16.5" customHeight="1" x14ac:dyDescent="0.2">
      <c r="B143" s="30"/>
      <c r="E143" s="259" t="s">
        <v>181</v>
      </c>
      <c r="F143" s="257"/>
      <c r="G143" s="257"/>
      <c r="H143" s="257"/>
      <c r="L143" s="30"/>
    </row>
    <row r="144" spans="2:65" s="1" customFormat="1" ht="12" customHeight="1" x14ac:dyDescent="0.2">
      <c r="B144" s="30"/>
      <c r="C144" s="23" t="s">
        <v>182</v>
      </c>
      <c r="L144" s="30"/>
    </row>
    <row r="145" spans="2:65" s="1" customFormat="1" ht="16.5" customHeight="1" x14ac:dyDescent="0.2">
      <c r="B145" s="30"/>
      <c r="E145" s="226" t="str">
        <f>E11</f>
        <v>003 - SO 10.1-3.etapa</v>
      </c>
      <c r="F145" s="257"/>
      <c r="G145" s="257"/>
      <c r="H145" s="257"/>
      <c r="L145" s="30"/>
    </row>
    <row r="146" spans="2:65" s="1" customFormat="1" ht="6.95" customHeight="1" x14ac:dyDescent="0.2">
      <c r="B146" s="30"/>
      <c r="L146" s="30"/>
    </row>
    <row r="147" spans="2:65" s="1" customFormat="1" ht="12" customHeight="1" x14ac:dyDescent="0.2">
      <c r="B147" s="30"/>
      <c r="C147" s="23" t="s">
        <v>17</v>
      </c>
      <c r="F147" s="21" t="str">
        <f>F14</f>
        <v xml:space="preserve">Košice IV, Košice </v>
      </c>
      <c r="I147" s="23" t="s">
        <v>19</v>
      </c>
      <c r="J147" s="53" t="str">
        <f>IF(J14="","",J14)</f>
        <v>4.10.2022 - REV05</v>
      </c>
      <c r="L147" s="30"/>
    </row>
    <row r="148" spans="2:65" s="1" customFormat="1" ht="6.95" customHeight="1" x14ac:dyDescent="0.2">
      <c r="B148" s="30"/>
      <c r="L148" s="30"/>
    </row>
    <row r="149" spans="2:65" s="1" customFormat="1" ht="15.2" customHeight="1" x14ac:dyDescent="0.2">
      <c r="B149" s="30"/>
      <c r="C149" s="23" t="s">
        <v>20</v>
      </c>
      <c r="F149" s="21" t="str">
        <f>E17</f>
        <v xml:space="preserve"> </v>
      </c>
      <c r="I149" s="23" t="s">
        <v>25</v>
      </c>
      <c r="J149" s="26" t="str">
        <f>E23</f>
        <v>HESCON,s.r.o.</v>
      </c>
      <c r="L149" s="30"/>
    </row>
    <row r="150" spans="2:65" s="1" customFormat="1" ht="15.2" customHeight="1" x14ac:dyDescent="0.2">
      <c r="B150" s="30"/>
      <c r="C150" s="23" t="s">
        <v>23</v>
      </c>
      <c r="F150" s="21" t="str">
        <f>IF(E20="","",E20)</f>
        <v>Vyplň údaj</v>
      </c>
      <c r="I150" s="23" t="s">
        <v>27</v>
      </c>
      <c r="J150" s="26" t="str">
        <f>E26</f>
        <v>Rosoft,s.r.o.</v>
      </c>
      <c r="L150" s="30"/>
    </row>
    <row r="151" spans="2:65" s="1" customFormat="1" ht="10.35" customHeight="1" x14ac:dyDescent="0.2">
      <c r="B151" s="30"/>
      <c r="L151" s="30"/>
    </row>
    <row r="152" spans="2:65" s="10" customFormat="1" ht="29.25" customHeight="1" x14ac:dyDescent="0.2">
      <c r="B152" s="137"/>
      <c r="C152" s="138" t="s">
        <v>226</v>
      </c>
      <c r="D152" s="139" t="s">
        <v>56</v>
      </c>
      <c r="E152" s="139" t="s">
        <v>52</v>
      </c>
      <c r="F152" s="139" t="s">
        <v>53</v>
      </c>
      <c r="G152" s="139" t="s">
        <v>227</v>
      </c>
      <c r="H152" s="139" t="s">
        <v>228</v>
      </c>
      <c r="I152" s="139" t="s">
        <v>229</v>
      </c>
      <c r="J152" s="140" t="s">
        <v>189</v>
      </c>
      <c r="K152" s="141" t="s">
        <v>230</v>
      </c>
      <c r="L152" s="137"/>
      <c r="M152" s="59" t="s">
        <v>1</v>
      </c>
      <c r="N152" s="60" t="s">
        <v>35</v>
      </c>
      <c r="O152" s="60" t="s">
        <v>231</v>
      </c>
      <c r="P152" s="60" t="s">
        <v>232</v>
      </c>
      <c r="Q152" s="60" t="s">
        <v>233</v>
      </c>
      <c r="R152" s="60" t="s">
        <v>234</v>
      </c>
      <c r="S152" s="60" t="s">
        <v>235</v>
      </c>
      <c r="T152" s="61" t="s">
        <v>236</v>
      </c>
    </row>
    <row r="153" spans="2:65" s="1" customFormat="1" ht="22.9" customHeight="1" x14ac:dyDescent="0.25">
      <c r="B153" s="30"/>
      <c r="C153" s="64" t="s">
        <v>187</v>
      </c>
      <c r="J153" s="142">
        <f>BK153</f>
        <v>0</v>
      </c>
      <c r="L153" s="30"/>
      <c r="M153" s="62"/>
      <c r="N153" s="54"/>
      <c r="O153" s="54"/>
      <c r="P153" s="143">
        <f>P154+P390+P540</f>
        <v>0</v>
      </c>
      <c r="Q153" s="54"/>
      <c r="R153" s="143">
        <f>R154+R390+R540</f>
        <v>2644.0875643500003</v>
      </c>
      <c r="S153" s="54"/>
      <c r="T153" s="144">
        <f>T154+T390+T540</f>
        <v>10.643275200000001</v>
      </c>
      <c r="AT153" s="13" t="s">
        <v>70</v>
      </c>
      <c r="AU153" s="13" t="s">
        <v>191</v>
      </c>
      <c r="BK153" s="145">
        <f>BK154+BK390+BK540</f>
        <v>0</v>
      </c>
    </row>
    <row r="154" spans="2:65" s="11" customFormat="1" ht="25.9" customHeight="1" x14ac:dyDescent="0.2">
      <c r="B154" s="146"/>
      <c r="D154" s="147" t="s">
        <v>70</v>
      </c>
      <c r="E154" s="148" t="s">
        <v>237</v>
      </c>
      <c r="F154" s="148" t="s">
        <v>238</v>
      </c>
      <c r="I154" s="149"/>
      <c r="J154" s="150">
        <f>BK154</f>
        <v>0</v>
      </c>
      <c r="L154" s="146"/>
      <c r="M154" s="151"/>
      <c r="P154" s="152">
        <f>P155+P161+P171+P246+P338+P343+P361+P388</f>
        <v>0</v>
      </c>
      <c r="R154" s="152">
        <f>R155+R161+R171+R246+R338+R343+R361+R388</f>
        <v>2632.7121880600002</v>
      </c>
      <c r="T154" s="153">
        <f>T155+T161+T171+T246+T338+T343+T361+T388</f>
        <v>8.6337940000000017</v>
      </c>
      <c r="AR154" s="147" t="s">
        <v>78</v>
      </c>
      <c r="AT154" s="154" t="s">
        <v>70</v>
      </c>
      <c r="AU154" s="154" t="s">
        <v>71</v>
      </c>
      <c r="AY154" s="147" t="s">
        <v>239</v>
      </c>
      <c r="BK154" s="155">
        <f>BK155+BK161+BK171+BK246+BK338+BK343+BK361+BK388</f>
        <v>0</v>
      </c>
    </row>
    <row r="155" spans="2:65" s="11" customFormat="1" ht="22.9" customHeight="1" x14ac:dyDescent="0.2">
      <c r="B155" s="146"/>
      <c r="D155" s="147" t="s">
        <v>70</v>
      </c>
      <c r="E155" s="156" t="s">
        <v>78</v>
      </c>
      <c r="F155" s="156" t="s">
        <v>240</v>
      </c>
      <c r="I155" s="149"/>
      <c r="J155" s="157">
        <f>BK155</f>
        <v>0</v>
      </c>
      <c r="L155" s="146"/>
      <c r="M155" s="151"/>
      <c r="P155" s="152">
        <f>SUM(P156:P160)</f>
        <v>0</v>
      </c>
      <c r="R155" s="152">
        <f>SUM(R156:R160)</f>
        <v>774.29700000000003</v>
      </c>
      <c r="T155" s="153">
        <f>SUM(T156:T160)</f>
        <v>0</v>
      </c>
      <c r="AR155" s="147" t="s">
        <v>78</v>
      </c>
      <c r="AT155" s="154" t="s">
        <v>70</v>
      </c>
      <c r="AU155" s="154" t="s">
        <v>78</v>
      </c>
      <c r="AY155" s="147" t="s">
        <v>239</v>
      </c>
      <c r="BK155" s="155">
        <f>SUM(BK156:BK160)</f>
        <v>0</v>
      </c>
    </row>
    <row r="156" spans="2:65" s="1" customFormat="1" ht="21.75" customHeight="1" x14ac:dyDescent="0.2">
      <c r="B156" s="131"/>
      <c r="C156" s="158" t="s">
        <v>78</v>
      </c>
      <c r="D156" s="158" t="s">
        <v>241</v>
      </c>
      <c r="E156" s="159" t="s">
        <v>247</v>
      </c>
      <c r="F156" s="160" t="s">
        <v>248</v>
      </c>
      <c r="G156" s="161" t="s">
        <v>249</v>
      </c>
      <c r="H156" s="162">
        <v>2.3380000000000001</v>
      </c>
      <c r="I156" s="163"/>
      <c r="J156" s="164">
        <f>ROUND(I156*H156,2)</f>
        <v>0</v>
      </c>
      <c r="K156" s="165"/>
      <c r="L156" s="30"/>
      <c r="M156" s="166" t="s">
        <v>1</v>
      </c>
      <c r="N156" s="130" t="s">
        <v>37</v>
      </c>
      <c r="P156" s="167">
        <f>O156*H156</f>
        <v>0</v>
      </c>
      <c r="Q156" s="167">
        <v>0</v>
      </c>
      <c r="R156" s="167">
        <f>Q156*H156</f>
        <v>0</v>
      </c>
      <c r="S156" s="167">
        <v>0</v>
      </c>
      <c r="T156" s="168">
        <f>S156*H156</f>
        <v>0</v>
      </c>
      <c r="AR156" s="169" t="s">
        <v>245</v>
      </c>
      <c r="AT156" s="169" t="s">
        <v>241</v>
      </c>
      <c r="AU156" s="169" t="s">
        <v>83</v>
      </c>
      <c r="AY156" s="13" t="s">
        <v>239</v>
      </c>
      <c r="BE156" s="97">
        <f>IF(N156="základná",J156,0)</f>
        <v>0</v>
      </c>
      <c r="BF156" s="97">
        <f>IF(N156="znížená",J156,0)</f>
        <v>0</v>
      </c>
      <c r="BG156" s="97">
        <f>IF(N156="zákl. prenesená",J156,0)</f>
        <v>0</v>
      </c>
      <c r="BH156" s="97">
        <f>IF(N156="zníž. prenesená",J156,0)</f>
        <v>0</v>
      </c>
      <c r="BI156" s="97">
        <f>IF(N156="nulová",J156,0)</f>
        <v>0</v>
      </c>
      <c r="BJ156" s="13" t="s">
        <v>83</v>
      </c>
      <c r="BK156" s="97">
        <f>ROUND(I156*H156,2)</f>
        <v>0</v>
      </c>
      <c r="BL156" s="13" t="s">
        <v>245</v>
      </c>
      <c r="BM156" s="169" t="s">
        <v>1903</v>
      </c>
    </row>
    <row r="157" spans="2:65" s="1" customFormat="1" ht="24.2" customHeight="1" x14ac:dyDescent="0.2">
      <c r="B157" s="131"/>
      <c r="C157" s="158" t="s">
        <v>83</v>
      </c>
      <c r="D157" s="158" t="s">
        <v>241</v>
      </c>
      <c r="E157" s="159" t="s">
        <v>252</v>
      </c>
      <c r="F157" s="160" t="s">
        <v>253</v>
      </c>
      <c r="G157" s="161" t="s">
        <v>249</v>
      </c>
      <c r="H157" s="162">
        <v>2.3380000000000001</v>
      </c>
      <c r="I157" s="163"/>
      <c r="J157" s="164">
        <f>ROUND(I157*H157,2)</f>
        <v>0</v>
      </c>
      <c r="K157" s="165"/>
      <c r="L157" s="30"/>
      <c r="M157" s="166" t="s">
        <v>1</v>
      </c>
      <c r="N157" s="130" t="s">
        <v>37</v>
      </c>
      <c r="P157" s="167">
        <f>O157*H157</f>
        <v>0</v>
      </c>
      <c r="Q157" s="167">
        <v>0</v>
      </c>
      <c r="R157" s="167">
        <f>Q157*H157</f>
        <v>0</v>
      </c>
      <c r="S157" s="167">
        <v>0</v>
      </c>
      <c r="T157" s="168">
        <f>S157*H157</f>
        <v>0</v>
      </c>
      <c r="AR157" s="169" t="s">
        <v>245</v>
      </c>
      <c r="AT157" s="169" t="s">
        <v>241</v>
      </c>
      <c r="AU157" s="169" t="s">
        <v>83</v>
      </c>
      <c r="AY157" s="13" t="s">
        <v>239</v>
      </c>
      <c r="BE157" s="97">
        <f>IF(N157="základná",J157,0)</f>
        <v>0</v>
      </c>
      <c r="BF157" s="97">
        <f>IF(N157="znížená",J157,0)</f>
        <v>0</v>
      </c>
      <c r="BG157" s="97">
        <f>IF(N157="zákl. prenesená",J157,0)</f>
        <v>0</v>
      </c>
      <c r="BH157" s="97">
        <f>IF(N157="zníž. prenesená",J157,0)</f>
        <v>0</v>
      </c>
      <c r="BI157" s="97">
        <f>IF(N157="nulová",J157,0)</f>
        <v>0</v>
      </c>
      <c r="BJ157" s="13" t="s">
        <v>83</v>
      </c>
      <c r="BK157" s="97">
        <f>ROUND(I157*H157,2)</f>
        <v>0</v>
      </c>
      <c r="BL157" s="13" t="s">
        <v>245</v>
      </c>
      <c r="BM157" s="169" t="s">
        <v>1904</v>
      </c>
    </row>
    <row r="158" spans="2:65" s="1" customFormat="1" ht="24.2" customHeight="1" x14ac:dyDescent="0.2">
      <c r="B158" s="131"/>
      <c r="C158" s="158" t="s">
        <v>251</v>
      </c>
      <c r="D158" s="158" t="s">
        <v>241</v>
      </c>
      <c r="E158" s="159" t="s">
        <v>271</v>
      </c>
      <c r="F158" s="160" t="s">
        <v>272</v>
      </c>
      <c r="G158" s="161" t="s">
        <v>249</v>
      </c>
      <c r="H158" s="162">
        <v>457.80700000000002</v>
      </c>
      <c r="I158" s="163"/>
      <c r="J158" s="164">
        <f>ROUND(I158*H158,2)</f>
        <v>0</v>
      </c>
      <c r="K158" s="165"/>
      <c r="L158" s="30"/>
      <c r="M158" s="166" t="s">
        <v>1</v>
      </c>
      <c r="N158" s="130" t="s">
        <v>37</v>
      </c>
      <c r="P158" s="167">
        <f>O158*H158</f>
        <v>0</v>
      </c>
      <c r="Q158" s="167">
        <v>0</v>
      </c>
      <c r="R158" s="167">
        <f>Q158*H158</f>
        <v>0</v>
      </c>
      <c r="S158" s="167">
        <v>0</v>
      </c>
      <c r="T158" s="168">
        <f>S158*H158</f>
        <v>0</v>
      </c>
      <c r="AR158" s="169" t="s">
        <v>245</v>
      </c>
      <c r="AT158" s="169" t="s">
        <v>241</v>
      </c>
      <c r="AU158" s="169" t="s">
        <v>83</v>
      </c>
      <c r="AY158" s="13" t="s">
        <v>239</v>
      </c>
      <c r="BE158" s="97">
        <f>IF(N158="základná",J158,0)</f>
        <v>0</v>
      </c>
      <c r="BF158" s="97">
        <f>IF(N158="znížená",J158,0)</f>
        <v>0</v>
      </c>
      <c r="BG158" s="97">
        <f>IF(N158="zákl. prenesená",J158,0)</f>
        <v>0</v>
      </c>
      <c r="BH158" s="97">
        <f>IF(N158="zníž. prenesená",J158,0)</f>
        <v>0</v>
      </c>
      <c r="BI158" s="97">
        <f>IF(N158="nulová",J158,0)</f>
        <v>0</v>
      </c>
      <c r="BJ158" s="13" t="s">
        <v>83</v>
      </c>
      <c r="BK158" s="97">
        <f>ROUND(I158*H158,2)</f>
        <v>0</v>
      </c>
      <c r="BL158" s="13" t="s">
        <v>245</v>
      </c>
      <c r="BM158" s="169" t="s">
        <v>1905</v>
      </c>
    </row>
    <row r="159" spans="2:65" s="1" customFormat="1" ht="21.75" customHeight="1" x14ac:dyDescent="0.2">
      <c r="B159" s="131"/>
      <c r="C159" s="170" t="s">
        <v>245</v>
      </c>
      <c r="D159" s="170" t="s">
        <v>275</v>
      </c>
      <c r="E159" s="171" t="s">
        <v>276</v>
      </c>
      <c r="F159" s="172" t="s">
        <v>1906</v>
      </c>
      <c r="G159" s="173" t="s">
        <v>278</v>
      </c>
      <c r="H159" s="174">
        <v>774.29700000000003</v>
      </c>
      <c r="I159" s="175"/>
      <c r="J159" s="176">
        <f>ROUND(I159*H159,2)</f>
        <v>0</v>
      </c>
      <c r="K159" s="177"/>
      <c r="L159" s="178"/>
      <c r="M159" s="179" t="s">
        <v>1</v>
      </c>
      <c r="N159" s="180" t="s">
        <v>37</v>
      </c>
      <c r="P159" s="167">
        <f>O159*H159</f>
        <v>0</v>
      </c>
      <c r="Q159" s="167">
        <v>1</v>
      </c>
      <c r="R159" s="167">
        <f>Q159*H159</f>
        <v>774.29700000000003</v>
      </c>
      <c r="S159" s="167">
        <v>0</v>
      </c>
      <c r="T159" s="168">
        <f>S159*H159</f>
        <v>0</v>
      </c>
      <c r="AR159" s="169" t="s">
        <v>270</v>
      </c>
      <c r="AT159" s="169" t="s">
        <v>275</v>
      </c>
      <c r="AU159" s="169" t="s">
        <v>83</v>
      </c>
      <c r="AY159" s="13" t="s">
        <v>239</v>
      </c>
      <c r="BE159" s="97">
        <f>IF(N159="základná",J159,0)</f>
        <v>0</v>
      </c>
      <c r="BF159" s="97">
        <f>IF(N159="znížená",J159,0)</f>
        <v>0</v>
      </c>
      <c r="BG159" s="97">
        <f>IF(N159="zákl. prenesená",J159,0)</f>
        <v>0</v>
      </c>
      <c r="BH159" s="97">
        <f>IF(N159="zníž. prenesená",J159,0)</f>
        <v>0</v>
      </c>
      <c r="BI159" s="97">
        <f>IF(N159="nulová",J159,0)</f>
        <v>0</v>
      </c>
      <c r="BJ159" s="13" t="s">
        <v>83</v>
      </c>
      <c r="BK159" s="97">
        <f>ROUND(I159*H159,2)</f>
        <v>0</v>
      </c>
      <c r="BL159" s="13" t="s">
        <v>245</v>
      </c>
      <c r="BM159" s="169" t="s">
        <v>1907</v>
      </c>
    </row>
    <row r="160" spans="2:65" s="1" customFormat="1" ht="37.9" customHeight="1" x14ac:dyDescent="0.2">
      <c r="B160" s="131"/>
      <c r="C160" s="158" t="s">
        <v>258</v>
      </c>
      <c r="D160" s="158" t="s">
        <v>241</v>
      </c>
      <c r="E160" s="159" t="s">
        <v>281</v>
      </c>
      <c r="F160" s="160" t="s">
        <v>282</v>
      </c>
      <c r="G160" s="161" t="s">
        <v>249</v>
      </c>
      <c r="H160" s="162">
        <v>1</v>
      </c>
      <c r="I160" s="163"/>
      <c r="J160" s="164">
        <f>ROUND(I160*H160,2)</f>
        <v>0</v>
      </c>
      <c r="K160" s="165"/>
      <c r="L160" s="30"/>
      <c r="M160" s="166" t="s">
        <v>1</v>
      </c>
      <c r="N160" s="130" t="s">
        <v>37</v>
      </c>
      <c r="P160" s="167">
        <f>O160*H160</f>
        <v>0</v>
      </c>
      <c r="Q160" s="167">
        <v>0</v>
      </c>
      <c r="R160" s="167">
        <f>Q160*H160</f>
        <v>0</v>
      </c>
      <c r="S160" s="167">
        <v>0</v>
      </c>
      <c r="T160" s="168">
        <f>S160*H160</f>
        <v>0</v>
      </c>
      <c r="AR160" s="169" t="s">
        <v>245</v>
      </c>
      <c r="AT160" s="169" t="s">
        <v>241</v>
      </c>
      <c r="AU160" s="169" t="s">
        <v>83</v>
      </c>
      <c r="AY160" s="13" t="s">
        <v>239</v>
      </c>
      <c r="BE160" s="97">
        <f>IF(N160="základná",J160,0)</f>
        <v>0</v>
      </c>
      <c r="BF160" s="97">
        <f>IF(N160="znížená",J160,0)</f>
        <v>0</v>
      </c>
      <c r="BG160" s="97">
        <f>IF(N160="zákl. prenesená",J160,0)</f>
        <v>0</v>
      </c>
      <c r="BH160" s="97">
        <f>IF(N160="zníž. prenesená",J160,0)</f>
        <v>0</v>
      </c>
      <c r="BI160" s="97">
        <f>IF(N160="nulová",J160,0)</f>
        <v>0</v>
      </c>
      <c r="BJ160" s="13" t="s">
        <v>83</v>
      </c>
      <c r="BK160" s="97">
        <f>ROUND(I160*H160,2)</f>
        <v>0</v>
      </c>
      <c r="BL160" s="13" t="s">
        <v>245</v>
      </c>
      <c r="BM160" s="169" t="s">
        <v>1908</v>
      </c>
    </row>
    <row r="161" spans="2:65" s="11" customFormat="1" ht="22.9" customHeight="1" x14ac:dyDescent="0.2">
      <c r="B161" s="146"/>
      <c r="D161" s="147" t="s">
        <v>70</v>
      </c>
      <c r="E161" s="156" t="s">
        <v>83</v>
      </c>
      <c r="F161" s="156" t="s">
        <v>284</v>
      </c>
      <c r="I161" s="149"/>
      <c r="J161" s="157">
        <f>BK161</f>
        <v>0</v>
      </c>
      <c r="L161" s="146"/>
      <c r="M161" s="151"/>
      <c r="P161" s="152">
        <f>SUM(P162:P170)</f>
        <v>0</v>
      </c>
      <c r="R161" s="152">
        <f>SUM(R162:R170)</f>
        <v>151.94251856</v>
      </c>
      <c r="T161" s="153">
        <f>SUM(T162:T170)</f>
        <v>0</v>
      </c>
      <c r="AR161" s="147" t="s">
        <v>78</v>
      </c>
      <c r="AT161" s="154" t="s">
        <v>70</v>
      </c>
      <c r="AU161" s="154" t="s">
        <v>78</v>
      </c>
      <c r="AY161" s="147" t="s">
        <v>239</v>
      </c>
      <c r="BK161" s="155">
        <f>SUM(BK162:BK170)</f>
        <v>0</v>
      </c>
    </row>
    <row r="162" spans="2:65" s="1" customFormat="1" ht="16.5" customHeight="1" x14ac:dyDescent="0.2">
      <c r="B162" s="131"/>
      <c r="C162" s="158" t="s">
        <v>262</v>
      </c>
      <c r="D162" s="158" t="s">
        <v>241</v>
      </c>
      <c r="E162" s="159" t="s">
        <v>290</v>
      </c>
      <c r="F162" s="160" t="s">
        <v>291</v>
      </c>
      <c r="G162" s="161" t="s">
        <v>249</v>
      </c>
      <c r="H162" s="162">
        <v>19.128</v>
      </c>
      <c r="I162" s="163"/>
      <c r="J162" s="164">
        <f t="shared" ref="J162:J170" si="5">ROUND(I162*H162,2)</f>
        <v>0</v>
      </c>
      <c r="K162" s="165"/>
      <c r="L162" s="30"/>
      <c r="M162" s="166" t="s">
        <v>1</v>
      </c>
      <c r="N162" s="130" t="s">
        <v>37</v>
      </c>
      <c r="P162" s="167">
        <f t="shared" ref="P162:P170" si="6">O162*H162</f>
        <v>0</v>
      </c>
      <c r="Q162" s="167">
        <v>2.0659999999999998</v>
      </c>
      <c r="R162" s="167">
        <f t="shared" ref="R162:R170" si="7">Q162*H162</f>
        <v>39.518447999999999</v>
      </c>
      <c r="S162" s="167">
        <v>0</v>
      </c>
      <c r="T162" s="168">
        <f t="shared" ref="T162:T170" si="8">S162*H162</f>
        <v>0</v>
      </c>
      <c r="AR162" s="169" t="s">
        <v>245</v>
      </c>
      <c r="AT162" s="169" t="s">
        <v>241</v>
      </c>
      <c r="AU162" s="169" t="s">
        <v>83</v>
      </c>
      <c r="AY162" s="13" t="s">
        <v>239</v>
      </c>
      <c r="BE162" s="97">
        <f t="shared" ref="BE162:BE170" si="9">IF(N162="základná",J162,0)</f>
        <v>0</v>
      </c>
      <c r="BF162" s="97">
        <f t="shared" ref="BF162:BF170" si="10">IF(N162="znížená",J162,0)</f>
        <v>0</v>
      </c>
      <c r="BG162" s="97">
        <f t="shared" ref="BG162:BG170" si="11">IF(N162="zákl. prenesená",J162,0)</f>
        <v>0</v>
      </c>
      <c r="BH162" s="97">
        <f t="shared" ref="BH162:BH170" si="12">IF(N162="zníž. prenesená",J162,0)</f>
        <v>0</v>
      </c>
      <c r="BI162" s="97">
        <f t="shared" ref="BI162:BI170" si="13">IF(N162="nulová",J162,0)</f>
        <v>0</v>
      </c>
      <c r="BJ162" s="13" t="s">
        <v>83</v>
      </c>
      <c r="BK162" s="97">
        <f t="shared" ref="BK162:BK170" si="14">ROUND(I162*H162,2)</f>
        <v>0</v>
      </c>
      <c r="BL162" s="13" t="s">
        <v>245</v>
      </c>
      <c r="BM162" s="169" t="s">
        <v>1909</v>
      </c>
    </row>
    <row r="163" spans="2:65" s="1" customFormat="1" ht="24.2" customHeight="1" x14ac:dyDescent="0.2">
      <c r="B163" s="131"/>
      <c r="C163" s="158" t="s">
        <v>266</v>
      </c>
      <c r="D163" s="158" t="s">
        <v>241</v>
      </c>
      <c r="E163" s="159" t="s">
        <v>294</v>
      </c>
      <c r="F163" s="160" t="s">
        <v>295</v>
      </c>
      <c r="G163" s="161" t="s">
        <v>249</v>
      </c>
      <c r="H163" s="162">
        <v>6.2759999999999998</v>
      </c>
      <c r="I163" s="163"/>
      <c r="J163" s="164">
        <f t="shared" si="5"/>
        <v>0</v>
      </c>
      <c r="K163" s="165"/>
      <c r="L163" s="30"/>
      <c r="M163" s="166" t="s">
        <v>1</v>
      </c>
      <c r="N163" s="130" t="s">
        <v>37</v>
      </c>
      <c r="P163" s="167">
        <f t="shared" si="6"/>
        <v>0</v>
      </c>
      <c r="Q163" s="167">
        <v>2.23543</v>
      </c>
      <c r="R163" s="167">
        <f t="shared" si="7"/>
        <v>14.029558679999999</v>
      </c>
      <c r="S163" s="167">
        <v>0</v>
      </c>
      <c r="T163" s="168">
        <f t="shared" si="8"/>
        <v>0</v>
      </c>
      <c r="AR163" s="169" t="s">
        <v>245</v>
      </c>
      <c r="AT163" s="169" t="s">
        <v>241</v>
      </c>
      <c r="AU163" s="169" t="s">
        <v>83</v>
      </c>
      <c r="AY163" s="13" t="s">
        <v>239</v>
      </c>
      <c r="BE163" s="97">
        <f t="shared" si="9"/>
        <v>0</v>
      </c>
      <c r="BF163" s="97">
        <f t="shared" si="10"/>
        <v>0</v>
      </c>
      <c r="BG163" s="97">
        <f t="shared" si="11"/>
        <v>0</v>
      </c>
      <c r="BH163" s="97">
        <f t="shared" si="12"/>
        <v>0</v>
      </c>
      <c r="BI163" s="97">
        <f t="shared" si="13"/>
        <v>0</v>
      </c>
      <c r="BJ163" s="13" t="s">
        <v>83</v>
      </c>
      <c r="BK163" s="97">
        <f t="shared" si="14"/>
        <v>0</v>
      </c>
      <c r="BL163" s="13" t="s">
        <v>245</v>
      </c>
      <c r="BM163" s="169" t="s">
        <v>1910</v>
      </c>
    </row>
    <row r="164" spans="2:65" s="1" customFormat="1" ht="33" customHeight="1" x14ac:dyDescent="0.2">
      <c r="B164" s="131"/>
      <c r="C164" s="158" t="s">
        <v>270</v>
      </c>
      <c r="D164" s="158" t="s">
        <v>241</v>
      </c>
      <c r="E164" s="159" t="s">
        <v>298</v>
      </c>
      <c r="F164" s="160" t="s">
        <v>299</v>
      </c>
      <c r="G164" s="161" t="s">
        <v>249</v>
      </c>
      <c r="H164" s="162">
        <v>37</v>
      </c>
      <c r="I164" s="163"/>
      <c r="J164" s="164">
        <f t="shared" si="5"/>
        <v>0</v>
      </c>
      <c r="K164" s="165"/>
      <c r="L164" s="30"/>
      <c r="M164" s="166" t="s">
        <v>1</v>
      </c>
      <c r="N164" s="130" t="s">
        <v>37</v>
      </c>
      <c r="P164" s="167">
        <f t="shared" si="6"/>
        <v>0</v>
      </c>
      <c r="Q164" s="167">
        <v>2.4157199999999999</v>
      </c>
      <c r="R164" s="167">
        <f t="shared" si="7"/>
        <v>89.38163999999999</v>
      </c>
      <c r="S164" s="167">
        <v>0</v>
      </c>
      <c r="T164" s="168">
        <f t="shared" si="8"/>
        <v>0</v>
      </c>
      <c r="AR164" s="169" t="s">
        <v>245</v>
      </c>
      <c r="AT164" s="169" t="s">
        <v>241</v>
      </c>
      <c r="AU164" s="169" t="s">
        <v>83</v>
      </c>
      <c r="AY164" s="13" t="s">
        <v>239</v>
      </c>
      <c r="BE164" s="97">
        <f t="shared" si="9"/>
        <v>0</v>
      </c>
      <c r="BF164" s="97">
        <f t="shared" si="10"/>
        <v>0</v>
      </c>
      <c r="BG164" s="97">
        <f t="shared" si="11"/>
        <v>0</v>
      </c>
      <c r="BH164" s="97">
        <f t="shared" si="12"/>
        <v>0</v>
      </c>
      <c r="BI164" s="97">
        <f t="shared" si="13"/>
        <v>0</v>
      </c>
      <c r="BJ164" s="13" t="s">
        <v>83</v>
      </c>
      <c r="BK164" s="97">
        <f t="shared" si="14"/>
        <v>0</v>
      </c>
      <c r="BL164" s="13" t="s">
        <v>245</v>
      </c>
      <c r="BM164" s="169" t="s">
        <v>1911</v>
      </c>
    </row>
    <row r="165" spans="2:65" s="1" customFormat="1" ht="21.75" customHeight="1" x14ac:dyDescent="0.2">
      <c r="B165" s="131"/>
      <c r="C165" s="158" t="s">
        <v>274</v>
      </c>
      <c r="D165" s="158" t="s">
        <v>241</v>
      </c>
      <c r="E165" s="159" t="s">
        <v>302</v>
      </c>
      <c r="F165" s="160" t="s">
        <v>303</v>
      </c>
      <c r="G165" s="161" t="s">
        <v>244</v>
      </c>
      <c r="H165" s="162">
        <v>48.308</v>
      </c>
      <c r="I165" s="163"/>
      <c r="J165" s="164">
        <f t="shared" si="5"/>
        <v>0</v>
      </c>
      <c r="K165" s="165"/>
      <c r="L165" s="30"/>
      <c r="M165" s="166" t="s">
        <v>1</v>
      </c>
      <c r="N165" s="130" t="s">
        <v>37</v>
      </c>
      <c r="P165" s="167">
        <f t="shared" si="6"/>
        <v>0</v>
      </c>
      <c r="Q165" s="167">
        <v>6.7000000000000002E-4</v>
      </c>
      <c r="R165" s="167">
        <f t="shared" si="7"/>
        <v>3.2366360000000004E-2</v>
      </c>
      <c r="S165" s="167">
        <v>0</v>
      </c>
      <c r="T165" s="168">
        <f t="shared" si="8"/>
        <v>0</v>
      </c>
      <c r="AR165" s="169" t="s">
        <v>245</v>
      </c>
      <c r="AT165" s="169" t="s">
        <v>241</v>
      </c>
      <c r="AU165" s="169" t="s">
        <v>83</v>
      </c>
      <c r="AY165" s="13" t="s">
        <v>239</v>
      </c>
      <c r="BE165" s="97">
        <f t="shared" si="9"/>
        <v>0</v>
      </c>
      <c r="BF165" s="97">
        <f t="shared" si="10"/>
        <v>0</v>
      </c>
      <c r="BG165" s="97">
        <f t="shared" si="11"/>
        <v>0</v>
      </c>
      <c r="BH165" s="97">
        <f t="shared" si="12"/>
        <v>0</v>
      </c>
      <c r="BI165" s="97">
        <f t="shared" si="13"/>
        <v>0</v>
      </c>
      <c r="BJ165" s="13" t="s">
        <v>83</v>
      </c>
      <c r="BK165" s="97">
        <f t="shared" si="14"/>
        <v>0</v>
      </c>
      <c r="BL165" s="13" t="s">
        <v>245</v>
      </c>
      <c r="BM165" s="169" t="s">
        <v>1912</v>
      </c>
    </row>
    <row r="166" spans="2:65" s="1" customFormat="1" ht="21.75" customHeight="1" x14ac:dyDescent="0.2">
      <c r="B166" s="131"/>
      <c r="C166" s="158" t="s">
        <v>280</v>
      </c>
      <c r="D166" s="158" t="s">
        <v>241</v>
      </c>
      <c r="E166" s="159" t="s">
        <v>306</v>
      </c>
      <c r="F166" s="160" t="s">
        <v>307</v>
      </c>
      <c r="G166" s="161" t="s">
        <v>244</v>
      </c>
      <c r="H166" s="162">
        <v>48.308</v>
      </c>
      <c r="I166" s="163"/>
      <c r="J166" s="164">
        <f t="shared" si="5"/>
        <v>0</v>
      </c>
      <c r="K166" s="165"/>
      <c r="L166" s="30"/>
      <c r="M166" s="166" t="s">
        <v>1</v>
      </c>
      <c r="N166" s="130" t="s">
        <v>37</v>
      </c>
      <c r="P166" s="167">
        <f t="shared" si="6"/>
        <v>0</v>
      </c>
      <c r="Q166" s="167">
        <v>0</v>
      </c>
      <c r="R166" s="167">
        <f t="shared" si="7"/>
        <v>0</v>
      </c>
      <c r="S166" s="167">
        <v>0</v>
      </c>
      <c r="T166" s="168">
        <f t="shared" si="8"/>
        <v>0</v>
      </c>
      <c r="AR166" s="169" t="s">
        <v>245</v>
      </c>
      <c r="AT166" s="169" t="s">
        <v>241</v>
      </c>
      <c r="AU166" s="169" t="s">
        <v>83</v>
      </c>
      <c r="AY166" s="13" t="s">
        <v>239</v>
      </c>
      <c r="BE166" s="97">
        <f t="shared" si="9"/>
        <v>0</v>
      </c>
      <c r="BF166" s="97">
        <f t="shared" si="10"/>
        <v>0</v>
      </c>
      <c r="BG166" s="97">
        <f t="shared" si="11"/>
        <v>0</v>
      </c>
      <c r="BH166" s="97">
        <f t="shared" si="12"/>
        <v>0</v>
      </c>
      <c r="BI166" s="97">
        <f t="shared" si="13"/>
        <v>0</v>
      </c>
      <c r="BJ166" s="13" t="s">
        <v>83</v>
      </c>
      <c r="BK166" s="97">
        <f t="shared" si="14"/>
        <v>0</v>
      </c>
      <c r="BL166" s="13" t="s">
        <v>245</v>
      </c>
      <c r="BM166" s="169" t="s">
        <v>1913</v>
      </c>
    </row>
    <row r="167" spans="2:65" s="1" customFormat="1" ht="16.5" customHeight="1" x14ac:dyDescent="0.2">
      <c r="B167" s="131"/>
      <c r="C167" s="158" t="s">
        <v>285</v>
      </c>
      <c r="D167" s="158" t="s">
        <v>241</v>
      </c>
      <c r="E167" s="159" t="s">
        <v>310</v>
      </c>
      <c r="F167" s="160" t="s">
        <v>311</v>
      </c>
      <c r="G167" s="161" t="s">
        <v>278</v>
      </c>
      <c r="H167" s="162">
        <v>1.738</v>
      </c>
      <c r="I167" s="163"/>
      <c r="J167" s="164">
        <f t="shared" si="5"/>
        <v>0</v>
      </c>
      <c r="K167" s="165"/>
      <c r="L167" s="30"/>
      <c r="M167" s="166" t="s">
        <v>1</v>
      </c>
      <c r="N167" s="130" t="s">
        <v>37</v>
      </c>
      <c r="P167" s="167">
        <f t="shared" si="6"/>
        <v>0</v>
      </c>
      <c r="Q167" s="167">
        <v>1.01895</v>
      </c>
      <c r="R167" s="167">
        <f t="shared" si="7"/>
        <v>1.7709351</v>
      </c>
      <c r="S167" s="167">
        <v>0</v>
      </c>
      <c r="T167" s="168">
        <f t="shared" si="8"/>
        <v>0</v>
      </c>
      <c r="AR167" s="169" t="s">
        <v>245</v>
      </c>
      <c r="AT167" s="169" t="s">
        <v>241</v>
      </c>
      <c r="AU167" s="169" t="s">
        <v>83</v>
      </c>
      <c r="AY167" s="13" t="s">
        <v>239</v>
      </c>
      <c r="BE167" s="97">
        <f t="shared" si="9"/>
        <v>0</v>
      </c>
      <c r="BF167" s="97">
        <f t="shared" si="10"/>
        <v>0</v>
      </c>
      <c r="BG167" s="97">
        <f t="shared" si="11"/>
        <v>0</v>
      </c>
      <c r="BH167" s="97">
        <f t="shared" si="12"/>
        <v>0</v>
      </c>
      <c r="BI167" s="97">
        <f t="shared" si="13"/>
        <v>0</v>
      </c>
      <c r="BJ167" s="13" t="s">
        <v>83</v>
      </c>
      <c r="BK167" s="97">
        <f t="shared" si="14"/>
        <v>0</v>
      </c>
      <c r="BL167" s="13" t="s">
        <v>245</v>
      </c>
      <c r="BM167" s="169" t="s">
        <v>1914</v>
      </c>
    </row>
    <row r="168" spans="2:65" s="1" customFormat="1" ht="16.5" customHeight="1" x14ac:dyDescent="0.2">
      <c r="B168" s="131"/>
      <c r="C168" s="158" t="s">
        <v>289</v>
      </c>
      <c r="D168" s="158" t="s">
        <v>241</v>
      </c>
      <c r="E168" s="159" t="s">
        <v>314</v>
      </c>
      <c r="F168" s="160" t="s">
        <v>315</v>
      </c>
      <c r="G168" s="161" t="s">
        <v>278</v>
      </c>
      <c r="H168" s="162">
        <v>1.6879999999999999</v>
      </c>
      <c r="I168" s="163"/>
      <c r="J168" s="164">
        <f t="shared" si="5"/>
        <v>0</v>
      </c>
      <c r="K168" s="165"/>
      <c r="L168" s="30"/>
      <c r="M168" s="166" t="s">
        <v>1</v>
      </c>
      <c r="N168" s="130" t="s">
        <v>37</v>
      </c>
      <c r="P168" s="167">
        <f t="shared" si="6"/>
        <v>0</v>
      </c>
      <c r="Q168" s="167">
        <v>1.20296</v>
      </c>
      <c r="R168" s="167">
        <f t="shared" si="7"/>
        <v>2.0305964799999998</v>
      </c>
      <c r="S168" s="167">
        <v>0</v>
      </c>
      <c r="T168" s="168">
        <f t="shared" si="8"/>
        <v>0</v>
      </c>
      <c r="AR168" s="169" t="s">
        <v>245</v>
      </c>
      <c r="AT168" s="169" t="s">
        <v>241</v>
      </c>
      <c r="AU168" s="169" t="s">
        <v>83</v>
      </c>
      <c r="AY168" s="13" t="s">
        <v>239</v>
      </c>
      <c r="BE168" s="97">
        <f t="shared" si="9"/>
        <v>0</v>
      </c>
      <c r="BF168" s="97">
        <f t="shared" si="10"/>
        <v>0</v>
      </c>
      <c r="BG168" s="97">
        <f t="shared" si="11"/>
        <v>0</v>
      </c>
      <c r="BH168" s="97">
        <f t="shared" si="12"/>
        <v>0</v>
      </c>
      <c r="BI168" s="97">
        <f t="shared" si="13"/>
        <v>0</v>
      </c>
      <c r="BJ168" s="13" t="s">
        <v>83</v>
      </c>
      <c r="BK168" s="97">
        <f t="shared" si="14"/>
        <v>0</v>
      </c>
      <c r="BL168" s="13" t="s">
        <v>245</v>
      </c>
      <c r="BM168" s="169" t="s">
        <v>1915</v>
      </c>
    </row>
    <row r="169" spans="2:65" s="1" customFormat="1" ht="33" customHeight="1" x14ac:dyDescent="0.2">
      <c r="B169" s="131"/>
      <c r="C169" s="158" t="s">
        <v>293</v>
      </c>
      <c r="D169" s="158" t="s">
        <v>241</v>
      </c>
      <c r="E169" s="159" t="s">
        <v>329</v>
      </c>
      <c r="F169" s="160" t="s">
        <v>330</v>
      </c>
      <c r="G169" s="161" t="s">
        <v>331</v>
      </c>
      <c r="H169" s="162">
        <v>0.9</v>
      </c>
      <c r="I169" s="163"/>
      <c r="J169" s="164">
        <f t="shared" si="5"/>
        <v>0</v>
      </c>
      <c r="K169" s="165"/>
      <c r="L169" s="30"/>
      <c r="M169" s="166" t="s">
        <v>1</v>
      </c>
      <c r="N169" s="130" t="s">
        <v>37</v>
      </c>
      <c r="P169" s="167">
        <f t="shared" si="6"/>
        <v>0</v>
      </c>
      <c r="Q169" s="167">
        <v>0</v>
      </c>
      <c r="R169" s="167">
        <f t="shared" si="7"/>
        <v>0</v>
      </c>
      <c r="S169" s="167">
        <v>0</v>
      </c>
      <c r="T169" s="168">
        <f t="shared" si="8"/>
        <v>0</v>
      </c>
      <c r="AR169" s="169" t="s">
        <v>245</v>
      </c>
      <c r="AT169" s="169" t="s">
        <v>241</v>
      </c>
      <c r="AU169" s="169" t="s">
        <v>83</v>
      </c>
      <c r="AY169" s="13" t="s">
        <v>239</v>
      </c>
      <c r="BE169" s="97">
        <f t="shared" si="9"/>
        <v>0</v>
      </c>
      <c r="BF169" s="97">
        <f t="shared" si="10"/>
        <v>0</v>
      </c>
      <c r="BG169" s="97">
        <f t="shared" si="11"/>
        <v>0</v>
      </c>
      <c r="BH169" s="97">
        <f t="shared" si="12"/>
        <v>0</v>
      </c>
      <c r="BI169" s="97">
        <f t="shared" si="13"/>
        <v>0</v>
      </c>
      <c r="BJ169" s="13" t="s">
        <v>83</v>
      </c>
      <c r="BK169" s="97">
        <f t="shared" si="14"/>
        <v>0</v>
      </c>
      <c r="BL169" s="13" t="s">
        <v>245</v>
      </c>
      <c r="BM169" s="169" t="s">
        <v>1916</v>
      </c>
    </row>
    <row r="170" spans="2:65" s="1" customFormat="1" ht="24.2" customHeight="1" x14ac:dyDescent="0.2">
      <c r="B170" s="131"/>
      <c r="C170" s="158" t="s">
        <v>297</v>
      </c>
      <c r="D170" s="158" t="s">
        <v>241</v>
      </c>
      <c r="E170" s="159" t="s">
        <v>334</v>
      </c>
      <c r="F170" s="160" t="s">
        <v>335</v>
      </c>
      <c r="G170" s="161" t="s">
        <v>249</v>
      </c>
      <c r="H170" s="162">
        <v>2.3380000000000001</v>
      </c>
      <c r="I170" s="163"/>
      <c r="J170" s="164">
        <f t="shared" si="5"/>
        <v>0</v>
      </c>
      <c r="K170" s="165"/>
      <c r="L170" s="30"/>
      <c r="M170" s="166" t="s">
        <v>1</v>
      </c>
      <c r="N170" s="130" t="s">
        <v>37</v>
      </c>
      <c r="P170" s="167">
        <f t="shared" si="6"/>
        <v>0</v>
      </c>
      <c r="Q170" s="167">
        <v>2.2151299999999998</v>
      </c>
      <c r="R170" s="167">
        <f t="shared" si="7"/>
        <v>5.1789739399999997</v>
      </c>
      <c r="S170" s="167">
        <v>0</v>
      </c>
      <c r="T170" s="168">
        <f t="shared" si="8"/>
        <v>0</v>
      </c>
      <c r="AR170" s="169" t="s">
        <v>245</v>
      </c>
      <c r="AT170" s="169" t="s">
        <v>241</v>
      </c>
      <c r="AU170" s="169" t="s">
        <v>83</v>
      </c>
      <c r="AY170" s="13" t="s">
        <v>239</v>
      </c>
      <c r="BE170" s="97">
        <f t="shared" si="9"/>
        <v>0</v>
      </c>
      <c r="BF170" s="97">
        <f t="shared" si="10"/>
        <v>0</v>
      </c>
      <c r="BG170" s="97">
        <f t="shared" si="11"/>
        <v>0</v>
      </c>
      <c r="BH170" s="97">
        <f t="shared" si="12"/>
        <v>0</v>
      </c>
      <c r="BI170" s="97">
        <f t="shared" si="13"/>
        <v>0</v>
      </c>
      <c r="BJ170" s="13" t="s">
        <v>83</v>
      </c>
      <c r="BK170" s="97">
        <f t="shared" si="14"/>
        <v>0</v>
      </c>
      <c r="BL170" s="13" t="s">
        <v>245</v>
      </c>
      <c r="BM170" s="169" t="s">
        <v>1917</v>
      </c>
    </row>
    <row r="171" spans="2:65" s="11" customFormat="1" ht="22.9" customHeight="1" x14ac:dyDescent="0.2">
      <c r="B171" s="146"/>
      <c r="D171" s="147" t="s">
        <v>70</v>
      </c>
      <c r="E171" s="156" t="s">
        <v>251</v>
      </c>
      <c r="F171" s="156" t="s">
        <v>337</v>
      </c>
      <c r="I171" s="149"/>
      <c r="J171" s="157">
        <f>BK171</f>
        <v>0</v>
      </c>
      <c r="L171" s="146"/>
      <c r="M171" s="151"/>
      <c r="P171" s="152">
        <f>SUM(P172:P245)</f>
        <v>0</v>
      </c>
      <c r="R171" s="152">
        <f>SUM(R172:R245)</f>
        <v>462.97864907999997</v>
      </c>
      <c r="T171" s="153">
        <f>SUM(T172:T245)</f>
        <v>0</v>
      </c>
      <c r="AR171" s="147" t="s">
        <v>78</v>
      </c>
      <c r="AT171" s="154" t="s">
        <v>70</v>
      </c>
      <c r="AU171" s="154" t="s">
        <v>78</v>
      </c>
      <c r="AY171" s="147" t="s">
        <v>239</v>
      </c>
      <c r="BK171" s="155">
        <f>SUM(BK172:BK245)</f>
        <v>0</v>
      </c>
    </row>
    <row r="172" spans="2:65" s="1" customFormat="1" ht="33" customHeight="1" x14ac:dyDescent="0.2">
      <c r="B172" s="131"/>
      <c r="C172" s="158" t="s">
        <v>301</v>
      </c>
      <c r="D172" s="158" t="s">
        <v>241</v>
      </c>
      <c r="E172" s="159" t="s">
        <v>1918</v>
      </c>
      <c r="F172" s="160" t="s">
        <v>1919</v>
      </c>
      <c r="G172" s="161" t="s">
        <v>249</v>
      </c>
      <c r="H172" s="162">
        <v>4.3460000000000001</v>
      </c>
      <c r="I172" s="163"/>
      <c r="J172" s="164">
        <f t="shared" ref="J172:J203" si="15">ROUND(I172*H172,2)</f>
        <v>0</v>
      </c>
      <c r="K172" s="165"/>
      <c r="L172" s="30"/>
      <c r="M172" s="166" t="s">
        <v>1</v>
      </c>
      <c r="N172" s="130" t="s">
        <v>37</v>
      </c>
      <c r="P172" s="167">
        <f t="shared" ref="P172:P203" si="16">O172*H172</f>
        <v>0</v>
      </c>
      <c r="Q172" s="167">
        <v>1.6780600000000001</v>
      </c>
      <c r="R172" s="167">
        <f t="shared" ref="R172:R203" si="17">Q172*H172</f>
        <v>7.2928487600000009</v>
      </c>
      <c r="S172" s="167">
        <v>0</v>
      </c>
      <c r="T172" s="168">
        <f t="shared" ref="T172:T203" si="18">S172*H172</f>
        <v>0</v>
      </c>
      <c r="AR172" s="169" t="s">
        <v>245</v>
      </c>
      <c r="AT172" s="169" t="s">
        <v>241</v>
      </c>
      <c r="AU172" s="169" t="s">
        <v>83</v>
      </c>
      <c r="AY172" s="13" t="s">
        <v>239</v>
      </c>
      <c r="BE172" s="97">
        <f t="shared" ref="BE172:BE203" si="19">IF(N172="základná",J172,0)</f>
        <v>0</v>
      </c>
      <c r="BF172" s="97">
        <f t="shared" ref="BF172:BF203" si="20">IF(N172="znížená",J172,0)</f>
        <v>0</v>
      </c>
      <c r="BG172" s="97">
        <f t="shared" ref="BG172:BG203" si="21">IF(N172="zákl. prenesená",J172,0)</f>
        <v>0</v>
      </c>
      <c r="BH172" s="97">
        <f t="shared" ref="BH172:BH203" si="22">IF(N172="zníž. prenesená",J172,0)</f>
        <v>0</v>
      </c>
      <c r="BI172" s="97">
        <f t="shared" ref="BI172:BI203" si="23">IF(N172="nulová",J172,0)</f>
        <v>0</v>
      </c>
      <c r="BJ172" s="13" t="s">
        <v>83</v>
      </c>
      <c r="BK172" s="97">
        <f t="shared" ref="BK172:BK203" si="24">ROUND(I172*H172,2)</f>
        <v>0</v>
      </c>
      <c r="BL172" s="13" t="s">
        <v>245</v>
      </c>
      <c r="BM172" s="169" t="s">
        <v>1920</v>
      </c>
    </row>
    <row r="173" spans="2:65" s="1" customFormat="1" ht="24.2" customHeight="1" x14ac:dyDescent="0.2">
      <c r="B173" s="131"/>
      <c r="C173" s="158" t="s">
        <v>305</v>
      </c>
      <c r="D173" s="158" t="s">
        <v>241</v>
      </c>
      <c r="E173" s="159" t="s">
        <v>343</v>
      </c>
      <c r="F173" s="160" t="s">
        <v>344</v>
      </c>
      <c r="G173" s="161" t="s">
        <v>249</v>
      </c>
      <c r="H173" s="162">
        <v>15.984</v>
      </c>
      <c r="I173" s="163"/>
      <c r="J173" s="164">
        <f t="shared" si="15"/>
        <v>0</v>
      </c>
      <c r="K173" s="165"/>
      <c r="L173" s="30"/>
      <c r="M173" s="166" t="s">
        <v>1</v>
      </c>
      <c r="N173" s="130" t="s">
        <v>37</v>
      </c>
      <c r="P173" s="167">
        <f t="shared" si="16"/>
        <v>0</v>
      </c>
      <c r="Q173" s="167">
        <v>0.84748000000000001</v>
      </c>
      <c r="R173" s="167">
        <f t="shared" si="17"/>
        <v>13.54612032</v>
      </c>
      <c r="S173" s="167">
        <v>0</v>
      </c>
      <c r="T173" s="168">
        <f t="shared" si="18"/>
        <v>0</v>
      </c>
      <c r="AR173" s="169" t="s">
        <v>245</v>
      </c>
      <c r="AT173" s="169" t="s">
        <v>241</v>
      </c>
      <c r="AU173" s="169" t="s">
        <v>83</v>
      </c>
      <c r="AY173" s="13" t="s">
        <v>239</v>
      </c>
      <c r="BE173" s="97">
        <f t="shared" si="19"/>
        <v>0</v>
      </c>
      <c r="BF173" s="97">
        <f t="shared" si="20"/>
        <v>0</v>
      </c>
      <c r="BG173" s="97">
        <f t="shared" si="21"/>
        <v>0</v>
      </c>
      <c r="BH173" s="97">
        <f t="shared" si="22"/>
        <v>0</v>
      </c>
      <c r="BI173" s="97">
        <f t="shared" si="23"/>
        <v>0</v>
      </c>
      <c r="BJ173" s="13" t="s">
        <v>83</v>
      </c>
      <c r="BK173" s="97">
        <f t="shared" si="24"/>
        <v>0</v>
      </c>
      <c r="BL173" s="13" t="s">
        <v>245</v>
      </c>
      <c r="BM173" s="169" t="s">
        <v>1921</v>
      </c>
    </row>
    <row r="174" spans="2:65" s="1" customFormat="1" ht="44.25" customHeight="1" x14ac:dyDescent="0.2">
      <c r="B174" s="131"/>
      <c r="C174" s="158" t="s">
        <v>309</v>
      </c>
      <c r="D174" s="158" t="s">
        <v>241</v>
      </c>
      <c r="E174" s="159" t="s">
        <v>356</v>
      </c>
      <c r="F174" s="160" t="s">
        <v>357</v>
      </c>
      <c r="G174" s="161" t="s">
        <v>353</v>
      </c>
      <c r="H174" s="162">
        <v>8</v>
      </c>
      <c r="I174" s="163"/>
      <c r="J174" s="164">
        <f t="shared" si="15"/>
        <v>0</v>
      </c>
      <c r="K174" s="165"/>
      <c r="L174" s="30"/>
      <c r="M174" s="166" t="s">
        <v>1</v>
      </c>
      <c r="N174" s="130" t="s">
        <v>37</v>
      </c>
      <c r="P174" s="167">
        <f t="shared" si="16"/>
        <v>0</v>
      </c>
      <c r="Q174" s="167">
        <v>0.01</v>
      </c>
      <c r="R174" s="167">
        <f t="shared" si="17"/>
        <v>0.08</v>
      </c>
      <c r="S174" s="167">
        <v>0</v>
      </c>
      <c r="T174" s="168">
        <f t="shared" si="18"/>
        <v>0</v>
      </c>
      <c r="AR174" s="169" t="s">
        <v>305</v>
      </c>
      <c r="AT174" s="169" t="s">
        <v>241</v>
      </c>
      <c r="AU174" s="169" t="s">
        <v>83</v>
      </c>
      <c r="AY174" s="13" t="s">
        <v>239</v>
      </c>
      <c r="BE174" s="97">
        <f t="shared" si="19"/>
        <v>0</v>
      </c>
      <c r="BF174" s="97">
        <f t="shared" si="20"/>
        <v>0</v>
      </c>
      <c r="BG174" s="97">
        <f t="shared" si="21"/>
        <v>0</v>
      </c>
      <c r="BH174" s="97">
        <f t="shared" si="22"/>
        <v>0</v>
      </c>
      <c r="BI174" s="97">
        <f t="shared" si="23"/>
        <v>0</v>
      </c>
      <c r="BJ174" s="13" t="s">
        <v>83</v>
      </c>
      <c r="BK174" s="97">
        <f t="shared" si="24"/>
        <v>0</v>
      </c>
      <c r="BL174" s="13" t="s">
        <v>305</v>
      </c>
      <c r="BM174" s="169" t="s">
        <v>1922</v>
      </c>
    </row>
    <row r="175" spans="2:65" s="1" customFormat="1" ht="33" customHeight="1" x14ac:dyDescent="0.2">
      <c r="B175" s="131"/>
      <c r="C175" s="158" t="s">
        <v>313</v>
      </c>
      <c r="D175" s="158" t="s">
        <v>241</v>
      </c>
      <c r="E175" s="159" t="s">
        <v>1923</v>
      </c>
      <c r="F175" s="160" t="s">
        <v>1924</v>
      </c>
      <c r="G175" s="161" t="s">
        <v>353</v>
      </c>
      <c r="H175" s="162">
        <v>2</v>
      </c>
      <c r="I175" s="163"/>
      <c r="J175" s="164">
        <f t="shared" si="15"/>
        <v>0</v>
      </c>
      <c r="K175" s="165"/>
      <c r="L175" s="30"/>
      <c r="M175" s="166" t="s">
        <v>1</v>
      </c>
      <c r="N175" s="130" t="s">
        <v>37</v>
      </c>
      <c r="P175" s="167">
        <f t="shared" si="16"/>
        <v>0</v>
      </c>
      <c r="Q175" s="167">
        <v>5.1749999999999998</v>
      </c>
      <c r="R175" s="167">
        <f t="shared" si="17"/>
        <v>10.35</v>
      </c>
      <c r="S175" s="167">
        <v>0</v>
      </c>
      <c r="T175" s="168">
        <f t="shared" si="18"/>
        <v>0</v>
      </c>
      <c r="AR175" s="169" t="s">
        <v>245</v>
      </c>
      <c r="AT175" s="169" t="s">
        <v>241</v>
      </c>
      <c r="AU175" s="169" t="s">
        <v>83</v>
      </c>
      <c r="AY175" s="13" t="s">
        <v>239</v>
      </c>
      <c r="BE175" s="97">
        <f t="shared" si="19"/>
        <v>0</v>
      </c>
      <c r="BF175" s="97">
        <f t="shared" si="20"/>
        <v>0</v>
      </c>
      <c r="BG175" s="97">
        <f t="shared" si="21"/>
        <v>0</v>
      </c>
      <c r="BH175" s="97">
        <f t="shared" si="22"/>
        <v>0</v>
      </c>
      <c r="BI175" s="97">
        <f t="shared" si="23"/>
        <v>0</v>
      </c>
      <c r="BJ175" s="13" t="s">
        <v>83</v>
      </c>
      <c r="BK175" s="97">
        <f t="shared" si="24"/>
        <v>0</v>
      </c>
      <c r="BL175" s="13" t="s">
        <v>245</v>
      </c>
      <c r="BM175" s="169" t="s">
        <v>1925</v>
      </c>
    </row>
    <row r="176" spans="2:65" s="1" customFormat="1" ht="33" customHeight="1" x14ac:dyDescent="0.2">
      <c r="B176" s="131"/>
      <c r="C176" s="158" t="s">
        <v>317</v>
      </c>
      <c r="D176" s="158" t="s">
        <v>241</v>
      </c>
      <c r="E176" s="159" t="s">
        <v>1926</v>
      </c>
      <c r="F176" s="160" t="s">
        <v>1927</v>
      </c>
      <c r="G176" s="161" t="s">
        <v>353</v>
      </c>
      <c r="H176" s="162">
        <v>2</v>
      </c>
      <c r="I176" s="163"/>
      <c r="J176" s="164">
        <f t="shared" si="15"/>
        <v>0</v>
      </c>
      <c r="K176" s="165"/>
      <c r="L176" s="30"/>
      <c r="M176" s="166" t="s">
        <v>1</v>
      </c>
      <c r="N176" s="130" t="s">
        <v>37</v>
      </c>
      <c r="P176" s="167">
        <f t="shared" si="16"/>
        <v>0</v>
      </c>
      <c r="Q176" s="167">
        <v>2.4750000000000001</v>
      </c>
      <c r="R176" s="167">
        <f t="shared" si="17"/>
        <v>4.95</v>
      </c>
      <c r="S176" s="167">
        <v>0</v>
      </c>
      <c r="T176" s="168">
        <f t="shared" si="18"/>
        <v>0</v>
      </c>
      <c r="AR176" s="169" t="s">
        <v>245</v>
      </c>
      <c r="AT176" s="169" t="s">
        <v>241</v>
      </c>
      <c r="AU176" s="169" t="s">
        <v>83</v>
      </c>
      <c r="AY176" s="13" t="s">
        <v>239</v>
      </c>
      <c r="BE176" s="97">
        <f t="shared" si="19"/>
        <v>0</v>
      </c>
      <c r="BF176" s="97">
        <f t="shared" si="20"/>
        <v>0</v>
      </c>
      <c r="BG176" s="97">
        <f t="shared" si="21"/>
        <v>0</v>
      </c>
      <c r="BH176" s="97">
        <f t="shared" si="22"/>
        <v>0</v>
      </c>
      <c r="BI176" s="97">
        <f t="shared" si="23"/>
        <v>0</v>
      </c>
      <c r="BJ176" s="13" t="s">
        <v>83</v>
      </c>
      <c r="BK176" s="97">
        <f t="shared" si="24"/>
        <v>0</v>
      </c>
      <c r="BL176" s="13" t="s">
        <v>245</v>
      </c>
      <c r="BM176" s="169" t="s">
        <v>1928</v>
      </c>
    </row>
    <row r="177" spans="2:65" s="1" customFormat="1" ht="33" customHeight="1" x14ac:dyDescent="0.2">
      <c r="B177" s="131"/>
      <c r="C177" s="158" t="s">
        <v>7</v>
      </c>
      <c r="D177" s="158" t="s">
        <v>241</v>
      </c>
      <c r="E177" s="159" t="s">
        <v>1929</v>
      </c>
      <c r="F177" s="160" t="s">
        <v>1930</v>
      </c>
      <c r="G177" s="161" t="s">
        <v>353</v>
      </c>
      <c r="H177" s="162">
        <v>2</v>
      </c>
      <c r="I177" s="163"/>
      <c r="J177" s="164">
        <f t="shared" si="15"/>
        <v>0</v>
      </c>
      <c r="K177" s="165"/>
      <c r="L177" s="30"/>
      <c r="M177" s="166" t="s">
        <v>1</v>
      </c>
      <c r="N177" s="130" t="s">
        <v>37</v>
      </c>
      <c r="P177" s="167">
        <f t="shared" si="16"/>
        <v>0</v>
      </c>
      <c r="Q177" s="167">
        <v>2.4750000000000001</v>
      </c>
      <c r="R177" s="167">
        <f t="shared" si="17"/>
        <v>4.95</v>
      </c>
      <c r="S177" s="167">
        <v>0</v>
      </c>
      <c r="T177" s="168">
        <f t="shared" si="18"/>
        <v>0</v>
      </c>
      <c r="AR177" s="169" t="s">
        <v>245</v>
      </c>
      <c r="AT177" s="169" t="s">
        <v>241</v>
      </c>
      <c r="AU177" s="169" t="s">
        <v>83</v>
      </c>
      <c r="AY177" s="13" t="s">
        <v>239</v>
      </c>
      <c r="BE177" s="97">
        <f t="shared" si="19"/>
        <v>0</v>
      </c>
      <c r="BF177" s="97">
        <f t="shared" si="20"/>
        <v>0</v>
      </c>
      <c r="BG177" s="97">
        <f t="shared" si="21"/>
        <v>0</v>
      </c>
      <c r="BH177" s="97">
        <f t="shared" si="22"/>
        <v>0</v>
      </c>
      <c r="BI177" s="97">
        <f t="shared" si="23"/>
        <v>0</v>
      </c>
      <c r="BJ177" s="13" t="s">
        <v>83</v>
      </c>
      <c r="BK177" s="97">
        <f t="shared" si="24"/>
        <v>0</v>
      </c>
      <c r="BL177" s="13" t="s">
        <v>245</v>
      </c>
      <c r="BM177" s="169" t="s">
        <v>1931</v>
      </c>
    </row>
    <row r="178" spans="2:65" s="1" customFormat="1" ht="33" customHeight="1" x14ac:dyDescent="0.2">
      <c r="B178" s="131"/>
      <c r="C178" s="158" t="s">
        <v>324</v>
      </c>
      <c r="D178" s="158" t="s">
        <v>241</v>
      </c>
      <c r="E178" s="159" t="s">
        <v>1932</v>
      </c>
      <c r="F178" s="160" t="s">
        <v>1933</v>
      </c>
      <c r="G178" s="161" t="s">
        <v>353</v>
      </c>
      <c r="H178" s="162">
        <v>2</v>
      </c>
      <c r="I178" s="163"/>
      <c r="J178" s="164">
        <f t="shared" si="15"/>
        <v>0</v>
      </c>
      <c r="K178" s="165"/>
      <c r="L178" s="30"/>
      <c r="M178" s="166" t="s">
        <v>1</v>
      </c>
      <c r="N178" s="130" t="s">
        <v>37</v>
      </c>
      <c r="P178" s="167">
        <f t="shared" si="16"/>
        <v>0</v>
      </c>
      <c r="Q178" s="167">
        <v>2.4750000000000001</v>
      </c>
      <c r="R178" s="167">
        <f t="shared" si="17"/>
        <v>4.95</v>
      </c>
      <c r="S178" s="167">
        <v>0</v>
      </c>
      <c r="T178" s="168">
        <f t="shared" si="18"/>
        <v>0</v>
      </c>
      <c r="AR178" s="169" t="s">
        <v>245</v>
      </c>
      <c r="AT178" s="169" t="s">
        <v>241</v>
      </c>
      <c r="AU178" s="169" t="s">
        <v>83</v>
      </c>
      <c r="AY178" s="13" t="s">
        <v>239</v>
      </c>
      <c r="BE178" s="97">
        <f t="shared" si="19"/>
        <v>0</v>
      </c>
      <c r="BF178" s="97">
        <f t="shared" si="20"/>
        <v>0</v>
      </c>
      <c r="BG178" s="97">
        <f t="shared" si="21"/>
        <v>0</v>
      </c>
      <c r="BH178" s="97">
        <f t="shared" si="22"/>
        <v>0</v>
      </c>
      <c r="BI178" s="97">
        <f t="shared" si="23"/>
        <v>0</v>
      </c>
      <c r="BJ178" s="13" t="s">
        <v>83</v>
      </c>
      <c r="BK178" s="97">
        <f t="shared" si="24"/>
        <v>0</v>
      </c>
      <c r="BL178" s="13" t="s">
        <v>245</v>
      </c>
      <c r="BM178" s="169" t="s">
        <v>1934</v>
      </c>
    </row>
    <row r="179" spans="2:65" s="1" customFormat="1" ht="33" customHeight="1" x14ac:dyDescent="0.2">
      <c r="B179" s="131"/>
      <c r="C179" s="158" t="s">
        <v>328</v>
      </c>
      <c r="D179" s="158" t="s">
        <v>241</v>
      </c>
      <c r="E179" s="159" t="s">
        <v>1935</v>
      </c>
      <c r="F179" s="160" t="s">
        <v>1936</v>
      </c>
      <c r="G179" s="161" t="s">
        <v>353</v>
      </c>
      <c r="H179" s="162">
        <v>2</v>
      </c>
      <c r="I179" s="163"/>
      <c r="J179" s="164">
        <f t="shared" si="15"/>
        <v>0</v>
      </c>
      <c r="K179" s="165"/>
      <c r="L179" s="30"/>
      <c r="M179" s="166" t="s">
        <v>1</v>
      </c>
      <c r="N179" s="130" t="s">
        <v>37</v>
      </c>
      <c r="P179" s="167">
        <f t="shared" si="16"/>
        <v>0</v>
      </c>
      <c r="Q179" s="167">
        <v>6.2249999999999996</v>
      </c>
      <c r="R179" s="167">
        <f t="shared" si="17"/>
        <v>12.45</v>
      </c>
      <c r="S179" s="167">
        <v>0</v>
      </c>
      <c r="T179" s="168">
        <f t="shared" si="18"/>
        <v>0</v>
      </c>
      <c r="AR179" s="169" t="s">
        <v>245</v>
      </c>
      <c r="AT179" s="169" t="s">
        <v>241</v>
      </c>
      <c r="AU179" s="169" t="s">
        <v>83</v>
      </c>
      <c r="AY179" s="13" t="s">
        <v>239</v>
      </c>
      <c r="BE179" s="97">
        <f t="shared" si="19"/>
        <v>0</v>
      </c>
      <c r="BF179" s="97">
        <f t="shared" si="20"/>
        <v>0</v>
      </c>
      <c r="BG179" s="97">
        <f t="shared" si="21"/>
        <v>0</v>
      </c>
      <c r="BH179" s="97">
        <f t="shared" si="22"/>
        <v>0</v>
      </c>
      <c r="BI179" s="97">
        <f t="shared" si="23"/>
        <v>0</v>
      </c>
      <c r="BJ179" s="13" t="s">
        <v>83</v>
      </c>
      <c r="BK179" s="97">
        <f t="shared" si="24"/>
        <v>0</v>
      </c>
      <c r="BL179" s="13" t="s">
        <v>245</v>
      </c>
      <c r="BM179" s="169" t="s">
        <v>1937</v>
      </c>
    </row>
    <row r="180" spans="2:65" s="1" customFormat="1" ht="33" customHeight="1" x14ac:dyDescent="0.2">
      <c r="B180" s="131"/>
      <c r="C180" s="158" t="s">
        <v>333</v>
      </c>
      <c r="D180" s="158" t="s">
        <v>241</v>
      </c>
      <c r="E180" s="159" t="s">
        <v>1938</v>
      </c>
      <c r="F180" s="160" t="s">
        <v>1939</v>
      </c>
      <c r="G180" s="161" t="s">
        <v>353</v>
      </c>
      <c r="H180" s="162">
        <v>2</v>
      </c>
      <c r="I180" s="163"/>
      <c r="J180" s="164">
        <f t="shared" si="15"/>
        <v>0</v>
      </c>
      <c r="K180" s="165"/>
      <c r="L180" s="30"/>
      <c r="M180" s="166" t="s">
        <v>1</v>
      </c>
      <c r="N180" s="130" t="s">
        <v>37</v>
      </c>
      <c r="P180" s="167">
        <f t="shared" si="16"/>
        <v>0</v>
      </c>
      <c r="Q180" s="167">
        <v>6.2249999999999996</v>
      </c>
      <c r="R180" s="167">
        <f t="shared" si="17"/>
        <v>12.45</v>
      </c>
      <c r="S180" s="167">
        <v>0</v>
      </c>
      <c r="T180" s="168">
        <f t="shared" si="18"/>
        <v>0</v>
      </c>
      <c r="AR180" s="169" t="s">
        <v>245</v>
      </c>
      <c r="AT180" s="169" t="s">
        <v>241</v>
      </c>
      <c r="AU180" s="169" t="s">
        <v>83</v>
      </c>
      <c r="AY180" s="13" t="s">
        <v>239</v>
      </c>
      <c r="BE180" s="97">
        <f t="shared" si="19"/>
        <v>0</v>
      </c>
      <c r="BF180" s="97">
        <f t="shared" si="20"/>
        <v>0</v>
      </c>
      <c r="BG180" s="97">
        <f t="shared" si="21"/>
        <v>0</v>
      </c>
      <c r="BH180" s="97">
        <f t="shared" si="22"/>
        <v>0</v>
      </c>
      <c r="BI180" s="97">
        <f t="shared" si="23"/>
        <v>0</v>
      </c>
      <c r="BJ180" s="13" t="s">
        <v>83</v>
      </c>
      <c r="BK180" s="97">
        <f t="shared" si="24"/>
        <v>0</v>
      </c>
      <c r="BL180" s="13" t="s">
        <v>245</v>
      </c>
      <c r="BM180" s="169" t="s">
        <v>1940</v>
      </c>
    </row>
    <row r="181" spans="2:65" s="1" customFormat="1" ht="33" customHeight="1" x14ac:dyDescent="0.2">
      <c r="B181" s="131"/>
      <c r="C181" s="158" t="s">
        <v>338</v>
      </c>
      <c r="D181" s="158" t="s">
        <v>241</v>
      </c>
      <c r="E181" s="159" t="s">
        <v>1941</v>
      </c>
      <c r="F181" s="160" t="s">
        <v>1942</v>
      </c>
      <c r="G181" s="161" t="s">
        <v>353</v>
      </c>
      <c r="H181" s="162">
        <v>2</v>
      </c>
      <c r="I181" s="163"/>
      <c r="J181" s="164">
        <f t="shared" si="15"/>
        <v>0</v>
      </c>
      <c r="K181" s="165"/>
      <c r="L181" s="30"/>
      <c r="M181" s="166" t="s">
        <v>1</v>
      </c>
      <c r="N181" s="130" t="s">
        <v>37</v>
      </c>
      <c r="P181" s="167">
        <f t="shared" si="16"/>
        <v>0</v>
      </c>
      <c r="Q181" s="167">
        <v>6.2249999999999996</v>
      </c>
      <c r="R181" s="167">
        <f t="shared" si="17"/>
        <v>12.45</v>
      </c>
      <c r="S181" s="167">
        <v>0</v>
      </c>
      <c r="T181" s="168">
        <f t="shared" si="18"/>
        <v>0</v>
      </c>
      <c r="AR181" s="169" t="s">
        <v>245</v>
      </c>
      <c r="AT181" s="169" t="s">
        <v>241</v>
      </c>
      <c r="AU181" s="169" t="s">
        <v>83</v>
      </c>
      <c r="AY181" s="13" t="s">
        <v>239</v>
      </c>
      <c r="BE181" s="97">
        <f t="shared" si="19"/>
        <v>0</v>
      </c>
      <c r="BF181" s="97">
        <f t="shared" si="20"/>
        <v>0</v>
      </c>
      <c r="BG181" s="97">
        <f t="shared" si="21"/>
        <v>0</v>
      </c>
      <c r="BH181" s="97">
        <f t="shared" si="22"/>
        <v>0</v>
      </c>
      <c r="BI181" s="97">
        <f t="shared" si="23"/>
        <v>0</v>
      </c>
      <c r="BJ181" s="13" t="s">
        <v>83</v>
      </c>
      <c r="BK181" s="97">
        <f t="shared" si="24"/>
        <v>0</v>
      </c>
      <c r="BL181" s="13" t="s">
        <v>245</v>
      </c>
      <c r="BM181" s="169" t="s">
        <v>1943</v>
      </c>
    </row>
    <row r="182" spans="2:65" s="1" customFormat="1" ht="33" customHeight="1" x14ac:dyDescent="0.2">
      <c r="B182" s="131"/>
      <c r="C182" s="158" t="s">
        <v>342</v>
      </c>
      <c r="D182" s="158" t="s">
        <v>241</v>
      </c>
      <c r="E182" s="159" t="s">
        <v>1944</v>
      </c>
      <c r="F182" s="160" t="s">
        <v>1945</v>
      </c>
      <c r="G182" s="161" t="s">
        <v>353</v>
      </c>
      <c r="H182" s="162">
        <v>2</v>
      </c>
      <c r="I182" s="163"/>
      <c r="J182" s="164">
        <f t="shared" si="15"/>
        <v>0</v>
      </c>
      <c r="K182" s="165"/>
      <c r="L182" s="30"/>
      <c r="M182" s="166" t="s">
        <v>1</v>
      </c>
      <c r="N182" s="130" t="s">
        <v>37</v>
      </c>
      <c r="P182" s="167">
        <f t="shared" si="16"/>
        <v>0</v>
      </c>
      <c r="Q182" s="167">
        <v>6.2249999999999996</v>
      </c>
      <c r="R182" s="167">
        <f t="shared" si="17"/>
        <v>12.45</v>
      </c>
      <c r="S182" s="167">
        <v>0</v>
      </c>
      <c r="T182" s="168">
        <f t="shared" si="18"/>
        <v>0</v>
      </c>
      <c r="AR182" s="169" t="s">
        <v>245</v>
      </c>
      <c r="AT182" s="169" t="s">
        <v>241</v>
      </c>
      <c r="AU182" s="169" t="s">
        <v>83</v>
      </c>
      <c r="AY182" s="13" t="s">
        <v>239</v>
      </c>
      <c r="BE182" s="97">
        <f t="shared" si="19"/>
        <v>0</v>
      </c>
      <c r="BF182" s="97">
        <f t="shared" si="20"/>
        <v>0</v>
      </c>
      <c r="BG182" s="97">
        <f t="shared" si="21"/>
        <v>0</v>
      </c>
      <c r="BH182" s="97">
        <f t="shared" si="22"/>
        <v>0</v>
      </c>
      <c r="BI182" s="97">
        <f t="shared" si="23"/>
        <v>0</v>
      </c>
      <c r="BJ182" s="13" t="s">
        <v>83</v>
      </c>
      <c r="BK182" s="97">
        <f t="shared" si="24"/>
        <v>0</v>
      </c>
      <c r="BL182" s="13" t="s">
        <v>245</v>
      </c>
      <c r="BM182" s="169" t="s">
        <v>1946</v>
      </c>
    </row>
    <row r="183" spans="2:65" s="1" customFormat="1" ht="33" customHeight="1" x14ac:dyDescent="0.2">
      <c r="B183" s="131"/>
      <c r="C183" s="158" t="s">
        <v>346</v>
      </c>
      <c r="D183" s="158" t="s">
        <v>241</v>
      </c>
      <c r="E183" s="159" t="s">
        <v>1947</v>
      </c>
      <c r="F183" s="160" t="s">
        <v>1948</v>
      </c>
      <c r="G183" s="161" t="s">
        <v>353</v>
      </c>
      <c r="H183" s="162">
        <v>2</v>
      </c>
      <c r="I183" s="163"/>
      <c r="J183" s="164">
        <f t="shared" si="15"/>
        <v>0</v>
      </c>
      <c r="K183" s="165"/>
      <c r="L183" s="30"/>
      <c r="M183" s="166" t="s">
        <v>1</v>
      </c>
      <c r="N183" s="130" t="s">
        <v>37</v>
      </c>
      <c r="P183" s="167">
        <f t="shared" si="16"/>
        <v>0</v>
      </c>
      <c r="Q183" s="167">
        <v>4.6749999999999998</v>
      </c>
      <c r="R183" s="167">
        <f t="shared" si="17"/>
        <v>9.35</v>
      </c>
      <c r="S183" s="167">
        <v>0</v>
      </c>
      <c r="T183" s="168">
        <f t="shared" si="18"/>
        <v>0</v>
      </c>
      <c r="AR183" s="169" t="s">
        <v>245</v>
      </c>
      <c r="AT183" s="169" t="s">
        <v>241</v>
      </c>
      <c r="AU183" s="169" t="s">
        <v>83</v>
      </c>
      <c r="AY183" s="13" t="s">
        <v>239</v>
      </c>
      <c r="BE183" s="97">
        <f t="shared" si="19"/>
        <v>0</v>
      </c>
      <c r="BF183" s="97">
        <f t="shared" si="20"/>
        <v>0</v>
      </c>
      <c r="BG183" s="97">
        <f t="shared" si="21"/>
        <v>0</v>
      </c>
      <c r="BH183" s="97">
        <f t="shared" si="22"/>
        <v>0</v>
      </c>
      <c r="BI183" s="97">
        <f t="shared" si="23"/>
        <v>0</v>
      </c>
      <c r="BJ183" s="13" t="s">
        <v>83</v>
      </c>
      <c r="BK183" s="97">
        <f t="shared" si="24"/>
        <v>0</v>
      </c>
      <c r="BL183" s="13" t="s">
        <v>245</v>
      </c>
      <c r="BM183" s="169" t="s">
        <v>1949</v>
      </c>
    </row>
    <row r="184" spans="2:65" s="1" customFormat="1" ht="33" customHeight="1" x14ac:dyDescent="0.2">
      <c r="B184" s="131"/>
      <c r="C184" s="158" t="s">
        <v>350</v>
      </c>
      <c r="D184" s="158" t="s">
        <v>241</v>
      </c>
      <c r="E184" s="159" t="s">
        <v>1950</v>
      </c>
      <c r="F184" s="160" t="s">
        <v>1951</v>
      </c>
      <c r="G184" s="161" t="s">
        <v>353</v>
      </c>
      <c r="H184" s="162">
        <v>2</v>
      </c>
      <c r="I184" s="163"/>
      <c r="J184" s="164">
        <f t="shared" si="15"/>
        <v>0</v>
      </c>
      <c r="K184" s="165"/>
      <c r="L184" s="30"/>
      <c r="M184" s="166" t="s">
        <v>1</v>
      </c>
      <c r="N184" s="130" t="s">
        <v>37</v>
      </c>
      <c r="P184" s="167">
        <f t="shared" si="16"/>
        <v>0</v>
      </c>
      <c r="Q184" s="167">
        <v>4.6749999999999998</v>
      </c>
      <c r="R184" s="167">
        <f t="shared" si="17"/>
        <v>9.35</v>
      </c>
      <c r="S184" s="167">
        <v>0</v>
      </c>
      <c r="T184" s="168">
        <f t="shared" si="18"/>
        <v>0</v>
      </c>
      <c r="AR184" s="169" t="s">
        <v>245</v>
      </c>
      <c r="AT184" s="169" t="s">
        <v>241</v>
      </c>
      <c r="AU184" s="169" t="s">
        <v>83</v>
      </c>
      <c r="AY184" s="13" t="s">
        <v>239</v>
      </c>
      <c r="BE184" s="97">
        <f t="shared" si="19"/>
        <v>0</v>
      </c>
      <c r="BF184" s="97">
        <f t="shared" si="20"/>
        <v>0</v>
      </c>
      <c r="BG184" s="97">
        <f t="shared" si="21"/>
        <v>0</v>
      </c>
      <c r="BH184" s="97">
        <f t="shared" si="22"/>
        <v>0</v>
      </c>
      <c r="BI184" s="97">
        <f t="shared" si="23"/>
        <v>0</v>
      </c>
      <c r="BJ184" s="13" t="s">
        <v>83</v>
      </c>
      <c r="BK184" s="97">
        <f t="shared" si="24"/>
        <v>0</v>
      </c>
      <c r="BL184" s="13" t="s">
        <v>245</v>
      </c>
      <c r="BM184" s="169" t="s">
        <v>1952</v>
      </c>
    </row>
    <row r="185" spans="2:65" s="1" customFormat="1" ht="33" customHeight="1" x14ac:dyDescent="0.2">
      <c r="B185" s="131"/>
      <c r="C185" s="158" t="s">
        <v>355</v>
      </c>
      <c r="D185" s="158" t="s">
        <v>241</v>
      </c>
      <c r="E185" s="159" t="s">
        <v>1953</v>
      </c>
      <c r="F185" s="160" t="s">
        <v>1954</v>
      </c>
      <c r="G185" s="161" t="s">
        <v>353</v>
      </c>
      <c r="H185" s="162">
        <v>2</v>
      </c>
      <c r="I185" s="163"/>
      <c r="J185" s="164">
        <f t="shared" si="15"/>
        <v>0</v>
      </c>
      <c r="K185" s="165"/>
      <c r="L185" s="30"/>
      <c r="M185" s="166" t="s">
        <v>1</v>
      </c>
      <c r="N185" s="130" t="s">
        <v>37</v>
      </c>
      <c r="P185" s="167">
        <f t="shared" si="16"/>
        <v>0</v>
      </c>
      <c r="Q185" s="167">
        <v>4.6749999999999998</v>
      </c>
      <c r="R185" s="167">
        <f t="shared" si="17"/>
        <v>9.35</v>
      </c>
      <c r="S185" s="167">
        <v>0</v>
      </c>
      <c r="T185" s="168">
        <f t="shared" si="18"/>
        <v>0</v>
      </c>
      <c r="AR185" s="169" t="s">
        <v>245</v>
      </c>
      <c r="AT185" s="169" t="s">
        <v>241</v>
      </c>
      <c r="AU185" s="169" t="s">
        <v>83</v>
      </c>
      <c r="AY185" s="13" t="s">
        <v>239</v>
      </c>
      <c r="BE185" s="97">
        <f t="shared" si="19"/>
        <v>0</v>
      </c>
      <c r="BF185" s="97">
        <f t="shared" si="20"/>
        <v>0</v>
      </c>
      <c r="BG185" s="97">
        <f t="shared" si="21"/>
        <v>0</v>
      </c>
      <c r="BH185" s="97">
        <f t="shared" si="22"/>
        <v>0</v>
      </c>
      <c r="BI185" s="97">
        <f t="shared" si="23"/>
        <v>0</v>
      </c>
      <c r="BJ185" s="13" t="s">
        <v>83</v>
      </c>
      <c r="BK185" s="97">
        <f t="shared" si="24"/>
        <v>0</v>
      </c>
      <c r="BL185" s="13" t="s">
        <v>245</v>
      </c>
      <c r="BM185" s="169" t="s">
        <v>1955</v>
      </c>
    </row>
    <row r="186" spans="2:65" s="1" customFormat="1" ht="33" customHeight="1" x14ac:dyDescent="0.2">
      <c r="B186" s="131"/>
      <c r="C186" s="158" t="s">
        <v>359</v>
      </c>
      <c r="D186" s="158" t="s">
        <v>241</v>
      </c>
      <c r="E186" s="159" t="s">
        <v>1956</v>
      </c>
      <c r="F186" s="160" t="s">
        <v>1957</v>
      </c>
      <c r="G186" s="161" t="s">
        <v>353</v>
      </c>
      <c r="H186" s="162">
        <v>2</v>
      </c>
      <c r="I186" s="163"/>
      <c r="J186" s="164">
        <f t="shared" si="15"/>
        <v>0</v>
      </c>
      <c r="K186" s="165"/>
      <c r="L186" s="30"/>
      <c r="M186" s="166" t="s">
        <v>1</v>
      </c>
      <c r="N186" s="130" t="s">
        <v>37</v>
      </c>
      <c r="P186" s="167">
        <f t="shared" si="16"/>
        <v>0</v>
      </c>
      <c r="Q186" s="167">
        <v>5.1749999999999998</v>
      </c>
      <c r="R186" s="167">
        <f t="shared" si="17"/>
        <v>10.35</v>
      </c>
      <c r="S186" s="167">
        <v>0</v>
      </c>
      <c r="T186" s="168">
        <f t="shared" si="18"/>
        <v>0</v>
      </c>
      <c r="AR186" s="169" t="s">
        <v>245</v>
      </c>
      <c r="AT186" s="169" t="s">
        <v>241</v>
      </c>
      <c r="AU186" s="169" t="s">
        <v>83</v>
      </c>
      <c r="AY186" s="13" t="s">
        <v>239</v>
      </c>
      <c r="BE186" s="97">
        <f t="shared" si="19"/>
        <v>0</v>
      </c>
      <c r="BF186" s="97">
        <f t="shared" si="20"/>
        <v>0</v>
      </c>
      <c r="BG186" s="97">
        <f t="shared" si="21"/>
        <v>0</v>
      </c>
      <c r="BH186" s="97">
        <f t="shared" si="22"/>
        <v>0</v>
      </c>
      <c r="BI186" s="97">
        <f t="shared" si="23"/>
        <v>0</v>
      </c>
      <c r="BJ186" s="13" t="s">
        <v>83</v>
      </c>
      <c r="BK186" s="97">
        <f t="shared" si="24"/>
        <v>0</v>
      </c>
      <c r="BL186" s="13" t="s">
        <v>245</v>
      </c>
      <c r="BM186" s="169" t="s">
        <v>1958</v>
      </c>
    </row>
    <row r="187" spans="2:65" s="1" customFormat="1" ht="33" customHeight="1" x14ac:dyDescent="0.2">
      <c r="B187" s="131"/>
      <c r="C187" s="158" t="s">
        <v>363</v>
      </c>
      <c r="D187" s="158" t="s">
        <v>241</v>
      </c>
      <c r="E187" s="159" t="s">
        <v>1959</v>
      </c>
      <c r="F187" s="160" t="s">
        <v>1960</v>
      </c>
      <c r="G187" s="161" t="s">
        <v>353</v>
      </c>
      <c r="H187" s="162">
        <v>2</v>
      </c>
      <c r="I187" s="163"/>
      <c r="J187" s="164">
        <f t="shared" si="15"/>
        <v>0</v>
      </c>
      <c r="K187" s="165"/>
      <c r="L187" s="30"/>
      <c r="M187" s="166" t="s">
        <v>1</v>
      </c>
      <c r="N187" s="130" t="s">
        <v>37</v>
      </c>
      <c r="P187" s="167">
        <f t="shared" si="16"/>
        <v>0</v>
      </c>
      <c r="Q187" s="167">
        <v>4.6749999999999998</v>
      </c>
      <c r="R187" s="167">
        <f t="shared" si="17"/>
        <v>9.35</v>
      </c>
      <c r="S187" s="167">
        <v>0</v>
      </c>
      <c r="T187" s="168">
        <f t="shared" si="18"/>
        <v>0</v>
      </c>
      <c r="AR187" s="169" t="s">
        <v>245</v>
      </c>
      <c r="AT187" s="169" t="s">
        <v>241</v>
      </c>
      <c r="AU187" s="169" t="s">
        <v>83</v>
      </c>
      <c r="AY187" s="13" t="s">
        <v>239</v>
      </c>
      <c r="BE187" s="97">
        <f t="shared" si="19"/>
        <v>0</v>
      </c>
      <c r="BF187" s="97">
        <f t="shared" si="20"/>
        <v>0</v>
      </c>
      <c r="BG187" s="97">
        <f t="shared" si="21"/>
        <v>0</v>
      </c>
      <c r="BH187" s="97">
        <f t="shared" si="22"/>
        <v>0</v>
      </c>
      <c r="BI187" s="97">
        <f t="shared" si="23"/>
        <v>0</v>
      </c>
      <c r="BJ187" s="13" t="s">
        <v>83</v>
      </c>
      <c r="BK187" s="97">
        <f t="shared" si="24"/>
        <v>0</v>
      </c>
      <c r="BL187" s="13" t="s">
        <v>245</v>
      </c>
      <c r="BM187" s="169" t="s">
        <v>1961</v>
      </c>
    </row>
    <row r="188" spans="2:65" s="1" customFormat="1" ht="33" customHeight="1" x14ac:dyDescent="0.2">
      <c r="B188" s="131"/>
      <c r="C188" s="158" t="s">
        <v>367</v>
      </c>
      <c r="D188" s="158" t="s">
        <v>241</v>
      </c>
      <c r="E188" s="159" t="s">
        <v>1962</v>
      </c>
      <c r="F188" s="160" t="s">
        <v>1963</v>
      </c>
      <c r="G188" s="161" t="s">
        <v>353</v>
      </c>
      <c r="H188" s="162">
        <v>2</v>
      </c>
      <c r="I188" s="163"/>
      <c r="J188" s="164">
        <f t="shared" si="15"/>
        <v>0</v>
      </c>
      <c r="K188" s="165"/>
      <c r="L188" s="30"/>
      <c r="M188" s="166" t="s">
        <v>1</v>
      </c>
      <c r="N188" s="130" t="s">
        <v>37</v>
      </c>
      <c r="P188" s="167">
        <f t="shared" si="16"/>
        <v>0</v>
      </c>
      <c r="Q188" s="167">
        <v>3.85</v>
      </c>
      <c r="R188" s="167">
        <f t="shared" si="17"/>
        <v>7.7</v>
      </c>
      <c r="S188" s="167">
        <v>0</v>
      </c>
      <c r="T188" s="168">
        <f t="shared" si="18"/>
        <v>0</v>
      </c>
      <c r="AR188" s="169" t="s">
        <v>245</v>
      </c>
      <c r="AT188" s="169" t="s">
        <v>241</v>
      </c>
      <c r="AU188" s="169" t="s">
        <v>83</v>
      </c>
      <c r="AY188" s="13" t="s">
        <v>239</v>
      </c>
      <c r="BE188" s="97">
        <f t="shared" si="19"/>
        <v>0</v>
      </c>
      <c r="BF188" s="97">
        <f t="shared" si="20"/>
        <v>0</v>
      </c>
      <c r="BG188" s="97">
        <f t="shared" si="21"/>
        <v>0</v>
      </c>
      <c r="BH188" s="97">
        <f t="shared" si="22"/>
        <v>0</v>
      </c>
      <c r="BI188" s="97">
        <f t="shared" si="23"/>
        <v>0</v>
      </c>
      <c r="BJ188" s="13" t="s">
        <v>83</v>
      </c>
      <c r="BK188" s="97">
        <f t="shared" si="24"/>
        <v>0</v>
      </c>
      <c r="BL188" s="13" t="s">
        <v>245</v>
      </c>
      <c r="BM188" s="169" t="s">
        <v>1964</v>
      </c>
    </row>
    <row r="189" spans="2:65" s="1" customFormat="1" ht="33" customHeight="1" x14ac:dyDescent="0.2">
      <c r="B189" s="131"/>
      <c r="C189" s="158" t="s">
        <v>371</v>
      </c>
      <c r="D189" s="158" t="s">
        <v>241</v>
      </c>
      <c r="E189" s="159" t="s">
        <v>1965</v>
      </c>
      <c r="F189" s="160" t="s">
        <v>1966</v>
      </c>
      <c r="G189" s="161" t="s">
        <v>353</v>
      </c>
      <c r="H189" s="162">
        <v>2</v>
      </c>
      <c r="I189" s="163"/>
      <c r="J189" s="164">
        <f t="shared" si="15"/>
        <v>0</v>
      </c>
      <c r="K189" s="165"/>
      <c r="L189" s="30"/>
      <c r="M189" s="166" t="s">
        <v>1</v>
      </c>
      <c r="N189" s="130" t="s">
        <v>37</v>
      </c>
      <c r="P189" s="167">
        <f t="shared" si="16"/>
        <v>0</v>
      </c>
      <c r="Q189" s="167">
        <v>3.85</v>
      </c>
      <c r="R189" s="167">
        <f t="shared" si="17"/>
        <v>7.7</v>
      </c>
      <c r="S189" s="167">
        <v>0</v>
      </c>
      <c r="T189" s="168">
        <f t="shared" si="18"/>
        <v>0</v>
      </c>
      <c r="AR189" s="169" t="s">
        <v>245</v>
      </c>
      <c r="AT189" s="169" t="s">
        <v>241</v>
      </c>
      <c r="AU189" s="169" t="s">
        <v>83</v>
      </c>
      <c r="AY189" s="13" t="s">
        <v>239</v>
      </c>
      <c r="BE189" s="97">
        <f t="shared" si="19"/>
        <v>0</v>
      </c>
      <c r="BF189" s="97">
        <f t="shared" si="20"/>
        <v>0</v>
      </c>
      <c r="BG189" s="97">
        <f t="shared" si="21"/>
        <v>0</v>
      </c>
      <c r="BH189" s="97">
        <f t="shared" si="22"/>
        <v>0</v>
      </c>
      <c r="BI189" s="97">
        <f t="shared" si="23"/>
        <v>0</v>
      </c>
      <c r="BJ189" s="13" t="s">
        <v>83</v>
      </c>
      <c r="BK189" s="97">
        <f t="shared" si="24"/>
        <v>0</v>
      </c>
      <c r="BL189" s="13" t="s">
        <v>245</v>
      </c>
      <c r="BM189" s="169" t="s">
        <v>1967</v>
      </c>
    </row>
    <row r="190" spans="2:65" s="1" customFormat="1" ht="33" customHeight="1" x14ac:dyDescent="0.2">
      <c r="B190" s="131"/>
      <c r="C190" s="158" t="s">
        <v>375</v>
      </c>
      <c r="D190" s="158" t="s">
        <v>241</v>
      </c>
      <c r="E190" s="159" t="s">
        <v>1968</v>
      </c>
      <c r="F190" s="160" t="s">
        <v>1969</v>
      </c>
      <c r="G190" s="161" t="s">
        <v>353</v>
      </c>
      <c r="H190" s="162">
        <v>2</v>
      </c>
      <c r="I190" s="163"/>
      <c r="J190" s="164">
        <f t="shared" si="15"/>
        <v>0</v>
      </c>
      <c r="K190" s="165"/>
      <c r="L190" s="30"/>
      <c r="M190" s="166" t="s">
        <v>1</v>
      </c>
      <c r="N190" s="130" t="s">
        <v>37</v>
      </c>
      <c r="P190" s="167">
        <f t="shared" si="16"/>
        <v>0</v>
      </c>
      <c r="Q190" s="167">
        <v>3.85</v>
      </c>
      <c r="R190" s="167">
        <f t="shared" si="17"/>
        <v>7.7</v>
      </c>
      <c r="S190" s="167">
        <v>0</v>
      </c>
      <c r="T190" s="168">
        <f t="shared" si="18"/>
        <v>0</v>
      </c>
      <c r="AR190" s="169" t="s">
        <v>245</v>
      </c>
      <c r="AT190" s="169" t="s">
        <v>241</v>
      </c>
      <c r="AU190" s="169" t="s">
        <v>83</v>
      </c>
      <c r="AY190" s="13" t="s">
        <v>239</v>
      </c>
      <c r="BE190" s="97">
        <f t="shared" si="19"/>
        <v>0</v>
      </c>
      <c r="BF190" s="97">
        <f t="shared" si="20"/>
        <v>0</v>
      </c>
      <c r="BG190" s="97">
        <f t="shared" si="21"/>
        <v>0</v>
      </c>
      <c r="BH190" s="97">
        <f t="shared" si="22"/>
        <v>0</v>
      </c>
      <c r="BI190" s="97">
        <f t="shared" si="23"/>
        <v>0</v>
      </c>
      <c r="BJ190" s="13" t="s">
        <v>83</v>
      </c>
      <c r="BK190" s="97">
        <f t="shared" si="24"/>
        <v>0</v>
      </c>
      <c r="BL190" s="13" t="s">
        <v>245</v>
      </c>
      <c r="BM190" s="169" t="s">
        <v>1970</v>
      </c>
    </row>
    <row r="191" spans="2:65" s="1" customFormat="1" ht="33" customHeight="1" x14ac:dyDescent="0.2">
      <c r="B191" s="131"/>
      <c r="C191" s="158" t="s">
        <v>379</v>
      </c>
      <c r="D191" s="158" t="s">
        <v>241</v>
      </c>
      <c r="E191" s="159" t="s">
        <v>1971</v>
      </c>
      <c r="F191" s="160" t="s">
        <v>1972</v>
      </c>
      <c r="G191" s="161" t="s">
        <v>353</v>
      </c>
      <c r="H191" s="162">
        <v>2</v>
      </c>
      <c r="I191" s="163"/>
      <c r="J191" s="164">
        <f t="shared" si="15"/>
        <v>0</v>
      </c>
      <c r="K191" s="165"/>
      <c r="L191" s="30"/>
      <c r="M191" s="166" t="s">
        <v>1</v>
      </c>
      <c r="N191" s="130" t="s">
        <v>37</v>
      </c>
      <c r="P191" s="167">
        <f t="shared" si="16"/>
        <v>0</v>
      </c>
      <c r="Q191" s="167">
        <v>3.85</v>
      </c>
      <c r="R191" s="167">
        <f t="shared" si="17"/>
        <v>7.7</v>
      </c>
      <c r="S191" s="167">
        <v>0</v>
      </c>
      <c r="T191" s="168">
        <f t="shared" si="18"/>
        <v>0</v>
      </c>
      <c r="AR191" s="169" t="s">
        <v>245</v>
      </c>
      <c r="AT191" s="169" t="s">
        <v>241</v>
      </c>
      <c r="AU191" s="169" t="s">
        <v>83</v>
      </c>
      <c r="AY191" s="13" t="s">
        <v>239</v>
      </c>
      <c r="BE191" s="97">
        <f t="shared" si="19"/>
        <v>0</v>
      </c>
      <c r="BF191" s="97">
        <f t="shared" si="20"/>
        <v>0</v>
      </c>
      <c r="BG191" s="97">
        <f t="shared" si="21"/>
        <v>0</v>
      </c>
      <c r="BH191" s="97">
        <f t="shared" si="22"/>
        <v>0</v>
      </c>
      <c r="BI191" s="97">
        <f t="shared" si="23"/>
        <v>0</v>
      </c>
      <c r="BJ191" s="13" t="s">
        <v>83</v>
      </c>
      <c r="BK191" s="97">
        <f t="shared" si="24"/>
        <v>0</v>
      </c>
      <c r="BL191" s="13" t="s">
        <v>245</v>
      </c>
      <c r="BM191" s="169" t="s">
        <v>1973</v>
      </c>
    </row>
    <row r="192" spans="2:65" s="1" customFormat="1" ht="33" customHeight="1" x14ac:dyDescent="0.2">
      <c r="B192" s="131"/>
      <c r="C192" s="158" t="s">
        <v>383</v>
      </c>
      <c r="D192" s="158" t="s">
        <v>241</v>
      </c>
      <c r="E192" s="159" t="s">
        <v>1974</v>
      </c>
      <c r="F192" s="160" t="s">
        <v>1975</v>
      </c>
      <c r="G192" s="161" t="s">
        <v>353</v>
      </c>
      <c r="H192" s="162">
        <v>2</v>
      </c>
      <c r="I192" s="163"/>
      <c r="J192" s="164">
        <f t="shared" si="15"/>
        <v>0</v>
      </c>
      <c r="K192" s="165"/>
      <c r="L192" s="30"/>
      <c r="M192" s="166" t="s">
        <v>1</v>
      </c>
      <c r="N192" s="130" t="s">
        <v>37</v>
      </c>
      <c r="P192" s="167">
        <f t="shared" si="16"/>
        <v>0</v>
      </c>
      <c r="Q192" s="167">
        <v>3.0750000000000002</v>
      </c>
      <c r="R192" s="167">
        <f t="shared" si="17"/>
        <v>6.15</v>
      </c>
      <c r="S192" s="167">
        <v>0</v>
      </c>
      <c r="T192" s="168">
        <f t="shared" si="18"/>
        <v>0</v>
      </c>
      <c r="AR192" s="169" t="s">
        <v>245</v>
      </c>
      <c r="AT192" s="169" t="s">
        <v>241</v>
      </c>
      <c r="AU192" s="169" t="s">
        <v>83</v>
      </c>
      <c r="AY192" s="13" t="s">
        <v>239</v>
      </c>
      <c r="BE192" s="97">
        <f t="shared" si="19"/>
        <v>0</v>
      </c>
      <c r="BF192" s="97">
        <f t="shared" si="20"/>
        <v>0</v>
      </c>
      <c r="BG192" s="97">
        <f t="shared" si="21"/>
        <v>0</v>
      </c>
      <c r="BH192" s="97">
        <f t="shared" si="22"/>
        <v>0</v>
      </c>
      <c r="BI192" s="97">
        <f t="shared" si="23"/>
        <v>0</v>
      </c>
      <c r="BJ192" s="13" t="s">
        <v>83</v>
      </c>
      <c r="BK192" s="97">
        <f t="shared" si="24"/>
        <v>0</v>
      </c>
      <c r="BL192" s="13" t="s">
        <v>245</v>
      </c>
      <c r="BM192" s="169" t="s">
        <v>1976</v>
      </c>
    </row>
    <row r="193" spans="2:65" s="1" customFormat="1" ht="33" customHeight="1" x14ac:dyDescent="0.2">
      <c r="B193" s="131"/>
      <c r="C193" s="158" t="s">
        <v>387</v>
      </c>
      <c r="D193" s="158" t="s">
        <v>241</v>
      </c>
      <c r="E193" s="159" t="s">
        <v>1977</v>
      </c>
      <c r="F193" s="160" t="s">
        <v>1978</v>
      </c>
      <c r="G193" s="161" t="s">
        <v>353</v>
      </c>
      <c r="H193" s="162">
        <v>2</v>
      </c>
      <c r="I193" s="163"/>
      <c r="J193" s="164">
        <f t="shared" si="15"/>
        <v>0</v>
      </c>
      <c r="K193" s="165"/>
      <c r="L193" s="30"/>
      <c r="M193" s="166" t="s">
        <v>1</v>
      </c>
      <c r="N193" s="130" t="s">
        <v>37</v>
      </c>
      <c r="P193" s="167">
        <f t="shared" si="16"/>
        <v>0</v>
      </c>
      <c r="Q193" s="167">
        <v>3.0750000000000002</v>
      </c>
      <c r="R193" s="167">
        <f t="shared" si="17"/>
        <v>6.15</v>
      </c>
      <c r="S193" s="167">
        <v>0</v>
      </c>
      <c r="T193" s="168">
        <f t="shared" si="18"/>
        <v>0</v>
      </c>
      <c r="AR193" s="169" t="s">
        <v>245</v>
      </c>
      <c r="AT193" s="169" t="s">
        <v>241</v>
      </c>
      <c r="AU193" s="169" t="s">
        <v>83</v>
      </c>
      <c r="AY193" s="13" t="s">
        <v>239</v>
      </c>
      <c r="BE193" s="97">
        <f t="shared" si="19"/>
        <v>0</v>
      </c>
      <c r="BF193" s="97">
        <f t="shared" si="20"/>
        <v>0</v>
      </c>
      <c r="BG193" s="97">
        <f t="shared" si="21"/>
        <v>0</v>
      </c>
      <c r="BH193" s="97">
        <f t="shared" si="22"/>
        <v>0</v>
      </c>
      <c r="BI193" s="97">
        <f t="shared" si="23"/>
        <v>0</v>
      </c>
      <c r="BJ193" s="13" t="s">
        <v>83</v>
      </c>
      <c r="BK193" s="97">
        <f t="shared" si="24"/>
        <v>0</v>
      </c>
      <c r="BL193" s="13" t="s">
        <v>245</v>
      </c>
      <c r="BM193" s="169" t="s">
        <v>1979</v>
      </c>
    </row>
    <row r="194" spans="2:65" s="1" customFormat="1" ht="33" customHeight="1" x14ac:dyDescent="0.2">
      <c r="B194" s="131"/>
      <c r="C194" s="158" t="s">
        <v>391</v>
      </c>
      <c r="D194" s="158" t="s">
        <v>241</v>
      </c>
      <c r="E194" s="159" t="s">
        <v>1980</v>
      </c>
      <c r="F194" s="160" t="s">
        <v>1981</v>
      </c>
      <c r="G194" s="161" t="s">
        <v>353</v>
      </c>
      <c r="H194" s="162">
        <v>2</v>
      </c>
      <c r="I194" s="163"/>
      <c r="J194" s="164">
        <f t="shared" si="15"/>
        <v>0</v>
      </c>
      <c r="K194" s="165"/>
      <c r="L194" s="30"/>
      <c r="M194" s="166" t="s">
        <v>1</v>
      </c>
      <c r="N194" s="130" t="s">
        <v>37</v>
      </c>
      <c r="P194" s="167">
        <f t="shared" si="16"/>
        <v>0</v>
      </c>
      <c r="Q194" s="167">
        <v>3.0750000000000002</v>
      </c>
      <c r="R194" s="167">
        <f t="shared" si="17"/>
        <v>6.15</v>
      </c>
      <c r="S194" s="167">
        <v>0</v>
      </c>
      <c r="T194" s="168">
        <f t="shared" si="18"/>
        <v>0</v>
      </c>
      <c r="AR194" s="169" t="s">
        <v>245</v>
      </c>
      <c r="AT194" s="169" t="s">
        <v>241</v>
      </c>
      <c r="AU194" s="169" t="s">
        <v>83</v>
      </c>
      <c r="AY194" s="13" t="s">
        <v>239</v>
      </c>
      <c r="BE194" s="97">
        <f t="shared" si="19"/>
        <v>0</v>
      </c>
      <c r="BF194" s="97">
        <f t="shared" si="20"/>
        <v>0</v>
      </c>
      <c r="BG194" s="97">
        <f t="shared" si="21"/>
        <v>0</v>
      </c>
      <c r="BH194" s="97">
        <f t="shared" si="22"/>
        <v>0</v>
      </c>
      <c r="BI194" s="97">
        <f t="shared" si="23"/>
        <v>0</v>
      </c>
      <c r="BJ194" s="13" t="s">
        <v>83</v>
      </c>
      <c r="BK194" s="97">
        <f t="shared" si="24"/>
        <v>0</v>
      </c>
      <c r="BL194" s="13" t="s">
        <v>245</v>
      </c>
      <c r="BM194" s="169" t="s">
        <v>1982</v>
      </c>
    </row>
    <row r="195" spans="2:65" s="1" customFormat="1" ht="33" customHeight="1" x14ac:dyDescent="0.2">
      <c r="B195" s="131"/>
      <c r="C195" s="158" t="s">
        <v>395</v>
      </c>
      <c r="D195" s="158" t="s">
        <v>241</v>
      </c>
      <c r="E195" s="159" t="s">
        <v>1983</v>
      </c>
      <c r="F195" s="160" t="s">
        <v>1984</v>
      </c>
      <c r="G195" s="161" t="s">
        <v>353</v>
      </c>
      <c r="H195" s="162">
        <v>2</v>
      </c>
      <c r="I195" s="163"/>
      <c r="J195" s="164">
        <f t="shared" si="15"/>
        <v>0</v>
      </c>
      <c r="K195" s="165"/>
      <c r="L195" s="30"/>
      <c r="M195" s="166" t="s">
        <v>1</v>
      </c>
      <c r="N195" s="130" t="s">
        <v>37</v>
      </c>
      <c r="P195" s="167">
        <f t="shared" si="16"/>
        <v>0</v>
      </c>
      <c r="Q195" s="167">
        <v>3.0750000000000002</v>
      </c>
      <c r="R195" s="167">
        <f t="shared" si="17"/>
        <v>6.15</v>
      </c>
      <c r="S195" s="167">
        <v>0</v>
      </c>
      <c r="T195" s="168">
        <f t="shared" si="18"/>
        <v>0</v>
      </c>
      <c r="AR195" s="169" t="s">
        <v>245</v>
      </c>
      <c r="AT195" s="169" t="s">
        <v>241</v>
      </c>
      <c r="AU195" s="169" t="s">
        <v>83</v>
      </c>
      <c r="AY195" s="13" t="s">
        <v>239</v>
      </c>
      <c r="BE195" s="97">
        <f t="shared" si="19"/>
        <v>0</v>
      </c>
      <c r="BF195" s="97">
        <f t="shared" si="20"/>
        <v>0</v>
      </c>
      <c r="BG195" s="97">
        <f t="shared" si="21"/>
        <v>0</v>
      </c>
      <c r="BH195" s="97">
        <f t="shared" si="22"/>
        <v>0</v>
      </c>
      <c r="BI195" s="97">
        <f t="shared" si="23"/>
        <v>0</v>
      </c>
      <c r="BJ195" s="13" t="s">
        <v>83</v>
      </c>
      <c r="BK195" s="97">
        <f t="shared" si="24"/>
        <v>0</v>
      </c>
      <c r="BL195" s="13" t="s">
        <v>245</v>
      </c>
      <c r="BM195" s="169" t="s">
        <v>1985</v>
      </c>
    </row>
    <row r="196" spans="2:65" s="1" customFormat="1" ht="33" customHeight="1" x14ac:dyDescent="0.2">
      <c r="B196" s="131"/>
      <c r="C196" s="158" t="s">
        <v>399</v>
      </c>
      <c r="D196" s="158" t="s">
        <v>241</v>
      </c>
      <c r="E196" s="159" t="s">
        <v>1986</v>
      </c>
      <c r="F196" s="160" t="s">
        <v>1987</v>
      </c>
      <c r="G196" s="161" t="s">
        <v>353</v>
      </c>
      <c r="H196" s="162">
        <v>2</v>
      </c>
      <c r="I196" s="163"/>
      <c r="J196" s="164">
        <f t="shared" si="15"/>
        <v>0</v>
      </c>
      <c r="K196" s="165"/>
      <c r="L196" s="30"/>
      <c r="M196" s="166" t="s">
        <v>1</v>
      </c>
      <c r="N196" s="130" t="s">
        <v>37</v>
      </c>
      <c r="P196" s="167">
        <f t="shared" si="16"/>
        <v>0</v>
      </c>
      <c r="Q196" s="167">
        <v>2.35</v>
      </c>
      <c r="R196" s="167">
        <f t="shared" si="17"/>
        <v>4.7</v>
      </c>
      <c r="S196" s="167">
        <v>0</v>
      </c>
      <c r="T196" s="168">
        <f t="shared" si="18"/>
        <v>0</v>
      </c>
      <c r="AR196" s="169" t="s">
        <v>245</v>
      </c>
      <c r="AT196" s="169" t="s">
        <v>241</v>
      </c>
      <c r="AU196" s="169" t="s">
        <v>83</v>
      </c>
      <c r="AY196" s="13" t="s">
        <v>239</v>
      </c>
      <c r="BE196" s="97">
        <f t="shared" si="19"/>
        <v>0</v>
      </c>
      <c r="BF196" s="97">
        <f t="shared" si="20"/>
        <v>0</v>
      </c>
      <c r="BG196" s="97">
        <f t="shared" si="21"/>
        <v>0</v>
      </c>
      <c r="BH196" s="97">
        <f t="shared" si="22"/>
        <v>0</v>
      </c>
      <c r="BI196" s="97">
        <f t="shared" si="23"/>
        <v>0</v>
      </c>
      <c r="BJ196" s="13" t="s">
        <v>83</v>
      </c>
      <c r="BK196" s="97">
        <f t="shared" si="24"/>
        <v>0</v>
      </c>
      <c r="BL196" s="13" t="s">
        <v>245</v>
      </c>
      <c r="BM196" s="169" t="s">
        <v>1988</v>
      </c>
    </row>
    <row r="197" spans="2:65" s="1" customFormat="1" ht="33" customHeight="1" x14ac:dyDescent="0.2">
      <c r="B197" s="131"/>
      <c r="C197" s="158" t="s">
        <v>403</v>
      </c>
      <c r="D197" s="158" t="s">
        <v>241</v>
      </c>
      <c r="E197" s="159" t="s">
        <v>1989</v>
      </c>
      <c r="F197" s="160" t="s">
        <v>1990</v>
      </c>
      <c r="G197" s="161" t="s">
        <v>353</v>
      </c>
      <c r="H197" s="162">
        <v>2</v>
      </c>
      <c r="I197" s="163"/>
      <c r="J197" s="164">
        <f t="shared" si="15"/>
        <v>0</v>
      </c>
      <c r="K197" s="165"/>
      <c r="L197" s="30"/>
      <c r="M197" s="166" t="s">
        <v>1</v>
      </c>
      <c r="N197" s="130" t="s">
        <v>37</v>
      </c>
      <c r="P197" s="167">
        <f t="shared" si="16"/>
        <v>0</v>
      </c>
      <c r="Q197" s="167">
        <v>5.1749999999999998</v>
      </c>
      <c r="R197" s="167">
        <f t="shared" si="17"/>
        <v>10.35</v>
      </c>
      <c r="S197" s="167">
        <v>0</v>
      </c>
      <c r="T197" s="168">
        <f t="shared" si="18"/>
        <v>0</v>
      </c>
      <c r="AR197" s="169" t="s">
        <v>245</v>
      </c>
      <c r="AT197" s="169" t="s">
        <v>241</v>
      </c>
      <c r="AU197" s="169" t="s">
        <v>83</v>
      </c>
      <c r="AY197" s="13" t="s">
        <v>239</v>
      </c>
      <c r="BE197" s="97">
        <f t="shared" si="19"/>
        <v>0</v>
      </c>
      <c r="BF197" s="97">
        <f t="shared" si="20"/>
        <v>0</v>
      </c>
      <c r="BG197" s="97">
        <f t="shared" si="21"/>
        <v>0</v>
      </c>
      <c r="BH197" s="97">
        <f t="shared" si="22"/>
        <v>0</v>
      </c>
      <c r="BI197" s="97">
        <f t="shared" si="23"/>
        <v>0</v>
      </c>
      <c r="BJ197" s="13" t="s">
        <v>83</v>
      </c>
      <c r="BK197" s="97">
        <f t="shared" si="24"/>
        <v>0</v>
      </c>
      <c r="BL197" s="13" t="s">
        <v>245</v>
      </c>
      <c r="BM197" s="169" t="s">
        <v>1991</v>
      </c>
    </row>
    <row r="198" spans="2:65" s="1" customFormat="1" ht="33" customHeight="1" x14ac:dyDescent="0.2">
      <c r="B198" s="131"/>
      <c r="C198" s="158" t="s">
        <v>407</v>
      </c>
      <c r="D198" s="158" t="s">
        <v>241</v>
      </c>
      <c r="E198" s="159" t="s">
        <v>1992</v>
      </c>
      <c r="F198" s="160" t="s">
        <v>1993</v>
      </c>
      <c r="G198" s="161" t="s">
        <v>353</v>
      </c>
      <c r="H198" s="162">
        <v>2</v>
      </c>
      <c r="I198" s="163"/>
      <c r="J198" s="164">
        <f t="shared" si="15"/>
        <v>0</v>
      </c>
      <c r="K198" s="165"/>
      <c r="L198" s="30"/>
      <c r="M198" s="166" t="s">
        <v>1</v>
      </c>
      <c r="N198" s="130" t="s">
        <v>37</v>
      </c>
      <c r="P198" s="167">
        <f t="shared" si="16"/>
        <v>0</v>
      </c>
      <c r="Q198" s="167">
        <v>2.35</v>
      </c>
      <c r="R198" s="167">
        <f t="shared" si="17"/>
        <v>4.7</v>
      </c>
      <c r="S198" s="167">
        <v>0</v>
      </c>
      <c r="T198" s="168">
        <f t="shared" si="18"/>
        <v>0</v>
      </c>
      <c r="AR198" s="169" t="s">
        <v>245</v>
      </c>
      <c r="AT198" s="169" t="s">
        <v>241</v>
      </c>
      <c r="AU198" s="169" t="s">
        <v>83</v>
      </c>
      <c r="AY198" s="13" t="s">
        <v>239</v>
      </c>
      <c r="BE198" s="97">
        <f t="shared" si="19"/>
        <v>0</v>
      </c>
      <c r="BF198" s="97">
        <f t="shared" si="20"/>
        <v>0</v>
      </c>
      <c r="BG198" s="97">
        <f t="shared" si="21"/>
        <v>0</v>
      </c>
      <c r="BH198" s="97">
        <f t="shared" si="22"/>
        <v>0</v>
      </c>
      <c r="BI198" s="97">
        <f t="shared" si="23"/>
        <v>0</v>
      </c>
      <c r="BJ198" s="13" t="s">
        <v>83</v>
      </c>
      <c r="BK198" s="97">
        <f t="shared" si="24"/>
        <v>0</v>
      </c>
      <c r="BL198" s="13" t="s">
        <v>245</v>
      </c>
      <c r="BM198" s="169" t="s">
        <v>1994</v>
      </c>
    </row>
    <row r="199" spans="2:65" s="1" customFormat="1" ht="33" customHeight="1" x14ac:dyDescent="0.2">
      <c r="B199" s="131"/>
      <c r="C199" s="158" t="s">
        <v>411</v>
      </c>
      <c r="D199" s="158" t="s">
        <v>241</v>
      </c>
      <c r="E199" s="159" t="s">
        <v>1995</v>
      </c>
      <c r="F199" s="160" t="s">
        <v>1996</v>
      </c>
      <c r="G199" s="161" t="s">
        <v>353</v>
      </c>
      <c r="H199" s="162">
        <v>2</v>
      </c>
      <c r="I199" s="163"/>
      <c r="J199" s="164">
        <f t="shared" si="15"/>
        <v>0</v>
      </c>
      <c r="K199" s="165"/>
      <c r="L199" s="30"/>
      <c r="M199" s="166" t="s">
        <v>1</v>
      </c>
      <c r="N199" s="130" t="s">
        <v>37</v>
      </c>
      <c r="P199" s="167">
        <f t="shared" si="16"/>
        <v>0</v>
      </c>
      <c r="Q199" s="167">
        <v>2.35</v>
      </c>
      <c r="R199" s="167">
        <f t="shared" si="17"/>
        <v>4.7</v>
      </c>
      <c r="S199" s="167">
        <v>0</v>
      </c>
      <c r="T199" s="168">
        <f t="shared" si="18"/>
        <v>0</v>
      </c>
      <c r="AR199" s="169" t="s">
        <v>245</v>
      </c>
      <c r="AT199" s="169" t="s">
        <v>241</v>
      </c>
      <c r="AU199" s="169" t="s">
        <v>83</v>
      </c>
      <c r="AY199" s="13" t="s">
        <v>239</v>
      </c>
      <c r="BE199" s="97">
        <f t="shared" si="19"/>
        <v>0</v>
      </c>
      <c r="BF199" s="97">
        <f t="shared" si="20"/>
        <v>0</v>
      </c>
      <c r="BG199" s="97">
        <f t="shared" si="21"/>
        <v>0</v>
      </c>
      <c r="BH199" s="97">
        <f t="shared" si="22"/>
        <v>0</v>
      </c>
      <c r="BI199" s="97">
        <f t="shared" si="23"/>
        <v>0</v>
      </c>
      <c r="BJ199" s="13" t="s">
        <v>83</v>
      </c>
      <c r="BK199" s="97">
        <f t="shared" si="24"/>
        <v>0</v>
      </c>
      <c r="BL199" s="13" t="s">
        <v>245</v>
      </c>
      <c r="BM199" s="169" t="s">
        <v>1997</v>
      </c>
    </row>
    <row r="200" spans="2:65" s="1" customFormat="1" ht="33" customHeight="1" x14ac:dyDescent="0.2">
      <c r="B200" s="131"/>
      <c r="C200" s="158" t="s">
        <v>415</v>
      </c>
      <c r="D200" s="158" t="s">
        <v>241</v>
      </c>
      <c r="E200" s="159" t="s">
        <v>1998</v>
      </c>
      <c r="F200" s="160" t="s">
        <v>1999</v>
      </c>
      <c r="G200" s="161" t="s">
        <v>353</v>
      </c>
      <c r="H200" s="162">
        <v>2</v>
      </c>
      <c r="I200" s="163"/>
      <c r="J200" s="164">
        <f t="shared" si="15"/>
        <v>0</v>
      </c>
      <c r="K200" s="165"/>
      <c r="L200" s="30"/>
      <c r="M200" s="166" t="s">
        <v>1</v>
      </c>
      <c r="N200" s="130" t="s">
        <v>37</v>
      </c>
      <c r="P200" s="167">
        <f t="shared" si="16"/>
        <v>0</v>
      </c>
      <c r="Q200" s="167">
        <v>2.35</v>
      </c>
      <c r="R200" s="167">
        <f t="shared" si="17"/>
        <v>4.7</v>
      </c>
      <c r="S200" s="167">
        <v>0</v>
      </c>
      <c r="T200" s="168">
        <f t="shared" si="18"/>
        <v>0</v>
      </c>
      <c r="AR200" s="169" t="s">
        <v>245</v>
      </c>
      <c r="AT200" s="169" t="s">
        <v>241</v>
      </c>
      <c r="AU200" s="169" t="s">
        <v>83</v>
      </c>
      <c r="AY200" s="13" t="s">
        <v>239</v>
      </c>
      <c r="BE200" s="97">
        <f t="shared" si="19"/>
        <v>0</v>
      </c>
      <c r="BF200" s="97">
        <f t="shared" si="20"/>
        <v>0</v>
      </c>
      <c r="BG200" s="97">
        <f t="shared" si="21"/>
        <v>0</v>
      </c>
      <c r="BH200" s="97">
        <f t="shared" si="22"/>
        <v>0</v>
      </c>
      <c r="BI200" s="97">
        <f t="shared" si="23"/>
        <v>0</v>
      </c>
      <c r="BJ200" s="13" t="s">
        <v>83</v>
      </c>
      <c r="BK200" s="97">
        <f t="shared" si="24"/>
        <v>0</v>
      </c>
      <c r="BL200" s="13" t="s">
        <v>245</v>
      </c>
      <c r="BM200" s="169" t="s">
        <v>2000</v>
      </c>
    </row>
    <row r="201" spans="2:65" s="1" customFormat="1" ht="33" customHeight="1" x14ac:dyDescent="0.2">
      <c r="B201" s="131"/>
      <c r="C201" s="158" t="s">
        <v>419</v>
      </c>
      <c r="D201" s="158" t="s">
        <v>241</v>
      </c>
      <c r="E201" s="159" t="s">
        <v>2001</v>
      </c>
      <c r="F201" s="160" t="s">
        <v>2002</v>
      </c>
      <c r="G201" s="161" t="s">
        <v>353</v>
      </c>
      <c r="H201" s="162">
        <v>2</v>
      </c>
      <c r="I201" s="163"/>
      <c r="J201" s="164">
        <f t="shared" si="15"/>
        <v>0</v>
      </c>
      <c r="K201" s="165"/>
      <c r="L201" s="30"/>
      <c r="M201" s="166" t="s">
        <v>1</v>
      </c>
      <c r="N201" s="130" t="s">
        <v>37</v>
      </c>
      <c r="P201" s="167">
        <f t="shared" si="16"/>
        <v>0</v>
      </c>
      <c r="Q201" s="167">
        <v>2.85</v>
      </c>
      <c r="R201" s="167">
        <f t="shared" si="17"/>
        <v>5.7</v>
      </c>
      <c r="S201" s="167">
        <v>0</v>
      </c>
      <c r="T201" s="168">
        <f t="shared" si="18"/>
        <v>0</v>
      </c>
      <c r="AR201" s="169" t="s">
        <v>245</v>
      </c>
      <c r="AT201" s="169" t="s">
        <v>241</v>
      </c>
      <c r="AU201" s="169" t="s">
        <v>83</v>
      </c>
      <c r="AY201" s="13" t="s">
        <v>239</v>
      </c>
      <c r="BE201" s="97">
        <f t="shared" si="19"/>
        <v>0</v>
      </c>
      <c r="BF201" s="97">
        <f t="shared" si="20"/>
        <v>0</v>
      </c>
      <c r="BG201" s="97">
        <f t="shared" si="21"/>
        <v>0</v>
      </c>
      <c r="BH201" s="97">
        <f t="shared" si="22"/>
        <v>0</v>
      </c>
      <c r="BI201" s="97">
        <f t="shared" si="23"/>
        <v>0</v>
      </c>
      <c r="BJ201" s="13" t="s">
        <v>83</v>
      </c>
      <c r="BK201" s="97">
        <f t="shared" si="24"/>
        <v>0</v>
      </c>
      <c r="BL201" s="13" t="s">
        <v>245</v>
      </c>
      <c r="BM201" s="169" t="s">
        <v>2003</v>
      </c>
    </row>
    <row r="202" spans="2:65" s="1" customFormat="1" ht="33" customHeight="1" x14ac:dyDescent="0.2">
      <c r="B202" s="131"/>
      <c r="C202" s="158" t="s">
        <v>423</v>
      </c>
      <c r="D202" s="158" t="s">
        <v>241</v>
      </c>
      <c r="E202" s="159" t="s">
        <v>2004</v>
      </c>
      <c r="F202" s="160" t="s">
        <v>2005</v>
      </c>
      <c r="G202" s="161" t="s">
        <v>353</v>
      </c>
      <c r="H202" s="162">
        <v>2</v>
      </c>
      <c r="I202" s="163"/>
      <c r="J202" s="164">
        <f t="shared" si="15"/>
        <v>0</v>
      </c>
      <c r="K202" s="165"/>
      <c r="L202" s="30"/>
      <c r="M202" s="166" t="s">
        <v>1</v>
      </c>
      <c r="N202" s="130" t="s">
        <v>37</v>
      </c>
      <c r="P202" s="167">
        <f t="shared" si="16"/>
        <v>0</v>
      </c>
      <c r="Q202" s="167">
        <v>2.85</v>
      </c>
      <c r="R202" s="167">
        <f t="shared" si="17"/>
        <v>5.7</v>
      </c>
      <c r="S202" s="167">
        <v>0</v>
      </c>
      <c r="T202" s="168">
        <f t="shared" si="18"/>
        <v>0</v>
      </c>
      <c r="AR202" s="169" t="s">
        <v>245</v>
      </c>
      <c r="AT202" s="169" t="s">
        <v>241</v>
      </c>
      <c r="AU202" s="169" t="s">
        <v>83</v>
      </c>
      <c r="AY202" s="13" t="s">
        <v>239</v>
      </c>
      <c r="BE202" s="97">
        <f t="shared" si="19"/>
        <v>0</v>
      </c>
      <c r="BF202" s="97">
        <f t="shared" si="20"/>
        <v>0</v>
      </c>
      <c r="BG202" s="97">
        <f t="shared" si="21"/>
        <v>0</v>
      </c>
      <c r="BH202" s="97">
        <f t="shared" si="22"/>
        <v>0</v>
      </c>
      <c r="BI202" s="97">
        <f t="shared" si="23"/>
        <v>0</v>
      </c>
      <c r="BJ202" s="13" t="s">
        <v>83</v>
      </c>
      <c r="BK202" s="97">
        <f t="shared" si="24"/>
        <v>0</v>
      </c>
      <c r="BL202" s="13" t="s">
        <v>245</v>
      </c>
      <c r="BM202" s="169" t="s">
        <v>2006</v>
      </c>
    </row>
    <row r="203" spans="2:65" s="1" customFormat="1" ht="33" customHeight="1" x14ac:dyDescent="0.2">
      <c r="B203" s="131"/>
      <c r="C203" s="158" t="s">
        <v>427</v>
      </c>
      <c r="D203" s="158" t="s">
        <v>241</v>
      </c>
      <c r="E203" s="159" t="s">
        <v>2007</v>
      </c>
      <c r="F203" s="160" t="s">
        <v>2008</v>
      </c>
      <c r="G203" s="161" t="s">
        <v>353</v>
      </c>
      <c r="H203" s="162">
        <v>2</v>
      </c>
      <c r="I203" s="163"/>
      <c r="J203" s="164">
        <f t="shared" si="15"/>
        <v>0</v>
      </c>
      <c r="K203" s="165"/>
      <c r="L203" s="30"/>
      <c r="M203" s="166" t="s">
        <v>1</v>
      </c>
      <c r="N203" s="130" t="s">
        <v>37</v>
      </c>
      <c r="P203" s="167">
        <f t="shared" si="16"/>
        <v>0</v>
      </c>
      <c r="Q203" s="167">
        <v>2.85</v>
      </c>
      <c r="R203" s="167">
        <f t="shared" si="17"/>
        <v>5.7</v>
      </c>
      <c r="S203" s="167">
        <v>0</v>
      </c>
      <c r="T203" s="168">
        <f t="shared" si="18"/>
        <v>0</v>
      </c>
      <c r="AR203" s="169" t="s">
        <v>245</v>
      </c>
      <c r="AT203" s="169" t="s">
        <v>241</v>
      </c>
      <c r="AU203" s="169" t="s">
        <v>83</v>
      </c>
      <c r="AY203" s="13" t="s">
        <v>239</v>
      </c>
      <c r="BE203" s="97">
        <f t="shared" si="19"/>
        <v>0</v>
      </c>
      <c r="BF203" s="97">
        <f t="shared" si="20"/>
        <v>0</v>
      </c>
      <c r="BG203" s="97">
        <f t="shared" si="21"/>
        <v>0</v>
      </c>
      <c r="BH203" s="97">
        <f t="shared" si="22"/>
        <v>0</v>
      </c>
      <c r="BI203" s="97">
        <f t="shared" si="23"/>
        <v>0</v>
      </c>
      <c r="BJ203" s="13" t="s">
        <v>83</v>
      </c>
      <c r="BK203" s="97">
        <f t="shared" si="24"/>
        <v>0</v>
      </c>
      <c r="BL203" s="13" t="s">
        <v>245</v>
      </c>
      <c r="BM203" s="169" t="s">
        <v>2009</v>
      </c>
    </row>
    <row r="204" spans="2:65" s="1" customFormat="1" ht="33" customHeight="1" x14ac:dyDescent="0.2">
      <c r="B204" s="131"/>
      <c r="C204" s="158" t="s">
        <v>431</v>
      </c>
      <c r="D204" s="158" t="s">
        <v>241</v>
      </c>
      <c r="E204" s="159" t="s">
        <v>2010</v>
      </c>
      <c r="F204" s="160" t="s">
        <v>2011</v>
      </c>
      <c r="G204" s="161" t="s">
        <v>353</v>
      </c>
      <c r="H204" s="162">
        <v>2</v>
      </c>
      <c r="I204" s="163"/>
      <c r="J204" s="164">
        <f t="shared" ref="J204:J235" si="25">ROUND(I204*H204,2)</f>
        <v>0</v>
      </c>
      <c r="K204" s="165"/>
      <c r="L204" s="30"/>
      <c r="M204" s="166" t="s">
        <v>1</v>
      </c>
      <c r="N204" s="130" t="s">
        <v>37</v>
      </c>
      <c r="P204" s="167">
        <f t="shared" ref="P204:P235" si="26">O204*H204</f>
        <v>0</v>
      </c>
      <c r="Q204" s="167">
        <v>2.85</v>
      </c>
      <c r="R204" s="167">
        <f t="shared" ref="R204:R235" si="27">Q204*H204</f>
        <v>5.7</v>
      </c>
      <c r="S204" s="167">
        <v>0</v>
      </c>
      <c r="T204" s="168">
        <f t="shared" ref="T204:T235" si="28">S204*H204</f>
        <v>0</v>
      </c>
      <c r="AR204" s="169" t="s">
        <v>245</v>
      </c>
      <c r="AT204" s="169" t="s">
        <v>241</v>
      </c>
      <c r="AU204" s="169" t="s">
        <v>83</v>
      </c>
      <c r="AY204" s="13" t="s">
        <v>239</v>
      </c>
      <c r="BE204" s="97">
        <f t="shared" ref="BE204:BE235" si="29">IF(N204="základná",J204,0)</f>
        <v>0</v>
      </c>
      <c r="BF204" s="97">
        <f t="shared" ref="BF204:BF235" si="30">IF(N204="znížená",J204,0)</f>
        <v>0</v>
      </c>
      <c r="BG204" s="97">
        <f t="shared" ref="BG204:BG235" si="31">IF(N204="zákl. prenesená",J204,0)</f>
        <v>0</v>
      </c>
      <c r="BH204" s="97">
        <f t="shared" ref="BH204:BH235" si="32">IF(N204="zníž. prenesená",J204,0)</f>
        <v>0</v>
      </c>
      <c r="BI204" s="97">
        <f t="shared" ref="BI204:BI235" si="33">IF(N204="nulová",J204,0)</f>
        <v>0</v>
      </c>
      <c r="BJ204" s="13" t="s">
        <v>83</v>
      </c>
      <c r="BK204" s="97">
        <f t="shared" ref="BK204:BK235" si="34">ROUND(I204*H204,2)</f>
        <v>0</v>
      </c>
      <c r="BL204" s="13" t="s">
        <v>245</v>
      </c>
      <c r="BM204" s="169" t="s">
        <v>2012</v>
      </c>
    </row>
    <row r="205" spans="2:65" s="1" customFormat="1" ht="33" customHeight="1" x14ac:dyDescent="0.2">
      <c r="B205" s="131"/>
      <c r="C205" s="158" t="s">
        <v>435</v>
      </c>
      <c r="D205" s="158" t="s">
        <v>241</v>
      </c>
      <c r="E205" s="159" t="s">
        <v>2013</v>
      </c>
      <c r="F205" s="160" t="s">
        <v>2014</v>
      </c>
      <c r="G205" s="161" t="s">
        <v>353</v>
      </c>
      <c r="H205" s="162">
        <v>1</v>
      </c>
      <c r="I205" s="163"/>
      <c r="J205" s="164">
        <f t="shared" si="25"/>
        <v>0</v>
      </c>
      <c r="K205" s="165"/>
      <c r="L205" s="30"/>
      <c r="M205" s="166" t="s">
        <v>1</v>
      </c>
      <c r="N205" s="130" t="s">
        <v>37</v>
      </c>
      <c r="P205" s="167">
        <f t="shared" si="26"/>
        <v>0</v>
      </c>
      <c r="Q205" s="167">
        <v>1.7749999999999999</v>
      </c>
      <c r="R205" s="167">
        <f t="shared" si="27"/>
        <v>1.7749999999999999</v>
      </c>
      <c r="S205" s="167">
        <v>0</v>
      </c>
      <c r="T205" s="168">
        <f t="shared" si="28"/>
        <v>0</v>
      </c>
      <c r="AR205" s="169" t="s">
        <v>245</v>
      </c>
      <c r="AT205" s="169" t="s">
        <v>241</v>
      </c>
      <c r="AU205" s="169" t="s">
        <v>83</v>
      </c>
      <c r="AY205" s="13" t="s">
        <v>239</v>
      </c>
      <c r="BE205" s="97">
        <f t="shared" si="29"/>
        <v>0</v>
      </c>
      <c r="BF205" s="97">
        <f t="shared" si="30"/>
        <v>0</v>
      </c>
      <c r="BG205" s="97">
        <f t="shared" si="31"/>
        <v>0</v>
      </c>
      <c r="BH205" s="97">
        <f t="shared" si="32"/>
        <v>0</v>
      </c>
      <c r="BI205" s="97">
        <f t="shared" si="33"/>
        <v>0</v>
      </c>
      <c r="BJ205" s="13" t="s">
        <v>83</v>
      </c>
      <c r="BK205" s="97">
        <f t="shared" si="34"/>
        <v>0</v>
      </c>
      <c r="BL205" s="13" t="s">
        <v>245</v>
      </c>
      <c r="BM205" s="169" t="s">
        <v>2015</v>
      </c>
    </row>
    <row r="206" spans="2:65" s="1" customFormat="1" ht="33" customHeight="1" x14ac:dyDescent="0.2">
      <c r="B206" s="131"/>
      <c r="C206" s="158" t="s">
        <v>439</v>
      </c>
      <c r="D206" s="158" t="s">
        <v>241</v>
      </c>
      <c r="E206" s="159" t="s">
        <v>2016</v>
      </c>
      <c r="F206" s="160" t="s">
        <v>2017</v>
      </c>
      <c r="G206" s="161" t="s">
        <v>353</v>
      </c>
      <c r="H206" s="162">
        <v>2</v>
      </c>
      <c r="I206" s="163"/>
      <c r="J206" s="164">
        <f t="shared" si="25"/>
        <v>0</v>
      </c>
      <c r="K206" s="165"/>
      <c r="L206" s="30"/>
      <c r="M206" s="166" t="s">
        <v>1</v>
      </c>
      <c r="N206" s="130" t="s">
        <v>37</v>
      </c>
      <c r="P206" s="167">
        <f t="shared" si="26"/>
        <v>0</v>
      </c>
      <c r="Q206" s="167">
        <v>5.1749999999999998</v>
      </c>
      <c r="R206" s="167">
        <f t="shared" si="27"/>
        <v>10.35</v>
      </c>
      <c r="S206" s="167">
        <v>0</v>
      </c>
      <c r="T206" s="168">
        <f t="shared" si="28"/>
        <v>0</v>
      </c>
      <c r="AR206" s="169" t="s">
        <v>245</v>
      </c>
      <c r="AT206" s="169" t="s">
        <v>241</v>
      </c>
      <c r="AU206" s="169" t="s">
        <v>83</v>
      </c>
      <c r="AY206" s="13" t="s">
        <v>239</v>
      </c>
      <c r="BE206" s="97">
        <f t="shared" si="29"/>
        <v>0</v>
      </c>
      <c r="BF206" s="97">
        <f t="shared" si="30"/>
        <v>0</v>
      </c>
      <c r="BG206" s="97">
        <f t="shared" si="31"/>
        <v>0</v>
      </c>
      <c r="BH206" s="97">
        <f t="shared" si="32"/>
        <v>0</v>
      </c>
      <c r="BI206" s="97">
        <f t="shared" si="33"/>
        <v>0</v>
      </c>
      <c r="BJ206" s="13" t="s">
        <v>83</v>
      </c>
      <c r="BK206" s="97">
        <f t="shared" si="34"/>
        <v>0</v>
      </c>
      <c r="BL206" s="13" t="s">
        <v>245</v>
      </c>
      <c r="BM206" s="169" t="s">
        <v>2018</v>
      </c>
    </row>
    <row r="207" spans="2:65" s="1" customFormat="1" ht="33" customHeight="1" x14ac:dyDescent="0.2">
      <c r="B207" s="131"/>
      <c r="C207" s="158" t="s">
        <v>443</v>
      </c>
      <c r="D207" s="158" t="s">
        <v>241</v>
      </c>
      <c r="E207" s="159" t="s">
        <v>2019</v>
      </c>
      <c r="F207" s="160" t="s">
        <v>2020</v>
      </c>
      <c r="G207" s="161" t="s">
        <v>353</v>
      </c>
      <c r="H207" s="162">
        <v>1</v>
      </c>
      <c r="I207" s="163"/>
      <c r="J207" s="164">
        <f t="shared" si="25"/>
        <v>0</v>
      </c>
      <c r="K207" s="165"/>
      <c r="L207" s="30"/>
      <c r="M207" s="166" t="s">
        <v>1</v>
      </c>
      <c r="N207" s="130" t="s">
        <v>37</v>
      </c>
      <c r="P207" s="167">
        <f t="shared" si="26"/>
        <v>0</v>
      </c>
      <c r="Q207" s="167">
        <v>1.7749999999999999</v>
      </c>
      <c r="R207" s="167">
        <f t="shared" si="27"/>
        <v>1.7749999999999999</v>
      </c>
      <c r="S207" s="167">
        <v>0</v>
      </c>
      <c r="T207" s="168">
        <f t="shared" si="28"/>
        <v>0</v>
      </c>
      <c r="AR207" s="169" t="s">
        <v>245</v>
      </c>
      <c r="AT207" s="169" t="s">
        <v>241</v>
      </c>
      <c r="AU207" s="169" t="s">
        <v>83</v>
      </c>
      <c r="AY207" s="13" t="s">
        <v>239</v>
      </c>
      <c r="BE207" s="97">
        <f t="shared" si="29"/>
        <v>0</v>
      </c>
      <c r="BF207" s="97">
        <f t="shared" si="30"/>
        <v>0</v>
      </c>
      <c r="BG207" s="97">
        <f t="shared" si="31"/>
        <v>0</v>
      </c>
      <c r="BH207" s="97">
        <f t="shared" si="32"/>
        <v>0</v>
      </c>
      <c r="BI207" s="97">
        <f t="shared" si="33"/>
        <v>0</v>
      </c>
      <c r="BJ207" s="13" t="s">
        <v>83</v>
      </c>
      <c r="BK207" s="97">
        <f t="shared" si="34"/>
        <v>0</v>
      </c>
      <c r="BL207" s="13" t="s">
        <v>245</v>
      </c>
      <c r="BM207" s="169" t="s">
        <v>2021</v>
      </c>
    </row>
    <row r="208" spans="2:65" s="1" customFormat="1" ht="33" customHeight="1" x14ac:dyDescent="0.2">
      <c r="B208" s="131"/>
      <c r="C208" s="158" t="s">
        <v>447</v>
      </c>
      <c r="D208" s="158" t="s">
        <v>241</v>
      </c>
      <c r="E208" s="159" t="s">
        <v>2022</v>
      </c>
      <c r="F208" s="160" t="s">
        <v>2023</v>
      </c>
      <c r="G208" s="161" t="s">
        <v>353</v>
      </c>
      <c r="H208" s="162">
        <v>1</v>
      </c>
      <c r="I208" s="163"/>
      <c r="J208" s="164">
        <f t="shared" si="25"/>
        <v>0</v>
      </c>
      <c r="K208" s="165"/>
      <c r="L208" s="30"/>
      <c r="M208" s="166" t="s">
        <v>1</v>
      </c>
      <c r="N208" s="130" t="s">
        <v>37</v>
      </c>
      <c r="P208" s="167">
        <f t="shared" si="26"/>
        <v>0</v>
      </c>
      <c r="Q208" s="167">
        <v>1.7749999999999999</v>
      </c>
      <c r="R208" s="167">
        <f t="shared" si="27"/>
        <v>1.7749999999999999</v>
      </c>
      <c r="S208" s="167">
        <v>0</v>
      </c>
      <c r="T208" s="168">
        <f t="shared" si="28"/>
        <v>0</v>
      </c>
      <c r="AR208" s="169" t="s">
        <v>245</v>
      </c>
      <c r="AT208" s="169" t="s">
        <v>241</v>
      </c>
      <c r="AU208" s="169" t="s">
        <v>83</v>
      </c>
      <c r="AY208" s="13" t="s">
        <v>239</v>
      </c>
      <c r="BE208" s="97">
        <f t="shared" si="29"/>
        <v>0</v>
      </c>
      <c r="BF208" s="97">
        <f t="shared" si="30"/>
        <v>0</v>
      </c>
      <c r="BG208" s="97">
        <f t="shared" si="31"/>
        <v>0</v>
      </c>
      <c r="BH208" s="97">
        <f t="shared" si="32"/>
        <v>0</v>
      </c>
      <c r="BI208" s="97">
        <f t="shared" si="33"/>
        <v>0</v>
      </c>
      <c r="BJ208" s="13" t="s">
        <v>83</v>
      </c>
      <c r="BK208" s="97">
        <f t="shared" si="34"/>
        <v>0</v>
      </c>
      <c r="BL208" s="13" t="s">
        <v>245</v>
      </c>
      <c r="BM208" s="169" t="s">
        <v>2024</v>
      </c>
    </row>
    <row r="209" spans="2:65" s="1" customFormat="1" ht="33" customHeight="1" x14ac:dyDescent="0.2">
      <c r="B209" s="131"/>
      <c r="C209" s="158" t="s">
        <v>451</v>
      </c>
      <c r="D209" s="158" t="s">
        <v>241</v>
      </c>
      <c r="E209" s="159" t="s">
        <v>2025</v>
      </c>
      <c r="F209" s="160" t="s">
        <v>2026</v>
      </c>
      <c r="G209" s="161" t="s">
        <v>353</v>
      </c>
      <c r="H209" s="162">
        <v>1</v>
      </c>
      <c r="I209" s="163"/>
      <c r="J209" s="164">
        <f t="shared" si="25"/>
        <v>0</v>
      </c>
      <c r="K209" s="165"/>
      <c r="L209" s="30"/>
      <c r="M209" s="166" t="s">
        <v>1</v>
      </c>
      <c r="N209" s="130" t="s">
        <v>37</v>
      </c>
      <c r="P209" s="167">
        <f t="shared" si="26"/>
        <v>0</v>
      </c>
      <c r="Q209" s="167">
        <v>1.7749999999999999</v>
      </c>
      <c r="R209" s="167">
        <f t="shared" si="27"/>
        <v>1.7749999999999999</v>
      </c>
      <c r="S209" s="167">
        <v>0</v>
      </c>
      <c r="T209" s="168">
        <f t="shared" si="28"/>
        <v>0</v>
      </c>
      <c r="AR209" s="169" t="s">
        <v>245</v>
      </c>
      <c r="AT209" s="169" t="s">
        <v>241</v>
      </c>
      <c r="AU209" s="169" t="s">
        <v>83</v>
      </c>
      <c r="AY209" s="13" t="s">
        <v>239</v>
      </c>
      <c r="BE209" s="97">
        <f t="shared" si="29"/>
        <v>0</v>
      </c>
      <c r="BF209" s="97">
        <f t="shared" si="30"/>
        <v>0</v>
      </c>
      <c r="BG209" s="97">
        <f t="shared" si="31"/>
        <v>0</v>
      </c>
      <c r="BH209" s="97">
        <f t="shared" si="32"/>
        <v>0</v>
      </c>
      <c r="BI209" s="97">
        <f t="shared" si="33"/>
        <v>0</v>
      </c>
      <c r="BJ209" s="13" t="s">
        <v>83</v>
      </c>
      <c r="BK209" s="97">
        <f t="shared" si="34"/>
        <v>0</v>
      </c>
      <c r="BL209" s="13" t="s">
        <v>245</v>
      </c>
      <c r="BM209" s="169" t="s">
        <v>2027</v>
      </c>
    </row>
    <row r="210" spans="2:65" s="1" customFormat="1" ht="33" customHeight="1" x14ac:dyDescent="0.2">
      <c r="B210" s="131"/>
      <c r="C210" s="158" t="s">
        <v>455</v>
      </c>
      <c r="D210" s="158" t="s">
        <v>241</v>
      </c>
      <c r="E210" s="159" t="s">
        <v>2028</v>
      </c>
      <c r="F210" s="160" t="s">
        <v>2029</v>
      </c>
      <c r="G210" s="161" t="s">
        <v>353</v>
      </c>
      <c r="H210" s="162">
        <v>2</v>
      </c>
      <c r="I210" s="163"/>
      <c r="J210" s="164">
        <f t="shared" si="25"/>
        <v>0</v>
      </c>
      <c r="K210" s="165"/>
      <c r="L210" s="30"/>
      <c r="M210" s="166" t="s">
        <v>1</v>
      </c>
      <c r="N210" s="130" t="s">
        <v>37</v>
      </c>
      <c r="P210" s="167">
        <f t="shared" si="26"/>
        <v>0</v>
      </c>
      <c r="Q210" s="167">
        <v>0.42499999999999999</v>
      </c>
      <c r="R210" s="167">
        <f t="shared" si="27"/>
        <v>0.85</v>
      </c>
      <c r="S210" s="167">
        <v>0</v>
      </c>
      <c r="T210" s="168">
        <f t="shared" si="28"/>
        <v>0</v>
      </c>
      <c r="AR210" s="169" t="s">
        <v>245</v>
      </c>
      <c r="AT210" s="169" t="s">
        <v>241</v>
      </c>
      <c r="AU210" s="169" t="s">
        <v>83</v>
      </c>
      <c r="AY210" s="13" t="s">
        <v>239</v>
      </c>
      <c r="BE210" s="97">
        <f t="shared" si="29"/>
        <v>0</v>
      </c>
      <c r="BF210" s="97">
        <f t="shared" si="30"/>
        <v>0</v>
      </c>
      <c r="BG210" s="97">
        <f t="shared" si="31"/>
        <v>0</v>
      </c>
      <c r="BH210" s="97">
        <f t="shared" si="32"/>
        <v>0</v>
      </c>
      <c r="BI210" s="97">
        <f t="shared" si="33"/>
        <v>0</v>
      </c>
      <c r="BJ210" s="13" t="s">
        <v>83</v>
      </c>
      <c r="BK210" s="97">
        <f t="shared" si="34"/>
        <v>0</v>
      </c>
      <c r="BL210" s="13" t="s">
        <v>245</v>
      </c>
      <c r="BM210" s="169" t="s">
        <v>2030</v>
      </c>
    </row>
    <row r="211" spans="2:65" s="1" customFormat="1" ht="33" customHeight="1" x14ac:dyDescent="0.2">
      <c r="B211" s="131"/>
      <c r="C211" s="158" t="s">
        <v>459</v>
      </c>
      <c r="D211" s="158" t="s">
        <v>241</v>
      </c>
      <c r="E211" s="159" t="s">
        <v>2031</v>
      </c>
      <c r="F211" s="160" t="s">
        <v>2032</v>
      </c>
      <c r="G211" s="161" t="s">
        <v>353</v>
      </c>
      <c r="H211" s="162">
        <v>2</v>
      </c>
      <c r="I211" s="163"/>
      <c r="J211" s="164">
        <f t="shared" si="25"/>
        <v>0</v>
      </c>
      <c r="K211" s="165"/>
      <c r="L211" s="30"/>
      <c r="M211" s="166" t="s">
        <v>1</v>
      </c>
      <c r="N211" s="130" t="s">
        <v>37</v>
      </c>
      <c r="P211" s="167">
        <f t="shared" si="26"/>
        <v>0</v>
      </c>
      <c r="Q211" s="167">
        <v>0.42499999999999999</v>
      </c>
      <c r="R211" s="167">
        <f t="shared" si="27"/>
        <v>0.85</v>
      </c>
      <c r="S211" s="167">
        <v>0</v>
      </c>
      <c r="T211" s="168">
        <f t="shared" si="28"/>
        <v>0</v>
      </c>
      <c r="AR211" s="169" t="s">
        <v>245</v>
      </c>
      <c r="AT211" s="169" t="s">
        <v>241</v>
      </c>
      <c r="AU211" s="169" t="s">
        <v>83</v>
      </c>
      <c r="AY211" s="13" t="s">
        <v>239</v>
      </c>
      <c r="BE211" s="97">
        <f t="shared" si="29"/>
        <v>0</v>
      </c>
      <c r="BF211" s="97">
        <f t="shared" si="30"/>
        <v>0</v>
      </c>
      <c r="BG211" s="97">
        <f t="shared" si="31"/>
        <v>0</v>
      </c>
      <c r="BH211" s="97">
        <f t="shared" si="32"/>
        <v>0</v>
      </c>
      <c r="BI211" s="97">
        <f t="shared" si="33"/>
        <v>0</v>
      </c>
      <c r="BJ211" s="13" t="s">
        <v>83</v>
      </c>
      <c r="BK211" s="97">
        <f t="shared" si="34"/>
        <v>0</v>
      </c>
      <c r="BL211" s="13" t="s">
        <v>245</v>
      </c>
      <c r="BM211" s="169" t="s">
        <v>2033</v>
      </c>
    </row>
    <row r="212" spans="2:65" s="1" customFormat="1" ht="33" customHeight="1" x14ac:dyDescent="0.2">
      <c r="B212" s="131"/>
      <c r="C212" s="158" t="s">
        <v>463</v>
      </c>
      <c r="D212" s="158" t="s">
        <v>241</v>
      </c>
      <c r="E212" s="159" t="s">
        <v>2034</v>
      </c>
      <c r="F212" s="160" t="s">
        <v>2035</v>
      </c>
      <c r="G212" s="161" t="s">
        <v>353</v>
      </c>
      <c r="H212" s="162">
        <v>2</v>
      </c>
      <c r="I212" s="163"/>
      <c r="J212" s="164">
        <f t="shared" si="25"/>
        <v>0</v>
      </c>
      <c r="K212" s="165"/>
      <c r="L212" s="30"/>
      <c r="M212" s="166" t="s">
        <v>1</v>
      </c>
      <c r="N212" s="130" t="s">
        <v>37</v>
      </c>
      <c r="P212" s="167">
        <f t="shared" si="26"/>
        <v>0</v>
      </c>
      <c r="Q212" s="167">
        <v>0.42499999999999999</v>
      </c>
      <c r="R212" s="167">
        <f t="shared" si="27"/>
        <v>0.85</v>
      </c>
      <c r="S212" s="167">
        <v>0</v>
      </c>
      <c r="T212" s="168">
        <f t="shared" si="28"/>
        <v>0</v>
      </c>
      <c r="AR212" s="169" t="s">
        <v>245</v>
      </c>
      <c r="AT212" s="169" t="s">
        <v>241</v>
      </c>
      <c r="AU212" s="169" t="s">
        <v>83</v>
      </c>
      <c r="AY212" s="13" t="s">
        <v>239</v>
      </c>
      <c r="BE212" s="97">
        <f t="shared" si="29"/>
        <v>0</v>
      </c>
      <c r="BF212" s="97">
        <f t="shared" si="30"/>
        <v>0</v>
      </c>
      <c r="BG212" s="97">
        <f t="shared" si="31"/>
        <v>0</v>
      </c>
      <c r="BH212" s="97">
        <f t="shared" si="32"/>
        <v>0</v>
      </c>
      <c r="BI212" s="97">
        <f t="shared" si="33"/>
        <v>0</v>
      </c>
      <c r="BJ212" s="13" t="s">
        <v>83</v>
      </c>
      <c r="BK212" s="97">
        <f t="shared" si="34"/>
        <v>0</v>
      </c>
      <c r="BL212" s="13" t="s">
        <v>245</v>
      </c>
      <c r="BM212" s="169" t="s">
        <v>2036</v>
      </c>
    </row>
    <row r="213" spans="2:65" s="1" customFormat="1" ht="33" customHeight="1" x14ac:dyDescent="0.2">
      <c r="B213" s="131"/>
      <c r="C213" s="158" t="s">
        <v>467</v>
      </c>
      <c r="D213" s="158" t="s">
        <v>241</v>
      </c>
      <c r="E213" s="159" t="s">
        <v>2037</v>
      </c>
      <c r="F213" s="160" t="s">
        <v>2038</v>
      </c>
      <c r="G213" s="161" t="s">
        <v>353</v>
      </c>
      <c r="H213" s="162">
        <v>2</v>
      </c>
      <c r="I213" s="163"/>
      <c r="J213" s="164">
        <f t="shared" si="25"/>
        <v>0</v>
      </c>
      <c r="K213" s="165"/>
      <c r="L213" s="30"/>
      <c r="M213" s="166" t="s">
        <v>1</v>
      </c>
      <c r="N213" s="130" t="s">
        <v>37</v>
      </c>
      <c r="P213" s="167">
        <f t="shared" si="26"/>
        <v>0</v>
      </c>
      <c r="Q213" s="167">
        <v>0.42499999999999999</v>
      </c>
      <c r="R213" s="167">
        <f t="shared" si="27"/>
        <v>0.85</v>
      </c>
      <c r="S213" s="167">
        <v>0</v>
      </c>
      <c r="T213" s="168">
        <f t="shared" si="28"/>
        <v>0</v>
      </c>
      <c r="AR213" s="169" t="s">
        <v>245</v>
      </c>
      <c r="AT213" s="169" t="s">
        <v>241</v>
      </c>
      <c r="AU213" s="169" t="s">
        <v>83</v>
      </c>
      <c r="AY213" s="13" t="s">
        <v>239</v>
      </c>
      <c r="BE213" s="97">
        <f t="shared" si="29"/>
        <v>0</v>
      </c>
      <c r="BF213" s="97">
        <f t="shared" si="30"/>
        <v>0</v>
      </c>
      <c r="BG213" s="97">
        <f t="shared" si="31"/>
        <v>0</v>
      </c>
      <c r="BH213" s="97">
        <f t="shared" si="32"/>
        <v>0</v>
      </c>
      <c r="BI213" s="97">
        <f t="shared" si="33"/>
        <v>0</v>
      </c>
      <c r="BJ213" s="13" t="s">
        <v>83</v>
      </c>
      <c r="BK213" s="97">
        <f t="shared" si="34"/>
        <v>0</v>
      </c>
      <c r="BL213" s="13" t="s">
        <v>245</v>
      </c>
      <c r="BM213" s="169" t="s">
        <v>2039</v>
      </c>
    </row>
    <row r="214" spans="2:65" s="1" customFormat="1" ht="33" customHeight="1" x14ac:dyDescent="0.2">
      <c r="B214" s="131"/>
      <c r="C214" s="158" t="s">
        <v>471</v>
      </c>
      <c r="D214" s="158" t="s">
        <v>241</v>
      </c>
      <c r="E214" s="159" t="s">
        <v>2040</v>
      </c>
      <c r="F214" s="160" t="s">
        <v>2041</v>
      </c>
      <c r="G214" s="161" t="s">
        <v>353</v>
      </c>
      <c r="H214" s="162">
        <v>2</v>
      </c>
      <c r="I214" s="163"/>
      <c r="J214" s="164">
        <f t="shared" si="25"/>
        <v>0</v>
      </c>
      <c r="K214" s="165"/>
      <c r="L214" s="30"/>
      <c r="M214" s="166" t="s">
        <v>1</v>
      </c>
      <c r="N214" s="130" t="s">
        <v>37</v>
      </c>
      <c r="P214" s="167">
        <f t="shared" si="26"/>
        <v>0</v>
      </c>
      <c r="Q214" s="167">
        <v>3.55</v>
      </c>
      <c r="R214" s="167">
        <f t="shared" si="27"/>
        <v>7.1</v>
      </c>
      <c r="S214" s="167">
        <v>0</v>
      </c>
      <c r="T214" s="168">
        <f t="shared" si="28"/>
        <v>0</v>
      </c>
      <c r="AR214" s="169" t="s">
        <v>245</v>
      </c>
      <c r="AT214" s="169" t="s">
        <v>241</v>
      </c>
      <c r="AU214" s="169" t="s">
        <v>83</v>
      </c>
      <c r="AY214" s="13" t="s">
        <v>239</v>
      </c>
      <c r="BE214" s="97">
        <f t="shared" si="29"/>
        <v>0</v>
      </c>
      <c r="BF214" s="97">
        <f t="shared" si="30"/>
        <v>0</v>
      </c>
      <c r="BG214" s="97">
        <f t="shared" si="31"/>
        <v>0</v>
      </c>
      <c r="BH214" s="97">
        <f t="shared" si="32"/>
        <v>0</v>
      </c>
      <c r="BI214" s="97">
        <f t="shared" si="33"/>
        <v>0</v>
      </c>
      <c r="BJ214" s="13" t="s">
        <v>83</v>
      </c>
      <c r="BK214" s="97">
        <f t="shared" si="34"/>
        <v>0</v>
      </c>
      <c r="BL214" s="13" t="s">
        <v>245</v>
      </c>
      <c r="BM214" s="169" t="s">
        <v>2042</v>
      </c>
    </row>
    <row r="215" spans="2:65" s="1" customFormat="1" ht="33" customHeight="1" x14ac:dyDescent="0.2">
      <c r="B215" s="131"/>
      <c r="C215" s="158" t="s">
        <v>475</v>
      </c>
      <c r="D215" s="158" t="s">
        <v>241</v>
      </c>
      <c r="E215" s="159" t="s">
        <v>2043</v>
      </c>
      <c r="F215" s="160" t="s">
        <v>2044</v>
      </c>
      <c r="G215" s="161" t="s">
        <v>353</v>
      </c>
      <c r="H215" s="162">
        <v>2</v>
      </c>
      <c r="I215" s="163"/>
      <c r="J215" s="164">
        <f t="shared" si="25"/>
        <v>0</v>
      </c>
      <c r="K215" s="165"/>
      <c r="L215" s="30"/>
      <c r="M215" s="166" t="s">
        <v>1</v>
      </c>
      <c r="N215" s="130" t="s">
        <v>37</v>
      </c>
      <c r="P215" s="167">
        <f t="shared" si="26"/>
        <v>0</v>
      </c>
      <c r="Q215" s="167">
        <v>3.55</v>
      </c>
      <c r="R215" s="167">
        <f t="shared" si="27"/>
        <v>7.1</v>
      </c>
      <c r="S215" s="167">
        <v>0</v>
      </c>
      <c r="T215" s="168">
        <f t="shared" si="28"/>
        <v>0</v>
      </c>
      <c r="AR215" s="169" t="s">
        <v>245</v>
      </c>
      <c r="AT215" s="169" t="s">
        <v>241</v>
      </c>
      <c r="AU215" s="169" t="s">
        <v>83</v>
      </c>
      <c r="AY215" s="13" t="s">
        <v>239</v>
      </c>
      <c r="BE215" s="97">
        <f t="shared" si="29"/>
        <v>0</v>
      </c>
      <c r="BF215" s="97">
        <f t="shared" si="30"/>
        <v>0</v>
      </c>
      <c r="BG215" s="97">
        <f t="shared" si="31"/>
        <v>0</v>
      </c>
      <c r="BH215" s="97">
        <f t="shared" si="32"/>
        <v>0</v>
      </c>
      <c r="BI215" s="97">
        <f t="shared" si="33"/>
        <v>0</v>
      </c>
      <c r="BJ215" s="13" t="s">
        <v>83</v>
      </c>
      <c r="BK215" s="97">
        <f t="shared" si="34"/>
        <v>0</v>
      </c>
      <c r="BL215" s="13" t="s">
        <v>245</v>
      </c>
      <c r="BM215" s="169" t="s">
        <v>2045</v>
      </c>
    </row>
    <row r="216" spans="2:65" s="1" customFormat="1" ht="33" customHeight="1" x14ac:dyDescent="0.2">
      <c r="B216" s="131"/>
      <c r="C216" s="158" t="s">
        <v>479</v>
      </c>
      <c r="D216" s="158" t="s">
        <v>241</v>
      </c>
      <c r="E216" s="159" t="s">
        <v>2046</v>
      </c>
      <c r="F216" s="160" t="s">
        <v>2047</v>
      </c>
      <c r="G216" s="161" t="s">
        <v>353</v>
      </c>
      <c r="H216" s="162">
        <v>2</v>
      </c>
      <c r="I216" s="163"/>
      <c r="J216" s="164">
        <f t="shared" si="25"/>
        <v>0</v>
      </c>
      <c r="K216" s="165"/>
      <c r="L216" s="30"/>
      <c r="M216" s="166" t="s">
        <v>1</v>
      </c>
      <c r="N216" s="130" t="s">
        <v>37</v>
      </c>
      <c r="P216" s="167">
        <f t="shared" si="26"/>
        <v>0</v>
      </c>
      <c r="Q216" s="167">
        <v>3.55</v>
      </c>
      <c r="R216" s="167">
        <f t="shared" si="27"/>
        <v>7.1</v>
      </c>
      <c r="S216" s="167">
        <v>0</v>
      </c>
      <c r="T216" s="168">
        <f t="shared" si="28"/>
        <v>0</v>
      </c>
      <c r="AR216" s="169" t="s">
        <v>245</v>
      </c>
      <c r="AT216" s="169" t="s">
        <v>241</v>
      </c>
      <c r="AU216" s="169" t="s">
        <v>83</v>
      </c>
      <c r="AY216" s="13" t="s">
        <v>239</v>
      </c>
      <c r="BE216" s="97">
        <f t="shared" si="29"/>
        <v>0</v>
      </c>
      <c r="BF216" s="97">
        <f t="shared" si="30"/>
        <v>0</v>
      </c>
      <c r="BG216" s="97">
        <f t="shared" si="31"/>
        <v>0</v>
      </c>
      <c r="BH216" s="97">
        <f t="shared" si="32"/>
        <v>0</v>
      </c>
      <c r="BI216" s="97">
        <f t="shared" si="33"/>
        <v>0</v>
      </c>
      <c r="BJ216" s="13" t="s">
        <v>83</v>
      </c>
      <c r="BK216" s="97">
        <f t="shared" si="34"/>
        <v>0</v>
      </c>
      <c r="BL216" s="13" t="s">
        <v>245</v>
      </c>
      <c r="BM216" s="169" t="s">
        <v>2048</v>
      </c>
    </row>
    <row r="217" spans="2:65" s="1" customFormat="1" ht="33" customHeight="1" x14ac:dyDescent="0.2">
      <c r="B217" s="131"/>
      <c r="C217" s="158" t="s">
        <v>483</v>
      </c>
      <c r="D217" s="158" t="s">
        <v>241</v>
      </c>
      <c r="E217" s="159" t="s">
        <v>2049</v>
      </c>
      <c r="F217" s="160" t="s">
        <v>2050</v>
      </c>
      <c r="G217" s="161" t="s">
        <v>353</v>
      </c>
      <c r="H217" s="162">
        <v>2</v>
      </c>
      <c r="I217" s="163"/>
      <c r="J217" s="164">
        <f t="shared" si="25"/>
        <v>0</v>
      </c>
      <c r="K217" s="165"/>
      <c r="L217" s="30"/>
      <c r="M217" s="166" t="s">
        <v>1</v>
      </c>
      <c r="N217" s="130" t="s">
        <v>37</v>
      </c>
      <c r="P217" s="167">
        <f t="shared" si="26"/>
        <v>0</v>
      </c>
      <c r="Q217" s="167">
        <v>3.55</v>
      </c>
      <c r="R217" s="167">
        <f t="shared" si="27"/>
        <v>7.1</v>
      </c>
      <c r="S217" s="167">
        <v>0</v>
      </c>
      <c r="T217" s="168">
        <f t="shared" si="28"/>
        <v>0</v>
      </c>
      <c r="AR217" s="169" t="s">
        <v>245</v>
      </c>
      <c r="AT217" s="169" t="s">
        <v>241</v>
      </c>
      <c r="AU217" s="169" t="s">
        <v>83</v>
      </c>
      <c r="AY217" s="13" t="s">
        <v>239</v>
      </c>
      <c r="BE217" s="97">
        <f t="shared" si="29"/>
        <v>0</v>
      </c>
      <c r="BF217" s="97">
        <f t="shared" si="30"/>
        <v>0</v>
      </c>
      <c r="BG217" s="97">
        <f t="shared" si="31"/>
        <v>0</v>
      </c>
      <c r="BH217" s="97">
        <f t="shared" si="32"/>
        <v>0</v>
      </c>
      <c r="BI217" s="97">
        <f t="shared" si="33"/>
        <v>0</v>
      </c>
      <c r="BJ217" s="13" t="s">
        <v>83</v>
      </c>
      <c r="BK217" s="97">
        <f t="shared" si="34"/>
        <v>0</v>
      </c>
      <c r="BL217" s="13" t="s">
        <v>245</v>
      </c>
      <c r="BM217" s="169" t="s">
        <v>2051</v>
      </c>
    </row>
    <row r="218" spans="2:65" s="1" customFormat="1" ht="33" customHeight="1" x14ac:dyDescent="0.2">
      <c r="B218" s="131"/>
      <c r="C218" s="158" t="s">
        <v>487</v>
      </c>
      <c r="D218" s="158" t="s">
        <v>241</v>
      </c>
      <c r="E218" s="159" t="s">
        <v>2052</v>
      </c>
      <c r="F218" s="160" t="s">
        <v>2053</v>
      </c>
      <c r="G218" s="161" t="s">
        <v>353</v>
      </c>
      <c r="H218" s="162">
        <v>2</v>
      </c>
      <c r="I218" s="163"/>
      <c r="J218" s="164">
        <f t="shared" si="25"/>
        <v>0</v>
      </c>
      <c r="K218" s="165"/>
      <c r="L218" s="30"/>
      <c r="M218" s="166" t="s">
        <v>1</v>
      </c>
      <c r="N218" s="130" t="s">
        <v>37</v>
      </c>
      <c r="P218" s="167">
        <f t="shared" si="26"/>
        <v>0</v>
      </c>
      <c r="Q218" s="167">
        <v>0.16</v>
      </c>
      <c r="R218" s="167">
        <f t="shared" si="27"/>
        <v>0.32</v>
      </c>
      <c r="S218" s="167">
        <v>0</v>
      </c>
      <c r="T218" s="168">
        <f t="shared" si="28"/>
        <v>0</v>
      </c>
      <c r="AR218" s="169" t="s">
        <v>245</v>
      </c>
      <c r="AT218" s="169" t="s">
        <v>241</v>
      </c>
      <c r="AU218" s="169" t="s">
        <v>83</v>
      </c>
      <c r="AY218" s="13" t="s">
        <v>239</v>
      </c>
      <c r="BE218" s="97">
        <f t="shared" si="29"/>
        <v>0</v>
      </c>
      <c r="BF218" s="97">
        <f t="shared" si="30"/>
        <v>0</v>
      </c>
      <c r="BG218" s="97">
        <f t="shared" si="31"/>
        <v>0</v>
      </c>
      <c r="BH218" s="97">
        <f t="shared" si="32"/>
        <v>0</v>
      </c>
      <c r="BI218" s="97">
        <f t="shared" si="33"/>
        <v>0</v>
      </c>
      <c r="BJ218" s="13" t="s">
        <v>83</v>
      </c>
      <c r="BK218" s="97">
        <f t="shared" si="34"/>
        <v>0</v>
      </c>
      <c r="BL218" s="13" t="s">
        <v>245</v>
      </c>
      <c r="BM218" s="169" t="s">
        <v>2054</v>
      </c>
    </row>
    <row r="219" spans="2:65" s="1" customFormat="1" ht="33" customHeight="1" x14ac:dyDescent="0.2">
      <c r="B219" s="131"/>
      <c r="C219" s="158" t="s">
        <v>491</v>
      </c>
      <c r="D219" s="158" t="s">
        <v>241</v>
      </c>
      <c r="E219" s="159" t="s">
        <v>2055</v>
      </c>
      <c r="F219" s="160" t="s">
        <v>2056</v>
      </c>
      <c r="G219" s="161" t="s">
        <v>353</v>
      </c>
      <c r="H219" s="162">
        <v>2</v>
      </c>
      <c r="I219" s="163"/>
      <c r="J219" s="164">
        <f t="shared" si="25"/>
        <v>0</v>
      </c>
      <c r="K219" s="165"/>
      <c r="L219" s="30"/>
      <c r="M219" s="166" t="s">
        <v>1</v>
      </c>
      <c r="N219" s="130" t="s">
        <v>37</v>
      </c>
      <c r="P219" s="167">
        <f t="shared" si="26"/>
        <v>0</v>
      </c>
      <c r="Q219" s="167">
        <v>0.16</v>
      </c>
      <c r="R219" s="167">
        <f t="shared" si="27"/>
        <v>0.32</v>
      </c>
      <c r="S219" s="167">
        <v>0</v>
      </c>
      <c r="T219" s="168">
        <f t="shared" si="28"/>
        <v>0</v>
      </c>
      <c r="AR219" s="169" t="s">
        <v>245</v>
      </c>
      <c r="AT219" s="169" t="s">
        <v>241</v>
      </c>
      <c r="AU219" s="169" t="s">
        <v>83</v>
      </c>
      <c r="AY219" s="13" t="s">
        <v>239</v>
      </c>
      <c r="BE219" s="97">
        <f t="shared" si="29"/>
        <v>0</v>
      </c>
      <c r="BF219" s="97">
        <f t="shared" si="30"/>
        <v>0</v>
      </c>
      <c r="BG219" s="97">
        <f t="shared" si="31"/>
        <v>0</v>
      </c>
      <c r="BH219" s="97">
        <f t="shared" si="32"/>
        <v>0</v>
      </c>
      <c r="BI219" s="97">
        <f t="shared" si="33"/>
        <v>0</v>
      </c>
      <c r="BJ219" s="13" t="s">
        <v>83</v>
      </c>
      <c r="BK219" s="97">
        <f t="shared" si="34"/>
        <v>0</v>
      </c>
      <c r="BL219" s="13" t="s">
        <v>245</v>
      </c>
      <c r="BM219" s="169" t="s">
        <v>2057</v>
      </c>
    </row>
    <row r="220" spans="2:65" s="1" customFormat="1" ht="33" customHeight="1" x14ac:dyDescent="0.2">
      <c r="B220" s="131"/>
      <c r="C220" s="158" t="s">
        <v>495</v>
      </c>
      <c r="D220" s="158" t="s">
        <v>241</v>
      </c>
      <c r="E220" s="159" t="s">
        <v>2058</v>
      </c>
      <c r="F220" s="160" t="s">
        <v>2059</v>
      </c>
      <c r="G220" s="161" t="s">
        <v>353</v>
      </c>
      <c r="H220" s="162">
        <v>2</v>
      </c>
      <c r="I220" s="163"/>
      <c r="J220" s="164">
        <f t="shared" si="25"/>
        <v>0</v>
      </c>
      <c r="K220" s="165"/>
      <c r="L220" s="30"/>
      <c r="M220" s="166" t="s">
        <v>1</v>
      </c>
      <c r="N220" s="130" t="s">
        <v>37</v>
      </c>
      <c r="P220" s="167">
        <f t="shared" si="26"/>
        <v>0</v>
      </c>
      <c r="Q220" s="167">
        <v>0.16</v>
      </c>
      <c r="R220" s="167">
        <f t="shared" si="27"/>
        <v>0.32</v>
      </c>
      <c r="S220" s="167">
        <v>0</v>
      </c>
      <c r="T220" s="168">
        <f t="shared" si="28"/>
        <v>0</v>
      </c>
      <c r="AR220" s="169" t="s">
        <v>245</v>
      </c>
      <c r="AT220" s="169" t="s">
        <v>241</v>
      </c>
      <c r="AU220" s="169" t="s">
        <v>83</v>
      </c>
      <c r="AY220" s="13" t="s">
        <v>239</v>
      </c>
      <c r="BE220" s="97">
        <f t="shared" si="29"/>
        <v>0</v>
      </c>
      <c r="BF220" s="97">
        <f t="shared" si="30"/>
        <v>0</v>
      </c>
      <c r="BG220" s="97">
        <f t="shared" si="31"/>
        <v>0</v>
      </c>
      <c r="BH220" s="97">
        <f t="shared" si="32"/>
        <v>0</v>
      </c>
      <c r="BI220" s="97">
        <f t="shared" si="33"/>
        <v>0</v>
      </c>
      <c r="BJ220" s="13" t="s">
        <v>83</v>
      </c>
      <c r="BK220" s="97">
        <f t="shared" si="34"/>
        <v>0</v>
      </c>
      <c r="BL220" s="13" t="s">
        <v>245</v>
      </c>
      <c r="BM220" s="169" t="s">
        <v>2060</v>
      </c>
    </row>
    <row r="221" spans="2:65" s="1" customFormat="1" ht="33" customHeight="1" x14ac:dyDescent="0.2">
      <c r="B221" s="131"/>
      <c r="C221" s="158" t="s">
        <v>499</v>
      </c>
      <c r="D221" s="158" t="s">
        <v>241</v>
      </c>
      <c r="E221" s="159" t="s">
        <v>2061</v>
      </c>
      <c r="F221" s="160" t="s">
        <v>2062</v>
      </c>
      <c r="G221" s="161" t="s">
        <v>353</v>
      </c>
      <c r="H221" s="162">
        <v>2</v>
      </c>
      <c r="I221" s="163"/>
      <c r="J221" s="164">
        <f t="shared" si="25"/>
        <v>0</v>
      </c>
      <c r="K221" s="165"/>
      <c r="L221" s="30"/>
      <c r="M221" s="166" t="s">
        <v>1</v>
      </c>
      <c r="N221" s="130" t="s">
        <v>37</v>
      </c>
      <c r="P221" s="167">
        <f t="shared" si="26"/>
        <v>0</v>
      </c>
      <c r="Q221" s="167">
        <v>0.16</v>
      </c>
      <c r="R221" s="167">
        <f t="shared" si="27"/>
        <v>0.32</v>
      </c>
      <c r="S221" s="167">
        <v>0</v>
      </c>
      <c r="T221" s="168">
        <f t="shared" si="28"/>
        <v>0</v>
      </c>
      <c r="AR221" s="169" t="s">
        <v>245</v>
      </c>
      <c r="AT221" s="169" t="s">
        <v>241</v>
      </c>
      <c r="AU221" s="169" t="s">
        <v>83</v>
      </c>
      <c r="AY221" s="13" t="s">
        <v>239</v>
      </c>
      <c r="BE221" s="97">
        <f t="shared" si="29"/>
        <v>0</v>
      </c>
      <c r="BF221" s="97">
        <f t="shared" si="30"/>
        <v>0</v>
      </c>
      <c r="BG221" s="97">
        <f t="shared" si="31"/>
        <v>0</v>
      </c>
      <c r="BH221" s="97">
        <f t="shared" si="32"/>
        <v>0</v>
      </c>
      <c r="BI221" s="97">
        <f t="shared" si="33"/>
        <v>0</v>
      </c>
      <c r="BJ221" s="13" t="s">
        <v>83</v>
      </c>
      <c r="BK221" s="97">
        <f t="shared" si="34"/>
        <v>0</v>
      </c>
      <c r="BL221" s="13" t="s">
        <v>245</v>
      </c>
      <c r="BM221" s="169" t="s">
        <v>2063</v>
      </c>
    </row>
    <row r="222" spans="2:65" s="1" customFormat="1" ht="33" customHeight="1" x14ac:dyDescent="0.2">
      <c r="B222" s="131"/>
      <c r="C222" s="158" t="s">
        <v>503</v>
      </c>
      <c r="D222" s="158" t="s">
        <v>241</v>
      </c>
      <c r="E222" s="159" t="s">
        <v>2064</v>
      </c>
      <c r="F222" s="160" t="s">
        <v>2065</v>
      </c>
      <c r="G222" s="161" t="s">
        <v>353</v>
      </c>
      <c r="H222" s="162">
        <v>2</v>
      </c>
      <c r="I222" s="163"/>
      <c r="J222" s="164">
        <f t="shared" si="25"/>
        <v>0</v>
      </c>
      <c r="K222" s="165"/>
      <c r="L222" s="30"/>
      <c r="M222" s="166" t="s">
        <v>1</v>
      </c>
      <c r="N222" s="130" t="s">
        <v>37</v>
      </c>
      <c r="P222" s="167">
        <f t="shared" si="26"/>
        <v>0</v>
      </c>
      <c r="Q222" s="167">
        <v>0.65</v>
      </c>
      <c r="R222" s="167">
        <f t="shared" si="27"/>
        <v>1.3</v>
      </c>
      <c r="S222" s="167">
        <v>0</v>
      </c>
      <c r="T222" s="168">
        <f t="shared" si="28"/>
        <v>0</v>
      </c>
      <c r="AR222" s="169" t="s">
        <v>245</v>
      </c>
      <c r="AT222" s="169" t="s">
        <v>241</v>
      </c>
      <c r="AU222" s="169" t="s">
        <v>83</v>
      </c>
      <c r="AY222" s="13" t="s">
        <v>239</v>
      </c>
      <c r="BE222" s="97">
        <f t="shared" si="29"/>
        <v>0</v>
      </c>
      <c r="BF222" s="97">
        <f t="shared" si="30"/>
        <v>0</v>
      </c>
      <c r="BG222" s="97">
        <f t="shared" si="31"/>
        <v>0</v>
      </c>
      <c r="BH222" s="97">
        <f t="shared" si="32"/>
        <v>0</v>
      </c>
      <c r="BI222" s="97">
        <f t="shared" si="33"/>
        <v>0</v>
      </c>
      <c r="BJ222" s="13" t="s">
        <v>83</v>
      </c>
      <c r="BK222" s="97">
        <f t="shared" si="34"/>
        <v>0</v>
      </c>
      <c r="BL222" s="13" t="s">
        <v>245</v>
      </c>
      <c r="BM222" s="169" t="s">
        <v>2066</v>
      </c>
    </row>
    <row r="223" spans="2:65" s="1" customFormat="1" ht="33" customHeight="1" x14ac:dyDescent="0.2">
      <c r="B223" s="131"/>
      <c r="C223" s="158" t="s">
        <v>507</v>
      </c>
      <c r="D223" s="158" t="s">
        <v>241</v>
      </c>
      <c r="E223" s="159" t="s">
        <v>2067</v>
      </c>
      <c r="F223" s="160" t="s">
        <v>2068</v>
      </c>
      <c r="G223" s="161" t="s">
        <v>353</v>
      </c>
      <c r="H223" s="162">
        <v>2</v>
      </c>
      <c r="I223" s="163"/>
      <c r="J223" s="164">
        <f t="shared" si="25"/>
        <v>0</v>
      </c>
      <c r="K223" s="165"/>
      <c r="L223" s="30"/>
      <c r="M223" s="166" t="s">
        <v>1</v>
      </c>
      <c r="N223" s="130" t="s">
        <v>37</v>
      </c>
      <c r="P223" s="167">
        <f t="shared" si="26"/>
        <v>0</v>
      </c>
      <c r="Q223" s="167">
        <v>0.65</v>
      </c>
      <c r="R223" s="167">
        <f t="shared" si="27"/>
        <v>1.3</v>
      </c>
      <c r="S223" s="167">
        <v>0</v>
      </c>
      <c r="T223" s="168">
        <f t="shared" si="28"/>
        <v>0</v>
      </c>
      <c r="AR223" s="169" t="s">
        <v>245</v>
      </c>
      <c r="AT223" s="169" t="s">
        <v>241</v>
      </c>
      <c r="AU223" s="169" t="s">
        <v>83</v>
      </c>
      <c r="AY223" s="13" t="s">
        <v>239</v>
      </c>
      <c r="BE223" s="97">
        <f t="shared" si="29"/>
        <v>0</v>
      </c>
      <c r="BF223" s="97">
        <f t="shared" si="30"/>
        <v>0</v>
      </c>
      <c r="BG223" s="97">
        <f t="shared" si="31"/>
        <v>0</v>
      </c>
      <c r="BH223" s="97">
        <f t="shared" si="32"/>
        <v>0</v>
      </c>
      <c r="BI223" s="97">
        <f t="shared" si="33"/>
        <v>0</v>
      </c>
      <c r="BJ223" s="13" t="s">
        <v>83</v>
      </c>
      <c r="BK223" s="97">
        <f t="shared" si="34"/>
        <v>0</v>
      </c>
      <c r="BL223" s="13" t="s">
        <v>245</v>
      </c>
      <c r="BM223" s="169" t="s">
        <v>2069</v>
      </c>
    </row>
    <row r="224" spans="2:65" s="1" customFormat="1" ht="33" customHeight="1" x14ac:dyDescent="0.2">
      <c r="B224" s="131"/>
      <c r="C224" s="158" t="s">
        <v>511</v>
      </c>
      <c r="D224" s="158" t="s">
        <v>241</v>
      </c>
      <c r="E224" s="159" t="s">
        <v>2070</v>
      </c>
      <c r="F224" s="160" t="s">
        <v>2071</v>
      </c>
      <c r="G224" s="161" t="s">
        <v>353</v>
      </c>
      <c r="H224" s="162">
        <v>2</v>
      </c>
      <c r="I224" s="163"/>
      <c r="J224" s="164">
        <f t="shared" si="25"/>
        <v>0</v>
      </c>
      <c r="K224" s="165"/>
      <c r="L224" s="30"/>
      <c r="M224" s="166" t="s">
        <v>1</v>
      </c>
      <c r="N224" s="130" t="s">
        <v>37</v>
      </c>
      <c r="P224" s="167">
        <f t="shared" si="26"/>
        <v>0</v>
      </c>
      <c r="Q224" s="167">
        <v>0.65</v>
      </c>
      <c r="R224" s="167">
        <f t="shared" si="27"/>
        <v>1.3</v>
      </c>
      <c r="S224" s="167">
        <v>0</v>
      </c>
      <c r="T224" s="168">
        <f t="shared" si="28"/>
        <v>0</v>
      </c>
      <c r="AR224" s="169" t="s">
        <v>245</v>
      </c>
      <c r="AT224" s="169" t="s">
        <v>241</v>
      </c>
      <c r="AU224" s="169" t="s">
        <v>83</v>
      </c>
      <c r="AY224" s="13" t="s">
        <v>239</v>
      </c>
      <c r="BE224" s="97">
        <f t="shared" si="29"/>
        <v>0</v>
      </c>
      <c r="BF224" s="97">
        <f t="shared" si="30"/>
        <v>0</v>
      </c>
      <c r="BG224" s="97">
        <f t="shared" si="31"/>
        <v>0</v>
      </c>
      <c r="BH224" s="97">
        <f t="shared" si="32"/>
        <v>0</v>
      </c>
      <c r="BI224" s="97">
        <f t="shared" si="33"/>
        <v>0</v>
      </c>
      <c r="BJ224" s="13" t="s">
        <v>83</v>
      </c>
      <c r="BK224" s="97">
        <f t="shared" si="34"/>
        <v>0</v>
      </c>
      <c r="BL224" s="13" t="s">
        <v>245</v>
      </c>
      <c r="BM224" s="169" t="s">
        <v>2072</v>
      </c>
    </row>
    <row r="225" spans="2:65" s="1" customFormat="1" ht="33" customHeight="1" x14ac:dyDescent="0.2">
      <c r="B225" s="131"/>
      <c r="C225" s="158" t="s">
        <v>515</v>
      </c>
      <c r="D225" s="158" t="s">
        <v>241</v>
      </c>
      <c r="E225" s="159" t="s">
        <v>2073</v>
      </c>
      <c r="F225" s="160" t="s">
        <v>2074</v>
      </c>
      <c r="G225" s="161" t="s">
        <v>353</v>
      </c>
      <c r="H225" s="162">
        <v>2</v>
      </c>
      <c r="I225" s="163"/>
      <c r="J225" s="164">
        <f t="shared" si="25"/>
        <v>0</v>
      </c>
      <c r="K225" s="165"/>
      <c r="L225" s="30"/>
      <c r="M225" s="166" t="s">
        <v>1</v>
      </c>
      <c r="N225" s="130" t="s">
        <v>37</v>
      </c>
      <c r="P225" s="167">
        <f t="shared" si="26"/>
        <v>0</v>
      </c>
      <c r="Q225" s="167">
        <v>0.65</v>
      </c>
      <c r="R225" s="167">
        <f t="shared" si="27"/>
        <v>1.3</v>
      </c>
      <c r="S225" s="167">
        <v>0</v>
      </c>
      <c r="T225" s="168">
        <f t="shared" si="28"/>
        <v>0</v>
      </c>
      <c r="AR225" s="169" t="s">
        <v>245</v>
      </c>
      <c r="AT225" s="169" t="s">
        <v>241</v>
      </c>
      <c r="AU225" s="169" t="s">
        <v>83</v>
      </c>
      <c r="AY225" s="13" t="s">
        <v>239</v>
      </c>
      <c r="BE225" s="97">
        <f t="shared" si="29"/>
        <v>0</v>
      </c>
      <c r="BF225" s="97">
        <f t="shared" si="30"/>
        <v>0</v>
      </c>
      <c r="BG225" s="97">
        <f t="shared" si="31"/>
        <v>0</v>
      </c>
      <c r="BH225" s="97">
        <f t="shared" si="32"/>
        <v>0</v>
      </c>
      <c r="BI225" s="97">
        <f t="shared" si="33"/>
        <v>0</v>
      </c>
      <c r="BJ225" s="13" t="s">
        <v>83</v>
      </c>
      <c r="BK225" s="97">
        <f t="shared" si="34"/>
        <v>0</v>
      </c>
      <c r="BL225" s="13" t="s">
        <v>245</v>
      </c>
      <c r="BM225" s="169" t="s">
        <v>2075</v>
      </c>
    </row>
    <row r="226" spans="2:65" s="1" customFormat="1" ht="33" customHeight="1" x14ac:dyDescent="0.2">
      <c r="B226" s="131"/>
      <c r="C226" s="158" t="s">
        <v>519</v>
      </c>
      <c r="D226" s="158" t="s">
        <v>241</v>
      </c>
      <c r="E226" s="159" t="s">
        <v>2076</v>
      </c>
      <c r="F226" s="160" t="s">
        <v>2077</v>
      </c>
      <c r="G226" s="161" t="s">
        <v>353</v>
      </c>
      <c r="H226" s="162">
        <v>2</v>
      </c>
      <c r="I226" s="163"/>
      <c r="J226" s="164">
        <f t="shared" si="25"/>
        <v>0</v>
      </c>
      <c r="K226" s="165"/>
      <c r="L226" s="30"/>
      <c r="M226" s="166" t="s">
        <v>1</v>
      </c>
      <c r="N226" s="130" t="s">
        <v>37</v>
      </c>
      <c r="P226" s="167">
        <f t="shared" si="26"/>
        <v>0</v>
      </c>
      <c r="Q226" s="167">
        <v>0.08</v>
      </c>
      <c r="R226" s="167">
        <f t="shared" si="27"/>
        <v>0.16</v>
      </c>
      <c r="S226" s="167">
        <v>0</v>
      </c>
      <c r="T226" s="168">
        <f t="shared" si="28"/>
        <v>0</v>
      </c>
      <c r="AR226" s="169" t="s">
        <v>245</v>
      </c>
      <c r="AT226" s="169" t="s">
        <v>241</v>
      </c>
      <c r="AU226" s="169" t="s">
        <v>83</v>
      </c>
      <c r="AY226" s="13" t="s">
        <v>239</v>
      </c>
      <c r="BE226" s="97">
        <f t="shared" si="29"/>
        <v>0</v>
      </c>
      <c r="BF226" s="97">
        <f t="shared" si="30"/>
        <v>0</v>
      </c>
      <c r="BG226" s="97">
        <f t="shared" si="31"/>
        <v>0</v>
      </c>
      <c r="BH226" s="97">
        <f t="shared" si="32"/>
        <v>0</v>
      </c>
      <c r="BI226" s="97">
        <f t="shared" si="33"/>
        <v>0</v>
      </c>
      <c r="BJ226" s="13" t="s">
        <v>83</v>
      </c>
      <c r="BK226" s="97">
        <f t="shared" si="34"/>
        <v>0</v>
      </c>
      <c r="BL226" s="13" t="s">
        <v>245</v>
      </c>
      <c r="BM226" s="169" t="s">
        <v>2078</v>
      </c>
    </row>
    <row r="227" spans="2:65" s="1" customFormat="1" ht="33" customHeight="1" x14ac:dyDescent="0.2">
      <c r="B227" s="131"/>
      <c r="C227" s="158" t="s">
        <v>523</v>
      </c>
      <c r="D227" s="158" t="s">
        <v>241</v>
      </c>
      <c r="E227" s="159" t="s">
        <v>2079</v>
      </c>
      <c r="F227" s="160" t="s">
        <v>2080</v>
      </c>
      <c r="G227" s="161" t="s">
        <v>353</v>
      </c>
      <c r="H227" s="162">
        <v>2</v>
      </c>
      <c r="I227" s="163"/>
      <c r="J227" s="164">
        <f t="shared" si="25"/>
        <v>0</v>
      </c>
      <c r="K227" s="165"/>
      <c r="L227" s="30"/>
      <c r="M227" s="166" t="s">
        <v>1</v>
      </c>
      <c r="N227" s="130" t="s">
        <v>37</v>
      </c>
      <c r="P227" s="167">
        <f t="shared" si="26"/>
        <v>0</v>
      </c>
      <c r="Q227" s="167">
        <v>0.08</v>
      </c>
      <c r="R227" s="167">
        <f t="shared" si="27"/>
        <v>0.16</v>
      </c>
      <c r="S227" s="167">
        <v>0</v>
      </c>
      <c r="T227" s="168">
        <f t="shared" si="28"/>
        <v>0</v>
      </c>
      <c r="AR227" s="169" t="s">
        <v>245</v>
      </c>
      <c r="AT227" s="169" t="s">
        <v>241</v>
      </c>
      <c r="AU227" s="169" t="s">
        <v>83</v>
      </c>
      <c r="AY227" s="13" t="s">
        <v>239</v>
      </c>
      <c r="BE227" s="97">
        <f t="shared" si="29"/>
        <v>0</v>
      </c>
      <c r="BF227" s="97">
        <f t="shared" si="30"/>
        <v>0</v>
      </c>
      <c r="BG227" s="97">
        <f t="shared" si="31"/>
        <v>0</v>
      </c>
      <c r="BH227" s="97">
        <f t="shared" si="32"/>
        <v>0</v>
      </c>
      <c r="BI227" s="97">
        <f t="shared" si="33"/>
        <v>0</v>
      </c>
      <c r="BJ227" s="13" t="s">
        <v>83</v>
      </c>
      <c r="BK227" s="97">
        <f t="shared" si="34"/>
        <v>0</v>
      </c>
      <c r="BL227" s="13" t="s">
        <v>245</v>
      </c>
      <c r="BM227" s="169" t="s">
        <v>2081</v>
      </c>
    </row>
    <row r="228" spans="2:65" s="1" customFormat="1" ht="33" customHeight="1" x14ac:dyDescent="0.2">
      <c r="B228" s="131"/>
      <c r="C228" s="158" t="s">
        <v>526</v>
      </c>
      <c r="D228" s="158" t="s">
        <v>241</v>
      </c>
      <c r="E228" s="159" t="s">
        <v>2082</v>
      </c>
      <c r="F228" s="160" t="s">
        <v>2083</v>
      </c>
      <c r="G228" s="161" t="s">
        <v>353</v>
      </c>
      <c r="H228" s="162">
        <v>2</v>
      </c>
      <c r="I228" s="163"/>
      <c r="J228" s="164">
        <f t="shared" si="25"/>
        <v>0</v>
      </c>
      <c r="K228" s="165"/>
      <c r="L228" s="30"/>
      <c r="M228" s="166" t="s">
        <v>1</v>
      </c>
      <c r="N228" s="130" t="s">
        <v>37</v>
      </c>
      <c r="P228" s="167">
        <f t="shared" si="26"/>
        <v>0</v>
      </c>
      <c r="Q228" s="167">
        <v>2.4750000000000001</v>
      </c>
      <c r="R228" s="167">
        <f t="shared" si="27"/>
        <v>4.95</v>
      </c>
      <c r="S228" s="167">
        <v>0</v>
      </c>
      <c r="T228" s="168">
        <f t="shared" si="28"/>
        <v>0</v>
      </c>
      <c r="AR228" s="169" t="s">
        <v>245</v>
      </c>
      <c r="AT228" s="169" t="s">
        <v>241</v>
      </c>
      <c r="AU228" s="169" t="s">
        <v>83</v>
      </c>
      <c r="AY228" s="13" t="s">
        <v>239</v>
      </c>
      <c r="BE228" s="97">
        <f t="shared" si="29"/>
        <v>0</v>
      </c>
      <c r="BF228" s="97">
        <f t="shared" si="30"/>
        <v>0</v>
      </c>
      <c r="BG228" s="97">
        <f t="shared" si="31"/>
        <v>0</v>
      </c>
      <c r="BH228" s="97">
        <f t="shared" si="32"/>
        <v>0</v>
      </c>
      <c r="BI228" s="97">
        <f t="shared" si="33"/>
        <v>0</v>
      </c>
      <c r="BJ228" s="13" t="s">
        <v>83</v>
      </c>
      <c r="BK228" s="97">
        <f t="shared" si="34"/>
        <v>0</v>
      </c>
      <c r="BL228" s="13" t="s">
        <v>245</v>
      </c>
      <c r="BM228" s="169" t="s">
        <v>2084</v>
      </c>
    </row>
    <row r="229" spans="2:65" s="1" customFormat="1" ht="33" customHeight="1" x14ac:dyDescent="0.2">
      <c r="B229" s="131"/>
      <c r="C229" s="158" t="s">
        <v>530</v>
      </c>
      <c r="D229" s="158" t="s">
        <v>241</v>
      </c>
      <c r="E229" s="159" t="s">
        <v>2085</v>
      </c>
      <c r="F229" s="160" t="s">
        <v>2086</v>
      </c>
      <c r="G229" s="161" t="s">
        <v>353</v>
      </c>
      <c r="H229" s="162">
        <v>2</v>
      </c>
      <c r="I229" s="163"/>
      <c r="J229" s="164">
        <f t="shared" si="25"/>
        <v>0</v>
      </c>
      <c r="K229" s="165"/>
      <c r="L229" s="30"/>
      <c r="M229" s="166" t="s">
        <v>1</v>
      </c>
      <c r="N229" s="130" t="s">
        <v>37</v>
      </c>
      <c r="P229" s="167">
        <f t="shared" si="26"/>
        <v>0</v>
      </c>
      <c r="Q229" s="167">
        <v>0.08</v>
      </c>
      <c r="R229" s="167">
        <f t="shared" si="27"/>
        <v>0.16</v>
      </c>
      <c r="S229" s="167">
        <v>0</v>
      </c>
      <c r="T229" s="168">
        <f t="shared" si="28"/>
        <v>0</v>
      </c>
      <c r="AR229" s="169" t="s">
        <v>245</v>
      </c>
      <c r="AT229" s="169" t="s">
        <v>241</v>
      </c>
      <c r="AU229" s="169" t="s">
        <v>83</v>
      </c>
      <c r="AY229" s="13" t="s">
        <v>239</v>
      </c>
      <c r="BE229" s="97">
        <f t="shared" si="29"/>
        <v>0</v>
      </c>
      <c r="BF229" s="97">
        <f t="shared" si="30"/>
        <v>0</v>
      </c>
      <c r="BG229" s="97">
        <f t="shared" si="31"/>
        <v>0</v>
      </c>
      <c r="BH229" s="97">
        <f t="shared" si="32"/>
        <v>0</v>
      </c>
      <c r="BI229" s="97">
        <f t="shared" si="33"/>
        <v>0</v>
      </c>
      <c r="BJ229" s="13" t="s">
        <v>83</v>
      </c>
      <c r="BK229" s="97">
        <f t="shared" si="34"/>
        <v>0</v>
      </c>
      <c r="BL229" s="13" t="s">
        <v>245</v>
      </c>
      <c r="BM229" s="169" t="s">
        <v>2087</v>
      </c>
    </row>
    <row r="230" spans="2:65" s="1" customFormat="1" ht="33" customHeight="1" x14ac:dyDescent="0.2">
      <c r="B230" s="131"/>
      <c r="C230" s="158" t="s">
        <v>534</v>
      </c>
      <c r="D230" s="158" t="s">
        <v>241</v>
      </c>
      <c r="E230" s="159" t="s">
        <v>2088</v>
      </c>
      <c r="F230" s="160" t="s">
        <v>2089</v>
      </c>
      <c r="G230" s="161" t="s">
        <v>353</v>
      </c>
      <c r="H230" s="162">
        <v>2</v>
      </c>
      <c r="I230" s="163"/>
      <c r="J230" s="164">
        <f t="shared" si="25"/>
        <v>0</v>
      </c>
      <c r="K230" s="165"/>
      <c r="L230" s="30"/>
      <c r="M230" s="166" t="s">
        <v>1</v>
      </c>
      <c r="N230" s="130" t="s">
        <v>37</v>
      </c>
      <c r="P230" s="167">
        <f t="shared" si="26"/>
        <v>0</v>
      </c>
      <c r="Q230" s="167">
        <v>0.08</v>
      </c>
      <c r="R230" s="167">
        <f t="shared" si="27"/>
        <v>0.16</v>
      </c>
      <c r="S230" s="167">
        <v>0</v>
      </c>
      <c r="T230" s="168">
        <f t="shared" si="28"/>
        <v>0</v>
      </c>
      <c r="AR230" s="169" t="s">
        <v>245</v>
      </c>
      <c r="AT230" s="169" t="s">
        <v>241</v>
      </c>
      <c r="AU230" s="169" t="s">
        <v>83</v>
      </c>
      <c r="AY230" s="13" t="s">
        <v>239</v>
      </c>
      <c r="BE230" s="97">
        <f t="shared" si="29"/>
        <v>0</v>
      </c>
      <c r="BF230" s="97">
        <f t="shared" si="30"/>
        <v>0</v>
      </c>
      <c r="BG230" s="97">
        <f t="shared" si="31"/>
        <v>0</v>
      </c>
      <c r="BH230" s="97">
        <f t="shared" si="32"/>
        <v>0</v>
      </c>
      <c r="BI230" s="97">
        <f t="shared" si="33"/>
        <v>0</v>
      </c>
      <c r="BJ230" s="13" t="s">
        <v>83</v>
      </c>
      <c r="BK230" s="97">
        <f t="shared" si="34"/>
        <v>0</v>
      </c>
      <c r="BL230" s="13" t="s">
        <v>245</v>
      </c>
      <c r="BM230" s="169" t="s">
        <v>2090</v>
      </c>
    </row>
    <row r="231" spans="2:65" s="1" customFormat="1" ht="33" customHeight="1" x14ac:dyDescent="0.2">
      <c r="B231" s="131"/>
      <c r="C231" s="158" t="s">
        <v>537</v>
      </c>
      <c r="D231" s="158" t="s">
        <v>241</v>
      </c>
      <c r="E231" s="159" t="s">
        <v>2091</v>
      </c>
      <c r="F231" s="160" t="s">
        <v>2092</v>
      </c>
      <c r="G231" s="161" t="s">
        <v>353</v>
      </c>
      <c r="H231" s="162">
        <v>2</v>
      </c>
      <c r="I231" s="163"/>
      <c r="J231" s="164">
        <f t="shared" si="25"/>
        <v>0</v>
      </c>
      <c r="K231" s="165"/>
      <c r="L231" s="30"/>
      <c r="M231" s="166" t="s">
        <v>1</v>
      </c>
      <c r="N231" s="130" t="s">
        <v>37</v>
      </c>
      <c r="P231" s="167">
        <f t="shared" si="26"/>
        <v>0</v>
      </c>
      <c r="Q231" s="167">
        <v>0.16</v>
      </c>
      <c r="R231" s="167">
        <f t="shared" si="27"/>
        <v>0.32</v>
      </c>
      <c r="S231" s="167">
        <v>0</v>
      </c>
      <c r="T231" s="168">
        <f t="shared" si="28"/>
        <v>0</v>
      </c>
      <c r="AR231" s="169" t="s">
        <v>245</v>
      </c>
      <c r="AT231" s="169" t="s">
        <v>241</v>
      </c>
      <c r="AU231" s="169" t="s">
        <v>83</v>
      </c>
      <c r="AY231" s="13" t="s">
        <v>239</v>
      </c>
      <c r="BE231" s="97">
        <f t="shared" si="29"/>
        <v>0</v>
      </c>
      <c r="BF231" s="97">
        <f t="shared" si="30"/>
        <v>0</v>
      </c>
      <c r="BG231" s="97">
        <f t="shared" si="31"/>
        <v>0</v>
      </c>
      <c r="BH231" s="97">
        <f t="shared" si="32"/>
        <v>0</v>
      </c>
      <c r="BI231" s="97">
        <f t="shared" si="33"/>
        <v>0</v>
      </c>
      <c r="BJ231" s="13" t="s">
        <v>83</v>
      </c>
      <c r="BK231" s="97">
        <f t="shared" si="34"/>
        <v>0</v>
      </c>
      <c r="BL231" s="13" t="s">
        <v>245</v>
      </c>
      <c r="BM231" s="169" t="s">
        <v>2093</v>
      </c>
    </row>
    <row r="232" spans="2:65" s="1" customFormat="1" ht="33" customHeight="1" x14ac:dyDescent="0.2">
      <c r="B232" s="131"/>
      <c r="C232" s="158" t="s">
        <v>540</v>
      </c>
      <c r="D232" s="158" t="s">
        <v>241</v>
      </c>
      <c r="E232" s="159" t="s">
        <v>2094</v>
      </c>
      <c r="F232" s="160" t="s">
        <v>2095</v>
      </c>
      <c r="G232" s="161" t="s">
        <v>353</v>
      </c>
      <c r="H232" s="162">
        <v>2</v>
      </c>
      <c r="I232" s="163"/>
      <c r="J232" s="164">
        <f t="shared" si="25"/>
        <v>0</v>
      </c>
      <c r="K232" s="165"/>
      <c r="L232" s="30"/>
      <c r="M232" s="166" t="s">
        <v>1</v>
      </c>
      <c r="N232" s="130" t="s">
        <v>37</v>
      </c>
      <c r="P232" s="167">
        <f t="shared" si="26"/>
        <v>0</v>
      </c>
      <c r="Q232" s="167">
        <v>0.16</v>
      </c>
      <c r="R232" s="167">
        <f t="shared" si="27"/>
        <v>0.32</v>
      </c>
      <c r="S232" s="167">
        <v>0</v>
      </c>
      <c r="T232" s="168">
        <f t="shared" si="28"/>
        <v>0</v>
      </c>
      <c r="AR232" s="169" t="s">
        <v>245</v>
      </c>
      <c r="AT232" s="169" t="s">
        <v>241</v>
      </c>
      <c r="AU232" s="169" t="s">
        <v>83</v>
      </c>
      <c r="AY232" s="13" t="s">
        <v>239</v>
      </c>
      <c r="BE232" s="97">
        <f t="shared" si="29"/>
        <v>0</v>
      </c>
      <c r="BF232" s="97">
        <f t="shared" si="30"/>
        <v>0</v>
      </c>
      <c r="BG232" s="97">
        <f t="shared" si="31"/>
        <v>0</v>
      </c>
      <c r="BH232" s="97">
        <f t="shared" si="32"/>
        <v>0</v>
      </c>
      <c r="BI232" s="97">
        <f t="shared" si="33"/>
        <v>0</v>
      </c>
      <c r="BJ232" s="13" t="s">
        <v>83</v>
      </c>
      <c r="BK232" s="97">
        <f t="shared" si="34"/>
        <v>0</v>
      </c>
      <c r="BL232" s="13" t="s">
        <v>245</v>
      </c>
      <c r="BM232" s="169" t="s">
        <v>2096</v>
      </c>
    </row>
    <row r="233" spans="2:65" s="1" customFormat="1" ht="33" customHeight="1" x14ac:dyDescent="0.2">
      <c r="B233" s="131"/>
      <c r="C233" s="158" t="s">
        <v>544</v>
      </c>
      <c r="D233" s="158" t="s">
        <v>241</v>
      </c>
      <c r="E233" s="159" t="s">
        <v>2097</v>
      </c>
      <c r="F233" s="160" t="s">
        <v>2098</v>
      </c>
      <c r="G233" s="161" t="s">
        <v>353</v>
      </c>
      <c r="H233" s="162">
        <v>2</v>
      </c>
      <c r="I233" s="163"/>
      <c r="J233" s="164">
        <f t="shared" si="25"/>
        <v>0</v>
      </c>
      <c r="K233" s="165"/>
      <c r="L233" s="30"/>
      <c r="M233" s="166" t="s">
        <v>1</v>
      </c>
      <c r="N233" s="130" t="s">
        <v>37</v>
      </c>
      <c r="P233" s="167">
        <f t="shared" si="26"/>
        <v>0</v>
      </c>
      <c r="Q233" s="167">
        <v>0.16</v>
      </c>
      <c r="R233" s="167">
        <f t="shared" si="27"/>
        <v>0.32</v>
      </c>
      <c r="S233" s="167">
        <v>0</v>
      </c>
      <c r="T233" s="168">
        <f t="shared" si="28"/>
        <v>0</v>
      </c>
      <c r="AR233" s="169" t="s">
        <v>245</v>
      </c>
      <c r="AT233" s="169" t="s">
        <v>241</v>
      </c>
      <c r="AU233" s="169" t="s">
        <v>83</v>
      </c>
      <c r="AY233" s="13" t="s">
        <v>239</v>
      </c>
      <c r="BE233" s="97">
        <f t="shared" si="29"/>
        <v>0</v>
      </c>
      <c r="BF233" s="97">
        <f t="shared" si="30"/>
        <v>0</v>
      </c>
      <c r="BG233" s="97">
        <f t="shared" si="31"/>
        <v>0</v>
      </c>
      <c r="BH233" s="97">
        <f t="shared" si="32"/>
        <v>0</v>
      </c>
      <c r="BI233" s="97">
        <f t="shared" si="33"/>
        <v>0</v>
      </c>
      <c r="BJ233" s="13" t="s">
        <v>83</v>
      </c>
      <c r="BK233" s="97">
        <f t="shared" si="34"/>
        <v>0</v>
      </c>
      <c r="BL233" s="13" t="s">
        <v>245</v>
      </c>
      <c r="BM233" s="169" t="s">
        <v>2099</v>
      </c>
    </row>
    <row r="234" spans="2:65" s="1" customFormat="1" ht="33" customHeight="1" x14ac:dyDescent="0.2">
      <c r="B234" s="131"/>
      <c r="C234" s="158" t="s">
        <v>548</v>
      </c>
      <c r="D234" s="158" t="s">
        <v>241</v>
      </c>
      <c r="E234" s="159" t="s">
        <v>2100</v>
      </c>
      <c r="F234" s="160" t="s">
        <v>2101</v>
      </c>
      <c r="G234" s="161" t="s">
        <v>353</v>
      </c>
      <c r="H234" s="162">
        <v>2</v>
      </c>
      <c r="I234" s="163"/>
      <c r="J234" s="164">
        <f t="shared" si="25"/>
        <v>0</v>
      </c>
      <c r="K234" s="165"/>
      <c r="L234" s="30"/>
      <c r="M234" s="166" t="s">
        <v>1</v>
      </c>
      <c r="N234" s="130" t="s">
        <v>37</v>
      </c>
      <c r="P234" s="167">
        <f t="shared" si="26"/>
        <v>0</v>
      </c>
      <c r="Q234" s="167">
        <v>0.16</v>
      </c>
      <c r="R234" s="167">
        <f t="shared" si="27"/>
        <v>0.32</v>
      </c>
      <c r="S234" s="167">
        <v>0</v>
      </c>
      <c r="T234" s="168">
        <f t="shared" si="28"/>
        <v>0</v>
      </c>
      <c r="AR234" s="169" t="s">
        <v>245</v>
      </c>
      <c r="AT234" s="169" t="s">
        <v>241</v>
      </c>
      <c r="AU234" s="169" t="s">
        <v>83</v>
      </c>
      <c r="AY234" s="13" t="s">
        <v>239</v>
      </c>
      <c r="BE234" s="97">
        <f t="shared" si="29"/>
        <v>0</v>
      </c>
      <c r="BF234" s="97">
        <f t="shared" si="30"/>
        <v>0</v>
      </c>
      <c r="BG234" s="97">
        <f t="shared" si="31"/>
        <v>0</v>
      </c>
      <c r="BH234" s="97">
        <f t="shared" si="32"/>
        <v>0</v>
      </c>
      <c r="BI234" s="97">
        <f t="shared" si="33"/>
        <v>0</v>
      </c>
      <c r="BJ234" s="13" t="s">
        <v>83</v>
      </c>
      <c r="BK234" s="97">
        <f t="shared" si="34"/>
        <v>0</v>
      </c>
      <c r="BL234" s="13" t="s">
        <v>245</v>
      </c>
      <c r="BM234" s="169" t="s">
        <v>2102</v>
      </c>
    </row>
    <row r="235" spans="2:65" s="1" customFormat="1" ht="33" customHeight="1" x14ac:dyDescent="0.2">
      <c r="B235" s="131"/>
      <c r="C235" s="158" t="s">
        <v>552</v>
      </c>
      <c r="D235" s="158" t="s">
        <v>241</v>
      </c>
      <c r="E235" s="159" t="s">
        <v>2103</v>
      </c>
      <c r="F235" s="160" t="s">
        <v>2104</v>
      </c>
      <c r="G235" s="161" t="s">
        <v>353</v>
      </c>
      <c r="H235" s="162">
        <v>2</v>
      </c>
      <c r="I235" s="163"/>
      <c r="J235" s="164">
        <f t="shared" si="25"/>
        <v>0</v>
      </c>
      <c r="K235" s="165"/>
      <c r="L235" s="30"/>
      <c r="M235" s="166" t="s">
        <v>1</v>
      </c>
      <c r="N235" s="130" t="s">
        <v>37</v>
      </c>
      <c r="P235" s="167">
        <f t="shared" si="26"/>
        <v>0</v>
      </c>
      <c r="Q235" s="167">
        <v>14.612</v>
      </c>
      <c r="R235" s="167">
        <f t="shared" si="27"/>
        <v>29.224</v>
      </c>
      <c r="S235" s="167">
        <v>0</v>
      </c>
      <c r="T235" s="168">
        <f t="shared" si="28"/>
        <v>0</v>
      </c>
      <c r="AR235" s="169" t="s">
        <v>245</v>
      </c>
      <c r="AT235" s="169" t="s">
        <v>241</v>
      </c>
      <c r="AU235" s="169" t="s">
        <v>83</v>
      </c>
      <c r="AY235" s="13" t="s">
        <v>239</v>
      </c>
      <c r="BE235" s="97">
        <f t="shared" si="29"/>
        <v>0</v>
      </c>
      <c r="BF235" s="97">
        <f t="shared" si="30"/>
        <v>0</v>
      </c>
      <c r="BG235" s="97">
        <f t="shared" si="31"/>
        <v>0</v>
      </c>
      <c r="BH235" s="97">
        <f t="shared" si="32"/>
        <v>0</v>
      </c>
      <c r="BI235" s="97">
        <f t="shared" si="33"/>
        <v>0</v>
      </c>
      <c r="BJ235" s="13" t="s">
        <v>83</v>
      </c>
      <c r="BK235" s="97">
        <f t="shared" si="34"/>
        <v>0</v>
      </c>
      <c r="BL235" s="13" t="s">
        <v>245</v>
      </c>
      <c r="BM235" s="169" t="s">
        <v>2105</v>
      </c>
    </row>
    <row r="236" spans="2:65" s="1" customFormat="1" ht="33" customHeight="1" x14ac:dyDescent="0.2">
      <c r="B236" s="131"/>
      <c r="C236" s="158" t="s">
        <v>556</v>
      </c>
      <c r="D236" s="158" t="s">
        <v>241</v>
      </c>
      <c r="E236" s="159" t="s">
        <v>2106</v>
      </c>
      <c r="F236" s="160" t="s">
        <v>2107</v>
      </c>
      <c r="G236" s="161" t="s">
        <v>353</v>
      </c>
      <c r="H236" s="162">
        <v>2</v>
      </c>
      <c r="I236" s="163"/>
      <c r="J236" s="164">
        <f t="shared" ref="J236:J245" si="35">ROUND(I236*H236,2)</f>
        <v>0</v>
      </c>
      <c r="K236" s="165"/>
      <c r="L236" s="30"/>
      <c r="M236" s="166" t="s">
        <v>1</v>
      </c>
      <c r="N236" s="130" t="s">
        <v>37</v>
      </c>
      <c r="P236" s="167">
        <f t="shared" ref="P236:P245" si="36">O236*H236</f>
        <v>0</v>
      </c>
      <c r="Q236" s="167">
        <v>14.612</v>
      </c>
      <c r="R236" s="167">
        <f t="shared" ref="R236:R245" si="37">Q236*H236</f>
        <v>29.224</v>
      </c>
      <c r="S236" s="167">
        <v>0</v>
      </c>
      <c r="T236" s="168">
        <f t="shared" ref="T236:T245" si="38">S236*H236</f>
        <v>0</v>
      </c>
      <c r="AR236" s="169" t="s">
        <v>245</v>
      </c>
      <c r="AT236" s="169" t="s">
        <v>241</v>
      </c>
      <c r="AU236" s="169" t="s">
        <v>83</v>
      </c>
      <c r="AY236" s="13" t="s">
        <v>239</v>
      </c>
      <c r="BE236" s="97">
        <f t="shared" ref="BE236:BE245" si="39">IF(N236="základná",J236,0)</f>
        <v>0</v>
      </c>
      <c r="BF236" s="97">
        <f t="shared" ref="BF236:BF245" si="40">IF(N236="znížená",J236,0)</f>
        <v>0</v>
      </c>
      <c r="BG236" s="97">
        <f t="shared" ref="BG236:BG245" si="41">IF(N236="zákl. prenesená",J236,0)</f>
        <v>0</v>
      </c>
      <c r="BH236" s="97">
        <f t="shared" ref="BH236:BH245" si="42">IF(N236="zníž. prenesená",J236,0)</f>
        <v>0</v>
      </c>
      <c r="BI236" s="97">
        <f t="shared" ref="BI236:BI245" si="43">IF(N236="nulová",J236,0)</f>
        <v>0</v>
      </c>
      <c r="BJ236" s="13" t="s">
        <v>83</v>
      </c>
      <c r="BK236" s="97">
        <f t="shared" ref="BK236:BK245" si="44">ROUND(I236*H236,2)</f>
        <v>0</v>
      </c>
      <c r="BL236" s="13" t="s">
        <v>245</v>
      </c>
      <c r="BM236" s="169" t="s">
        <v>2108</v>
      </c>
    </row>
    <row r="237" spans="2:65" s="1" customFormat="1" ht="33" customHeight="1" x14ac:dyDescent="0.2">
      <c r="B237" s="131"/>
      <c r="C237" s="158" t="s">
        <v>560</v>
      </c>
      <c r="D237" s="158" t="s">
        <v>241</v>
      </c>
      <c r="E237" s="159" t="s">
        <v>2109</v>
      </c>
      <c r="F237" s="160" t="s">
        <v>2110</v>
      </c>
      <c r="G237" s="161" t="s">
        <v>353</v>
      </c>
      <c r="H237" s="162">
        <v>2</v>
      </c>
      <c r="I237" s="163"/>
      <c r="J237" s="164">
        <f t="shared" si="35"/>
        <v>0</v>
      </c>
      <c r="K237" s="165"/>
      <c r="L237" s="30"/>
      <c r="M237" s="166" t="s">
        <v>1</v>
      </c>
      <c r="N237" s="130" t="s">
        <v>37</v>
      </c>
      <c r="P237" s="167">
        <f t="shared" si="36"/>
        <v>0</v>
      </c>
      <c r="Q237" s="167">
        <v>14.612</v>
      </c>
      <c r="R237" s="167">
        <f t="shared" si="37"/>
        <v>29.224</v>
      </c>
      <c r="S237" s="167">
        <v>0</v>
      </c>
      <c r="T237" s="168">
        <f t="shared" si="38"/>
        <v>0</v>
      </c>
      <c r="AR237" s="169" t="s">
        <v>245</v>
      </c>
      <c r="AT237" s="169" t="s">
        <v>241</v>
      </c>
      <c r="AU237" s="169" t="s">
        <v>83</v>
      </c>
      <c r="AY237" s="13" t="s">
        <v>239</v>
      </c>
      <c r="BE237" s="97">
        <f t="shared" si="39"/>
        <v>0</v>
      </c>
      <c r="BF237" s="97">
        <f t="shared" si="40"/>
        <v>0</v>
      </c>
      <c r="BG237" s="97">
        <f t="shared" si="41"/>
        <v>0</v>
      </c>
      <c r="BH237" s="97">
        <f t="shared" si="42"/>
        <v>0</v>
      </c>
      <c r="BI237" s="97">
        <f t="shared" si="43"/>
        <v>0</v>
      </c>
      <c r="BJ237" s="13" t="s">
        <v>83</v>
      </c>
      <c r="BK237" s="97">
        <f t="shared" si="44"/>
        <v>0</v>
      </c>
      <c r="BL237" s="13" t="s">
        <v>245</v>
      </c>
      <c r="BM237" s="169" t="s">
        <v>2111</v>
      </c>
    </row>
    <row r="238" spans="2:65" s="1" customFormat="1" ht="33" customHeight="1" x14ac:dyDescent="0.2">
      <c r="B238" s="131"/>
      <c r="C238" s="158" t="s">
        <v>564</v>
      </c>
      <c r="D238" s="158" t="s">
        <v>241</v>
      </c>
      <c r="E238" s="159" t="s">
        <v>2112</v>
      </c>
      <c r="F238" s="160" t="s">
        <v>2113</v>
      </c>
      <c r="G238" s="161" t="s">
        <v>353</v>
      </c>
      <c r="H238" s="162">
        <v>2</v>
      </c>
      <c r="I238" s="163"/>
      <c r="J238" s="164">
        <f t="shared" si="35"/>
        <v>0</v>
      </c>
      <c r="K238" s="165"/>
      <c r="L238" s="30"/>
      <c r="M238" s="166" t="s">
        <v>1</v>
      </c>
      <c r="N238" s="130" t="s">
        <v>37</v>
      </c>
      <c r="P238" s="167">
        <f t="shared" si="36"/>
        <v>0</v>
      </c>
      <c r="Q238" s="167">
        <v>3.0939999999999999</v>
      </c>
      <c r="R238" s="167">
        <f t="shared" si="37"/>
        <v>6.1879999999999997</v>
      </c>
      <c r="S238" s="167">
        <v>0</v>
      </c>
      <c r="T238" s="168">
        <f t="shared" si="38"/>
        <v>0</v>
      </c>
      <c r="AR238" s="169" t="s">
        <v>245</v>
      </c>
      <c r="AT238" s="169" t="s">
        <v>241</v>
      </c>
      <c r="AU238" s="169" t="s">
        <v>83</v>
      </c>
      <c r="AY238" s="13" t="s">
        <v>239</v>
      </c>
      <c r="BE238" s="97">
        <f t="shared" si="39"/>
        <v>0</v>
      </c>
      <c r="BF238" s="97">
        <f t="shared" si="40"/>
        <v>0</v>
      </c>
      <c r="BG238" s="97">
        <f t="shared" si="41"/>
        <v>0</v>
      </c>
      <c r="BH238" s="97">
        <f t="shared" si="42"/>
        <v>0</v>
      </c>
      <c r="BI238" s="97">
        <f t="shared" si="43"/>
        <v>0</v>
      </c>
      <c r="BJ238" s="13" t="s">
        <v>83</v>
      </c>
      <c r="BK238" s="97">
        <f t="shared" si="44"/>
        <v>0</v>
      </c>
      <c r="BL238" s="13" t="s">
        <v>245</v>
      </c>
      <c r="BM238" s="169" t="s">
        <v>2114</v>
      </c>
    </row>
    <row r="239" spans="2:65" s="1" customFormat="1" ht="33" customHeight="1" x14ac:dyDescent="0.2">
      <c r="B239" s="131"/>
      <c r="C239" s="158" t="s">
        <v>568</v>
      </c>
      <c r="D239" s="158" t="s">
        <v>241</v>
      </c>
      <c r="E239" s="159" t="s">
        <v>2115</v>
      </c>
      <c r="F239" s="160" t="s">
        <v>2116</v>
      </c>
      <c r="G239" s="161" t="s">
        <v>353</v>
      </c>
      <c r="H239" s="162">
        <v>2</v>
      </c>
      <c r="I239" s="163"/>
      <c r="J239" s="164">
        <f t="shared" si="35"/>
        <v>0</v>
      </c>
      <c r="K239" s="165"/>
      <c r="L239" s="30"/>
      <c r="M239" s="166" t="s">
        <v>1</v>
      </c>
      <c r="N239" s="130" t="s">
        <v>37</v>
      </c>
      <c r="P239" s="167">
        <f t="shared" si="36"/>
        <v>0</v>
      </c>
      <c r="Q239" s="167">
        <v>3.0939999999999999</v>
      </c>
      <c r="R239" s="167">
        <f t="shared" si="37"/>
        <v>6.1879999999999997</v>
      </c>
      <c r="S239" s="167">
        <v>0</v>
      </c>
      <c r="T239" s="168">
        <f t="shared" si="38"/>
        <v>0</v>
      </c>
      <c r="AR239" s="169" t="s">
        <v>245</v>
      </c>
      <c r="AT239" s="169" t="s">
        <v>241</v>
      </c>
      <c r="AU239" s="169" t="s">
        <v>83</v>
      </c>
      <c r="AY239" s="13" t="s">
        <v>239</v>
      </c>
      <c r="BE239" s="97">
        <f t="shared" si="39"/>
        <v>0</v>
      </c>
      <c r="BF239" s="97">
        <f t="shared" si="40"/>
        <v>0</v>
      </c>
      <c r="BG239" s="97">
        <f t="shared" si="41"/>
        <v>0</v>
      </c>
      <c r="BH239" s="97">
        <f t="shared" si="42"/>
        <v>0</v>
      </c>
      <c r="BI239" s="97">
        <f t="shared" si="43"/>
        <v>0</v>
      </c>
      <c r="BJ239" s="13" t="s">
        <v>83</v>
      </c>
      <c r="BK239" s="97">
        <f t="shared" si="44"/>
        <v>0</v>
      </c>
      <c r="BL239" s="13" t="s">
        <v>245</v>
      </c>
      <c r="BM239" s="169" t="s">
        <v>2117</v>
      </c>
    </row>
    <row r="240" spans="2:65" s="1" customFormat="1" ht="33" customHeight="1" x14ac:dyDescent="0.2">
      <c r="B240" s="131"/>
      <c r="C240" s="158" t="s">
        <v>572</v>
      </c>
      <c r="D240" s="158" t="s">
        <v>241</v>
      </c>
      <c r="E240" s="159" t="s">
        <v>2118</v>
      </c>
      <c r="F240" s="160" t="s">
        <v>2119</v>
      </c>
      <c r="G240" s="161" t="s">
        <v>353</v>
      </c>
      <c r="H240" s="162">
        <v>2</v>
      </c>
      <c r="I240" s="163"/>
      <c r="J240" s="164">
        <f t="shared" si="35"/>
        <v>0</v>
      </c>
      <c r="K240" s="165"/>
      <c r="L240" s="30"/>
      <c r="M240" s="166" t="s">
        <v>1</v>
      </c>
      <c r="N240" s="130" t="s">
        <v>37</v>
      </c>
      <c r="P240" s="167">
        <f t="shared" si="36"/>
        <v>0</v>
      </c>
      <c r="Q240" s="167">
        <v>14.612</v>
      </c>
      <c r="R240" s="167">
        <f t="shared" si="37"/>
        <v>29.224</v>
      </c>
      <c r="S240" s="167">
        <v>0</v>
      </c>
      <c r="T240" s="168">
        <f t="shared" si="38"/>
        <v>0</v>
      </c>
      <c r="AR240" s="169" t="s">
        <v>245</v>
      </c>
      <c r="AT240" s="169" t="s">
        <v>241</v>
      </c>
      <c r="AU240" s="169" t="s">
        <v>83</v>
      </c>
      <c r="AY240" s="13" t="s">
        <v>239</v>
      </c>
      <c r="BE240" s="97">
        <f t="shared" si="39"/>
        <v>0</v>
      </c>
      <c r="BF240" s="97">
        <f t="shared" si="40"/>
        <v>0</v>
      </c>
      <c r="BG240" s="97">
        <f t="shared" si="41"/>
        <v>0</v>
      </c>
      <c r="BH240" s="97">
        <f t="shared" si="42"/>
        <v>0</v>
      </c>
      <c r="BI240" s="97">
        <f t="shared" si="43"/>
        <v>0</v>
      </c>
      <c r="BJ240" s="13" t="s">
        <v>83</v>
      </c>
      <c r="BK240" s="97">
        <f t="shared" si="44"/>
        <v>0</v>
      </c>
      <c r="BL240" s="13" t="s">
        <v>245</v>
      </c>
      <c r="BM240" s="169" t="s">
        <v>2120</v>
      </c>
    </row>
    <row r="241" spans="2:65" s="1" customFormat="1" ht="33" customHeight="1" x14ac:dyDescent="0.2">
      <c r="B241" s="131"/>
      <c r="C241" s="158" t="s">
        <v>576</v>
      </c>
      <c r="D241" s="158" t="s">
        <v>241</v>
      </c>
      <c r="E241" s="159" t="s">
        <v>2121</v>
      </c>
      <c r="F241" s="160" t="s">
        <v>2122</v>
      </c>
      <c r="G241" s="161" t="s">
        <v>353</v>
      </c>
      <c r="H241" s="162">
        <v>2</v>
      </c>
      <c r="I241" s="163"/>
      <c r="J241" s="164">
        <f t="shared" si="35"/>
        <v>0</v>
      </c>
      <c r="K241" s="165"/>
      <c r="L241" s="30"/>
      <c r="M241" s="166" t="s">
        <v>1</v>
      </c>
      <c r="N241" s="130" t="s">
        <v>37</v>
      </c>
      <c r="P241" s="167">
        <f t="shared" si="36"/>
        <v>0</v>
      </c>
      <c r="Q241" s="167">
        <v>3.0939999999999999</v>
      </c>
      <c r="R241" s="167">
        <f t="shared" si="37"/>
        <v>6.1879999999999997</v>
      </c>
      <c r="S241" s="167">
        <v>0</v>
      </c>
      <c r="T241" s="168">
        <f t="shared" si="38"/>
        <v>0</v>
      </c>
      <c r="AR241" s="169" t="s">
        <v>245</v>
      </c>
      <c r="AT241" s="169" t="s">
        <v>241</v>
      </c>
      <c r="AU241" s="169" t="s">
        <v>83</v>
      </c>
      <c r="AY241" s="13" t="s">
        <v>239</v>
      </c>
      <c r="BE241" s="97">
        <f t="shared" si="39"/>
        <v>0</v>
      </c>
      <c r="BF241" s="97">
        <f t="shared" si="40"/>
        <v>0</v>
      </c>
      <c r="BG241" s="97">
        <f t="shared" si="41"/>
        <v>0</v>
      </c>
      <c r="BH241" s="97">
        <f t="shared" si="42"/>
        <v>0</v>
      </c>
      <c r="BI241" s="97">
        <f t="shared" si="43"/>
        <v>0</v>
      </c>
      <c r="BJ241" s="13" t="s">
        <v>83</v>
      </c>
      <c r="BK241" s="97">
        <f t="shared" si="44"/>
        <v>0</v>
      </c>
      <c r="BL241" s="13" t="s">
        <v>245</v>
      </c>
      <c r="BM241" s="169" t="s">
        <v>2123</v>
      </c>
    </row>
    <row r="242" spans="2:65" s="1" customFormat="1" ht="33" customHeight="1" x14ac:dyDescent="0.2">
      <c r="B242" s="131"/>
      <c r="C242" s="158" t="s">
        <v>580</v>
      </c>
      <c r="D242" s="158" t="s">
        <v>241</v>
      </c>
      <c r="E242" s="159" t="s">
        <v>2124</v>
      </c>
      <c r="F242" s="160" t="s">
        <v>2125</v>
      </c>
      <c r="G242" s="161" t="s">
        <v>353</v>
      </c>
      <c r="H242" s="162">
        <v>2</v>
      </c>
      <c r="I242" s="163"/>
      <c r="J242" s="164">
        <f t="shared" si="35"/>
        <v>0</v>
      </c>
      <c r="K242" s="165"/>
      <c r="L242" s="30"/>
      <c r="M242" s="166" t="s">
        <v>1</v>
      </c>
      <c r="N242" s="130" t="s">
        <v>37</v>
      </c>
      <c r="P242" s="167">
        <f t="shared" si="36"/>
        <v>0</v>
      </c>
      <c r="Q242" s="167">
        <v>3.0939999999999999</v>
      </c>
      <c r="R242" s="167">
        <f t="shared" si="37"/>
        <v>6.1879999999999997</v>
      </c>
      <c r="S242" s="167">
        <v>0</v>
      </c>
      <c r="T242" s="168">
        <f t="shared" si="38"/>
        <v>0</v>
      </c>
      <c r="AR242" s="169" t="s">
        <v>245</v>
      </c>
      <c r="AT242" s="169" t="s">
        <v>241</v>
      </c>
      <c r="AU242" s="169" t="s">
        <v>83</v>
      </c>
      <c r="AY242" s="13" t="s">
        <v>239</v>
      </c>
      <c r="BE242" s="97">
        <f t="shared" si="39"/>
        <v>0</v>
      </c>
      <c r="BF242" s="97">
        <f t="shared" si="40"/>
        <v>0</v>
      </c>
      <c r="BG242" s="97">
        <f t="shared" si="41"/>
        <v>0</v>
      </c>
      <c r="BH242" s="97">
        <f t="shared" si="42"/>
        <v>0</v>
      </c>
      <c r="BI242" s="97">
        <f t="shared" si="43"/>
        <v>0</v>
      </c>
      <c r="BJ242" s="13" t="s">
        <v>83</v>
      </c>
      <c r="BK242" s="97">
        <f t="shared" si="44"/>
        <v>0</v>
      </c>
      <c r="BL242" s="13" t="s">
        <v>245</v>
      </c>
      <c r="BM242" s="169" t="s">
        <v>2126</v>
      </c>
    </row>
    <row r="243" spans="2:65" s="1" customFormat="1" ht="16.5" customHeight="1" x14ac:dyDescent="0.2">
      <c r="B243" s="131"/>
      <c r="C243" s="158" t="s">
        <v>584</v>
      </c>
      <c r="D243" s="158" t="s">
        <v>241</v>
      </c>
      <c r="E243" s="159" t="s">
        <v>2127</v>
      </c>
      <c r="F243" s="160" t="s">
        <v>521</v>
      </c>
      <c r="G243" s="161" t="s">
        <v>353</v>
      </c>
      <c r="H243" s="162">
        <v>212</v>
      </c>
      <c r="I243" s="163"/>
      <c r="J243" s="164">
        <f t="shared" si="35"/>
        <v>0</v>
      </c>
      <c r="K243" s="165"/>
      <c r="L243" s="30"/>
      <c r="M243" s="166" t="s">
        <v>1</v>
      </c>
      <c r="N243" s="130" t="s">
        <v>37</v>
      </c>
      <c r="P243" s="167">
        <f t="shared" si="36"/>
        <v>0</v>
      </c>
      <c r="Q243" s="167">
        <v>0.01</v>
      </c>
      <c r="R243" s="167">
        <f t="shared" si="37"/>
        <v>2.12</v>
      </c>
      <c r="S243" s="167">
        <v>0</v>
      </c>
      <c r="T243" s="168">
        <f t="shared" si="38"/>
        <v>0</v>
      </c>
      <c r="AR243" s="169" t="s">
        <v>245</v>
      </c>
      <c r="AT243" s="169" t="s">
        <v>241</v>
      </c>
      <c r="AU243" s="169" t="s">
        <v>83</v>
      </c>
      <c r="AY243" s="13" t="s">
        <v>239</v>
      </c>
      <c r="BE243" s="97">
        <f t="shared" si="39"/>
        <v>0</v>
      </c>
      <c r="BF243" s="97">
        <f t="shared" si="40"/>
        <v>0</v>
      </c>
      <c r="BG243" s="97">
        <f t="shared" si="41"/>
        <v>0</v>
      </c>
      <c r="BH243" s="97">
        <f t="shared" si="42"/>
        <v>0</v>
      </c>
      <c r="BI243" s="97">
        <f t="shared" si="43"/>
        <v>0</v>
      </c>
      <c r="BJ243" s="13" t="s">
        <v>83</v>
      </c>
      <c r="BK243" s="97">
        <f t="shared" si="44"/>
        <v>0</v>
      </c>
      <c r="BL243" s="13" t="s">
        <v>245</v>
      </c>
      <c r="BM243" s="169" t="s">
        <v>2128</v>
      </c>
    </row>
    <row r="244" spans="2:65" s="1" customFormat="1" ht="16.5" customHeight="1" x14ac:dyDescent="0.2">
      <c r="B244" s="131"/>
      <c r="C244" s="158" t="s">
        <v>588</v>
      </c>
      <c r="D244" s="158" t="s">
        <v>241</v>
      </c>
      <c r="E244" s="159" t="s">
        <v>2129</v>
      </c>
      <c r="F244" s="160" t="s">
        <v>4591</v>
      </c>
      <c r="G244" s="161" t="s">
        <v>353</v>
      </c>
      <c r="H244" s="162">
        <v>32</v>
      </c>
      <c r="I244" s="163"/>
      <c r="J244" s="164">
        <f t="shared" si="35"/>
        <v>0</v>
      </c>
      <c r="K244" s="165"/>
      <c r="L244" s="30"/>
      <c r="M244" s="166" t="s">
        <v>1</v>
      </c>
      <c r="N244" s="130" t="s">
        <v>37</v>
      </c>
      <c r="P244" s="167">
        <f t="shared" si="36"/>
        <v>0</v>
      </c>
      <c r="Q244" s="167">
        <v>8.7370000000000003E-2</v>
      </c>
      <c r="R244" s="167">
        <f t="shared" si="37"/>
        <v>2.7958400000000001</v>
      </c>
      <c r="S244" s="167">
        <v>0</v>
      </c>
      <c r="T244" s="168">
        <f t="shared" si="38"/>
        <v>0</v>
      </c>
      <c r="AR244" s="169" t="s">
        <v>245</v>
      </c>
      <c r="AT244" s="169" t="s">
        <v>241</v>
      </c>
      <c r="AU244" s="169" t="s">
        <v>83</v>
      </c>
      <c r="AY244" s="13" t="s">
        <v>239</v>
      </c>
      <c r="BE244" s="97">
        <f t="shared" si="39"/>
        <v>0</v>
      </c>
      <c r="BF244" s="97">
        <f t="shared" si="40"/>
        <v>0</v>
      </c>
      <c r="BG244" s="97">
        <f t="shared" si="41"/>
        <v>0</v>
      </c>
      <c r="BH244" s="97">
        <f t="shared" si="42"/>
        <v>0</v>
      </c>
      <c r="BI244" s="97">
        <f t="shared" si="43"/>
        <v>0</v>
      </c>
      <c r="BJ244" s="13" t="s">
        <v>83</v>
      </c>
      <c r="BK244" s="97">
        <f t="shared" si="44"/>
        <v>0</v>
      </c>
      <c r="BL244" s="13" t="s">
        <v>245</v>
      </c>
      <c r="BM244" s="169" t="s">
        <v>2130</v>
      </c>
    </row>
    <row r="245" spans="2:65" s="1" customFormat="1" ht="16.5" customHeight="1" x14ac:dyDescent="0.2">
      <c r="B245" s="131"/>
      <c r="C245" s="158" t="s">
        <v>592</v>
      </c>
      <c r="D245" s="158" t="s">
        <v>241</v>
      </c>
      <c r="E245" s="159" t="s">
        <v>2131</v>
      </c>
      <c r="F245" s="160" t="s">
        <v>4592</v>
      </c>
      <c r="G245" s="161" t="s">
        <v>353</v>
      </c>
      <c r="H245" s="162">
        <v>32</v>
      </c>
      <c r="I245" s="163"/>
      <c r="J245" s="164">
        <f t="shared" si="35"/>
        <v>0</v>
      </c>
      <c r="K245" s="165"/>
      <c r="L245" s="30"/>
      <c r="M245" s="166" t="s">
        <v>1</v>
      </c>
      <c r="N245" s="130" t="s">
        <v>37</v>
      </c>
      <c r="P245" s="167">
        <f t="shared" si="36"/>
        <v>0</v>
      </c>
      <c r="Q245" s="167">
        <v>8.7370000000000003E-2</v>
      </c>
      <c r="R245" s="167">
        <f t="shared" si="37"/>
        <v>2.7958400000000001</v>
      </c>
      <c r="S245" s="167">
        <v>0</v>
      </c>
      <c r="T245" s="168">
        <f t="shared" si="38"/>
        <v>0</v>
      </c>
      <c r="AR245" s="169" t="s">
        <v>245</v>
      </c>
      <c r="AT245" s="169" t="s">
        <v>241</v>
      </c>
      <c r="AU245" s="169" t="s">
        <v>83</v>
      </c>
      <c r="AY245" s="13" t="s">
        <v>239</v>
      </c>
      <c r="BE245" s="97">
        <f t="shared" si="39"/>
        <v>0</v>
      </c>
      <c r="BF245" s="97">
        <f t="shared" si="40"/>
        <v>0</v>
      </c>
      <c r="BG245" s="97">
        <f t="shared" si="41"/>
        <v>0</v>
      </c>
      <c r="BH245" s="97">
        <f t="shared" si="42"/>
        <v>0</v>
      </c>
      <c r="BI245" s="97">
        <f t="shared" si="43"/>
        <v>0</v>
      </c>
      <c r="BJ245" s="13" t="s">
        <v>83</v>
      </c>
      <c r="BK245" s="97">
        <f t="shared" si="44"/>
        <v>0</v>
      </c>
      <c r="BL245" s="13" t="s">
        <v>245</v>
      </c>
      <c r="BM245" s="169" t="s">
        <v>2132</v>
      </c>
    </row>
    <row r="246" spans="2:65" s="11" customFormat="1" ht="22.9" customHeight="1" x14ac:dyDescent="0.2">
      <c r="B246" s="146"/>
      <c r="D246" s="147" t="s">
        <v>70</v>
      </c>
      <c r="E246" s="156" t="s">
        <v>245</v>
      </c>
      <c r="F246" s="156" t="s">
        <v>529</v>
      </c>
      <c r="I246" s="149"/>
      <c r="J246" s="157">
        <f>BK246</f>
        <v>0</v>
      </c>
      <c r="L246" s="146"/>
      <c r="M246" s="151"/>
      <c r="P246" s="152">
        <f>SUM(P247:P337)</f>
        <v>0</v>
      </c>
      <c r="R246" s="152">
        <f>SUM(R247:R337)</f>
        <v>570.47262212000021</v>
      </c>
      <c r="T246" s="153">
        <f>SUM(T247:T337)</f>
        <v>0</v>
      </c>
      <c r="AR246" s="147" t="s">
        <v>78</v>
      </c>
      <c r="AT246" s="154" t="s">
        <v>70</v>
      </c>
      <c r="AU246" s="154" t="s">
        <v>78</v>
      </c>
      <c r="AY246" s="147" t="s">
        <v>239</v>
      </c>
      <c r="BK246" s="155">
        <f>SUM(BK247:BK337)</f>
        <v>0</v>
      </c>
    </row>
    <row r="247" spans="2:65" s="1" customFormat="1" ht="16.5" customHeight="1" x14ac:dyDescent="0.2">
      <c r="B247" s="131"/>
      <c r="C247" s="158" t="s">
        <v>596</v>
      </c>
      <c r="D247" s="158" t="s">
        <v>241</v>
      </c>
      <c r="E247" s="159" t="s">
        <v>531</v>
      </c>
      <c r="F247" s="160" t="s">
        <v>532</v>
      </c>
      <c r="G247" s="161" t="s">
        <v>249</v>
      </c>
      <c r="H247" s="162">
        <v>0.72</v>
      </c>
      <c r="I247" s="163"/>
      <c r="J247" s="164">
        <f t="shared" ref="J247:J278" si="45">ROUND(I247*H247,2)</f>
        <v>0</v>
      </c>
      <c r="K247" s="165"/>
      <c r="L247" s="30"/>
      <c r="M247" s="166" t="s">
        <v>1</v>
      </c>
      <c r="N247" s="130" t="s">
        <v>37</v>
      </c>
      <c r="P247" s="167">
        <f t="shared" ref="P247:P278" si="46">O247*H247</f>
        <v>0</v>
      </c>
      <c r="Q247" s="167">
        <v>2.42252</v>
      </c>
      <c r="R247" s="167">
        <f t="shared" ref="R247:R278" si="47">Q247*H247</f>
        <v>1.7442143999999999</v>
      </c>
      <c r="S247" s="167">
        <v>0</v>
      </c>
      <c r="T247" s="168">
        <f t="shared" ref="T247:T278" si="48">S247*H247</f>
        <v>0</v>
      </c>
      <c r="AR247" s="169" t="s">
        <v>245</v>
      </c>
      <c r="AT247" s="169" t="s">
        <v>241</v>
      </c>
      <c r="AU247" s="169" t="s">
        <v>83</v>
      </c>
      <c r="AY247" s="13" t="s">
        <v>239</v>
      </c>
      <c r="BE247" s="97">
        <f t="shared" ref="BE247:BE278" si="49">IF(N247="základná",J247,0)</f>
        <v>0</v>
      </c>
      <c r="BF247" s="97">
        <f t="shared" ref="BF247:BF278" si="50">IF(N247="znížená",J247,0)</f>
        <v>0</v>
      </c>
      <c r="BG247" s="97">
        <f t="shared" ref="BG247:BG278" si="51">IF(N247="zákl. prenesená",J247,0)</f>
        <v>0</v>
      </c>
      <c r="BH247" s="97">
        <f t="shared" ref="BH247:BH278" si="52">IF(N247="zníž. prenesená",J247,0)</f>
        <v>0</v>
      </c>
      <c r="BI247" s="97">
        <f t="shared" ref="BI247:BI278" si="53">IF(N247="nulová",J247,0)</f>
        <v>0</v>
      </c>
      <c r="BJ247" s="13" t="s">
        <v>83</v>
      </c>
      <c r="BK247" s="97">
        <f t="shared" ref="BK247:BK278" si="54">ROUND(I247*H247,2)</f>
        <v>0</v>
      </c>
      <c r="BL247" s="13" t="s">
        <v>245</v>
      </c>
      <c r="BM247" s="169" t="s">
        <v>2133</v>
      </c>
    </row>
    <row r="248" spans="2:65" s="1" customFormat="1" ht="37.9" customHeight="1" x14ac:dyDescent="0.2">
      <c r="B248" s="131"/>
      <c r="C248" s="158" t="s">
        <v>600</v>
      </c>
      <c r="D248" s="158" t="s">
        <v>241</v>
      </c>
      <c r="E248" s="159" t="s">
        <v>2134</v>
      </c>
      <c r="F248" s="160" t="s">
        <v>2135</v>
      </c>
      <c r="G248" s="161" t="s">
        <v>353</v>
      </c>
      <c r="H248" s="162">
        <v>2</v>
      </c>
      <c r="I248" s="163"/>
      <c r="J248" s="164">
        <f t="shared" si="45"/>
        <v>0</v>
      </c>
      <c r="K248" s="165"/>
      <c r="L248" s="30"/>
      <c r="M248" s="166" t="s">
        <v>1</v>
      </c>
      <c r="N248" s="130" t="s">
        <v>37</v>
      </c>
      <c r="P248" s="167">
        <f t="shared" si="46"/>
        <v>0</v>
      </c>
      <c r="Q248" s="167">
        <v>3.1619999999999999</v>
      </c>
      <c r="R248" s="167">
        <f t="shared" si="47"/>
        <v>6.3239999999999998</v>
      </c>
      <c r="S248" s="167">
        <v>0</v>
      </c>
      <c r="T248" s="168">
        <f t="shared" si="48"/>
        <v>0</v>
      </c>
      <c r="AR248" s="169" t="s">
        <v>245</v>
      </c>
      <c r="AT248" s="169" t="s">
        <v>241</v>
      </c>
      <c r="AU248" s="169" t="s">
        <v>83</v>
      </c>
      <c r="AY248" s="13" t="s">
        <v>239</v>
      </c>
      <c r="BE248" s="97">
        <f t="shared" si="49"/>
        <v>0</v>
      </c>
      <c r="BF248" s="97">
        <f t="shared" si="50"/>
        <v>0</v>
      </c>
      <c r="BG248" s="97">
        <f t="shared" si="51"/>
        <v>0</v>
      </c>
      <c r="BH248" s="97">
        <f t="shared" si="52"/>
        <v>0</v>
      </c>
      <c r="BI248" s="97">
        <f t="shared" si="53"/>
        <v>0</v>
      </c>
      <c r="BJ248" s="13" t="s">
        <v>83</v>
      </c>
      <c r="BK248" s="97">
        <f t="shared" si="54"/>
        <v>0</v>
      </c>
      <c r="BL248" s="13" t="s">
        <v>245</v>
      </c>
      <c r="BM248" s="169" t="s">
        <v>2136</v>
      </c>
    </row>
    <row r="249" spans="2:65" s="1" customFormat="1" ht="37.9" customHeight="1" x14ac:dyDescent="0.2">
      <c r="B249" s="131"/>
      <c r="C249" s="158" t="s">
        <v>604</v>
      </c>
      <c r="D249" s="158" t="s">
        <v>241</v>
      </c>
      <c r="E249" s="159" t="s">
        <v>2137</v>
      </c>
      <c r="F249" s="160" t="s">
        <v>2138</v>
      </c>
      <c r="G249" s="161" t="s">
        <v>353</v>
      </c>
      <c r="H249" s="162">
        <v>2</v>
      </c>
      <c r="I249" s="163"/>
      <c r="J249" s="164">
        <f t="shared" si="45"/>
        <v>0</v>
      </c>
      <c r="K249" s="165"/>
      <c r="L249" s="30"/>
      <c r="M249" s="166" t="s">
        <v>1</v>
      </c>
      <c r="N249" s="130" t="s">
        <v>37</v>
      </c>
      <c r="P249" s="167">
        <f t="shared" si="46"/>
        <v>0</v>
      </c>
      <c r="Q249" s="167">
        <v>2.4735</v>
      </c>
      <c r="R249" s="167">
        <f t="shared" si="47"/>
        <v>4.9470000000000001</v>
      </c>
      <c r="S249" s="167">
        <v>0</v>
      </c>
      <c r="T249" s="168">
        <f t="shared" si="48"/>
        <v>0</v>
      </c>
      <c r="AR249" s="169" t="s">
        <v>245</v>
      </c>
      <c r="AT249" s="169" t="s">
        <v>241</v>
      </c>
      <c r="AU249" s="169" t="s">
        <v>83</v>
      </c>
      <c r="AY249" s="13" t="s">
        <v>239</v>
      </c>
      <c r="BE249" s="97">
        <f t="shared" si="49"/>
        <v>0</v>
      </c>
      <c r="BF249" s="97">
        <f t="shared" si="50"/>
        <v>0</v>
      </c>
      <c r="BG249" s="97">
        <f t="shared" si="51"/>
        <v>0</v>
      </c>
      <c r="BH249" s="97">
        <f t="shared" si="52"/>
        <v>0</v>
      </c>
      <c r="BI249" s="97">
        <f t="shared" si="53"/>
        <v>0</v>
      </c>
      <c r="BJ249" s="13" t="s">
        <v>83</v>
      </c>
      <c r="BK249" s="97">
        <f t="shared" si="54"/>
        <v>0</v>
      </c>
      <c r="BL249" s="13" t="s">
        <v>245</v>
      </c>
      <c r="BM249" s="169" t="s">
        <v>2139</v>
      </c>
    </row>
    <row r="250" spans="2:65" s="1" customFormat="1" ht="37.9" customHeight="1" x14ac:dyDescent="0.2">
      <c r="B250" s="131"/>
      <c r="C250" s="158" t="s">
        <v>608</v>
      </c>
      <c r="D250" s="158" t="s">
        <v>241</v>
      </c>
      <c r="E250" s="159" t="s">
        <v>2140</v>
      </c>
      <c r="F250" s="160" t="s">
        <v>2141</v>
      </c>
      <c r="G250" s="161" t="s">
        <v>353</v>
      </c>
      <c r="H250" s="162">
        <v>2</v>
      </c>
      <c r="I250" s="163"/>
      <c r="J250" s="164">
        <f t="shared" si="45"/>
        <v>0</v>
      </c>
      <c r="K250" s="165"/>
      <c r="L250" s="30"/>
      <c r="M250" s="166" t="s">
        <v>1</v>
      </c>
      <c r="N250" s="130" t="s">
        <v>37</v>
      </c>
      <c r="P250" s="167">
        <f t="shared" si="46"/>
        <v>0</v>
      </c>
      <c r="Q250" s="167">
        <v>2.5499999999999998</v>
      </c>
      <c r="R250" s="167">
        <f t="shared" si="47"/>
        <v>5.0999999999999996</v>
      </c>
      <c r="S250" s="167">
        <v>0</v>
      </c>
      <c r="T250" s="168">
        <f t="shared" si="48"/>
        <v>0</v>
      </c>
      <c r="AR250" s="169" t="s">
        <v>245</v>
      </c>
      <c r="AT250" s="169" t="s">
        <v>241</v>
      </c>
      <c r="AU250" s="169" t="s">
        <v>83</v>
      </c>
      <c r="AY250" s="13" t="s">
        <v>239</v>
      </c>
      <c r="BE250" s="97">
        <f t="shared" si="49"/>
        <v>0</v>
      </c>
      <c r="BF250" s="97">
        <f t="shared" si="50"/>
        <v>0</v>
      </c>
      <c r="BG250" s="97">
        <f t="shared" si="51"/>
        <v>0</v>
      </c>
      <c r="BH250" s="97">
        <f t="shared" si="52"/>
        <v>0</v>
      </c>
      <c r="BI250" s="97">
        <f t="shared" si="53"/>
        <v>0</v>
      </c>
      <c r="BJ250" s="13" t="s">
        <v>83</v>
      </c>
      <c r="BK250" s="97">
        <f t="shared" si="54"/>
        <v>0</v>
      </c>
      <c r="BL250" s="13" t="s">
        <v>245</v>
      </c>
      <c r="BM250" s="169" t="s">
        <v>2142</v>
      </c>
    </row>
    <row r="251" spans="2:65" s="1" customFormat="1" ht="37.9" customHeight="1" x14ac:dyDescent="0.2">
      <c r="B251" s="131"/>
      <c r="C251" s="158" t="s">
        <v>612</v>
      </c>
      <c r="D251" s="158" t="s">
        <v>241</v>
      </c>
      <c r="E251" s="159" t="s">
        <v>2143</v>
      </c>
      <c r="F251" s="160" t="s">
        <v>2144</v>
      </c>
      <c r="G251" s="161" t="s">
        <v>353</v>
      </c>
      <c r="H251" s="162">
        <v>2</v>
      </c>
      <c r="I251" s="163"/>
      <c r="J251" s="164">
        <f t="shared" si="45"/>
        <v>0</v>
      </c>
      <c r="K251" s="165"/>
      <c r="L251" s="30"/>
      <c r="M251" s="166" t="s">
        <v>1</v>
      </c>
      <c r="N251" s="130" t="s">
        <v>37</v>
      </c>
      <c r="P251" s="167">
        <f t="shared" si="46"/>
        <v>0</v>
      </c>
      <c r="Q251" s="167">
        <v>3.1619999999999999</v>
      </c>
      <c r="R251" s="167">
        <f t="shared" si="47"/>
        <v>6.3239999999999998</v>
      </c>
      <c r="S251" s="167">
        <v>0</v>
      </c>
      <c r="T251" s="168">
        <f t="shared" si="48"/>
        <v>0</v>
      </c>
      <c r="AR251" s="169" t="s">
        <v>245</v>
      </c>
      <c r="AT251" s="169" t="s">
        <v>241</v>
      </c>
      <c r="AU251" s="169" t="s">
        <v>83</v>
      </c>
      <c r="AY251" s="13" t="s">
        <v>239</v>
      </c>
      <c r="BE251" s="97">
        <f t="shared" si="49"/>
        <v>0</v>
      </c>
      <c r="BF251" s="97">
        <f t="shared" si="50"/>
        <v>0</v>
      </c>
      <c r="BG251" s="97">
        <f t="shared" si="51"/>
        <v>0</v>
      </c>
      <c r="BH251" s="97">
        <f t="shared" si="52"/>
        <v>0</v>
      </c>
      <c r="BI251" s="97">
        <f t="shared" si="53"/>
        <v>0</v>
      </c>
      <c r="BJ251" s="13" t="s">
        <v>83</v>
      </c>
      <c r="BK251" s="97">
        <f t="shared" si="54"/>
        <v>0</v>
      </c>
      <c r="BL251" s="13" t="s">
        <v>245</v>
      </c>
      <c r="BM251" s="169" t="s">
        <v>2145</v>
      </c>
    </row>
    <row r="252" spans="2:65" s="1" customFormat="1" ht="37.9" customHeight="1" x14ac:dyDescent="0.2">
      <c r="B252" s="131"/>
      <c r="C252" s="158" t="s">
        <v>616</v>
      </c>
      <c r="D252" s="158" t="s">
        <v>241</v>
      </c>
      <c r="E252" s="159" t="s">
        <v>2146</v>
      </c>
      <c r="F252" s="160" t="s">
        <v>2147</v>
      </c>
      <c r="G252" s="161" t="s">
        <v>353</v>
      </c>
      <c r="H252" s="162">
        <v>2</v>
      </c>
      <c r="I252" s="163"/>
      <c r="J252" s="164">
        <f t="shared" si="45"/>
        <v>0</v>
      </c>
      <c r="K252" s="165"/>
      <c r="L252" s="30"/>
      <c r="M252" s="166" t="s">
        <v>1</v>
      </c>
      <c r="N252" s="130" t="s">
        <v>37</v>
      </c>
      <c r="P252" s="167">
        <f t="shared" si="46"/>
        <v>0</v>
      </c>
      <c r="Q252" s="167">
        <v>3.1875</v>
      </c>
      <c r="R252" s="167">
        <f t="shared" si="47"/>
        <v>6.375</v>
      </c>
      <c r="S252" s="167">
        <v>0</v>
      </c>
      <c r="T252" s="168">
        <f t="shared" si="48"/>
        <v>0</v>
      </c>
      <c r="AR252" s="169" t="s">
        <v>245</v>
      </c>
      <c r="AT252" s="169" t="s">
        <v>241</v>
      </c>
      <c r="AU252" s="169" t="s">
        <v>83</v>
      </c>
      <c r="AY252" s="13" t="s">
        <v>239</v>
      </c>
      <c r="BE252" s="97">
        <f t="shared" si="49"/>
        <v>0</v>
      </c>
      <c r="BF252" s="97">
        <f t="shared" si="50"/>
        <v>0</v>
      </c>
      <c r="BG252" s="97">
        <f t="shared" si="51"/>
        <v>0</v>
      </c>
      <c r="BH252" s="97">
        <f t="shared" si="52"/>
        <v>0</v>
      </c>
      <c r="BI252" s="97">
        <f t="shared" si="53"/>
        <v>0</v>
      </c>
      <c r="BJ252" s="13" t="s">
        <v>83</v>
      </c>
      <c r="BK252" s="97">
        <f t="shared" si="54"/>
        <v>0</v>
      </c>
      <c r="BL252" s="13" t="s">
        <v>245</v>
      </c>
      <c r="BM252" s="169" t="s">
        <v>2148</v>
      </c>
    </row>
    <row r="253" spans="2:65" s="1" customFormat="1" ht="37.9" customHeight="1" x14ac:dyDescent="0.2">
      <c r="B253" s="131"/>
      <c r="C253" s="158" t="s">
        <v>620</v>
      </c>
      <c r="D253" s="158" t="s">
        <v>241</v>
      </c>
      <c r="E253" s="159" t="s">
        <v>2149</v>
      </c>
      <c r="F253" s="160" t="s">
        <v>2150</v>
      </c>
      <c r="G253" s="161" t="s">
        <v>353</v>
      </c>
      <c r="H253" s="162">
        <v>2</v>
      </c>
      <c r="I253" s="163"/>
      <c r="J253" s="164">
        <f t="shared" si="45"/>
        <v>0</v>
      </c>
      <c r="K253" s="165"/>
      <c r="L253" s="30"/>
      <c r="M253" s="166" t="s">
        <v>1</v>
      </c>
      <c r="N253" s="130" t="s">
        <v>37</v>
      </c>
      <c r="P253" s="167">
        <f t="shared" si="46"/>
        <v>0</v>
      </c>
      <c r="Q253" s="167">
        <v>1.1220000000000001</v>
      </c>
      <c r="R253" s="167">
        <f t="shared" si="47"/>
        <v>2.2440000000000002</v>
      </c>
      <c r="S253" s="167">
        <v>0</v>
      </c>
      <c r="T253" s="168">
        <f t="shared" si="48"/>
        <v>0</v>
      </c>
      <c r="AR253" s="169" t="s">
        <v>245</v>
      </c>
      <c r="AT253" s="169" t="s">
        <v>241</v>
      </c>
      <c r="AU253" s="169" t="s">
        <v>83</v>
      </c>
      <c r="AY253" s="13" t="s">
        <v>239</v>
      </c>
      <c r="BE253" s="97">
        <f t="shared" si="49"/>
        <v>0</v>
      </c>
      <c r="BF253" s="97">
        <f t="shared" si="50"/>
        <v>0</v>
      </c>
      <c r="BG253" s="97">
        <f t="shared" si="51"/>
        <v>0</v>
      </c>
      <c r="BH253" s="97">
        <f t="shared" si="52"/>
        <v>0</v>
      </c>
      <c r="BI253" s="97">
        <f t="shared" si="53"/>
        <v>0</v>
      </c>
      <c r="BJ253" s="13" t="s">
        <v>83</v>
      </c>
      <c r="BK253" s="97">
        <f t="shared" si="54"/>
        <v>0</v>
      </c>
      <c r="BL253" s="13" t="s">
        <v>245</v>
      </c>
      <c r="BM253" s="169" t="s">
        <v>2151</v>
      </c>
    </row>
    <row r="254" spans="2:65" s="1" customFormat="1" ht="37.9" customHeight="1" x14ac:dyDescent="0.2">
      <c r="B254" s="131"/>
      <c r="C254" s="158" t="s">
        <v>624</v>
      </c>
      <c r="D254" s="158" t="s">
        <v>241</v>
      </c>
      <c r="E254" s="159" t="s">
        <v>2152</v>
      </c>
      <c r="F254" s="160" t="s">
        <v>2153</v>
      </c>
      <c r="G254" s="161" t="s">
        <v>353</v>
      </c>
      <c r="H254" s="162">
        <v>2</v>
      </c>
      <c r="I254" s="163"/>
      <c r="J254" s="164">
        <f t="shared" si="45"/>
        <v>0</v>
      </c>
      <c r="K254" s="165"/>
      <c r="L254" s="30"/>
      <c r="M254" s="166" t="s">
        <v>1</v>
      </c>
      <c r="N254" s="130" t="s">
        <v>37</v>
      </c>
      <c r="P254" s="167">
        <f t="shared" si="46"/>
        <v>0</v>
      </c>
      <c r="Q254" s="167">
        <v>3.1619999999999999</v>
      </c>
      <c r="R254" s="167">
        <f t="shared" si="47"/>
        <v>6.3239999999999998</v>
      </c>
      <c r="S254" s="167">
        <v>0</v>
      </c>
      <c r="T254" s="168">
        <f t="shared" si="48"/>
        <v>0</v>
      </c>
      <c r="AR254" s="169" t="s">
        <v>245</v>
      </c>
      <c r="AT254" s="169" t="s">
        <v>241</v>
      </c>
      <c r="AU254" s="169" t="s">
        <v>83</v>
      </c>
      <c r="AY254" s="13" t="s">
        <v>239</v>
      </c>
      <c r="BE254" s="97">
        <f t="shared" si="49"/>
        <v>0</v>
      </c>
      <c r="BF254" s="97">
        <f t="shared" si="50"/>
        <v>0</v>
      </c>
      <c r="BG254" s="97">
        <f t="shared" si="51"/>
        <v>0</v>
      </c>
      <c r="BH254" s="97">
        <f t="shared" si="52"/>
        <v>0</v>
      </c>
      <c r="BI254" s="97">
        <f t="shared" si="53"/>
        <v>0</v>
      </c>
      <c r="BJ254" s="13" t="s">
        <v>83</v>
      </c>
      <c r="BK254" s="97">
        <f t="shared" si="54"/>
        <v>0</v>
      </c>
      <c r="BL254" s="13" t="s">
        <v>245</v>
      </c>
      <c r="BM254" s="169" t="s">
        <v>2154</v>
      </c>
    </row>
    <row r="255" spans="2:65" s="1" customFormat="1" ht="37.9" customHeight="1" x14ac:dyDescent="0.2">
      <c r="B255" s="131"/>
      <c r="C255" s="158" t="s">
        <v>628</v>
      </c>
      <c r="D255" s="158" t="s">
        <v>241</v>
      </c>
      <c r="E255" s="159" t="s">
        <v>2155</v>
      </c>
      <c r="F255" s="160" t="s">
        <v>2156</v>
      </c>
      <c r="G255" s="161" t="s">
        <v>353</v>
      </c>
      <c r="H255" s="162">
        <v>2</v>
      </c>
      <c r="I255" s="163"/>
      <c r="J255" s="164">
        <f t="shared" si="45"/>
        <v>0</v>
      </c>
      <c r="K255" s="165"/>
      <c r="L255" s="30"/>
      <c r="M255" s="166" t="s">
        <v>1</v>
      </c>
      <c r="N255" s="130" t="s">
        <v>37</v>
      </c>
      <c r="P255" s="167">
        <f t="shared" si="46"/>
        <v>0</v>
      </c>
      <c r="Q255" s="167">
        <v>0.255</v>
      </c>
      <c r="R255" s="167">
        <f t="shared" si="47"/>
        <v>0.51</v>
      </c>
      <c r="S255" s="167">
        <v>0</v>
      </c>
      <c r="T255" s="168">
        <f t="shared" si="48"/>
        <v>0</v>
      </c>
      <c r="AR255" s="169" t="s">
        <v>245</v>
      </c>
      <c r="AT255" s="169" t="s">
        <v>241</v>
      </c>
      <c r="AU255" s="169" t="s">
        <v>83</v>
      </c>
      <c r="AY255" s="13" t="s">
        <v>239</v>
      </c>
      <c r="BE255" s="97">
        <f t="shared" si="49"/>
        <v>0</v>
      </c>
      <c r="BF255" s="97">
        <f t="shared" si="50"/>
        <v>0</v>
      </c>
      <c r="BG255" s="97">
        <f t="shared" si="51"/>
        <v>0</v>
      </c>
      <c r="BH255" s="97">
        <f t="shared" si="52"/>
        <v>0</v>
      </c>
      <c r="BI255" s="97">
        <f t="shared" si="53"/>
        <v>0</v>
      </c>
      <c r="BJ255" s="13" t="s">
        <v>83</v>
      </c>
      <c r="BK255" s="97">
        <f t="shared" si="54"/>
        <v>0</v>
      </c>
      <c r="BL255" s="13" t="s">
        <v>245</v>
      </c>
      <c r="BM255" s="169" t="s">
        <v>2157</v>
      </c>
    </row>
    <row r="256" spans="2:65" s="1" customFormat="1" ht="37.9" customHeight="1" x14ac:dyDescent="0.2">
      <c r="B256" s="131"/>
      <c r="C256" s="158" t="s">
        <v>632</v>
      </c>
      <c r="D256" s="158" t="s">
        <v>241</v>
      </c>
      <c r="E256" s="159" t="s">
        <v>2158</v>
      </c>
      <c r="F256" s="160" t="s">
        <v>2159</v>
      </c>
      <c r="G256" s="161" t="s">
        <v>353</v>
      </c>
      <c r="H256" s="162">
        <v>1</v>
      </c>
      <c r="I256" s="163"/>
      <c r="J256" s="164">
        <f t="shared" si="45"/>
        <v>0</v>
      </c>
      <c r="K256" s="165"/>
      <c r="L256" s="30"/>
      <c r="M256" s="166" t="s">
        <v>1</v>
      </c>
      <c r="N256" s="130" t="s">
        <v>37</v>
      </c>
      <c r="P256" s="167">
        <f t="shared" si="46"/>
        <v>0</v>
      </c>
      <c r="Q256" s="167">
        <v>3.0345</v>
      </c>
      <c r="R256" s="167">
        <f t="shared" si="47"/>
        <v>3.0345</v>
      </c>
      <c r="S256" s="167">
        <v>0</v>
      </c>
      <c r="T256" s="168">
        <f t="shared" si="48"/>
        <v>0</v>
      </c>
      <c r="AR256" s="169" t="s">
        <v>245</v>
      </c>
      <c r="AT256" s="169" t="s">
        <v>241</v>
      </c>
      <c r="AU256" s="169" t="s">
        <v>83</v>
      </c>
      <c r="AY256" s="13" t="s">
        <v>239</v>
      </c>
      <c r="BE256" s="97">
        <f t="shared" si="49"/>
        <v>0</v>
      </c>
      <c r="BF256" s="97">
        <f t="shared" si="50"/>
        <v>0</v>
      </c>
      <c r="BG256" s="97">
        <f t="shared" si="51"/>
        <v>0</v>
      </c>
      <c r="BH256" s="97">
        <f t="shared" si="52"/>
        <v>0</v>
      </c>
      <c r="BI256" s="97">
        <f t="shared" si="53"/>
        <v>0</v>
      </c>
      <c r="BJ256" s="13" t="s">
        <v>83</v>
      </c>
      <c r="BK256" s="97">
        <f t="shared" si="54"/>
        <v>0</v>
      </c>
      <c r="BL256" s="13" t="s">
        <v>245</v>
      </c>
      <c r="BM256" s="169" t="s">
        <v>2160</v>
      </c>
    </row>
    <row r="257" spans="2:65" s="1" customFormat="1" ht="37.9" customHeight="1" x14ac:dyDescent="0.2">
      <c r="B257" s="131"/>
      <c r="C257" s="158" t="s">
        <v>636</v>
      </c>
      <c r="D257" s="158" t="s">
        <v>241</v>
      </c>
      <c r="E257" s="159" t="s">
        <v>2161</v>
      </c>
      <c r="F257" s="160" t="s">
        <v>2162</v>
      </c>
      <c r="G257" s="161" t="s">
        <v>353</v>
      </c>
      <c r="H257" s="162">
        <v>1</v>
      </c>
      <c r="I257" s="163"/>
      <c r="J257" s="164">
        <f t="shared" si="45"/>
        <v>0</v>
      </c>
      <c r="K257" s="165"/>
      <c r="L257" s="30"/>
      <c r="M257" s="166" t="s">
        <v>1</v>
      </c>
      <c r="N257" s="130" t="s">
        <v>37</v>
      </c>
      <c r="P257" s="167">
        <f t="shared" si="46"/>
        <v>0</v>
      </c>
      <c r="Q257" s="167">
        <v>5.9924999999999997</v>
      </c>
      <c r="R257" s="167">
        <f t="shared" si="47"/>
        <v>5.9924999999999997</v>
      </c>
      <c r="S257" s="167">
        <v>0</v>
      </c>
      <c r="T257" s="168">
        <f t="shared" si="48"/>
        <v>0</v>
      </c>
      <c r="AR257" s="169" t="s">
        <v>245</v>
      </c>
      <c r="AT257" s="169" t="s">
        <v>241</v>
      </c>
      <c r="AU257" s="169" t="s">
        <v>83</v>
      </c>
      <c r="AY257" s="13" t="s">
        <v>239</v>
      </c>
      <c r="BE257" s="97">
        <f t="shared" si="49"/>
        <v>0</v>
      </c>
      <c r="BF257" s="97">
        <f t="shared" si="50"/>
        <v>0</v>
      </c>
      <c r="BG257" s="97">
        <f t="shared" si="51"/>
        <v>0</v>
      </c>
      <c r="BH257" s="97">
        <f t="shared" si="52"/>
        <v>0</v>
      </c>
      <c r="BI257" s="97">
        <f t="shared" si="53"/>
        <v>0</v>
      </c>
      <c r="BJ257" s="13" t="s">
        <v>83</v>
      </c>
      <c r="BK257" s="97">
        <f t="shared" si="54"/>
        <v>0</v>
      </c>
      <c r="BL257" s="13" t="s">
        <v>245</v>
      </c>
      <c r="BM257" s="169" t="s">
        <v>2163</v>
      </c>
    </row>
    <row r="258" spans="2:65" s="1" customFormat="1" ht="37.9" customHeight="1" x14ac:dyDescent="0.2">
      <c r="B258" s="131"/>
      <c r="C258" s="158" t="s">
        <v>640</v>
      </c>
      <c r="D258" s="158" t="s">
        <v>241</v>
      </c>
      <c r="E258" s="159" t="s">
        <v>2164</v>
      </c>
      <c r="F258" s="160" t="s">
        <v>2165</v>
      </c>
      <c r="G258" s="161" t="s">
        <v>353</v>
      </c>
      <c r="H258" s="162">
        <v>1</v>
      </c>
      <c r="I258" s="163"/>
      <c r="J258" s="164">
        <f t="shared" si="45"/>
        <v>0</v>
      </c>
      <c r="K258" s="165"/>
      <c r="L258" s="30"/>
      <c r="M258" s="166" t="s">
        <v>1</v>
      </c>
      <c r="N258" s="130" t="s">
        <v>37</v>
      </c>
      <c r="P258" s="167">
        <f t="shared" si="46"/>
        <v>0</v>
      </c>
      <c r="Q258" s="167">
        <v>5.9924999999999997</v>
      </c>
      <c r="R258" s="167">
        <f t="shared" si="47"/>
        <v>5.9924999999999997</v>
      </c>
      <c r="S258" s="167">
        <v>0</v>
      </c>
      <c r="T258" s="168">
        <f t="shared" si="48"/>
        <v>0</v>
      </c>
      <c r="AR258" s="169" t="s">
        <v>245</v>
      </c>
      <c r="AT258" s="169" t="s">
        <v>241</v>
      </c>
      <c r="AU258" s="169" t="s">
        <v>83</v>
      </c>
      <c r="AY258" s="13" t="s">
        <v>239</v>
      </c>
      <c r="BE258" s="97">
        <f t="shared" si="49"/>
        <v>0</v>
      </c>
      <c r="BF258" s="97">
        <f t="shared" si="50"/>
        <v>0</v>
      </c>
      <c r="BG258" s="97">
        <f t="shared" si="51"/>
        <v>0</v>
      </c>
      <c r="BH258" s="97">
        <f t="shared" si="52"/>
        <v>0</v>
      </c>
      <c r="BI258" s="97">
        <f t="shared" si="53"/>
        <v>0</v>
      </c>
      <c r="BJ258" s="13" t="s">
        <v>83</v>
      </c>
      <c r="BK258" s="97">
        <f t="shared" si="54"/>
        <v>0</v>
      </c>
      <c r="BL258" s="13" t="s">
        <v>245</v>
      </c>
      <c r="BM258" s="169" t="s">
        <v>2166</v>
      </c>
    </row>
    <row r="259" spans="2:65" s="1" customFormat="1" ht="37.9" customHeight="1" x14ac:dyDescent="0.2">
      <c r="B259" s="131"/>
      <c r="C259" s="158" t="s">
        <v>644</v>
      </c>
      <c r="D259" s="158" t="s">
        <v>241</v>
      </c>
      <c r="E259" s="159" t="s">
        <v>2167</v>
      </c>
      <c r="F259" s="160" t="s">
        <v>2168</v>
      </c>
      <c r="G259" s="161" t="s">
        <v>353</v>
      </c>
      <c r="H259" s="162">
        <v>1</v>
      </c>
      <c r="I259" s="163"/>
      <c r="J259" s="164">
        <f t="shared" si="45"/>
        <v>0</v>
      </c>
      <c r="K259" s="165"/>
      <c r="L259" s="30"/>
      <c r="M259" s="166" t="s">
        <v>1</v>
      </c>
      <c r="N259" s="130" t="s">
        <v>37</v>
      </c>
      <c r="P259" s="167">
        <f t="shared" si="46"/>
        <v>0</v>
      </c>
      <c r="Q259" s="167">
        <v>6.0434999999999999</v>
      </c>
      <c r="R259" s="167">
        <f t="shared" si="47"/>
        <v>6.0434999999999999</v>
      </c>
      <c r="S259" s="167">
        <v>0</v>
      </c>
      <c r="T259" s="168">
        <f t="shared" si="48"/>
        <v>0</v>
      </c>
      <c r="AR259" s="169" t="s">
        <v>245</v>
      </c>
      <c r="AT259" s="169" t="s">
        <v>241</v>
      </c>
      <c r="AU259" s="169" t="s">
        <v>83</v>
      </c>
      <c r="AY259" s="13" t="s">
        <v>239</v>
      </c>
      <c r="BE259" s="97">
        <f t="shared" si="49"/>
        <v>0</v>
      </c>
      <c r="BF259" s="97">
        <f t="shared" si="50"/>
        <v>0</v>
      </c>
      <c r="BG259" s="97">
        <f t="shared" si="51"/>
        <v>0</v>
      </c>
      <c r="BH259" s="97">
        <f t="shared" si="52"/>
        <v>0</v>
      </c>
      <c r="BI259" s="97">
        <f t="shared" si="53"/>
        <v>0</v>
      </c>
      <c r="BJ259" s="13" t="s">
        <v>83</v>
      </c>
      <c r="BK259" s="97">
        <f t="shared" si="54"/>
        <v>0</v>
      </c>
      <c r="BL259" s="13" t="s">
        <v>245</v>
      </c>
      <c r="BM259" s="169" t="s">
        <v>2169</v>
      </c>
    </row>
    <row r="260" spans="2:65" s="1" customFormat="1" ht="37.9" customHeight="1" x14ac:dyDescent="0.2">
      <c r="B260" s="131"/>
      <c r="C260" s="158" t="s">
        <v>648</v>
      </c>
      <c r="D260" s="158" t="s">
        <v>241</v>
      </c>
      <c r="E260" s="159" t="s">
        <v>2170</v>
      </c>
      <c r="F260" s="160" t="s">
        <v>2171</v>
      </c>
      <c r="G260" s="161" t="s">
        <v>353</v>
      </c>
      <c r="H260" s="162">
        <v>1</v>
      </c>
      <c r="I260" s="163"/>
      <c r="J260" s="164">
        <f t="shared" si="45"/>
        <v>0</v>
      </c>
      <c r="K260" s="165"/>
      <c r="L260" s="30"/>
      <c r="M260" s="166" t="s">
        <v>1</v>
      </c>
      <c r="N260" s="130" t="s">
        <v>37</v>
      </c>
      <c r="P260" s="167">
        <f t="shared" si="46"/>
        <v>0</v>
      </c>
      <c r="Q260" s="167">
        <v>6.0434999999999999</v>
      </c>
      <c r="R260" s="167">
        <f t="shared" si="47"/>
        <v>6.0434999999999999</v>
      </c>
      <c r="S260" s="167">
        <v>0</v>
      </c>
      <c r="T260" s="168">
        <f t="shared" si="48"/>
        <v>0</v>
      </c>
      <c r="AR260" s="169" t="s">
        <v>245</v>
      </c>
      <c r="AT260" s="169" t="s">
        <v>241</v>
      </c>
      <c r="AU260" s="169" t="s">
        <v>83</v>
      </c>
      <c r="AY260" s="13" t="s">
        <v>239</v>
      </c>
      <c r="BE260" s="97">
        <f t="shared" si="49"/>
        <v>0</v>
      </c>
      <c r="BF260" s="97">
        <f t="shared" si="50"/>
        <v>0</v>
      </c>
      <c r="BG260" s="97">
        <f t="shared" si="51"/>
        <v>0</v>
      </c>
      <c r="BH260" s="97">
        <f t="shared" si="52"/>
        <v>0</v>
      </c>
      <c r="BI260" s="97">
        <f t="shared" si="53"/>
        <v>0</v>
      </c>
      <c r="BJ260" s="13" t="s">
        <v>83</v>
      </c>
      <c r="BK260" s="97">
        <f t="shared" si="54"/>
        <v>0</v>
      </c>
      <c r="BL260" s="13" t="s">
        <v>245</v>
      </c>
      <c r="BM260" s="169" t="s">
        <v>2172</v>
      </c>
    </row>
    <row r="261" spans="2:65" s="1" customFormat="1" ht="37.9" customHeight="1" x14ac:dyDescent="0.2">
      <c r="B261" s="131"/>
      <c r="C261" s="158" t="s">
        <v>652</v>
      </c>
      <c r="D261" s="158" t="s">
        <v>241</v>
      </c>
      <c r="E261" s="159" t="s">
        <v>2173</v>
      </c>
      <c r="F261" s="160" t="s">
        <v>2174</v>
      </c>
      <c r="G261" s="161" t="s">
        <v>353</v>
      </c>
      <c r="H261" s="162">
        <v>2</v>
      </c>
      <c r="I261" s="163"/>
      <c r="J261" s="164">
        <f t="shared" si="45"/>
        <v>0</v>
      </c>
      <c r="K261" s="165"/>
      <c r="L261" s="30"/>
      <c r="M261" s="166" t="s">
        <v>1</v>
      </c>
      <c r="N261" s="130" t="s">
        <v>37</v>
      </c>
      <c r="P261" s="167">
        <f t="shared" si="46"/>
        <v>0</v>
      </c>
      <c r="Q261" s="167">
        <v>2.4735</v>
      </c>
      <c r="R261" s="167">
        <f t="shared" si="47"/>
        <v>4.9470000000000001</v>
      </c>
      <c r="S261" s="167">
        <v>0</v>
      </c>
      <c r="T261" s="168">
        <f t="shared" si="48"/>
        <v>0</v>
      </c>
      <c r="AR261" s="169" t="s">
        <v>245</v>
      </c>
      <c r="AT261" s="169" t="s">
        <v>241</v>
      </c>
      <c r="AU261" s="169" t="s">
        <v>83</v>
      </c>
      <c r="AY261" s="13" t="s">
        <v>239</v>
      </c>
      <c r="BE261" s="97">
        <f t="shared" si="49"/>
        <v>0</v>
      </c>
      <c r="BF261" s="97">
        <f t="shared" si="50"/>
        <v>0</v>
      </c>
      <c r="BG261" s="97">
        <f t="shared" si="51"/>
        <v>0</v>
      </c>
      <c r="BH261" s="97">
        <f t="shared" si="52"/>
        <v>0</v>
      </c>
      <c r="BI261" s="97">
        <f t="shared" si="53"/>
        <v>0</v>
      </c>
      <c r="BJ261" s="13" t="s">
        <v>83</v>
      </c>
      <c r="BK261" s="97">
        <f t="shared" si="54"/>
        <v>0</v>
      </c>
      <c r="BL261" s="13" t="s">
        <v>245</v>
      </c>
      <c r="BM261" s="169" t="s">
        <v>2175</v>
      </c>
    </row>
    <row r="262" spans="2:65" s="1" customFormat="1" ht="37.9" customHeight="1" x14ac:dyDescent="0.2">
      <c r="B262" s="131"/>
      <c r="C262" s="158" t="s">
        <v>656</v>
      </c>
      <c r="D262" s="158" t="s">
        <v>241</v>
      </c>
      <c r="E262" s="159" t="s">
        <v>2176</v>
      </c>
      <c r="F262" s="160" t="s">
        <v>2177</v>
      </c>
      <c r="G262" s="161" t="s">
        <v>353</v>
      </c>
      <c r="H262" s="162">
        <v>2</v>
      </c>
      <c r="I262" s="163"/>
      <c r="J262" s="164">
        <f t="shared" si="45"/>
        <v>0</v>
      </c>
      <c r="K262" s="165"/>
      <c r="L262" s="30"/>
      <c r="M262" s="166" t="s">
        <v>1</v>
      </c>
      <c r="N262" s="130" t="s">
        <v>37</v>
      </c>
      <c r="P262" s="167">
        <f t="shared" si="46"/>
        <v>0</v>
      </c>
      <c r="Q262" s="167">
        <v>0.255</v>
      </c>
      <c r="R262" s="167">
        <f t="shared" si="47"/>
        <v>0.51</v>
      </c>
      <c r="S262" s="167">
        <v>0</v>
      </c>
      <c r="T262" s="168">
        <f t="shared" si="48"/>
        <v>0</v>
      </c>
      <c r="AR262" s="169" t="s">
        <v>245</v>
      </c>
      <c r="AT262" s="169" t="s">
        <v>241</v>
      </c>
      <c r="AU262" s="169" t="s">
        <v>83</v>
      </c>
      <c r="AY262" s="13" t="s">
        <v>239</v>
      </c>
      <c r="BE262" s="97">
        <f t="shared" si="49"/>
        <v>0</v>
      </c>
      <c r="BF262" s="97">
        <f t="shared" si="50"/>
        <v>0</v>
      </c>
      <c r="BG262" s="97">
        <f t="shared" si="51"/>
        <v>0</v>
      </c>
      <c r="BH262" s="97">
        <f t="shared" si="52"/>
        <v>0</v>
      </c>
      <c r="BI262" s="97">
        <f t="shared" si="53"/>
        <v>0</v>
      </c>
      <c r="BJ262" s="13" t="s">
        <v>83</v>
      </c>
      <c r="BK262" s="97">
        <f t="shared" si="54"/>
        <v>0</v>
      </c>
      <c r="BL262" s="13" t="s">
        <v>245</v>
      </c>
      <c r="BM262" s="169" t="s">
        <v>2178</v>
      </c>
    </row>
    <row r="263" spans="2:65" s="1" customFormat="1" ht="37.9" customHeight="1" x14ac:dyDescent="0.2">
      <c r="B263" s="131"/>
      <c r="C263" s="158" t="s">
        <v>660</v>
      </c>
      <c r="D263" s="158" t="s">
        <v>241</v>
      </c>
      <c r="E263" s="159" t="s">
        <v>2179</v>
      </c>
      <c r="F263" s="160" t="s">
        <v>2180</v>
      </c>
      <c r="G263" s="161" t="s">
        <v>353</v>
      </c>
      <c r="H263" s="162">
        <v>2</v>
      </c>
      <c r="I263" s="163"/>
      <c r="J263" s="164">
        <f t="shared" si="45"/>
        <v>0</v>
      </c>
      <c r="K263" s="165"/>
      <c r="L263" s="30"/>
      <c r="M263" s="166" t="s">
        <v>1</v>
      </c>
      <c r="N263" s="130" t="s">
        <v>37</v>
      </c>
      <c r="P263" s="167">
        <f t="shared" si="46"/>
        <v>0</v>
      </c>
      <c r="Q263" s="167">
        <v>1.9379999999999999</v>
      </c>
      <c r="R263" s="167">
        <f t="shared" si="47"/>
        <v>3.8759999999999999</v>
      </c>
      <c r="S263" s="167">
        <v>0</v>
      </c>
      <c r="T263" s="168">
        <f t="shared" si="48"/>
        <v>0</v>
      </c>
      <c r="AR263" s="169" t="s">
        <v>245</v>
      </c>
      <c r="AT263" s="169" t="s">
        <v>241</v>
      </c>
      <c r="AU263" s="169" t="s">
        <v>83</v>
      </c>
      <c r="AY263" s="13" t="s">
        <v>239</v>
      </c>
      <c r="BE263" s="97">
        <f t="shared" si="49"/>
        <v>0</v>
      </c>
      <c r="BF263" s="97">
        <f t="shared" si="50"/>
        <v>0</v>
      </c>
      <c r="BG263" s="97">
        <f t="shared" si="51"/>
        <v>0</v>
      </c>
      <c r="BH263" s="97">
        <f t="shared" si="52"/>
        <v>0</v>
      </c>
      <c r="BI263" s="97">
        <f t="shared" si="53"/>
        <v>0</v>
      </c>
      <c r="BJ263" s="13" t="s">
        <v>83</v>
      </c>
      <c r="BK263" s="97">
        <f t="shared" si="54"/>
        <v>0</v>
      </c>
      <c r="BL263" s="13" t="s">
        <v>245</v>
      </c>
      <c r="BM263" s="169" t="s">
        <v>2181</v>
      </c>
    </row>
    <row r="264" spans="2:65" s="1" customFormat="1" ht="37.9" customHeight="1" x14ac:dyDescent="0.2">
      <c r="B264" s="131"/>
      <c r="C264" s="158" t="s">
        <v>664</v>
      </c>
      <c r="D264" s="158" t="s">
        <v>241</v>
      </c>
      <c r="E264" s="159" t="s">
        <v>2182</v>
      </c>
      <c r="F264" s="160" t="s">
        <v>2183</v>
      </c>
      <c r="G264" s="161" t="s">
        <v>353</v>
      </c>
      <c r="H264" s="162">
        <v>2</v>
      </c>
      <c r="I264" s="163"/>
      <c r="J264" s="164">
        <f t="shared" si="45"/>
        <v>0</v>
      </c>
      <c r="K264" s="165"/>
      <c r="L264" s="30"/>
      <c r="M264" s="166" t="s">
        <v>1</v>
      </c>
      <c r="N264" s="130" t="s">
        <v>37</v>
      </c>
      <c r="P264" s="167">
        <f t="shared" si="46"/>
        <v>0</v>
      </c>
      <c r="Q264" s="167">
        <v>6.069</v>
      </c>
      <c r="R264" s="167">
        <f t="shared" si="47"/>
        <v>12.138</v>
      </c>
      <c r="S264" s="167">
        <v>0</v>
      </c>
      <c r="T264" s="168">
        <f t="shared" si="48"/>
        <v>0</v>
      </c>
      <c r="AR264" s="169" t="s">
        <v>245</v>
      </c>
      <c r="AT264" s="169" t="s">
        <v>241</v>
      </c>
      <c r="AU264" s="169" t="s">
        <v>83</v>
      </c>
      <c r="AY264" s="13" t="s">
        <v>239</v>
      </c>
      <c r="BE264" s="97">
        <f t="shared" si="49"/>
        <v>0</v>
      </c>
      <c r="BF264" s="97">
        <f t="shared" si="50"/>
        <v>0</v>
      </c>
      <c r="BG264" s="97">
        <f t="shared" si="51"/>
        <v>0</v>
      </c>
      <c r="BH264" s="97">
        <f t="shared" si="52"/>
        <v>0</v>
      </c>
      <c r="BI264" s="97">
        <f t="shared" si="53"/>
        <v>0</v>
      </c>
      <c r="BJ264" s="13" t="s">
        <v>83</v>
      </c>
      <c r="BK264" s="97">
        <f t="shared" si="54"/>
        <v>0</v>
      </c>
      <c r="BL264" s="13" t="s">
        <v>245</v>
      </c>
      <c r="BM264" s="169" t="s">
        <v>2184</v>
      </c>
    </row>
    <row r="265" spans="2:65" s="1" customFormat="1" ht="37.9" customHeight="1" x14ac:dyDescent="0.2">
      <c r="B265" s="131"/>
      <c r="C265" s="158" t="s">
        <v>668</v>
      </c>
      <c r="D265" s="158" t="s">
        <v>241</v>
      </c>
      <c r="E265" s="159" t="s">
        <v>2185</v>
      </c>
      <c r="F265" s="160" t="s">
        <v>2186</v>
      </c>
      <c r="G265" s="161" t="s">
        <v>353</v>
      </c>
      <c r="H265" s="162">
        <v>2</v>
      </c>
      <c r="I265" s="163"/>
      <c r="J265" s="164">
        <f t="shared" si="45"/>
        <v>0</v>
      </c>
      <c r="K265" s="165"/>
      <c r="L265" s="30"/>
      <c r="M265" s="166" t="s">
        <v>1</v>
      </c>
      <c r="N265" s="130" t="s">
        <v>37</v>
      </c>
      <c r="P265" s="167">
        <f t="shared" si="46"/>
        <v>0</v>
      </c>
      <c r="Q265" s="167">
        <v>6.069</v>
      </c>
      <c r="R265" s="167">
        <f t="shared" si="47"/>
        <v>12.138</v>
      </c>
      <c r="S265" s="167">
        <v>0</v>
      </c>
      <c r="T265" s="168">
        <f t="shared" si="48"/>
        <v>0</v>
      </c>
      <c r="AR265" s="169" t="s">
        <v>245</v>
      </c>
      <c r="AT265" s="169" t="s">
        <v>241</v>
      </c>
      <c r="AU265" s="169" t="s">
        <v>83</v>
      </c>
      <c r="AY265" s="13" t="s">
        <v>239</v>
      </c>
      <c r="BE265" s="97">
        <f t="shared" si="49"/>
        <v>0</v>
      </c>
      <c r="BF265" s="97">
        <f t="shared" si="50"/>
        <v>0</v>
      </c>
      <c r="BG265" s="97">
        <f t="shared" si="51"/>
        <v>0</v>
      </c>
      <c r="BH265" s="97">
        <f t="shared" si="52"/>
        <v>0</v>
      </c>
      <c r="BI265" s="97">
        <f t="shared" si="53"/>
        <v>0</v>
      </c>
      <c r="BJ265" s="13" t="s">
        <v>83</v>
      </c>
      <c r="BK265" s="97">
        <f t="shared" si="54"/>
        <v>0</v>
      </c>
      <c r="BL265" s="13" t="s">
        <v>245</v>
      </c>
      <c r="BM265" s="169" t="s">
        <v>2187</v>
      </c>
    </row>
    <row r="266" spans="2:65" s="1" customFormat="1" ht="37.9" customHeight="1" x14ac:dyDescent="0.2">
      <c r="B266" s="131"/>
      <c r="C266" s="158" t="s">
        <v>672</v>
      </c>
      <c r="D266" s="158" t="s">
        <v>241</v>
      </c>
      <c r="E266" s="159" t="s">
        <v>2188</v>
      </c>
      <c r="F266" s="160" t="s">
        <v>2189</v>
      </c>
      <c r="G266" s="161" t="s">
        <v>353</v>
      </c>
      <c r="H266" s="162">
        <v>2</v>
      </c>
      <c r="I266" s="163"/>
      <c r="J266" s="164">
        <f t="shared" si="45"/>
        <v>0</v>
      </c>
      <c r="K266" s="165"/>
      <c r="L266" s="30"/>
      <c r="M266" s="166" t="s">
        <v>1</v>
      </c>
      <c r="N266" s="130" t="s">
        <v>37</v>
      </c>
      <c r="P266" s="167">
        <f t="shared" si="46"/>
        <v>0</v>
      </c>
      <c r="Q266" s="167">
        <v>2.5499999999999998</v>
      </c>
      <c r="R266" s="167">
        <f t="shared" si="47"/>
        <v>5.0999999999999996</v>
      </c>
      <c r="S266" s="167">
        <v>0</v>
      </c>
      <c r="T266" s="168">
        <f t="shared" si="48"/>
        <v>0</v>
      </c>
      <c r="AR266" s="169" t="s">
        <v>245</v>
      </c>
      <c r="AT266" s="169" t="s">
        <v>241</v>
      </c>
      <c r="AU266" s="169" t="s">
        <v>83</v>
      </c>
      <c r="AY266" s="13" t="s">
        <v>239</v>
      </c>
      <c r="BE266" s="97">
        <f t="shared" si="49"/>
        <v>0</v>
      </c>
      <c r="BF266" s="97">
        <f t="shared" si="50"/>
        <v>0</v>
      </c>
      <c r="BG266" s="97">
        <f t="shared" si="51"/>
        <v>0</v>
      </c>
      <c r="BH266" s="97">
        <f t="shared" si="52"/>
        <v>0</v>
      </c>
      <c r="BI266" s="97">
        <f t="shared" si="53"/>
        <v>0</v>
      </c>
      <c r="BJ266" s="13" t="s">
        <v>83</v>
      </c>
      <c r="BK266" s="97">
        <f t="shared" si="54"/>
        <v>0</v>
      </c>
      <c r="BL266" s="13" t="s">
        <v>245</v>
      </c>
      <c r="BM266" s="169" t="s">
        <v>2190</v>
      </c>
    </row>
    <row r="267" spans="2:65" s="1" customFormat="1" ht="37.9" customHeight="1" x14ac:dyDescent="0.2">
      <c r="B267" s="131"/>
      <c r="C267" s="158" t="s">
        <v>676</v>
      </c>
      <c r="D267" s="158" t="s">
        <v>241</v>
      </c>
      <c r="E267" s="159" t="s">
        <v>2191</v>
      </c>
      <c r="F267" s="160" t="s">
        <v>2192</v>
      </c>
      <c r="G267" s="161" t="s">
        <v>353</v>
      </c>
      <c r="H267" s="162">
        <v>2</v>
      </c>
      <c r="I267" s="163"/>
      <c r="J267" s="164">
        <f t="shared" si="45"/>
        <v>0</v>
      </c>
      <c r="K267" s="165"/>
      <c r="L267" s="30"/>
      <c r="M267" s="166" t="s">
        <v>1</v>
      </c>
      <c r="N267" s="130" t="s">
        <v>37</v>
      </c>
      <c r="P267" s="167">
        <f t="shared" si="46"/>
        <v>0</v>
      </c>
      <c r="Q267" s="167">
        <v>1.9379999999999999</v>
      </c>
      <c r="R267" s="167">
        <f t="shared" si="47"/>
        <v>3.8759999999999999</v>
      </c>
      <c r="S267" s="167">
        <v>0</v>
      </c>
      <c r="T267" s="168">
        <f t="shared" si="48"/>
        <v>0</v>
      </c>
      <c r="AR267" s="169" t="s">
        <v>245</v>
      </c>
      <c r="AT267" s="169" t="s">
        <v>241</v>
      </c>
      <c r="AU267" s="169" t="s">
        <v>83</v>
      </c>
      <c r="AY267" s="13" t="s">
        <v>239</v>
      </c>
      <c r="BE267" s="97">
        <f t="shared" si="49"/>
        <v>0</v>
      </c>
      <c r="BF267" s="97">
        <f t="shared" si="50"/>
        <v>0</v>
      </c>
      <c r="BG267" s="97">
        <f t="shared" si="51"/>
        <v>0</v>
      </c>
      <c r="BH267" s="97">
        <f t="shared" si="52"/>
        <v>0</v>
      </c>
      <c r="BI267" s="97">
        <f t="shared" si="53"/>
        <v>0</v>
      </c>
      <c r="BJ267" s="13" t="s">
        <v>83</v>
      </c>
      <c r="BK267" s="97">
        <f t="shared" si="54"/>
        <v>0</v>
      </c>
      <c r="BL267" s="13" t="s">
        <v>245</v>
      </c>
      <c r="BM267" s="169" t="s">
        <v>2193</v>
      </c>
    </row>
    <row r="268" spans="2:65" s="1" customFormat="1" ht="37.9" customHeight="1" x14ac:dyDescent="0.2">
      <c r="B268" s="131"/>
      <c r="C268" s="158" t="s">
        <v>680</v>
      </c>
      <c r="D268" s="158" t="s">
        <v>241</v>
      </c>
      <c r="E268" s="159" t="s">
        <v>2194</v>
      </c>
      <c r="F268" s="160" t="s">
        <v>2195</v>
      </c>
      <c r="G268" s="161" t="s">
        <v>353</v>
      </c>
      <c r="H268" s="162">
        <v>1</v>
      </c>
      <c r="I268" s="163"/>
      <c r="J268" s="164">
        <f t="shared" si="45"/>
        <v>0</v>
      </c>
      <c r="K268" s="165"/>
      <c r="L268" s="30"/>
      <c r="M268" s="166" t="s">
        <v>1</v>
      </c>
      <c r="N268" s="130" t="s">
        <v>37</v>
      </c>
      <c r="P268" s="167">
        <f t="shared" si="46"/>
        <v>0</v>
      </c>
      <c r="Q268" s="167">
        <v>3.0345</v>
      </c>
      <c r="R268" s="167">
        <f t="shared" si="47"/>
        <v>3.0345</v>
      </c>
      <c r="S268" s="167">
        <v>0</v>
      </c>
      <c r="T268" s="168">
        <f t="shared" si="48"/>
        <v>0</v>
      </c>
      <c r="AR268" s="169" t="s">
        <v>245</v>
      </c>
      <c r="AT268" s="169" t="s">
        <v>241</v>
      </c>
      <c r="AU268" s="169" t="s">
        <v>83</v>
      </c>
      <c r="AY268" s="13" t="s">
        <v>239</v>
      </c>
      <c r="BE268" s="97">
        <f t="shared" si="49"/>
        <v>0</v>
      </c>
      <c r="BF268" s="97">
        <f t="shared" si="50"/>
        <v>0</v>
      </c>
      <c r="BG268" s="97">
        <f t="shared" si="51"/>
        <v>0</v>
      </c>
      <c r="BH268" s="97">
        <f t="shared" si="52"/>
        <v>0</v>
      </c>
      <c r="BI268" s="97">
        <f t="shared" si="53"/>
        <v>0</v>
      </c>
      <c r="BJ268" s="13" t="s">
        <v>83</v>
      </c>
      <c r="BK268" s="97">
        <f t="shared" si="54"/>
        <v>0</v>
      </c>
      <c r="BL268" s="13" t="s">
        <v>245</v>
      </c>
      <c r="BM268" s="169" t="s">
        <v>2196</v>
      </c>
    </row>
    <row r="269" spans="2:65" s="1" customFormat="1" ht="37.9" customHeight="1" x14ac:dyDescent="0.2">
      <c r="B269" s="131"/>
      <c r="C269" s="158" t="s">
        <v>684</v>
      </c>
      <c r="D269" s="158" t="s">
        <v>241</v>
      </c>
      <c r="E269" s="159" t="s">
        <v>2197</v>
      </c>
      <c r="F269" s="160" t="s">
        <v>2198</v>
      </c>
      <c r="G269" s="161" t="s">
        <v>353</v>
      </c>
      <c r="H269" s="162">
        <v>1</v>
      </c>
      <c r="I269" s="163"/>
      <c r="J269" s="164">
        <f t="shared" si="45"/>
        <v>0</v>
      </c>
      <c r="K269" s="165"/>
      <c r="L269" s="30"/>
      <c r="M269" s="166" t="s">
        <v>1</v>
      </c>
      <c r="N269" s="130" t="s">
        <v>37</v>
      </c>
      <c r="P269" s="167">
        <f t="shared" si="46"/>
        <v>0</v>
      </c>
      <c r="Q269" s="167">
        <v>3.0345</v>
      </c>
      <c r="R269" s="167">
        <f t="shared" si="47"/>
        <v>3.0345</v>
      </c>
      <c r="S269" s="167">
        <v>0</v>
      </c>
      <c r="T269" s="168">
        <f t="shared" si="48"/>
        <v>0</v>
      </c>
      <c r="AR269" s="169" t="s">
        <v>245</v>
      </c>
      <c r="AT269" s="169" t="s">
        <v>241</v>
      </c>
      <c r="AU269" s="169" t="s">
        <v>83</v>
      </c>
      <c r="AY269" s="13" t="s">
        <v>239</v>
      </c>
      <c r="BE269" s="97">
        <f t="shared" si="49"/>
        <v>0</v>
      </c>
      <c r="BF269" s="97">
        <f t="shared" si="50"/>
        <v>0</v>
      </c>
      <c r="BG269" s="97">
        <f t="shared" si="51"/>
        <v>0</v>
      </c>
      <c r="BH269" s="97">
        <f t="shared" si="52"/>
        <v>0</v>
      </c>
      <c r="BI269" s="97">
        <f t="shared" si="53"/>
        <v>0</v>
      </c>
      <c r="BJ269" s="13" t="s">
        <v>83</v>
      </c>
      <c r="BK269" s="97">
        <f t="shared" si="54"/>
        <v>0</v>
      </c>
      <c r="BL269" s="13" t="s">
        <v>245</v>
      </c>
      <c r="BM269" s="169" t="s">
        <v>2199</v>
      </c>
    </row>
    <row r="270" spans="2:65" s="1" customFormat="1" ht="37.9" customHeight="1" x14ac:dyDescent="0.2">
      <c r="B270" s="131"/>
      <c r="C270" s="158" t="s">
        <v>688</v>
      </c>
      <c r="D270" s="158" t="s">
        <v>241</v>
      </c>
      <c r="E270" s="159" t="s">
        <v>2200</v>
      </c>
      <c r="F270" s="160" t="s">
        <v>2201</v>
      </c>
      <c r="G270" s="161" t="s">
        <v>353</v>
      </c>
      <c r="H270" s="162">
        <v>1</v>
      </c>
      <c r="I270" s="163"/>
      <c r="J270" s="164">
        <f t="shared" si="45"/>
        <v>0</v>
      </c>
      <c r="K270" s="165"/>
      <c r="L270" s="30"/>
      <c r="M270" s="166" t="s">
        <v>1</v>
      </c>
      <c r="N270" s="130" t="s">
        <v>37</v>
      </c>
      <c r="P270" s="167">
        <f t="shared" si="46"/>
        <v>0</v>
      </c>
      <c r="Q270" s="167">
        <v>3.6974999999999998</v>
      </c>
      <c r="R270" s="167">
        <f t="shared" si="47"/>
        <v>3.6974999999999998</v>
      </c>
      <c r="S270" s="167">
        <v>0</v>
      </c>
      <c r="T270" s="168">
        <f t="shared" si="48"/>
        <v>0</v>
      </c>
      <c r="AR270" s="169" t="s">
        <v>245</v>
      </c>
      <c r="AT270" s="169" t="s">
        <v>241</v>
      </c>
      <c r="AU270" s="169" t="s">
        <v>83</v>
      </c>
      <c r="AY270" s="13" t="s">
        <v>239</v>
      </c>
      <c r="BE270" s="97">
        <f t="shared" si="49"/>
        <v>0</v>
      </c>
      <c r="BF270" s="97">
        <f t="shared" si="50"/>
        <v>0</v>
      </c>
      <c r="BG270" s="97">
        <f t="shared" si="51"/>
        <v>0</v>
      </c>
      <c r="BH270" s="97">
        <f t="shared" si="52"/>
        <v>0</v>
      </c>
      <c r="BI270" s="97">
        <f t="shared" si="53"/>
        <v>0</v>
      </c>
      <c r="BJ270" s="13" t="s">
        <v>83</v>
      </c>
      <c r="BK270" s="97">
        <f t="shared" si="54"/>
        <v>0</v>
      </c>
      <c r="BL270" s="13" t="s">
        <v>245</v>
      </c>
      <c r="BM270" s="169" t="s">
        <v>2202</v>
      </c>
    </row>
    <row r="271" spans="2:65" s="1" customFormat="1" ht="37.9" customHeight="1" x14ac:dyDescent="0.2">
      <c r="B271" s="131"/>
      <c r="C271" s="158" t="s">
        <v>692</v>
      </c>
      <c r="D271" s="158" t="s">
        <v>241</v>
      </c>
      <c r="E271" s="159" t="s">
        <v>2203</v>
      </c>
      <c r="F271" s="160" t="s">
        <v>2204</v>
      </c>
      <c r="G271" s="161" t="s">
        <v>353</v>
      </c>
      <c r="H271" s="162">
        <v>1</v>
      </c>
      <c r="I271" s="163"/>
      <c r="J271" s="164">
        <f t="shared" si="45"/>
        <v>0</v>
      </c>
      <c r="K271" s="165"/>
      <c r="L271" s="30"/>
      <c r="M271" s="166" t="s">
        <v>1</v>
      </c>
      <c r="N271" s="130" t="s">
        <v>37</v>
      </c>
      <c r="P271" s="167">
        <f t="shared" si="46"/>
        <v>0</v>
      </c>
      <c r="Q271" s="167">
        <v>3.6720000000000002</v>
      </c>
      <c r="R271" s="167">
        <f t="shared" si="47"/>
        <v>3.6720000000000002</v>
      </c>
      <c r="S271" s="167">
        <v>0</v>
      </c>
      <c r="T271" s="168">
        <f t="shared" si="48"/>
        <v>0</v>
      </c>
      <c r="AR271" s="169" t="s">
        <v>245</v>
      </c>
      <c r="AT271" s="169" t="s">
        <v>241</v>
      </c>
      <c r="AU271" s="169" t="s">
        <v>83</v>
      </c>
      <c r="AY271" s="13" t="s">
        <v>239</v>
      </c>
      <c r="BE271" s="97">
        <f t="shared" si="49"/>
        <v>0</v>
      </c>
      <c r="BF271" s="97">
        <f t="shared" si="50"/>
        <v>0</v>
      </c>
      <c r="BG271" s="97">
        <f t="shared" si="51"/>
        <v>0</v>
      </c>
      <c r="BH271" s="97">
        <f t="shared" si="52"/>
        <v>0</v>
      </c>
      <c r="BI271" s="97">
        <f t="shared" si="53"/>
        <v>0</v>
      </c>
      <c r="BJ271" s="13" t="s">
        <v>83</v>
      </c>
      <c r="BK271" s="97">
        <f t="shared" si="54"/>
        <v>0</v>
      </c>
      <c r="BL271" s="13" t="s">
        <v>245</v>
      </c>
      <c r="BM271" s="169" t="s">
        <v>2205</v>
      </c>
    </row>
    <row r="272" spans="2:65" s="1" customFormat="1" ht="37.9" customHeight="1" x14ac:dyDescent="0.2">
      <c r="B272" s="131"/>
      <c r="C272" s="158" t="s">
        <v>696</v>
      </c>
      <c r="D272" s="158" t="s">
        <v>241</v>
      </c>
      <c r="E272" s="159" t="s">
        <v>2206</v>
      </c>
      <c r="F272" s="160" t="s">
        <v>2207</v>
      </c>
      <c r="G272" s="161" t="s">
        <v>353</v>
      </c>
      <c r="H272" s="162">
        <v>2</v>
      </c>
      <c r="I272" s="163"/>
      <c r="J272" s="164">
        <f t="shared" si="45"/>
        <v>0</v>
      </c>
      <c r="K272" s="165"/>
      <c r="L272" s="30"/>
      <c r="M272" s="166" t="s">
        <v>1</v>
      </c>
      <c r="N272" s="130" t="s">
        <v>37</v>
      </c>
      <c r="P272" s="167">
        <f t="shared" si="46"/>
        <v>0</v>
      </c>
      <c r="Q272" s="167">
        <v>2.4735</v>
      </c>
      <c r="R272" s="167">
        <f t="shared" si="47"/>
        <v>4.9470000000000001</v>
      </c>
      <c r="S272" s="167">
        <v>0</v>
      </c>
      <c r="T272" s="168">
        <f t="shared" si="48"/>
        <v>0</v>
      </c>
      <c r="AR272" s="169" t="s">
        <v>245</v>
      </c>
      <c r="AT272" s="169" t="s">
        <v>241</v>
      </c>
      <c r="AU272" s="169" t="s">
        <v>83</v>
      </c>
      <c r="AY272" s="13" t="s">
        <v>239</v>
      </c>
      <c r="BE272" s="97">
        <f t="shared" si="49"/>
        <v>0</v>
      </c>
      <c r="BF272" s="97">
        <f t="shared" si="50"/>
        <v>0</v>
      </c>
      <c r="BG272" s="97">
        <f t="shared" si="51"/>
        <v>0</v>
      </c>
      <c r="BH272" s="97">
        <f t="shared" si="52"/>
        <v>0</v>
      </c>
      <c r="BI272" s="97">
        <f t="shared" si="53"/>
        <v>0</v>
      </c>
      <c r="BJ272" s="13" t="s">
        <v>83</v>
      </c>
      <c r="BK272" s="97">
        <f t="shared" si="54"/>
        <v>0</v>
      </c>
      <c r="BL272" s="13" t="s">
        <v>245</v>
      </c>
      <c r="BM272" s="169" t="s">
        <v>2208</v>
      </c>
    </row>
    <row r="273" spans="2:65" s="1" customFormat="1" ht="37.9" customHeight="1" x14ac:dyDescent="0.2">
      <c r="B273" s="131"/>
      <c r="C273" s="158" t="s">
        <v>700</v>
      </c>
      <c r="D273" s="158" t="s">
        <v>241</v>
      </c>
      <c r="E273" s="159" t="s">
        <v>2209</v>
      </c>
      <c r="F273" s="160" t="s">
        <v>2210</v>
      </c>
      <c r="G273" s="161" t="s">
        <v>353</v>
      </c>
      <c r="H273" s="162">
        <v>2</v>
      </c>
      <c r="I273" s="163"/>
      <c r="J273" s="164">
        <f t="shared" si="45"/>
        <v>0</v>
      </c>
      <c r="K273" s="165"/>
      <c r="L273" s="30"/>
      <c r="M273" s="166" t="s">
        <v>1</v>
      </c>
      <c r="N273" s="130" t="s">
        <v>37</v>
      </c>
      <c r="P273" s="167">
        <f t="shared" si="46"/>
        <v>0</v>
      </c>
      <c r="Q273" s="167">
        <v>0.255</v>
      </c>
      <c r="R273" s="167">
        <f t="shared" si="47"/>
        <v>0.51</v>
      </c>
      <c r="S273" s="167">
        <v>0</v>
      </c>
      <c r="T273" s="168">
        <f t="shared" si="48"/>
        <v>0</v>
      </c>
      <c r="AR273" s="169" t="s">
        <v>245</v>
      </c>
      <c r="AT273" s="169" t="s">
        <v>241</v>
      </c>
      <c r="AU273" s="169" t="s">
        <v>83</v>
      </c>
      <c r="AY273" s="13" t="s">
        <v>239</v>
      </c>
      <c r="BE273" s="97">
        <f t="shared" si="49"/>
        <v>0</v>
      </c>
      <c r="BF273" s="97">
        <f t="shared" si="50"/>
        <v>0</v>
      </c>
      <c r="BG273" s="97">
        <f t="shared" si="51"/>
        <v>0</v>
      </c>
      <c r="BH273" s="97">
        <f t="shared" si="52"/>
        <v>0</v>
      </c>
      <c r="BI273" s="97">
        <f t="shared" si="53"/>
        <v>0</v>
      </c>
      <c r="BJ273" s="13" t="s">
        <v>83</v>
      </c>
      <c r="BK273" s="97">
        <f t="shared" si="54"/>
        <v>0</v>
      </c>
      <c r="BL273" s="13" t="s">
        <v>245</v>
      </c>
      <c r="BM273" s="169" t="s">
        <v>2211</v>
      </c>
    </row>
    <row r="274" spans="2:65" s="1" customFormat="1" ht="37.9" customHeight="1" x14ac:dyDescent="0.2">
      <c r="B274" s="131"/>
      <c r="C274" s="158" t="s">
        <v>704</v>
      </c>
      <c r="D274" s="158" t="s">
        <v>241</v>
      </c>
      <c r="E274" s="159" t="s">
        <v>2212</v>
      </c>
      <c r="F274" s="160" t="s">
        <v>2213</v>
      </c>
      <c r="G274" s="161" t="s">
        <v>353</v>
      </c>
      <c r="H274" s="162">
        <v>2</v>
      </c>
      <c r="I274" s="163"/>
      <c r="J274" s="164">
        <f t="shared" si="45"/>
        <v>0</v>
      </c>
      <c r="K274" s="165"/>
      <c r="L274" s="30"/>
      <c r="M274" s="166" t="s">
        <v>1</v>
      </c>
      <c r="N274" s="130" t="s">
        <v>37</v>
      </c>
      <c r="P274" s="167">
        <f t="shared" si="46"/>
        <v>0</v>
      </c>
      <c r="Q274" s="167">
        <v>0.255</v>
      </c>
      <c r="R274" s="167">
        <f t="shared" si="47"/>
        <v>0.51</v>
      </c>
      <c r="S274" s="167">
        <v>0</v>
      </c>
      <c r="T274" s="168">
        <f t="shared" si="48"/>
        <v>0</v>
      </c>
      <c r="AR274" s="169" t="s">
        <v>245</v>
      </c>
      <c r="AT274" s="169" t="s">
        <v>241</v>
      </c>
      <c r="AU274" s="169" t="s">
        <v>83</v>
      </c>
      <c r="AY274" s="13" t="s">
        <v>239</v>
      </c>
      <c r="BE274" s="97">
        <f t="shared" si="49"/>
        <v>0</v>
      </c>
      <c r="BF274" s="97">
        <f t="shared" si="50"/>
        <v>0</v>
      </c>
      <c r="BG274" s="97">
        <f t="shared" si="51"/>
        <v>0</v>
      </c>
      <c r="BH274" s="97">
        <f t="shared" si="52"/>
        <v>0</v>
      </c>
      <c r="BI274" s="97">
        <f t="shared" si="53"/>
        <v>0</v>
      </c>
      <c r="BJ274" s="13" t="s">
        <v>83</v>
      </c>
      <c r="BK274" s="97">
        <f t="shared" si="54"/>
        <v>0</v>
      </c>
      <c r="BL274" s="13" t="s">
        <v>245</v>
      </c>
      <c r="BM274" s="169" t="s">
        <v>2214</v>
      </c>
    </row>
    <row r="275" spans="2:65" s="1" customFormat="1" ht="37.9" customHeight="1" x14ac:dyDescent="0.2">
      <c r="B275" s="131"/>
      <c r="C275" s="158" t="s">
        <v>708</v>
      </c>
      <c r="D275" s="158" t="s">
        <v>241</v>
      </c>
      <c r="E275" s="159" t="s">
        <v>2215</v>
      </c>
      <c r="F275" s="160" t="s">
        <v>2216</v>
      </c>
      <c r="G275" s="161" t="s">
        <v>353</v>
      </c>
      <c r="H275" s="162">
        <v>1</v>
      </c>
      <c r="I275" s="163"/>
      <c r="J275" s="164">
        <f t="shared" si="45"/>
        <v>0</v>
      </c>
      <c r="K275" s="165"/>
      <c r="L275" s="30"/>
      <c r="M275" s="166" t="s">
        <v>1</v>
      </c>
      <c r="N275" s="130" t="s">
        <v>37</v>
      </c>
      <c r="P275" s="167">
        <f t="shared" si="46"/>
        <v>0</v>
      </c>
      <c r="Q275" s="167">
        <v>3.6720000000000002</v>
      </c>
      <c r="R275" s="167">
        <f t="shared" si="47"/>
        <v>3.6720000000000002</v>
      </c>
      <c r="S275" s="167">
        <v>0</v>
      </c>
      <c r="T275" s="168">
        <f t="shared" si="48"/>
        <v>0</v>
      </c>
      <c r="AR275" s="169" t="s">
        <v>245</v>
      </c>
      <c r="AT275" s="169" t="s">
        <v>241</v>
      </c>
      <c r="AU275" s="169" t="s">
        <v>83</v>
      </c>
      <c r="AY275" s="13" t="s">
        <v>239</v>
      </c>
      <c r="BE275" s="97">
        <f t="shared" si="49"/>
        <v>0</v>
      </c>
      <c r="BF275" s="97">
        <f t="shared" si="50"/>
        <v>0</v>
      </c>
      <c r="BG275" s="97">
        <f t="shared" si="51"/>
        <v>0</v>
      </c>
      <c r="BH275" s="97">
        <f t="shared" si="52"/>
        <v>0</v>
      </c>
      <c r="BI275" s="97">
        <f t="shared" si="53"/>
        <v>0</v>
      </c>
      <c r="BJ275" s="13" t="s">
        <v>83</v>
      </c>
      <c r="BK275" s="97">
        <f t="shared" si="54"/>
        <v>0</v>
      </c>
      <c r="BL275" s="13" t="s">
        <v>245</v>
      </c>
      <c r="BM275" s="169" t="s">
        <v>2217</v>
      </c>
    </row>
    <row r="276" spans="2:65" s="1" customFormat="1" ht="37.9" customHeight="1" x14ac:dyDescent="0.2">
      <c r="B276" s="131"/>
      <c r="C276" s="158" t="s">
        <v>712</v>
      </c>
      <c r="D276" s="158" t="s">
        <v>241</v>
      </c>
      <c r="E276" s="159" t="s">
        <v>2218</v>
      </c>
      <c r="F276" s="160" t="s">
        <v>2219</v>
      </c>
      <c r="G276" s="161" t="s">
        <v>353</v>
      </c>
      <c r="H276" s="162">
        <v>1</v>
      </c>
      <c r="I276" s="163"/>
      <c r="J276" s="164">
        <f t="shared" si="45"/>
        <v>0</v>
      </c>
      <c r="K276" s="165"/>
      <c r="L276" s="30"/>
      <c r="M276" s="166" t="s">
        <v>1</v>
      </c>
      <c r="N276" s="130" t="s">
        <v>37</v>
      </c>
      <c r="P276" s="167">
        <f t="shared" si="46"/>
        <v>0</v>
      </c>
      <c r="Q276" s="167">
        <v>5.9924999999999997</v>
      </c>
      <c r="R276" s="167">
        <f t="shared" si="47"/>
        <v>5.9924999999999997</v>
      </c>
      <c r="S276" s="167">
        <v>0</v>
      </c>
      <c r="T276" s="168">
        <f t="shared" si="48"/>
        <v>0</v>
      </c>
      <c r="AR276" s="169" t="s">
        <v>245</v>
      </c>
      <c r="AT276" s="169" t="s">
        <v>241</v>
      </c>
      <c r="AU276" s="169" t="s">
        <v>83</v>
      </c>
      <c r="AY276" s="13" t="s">
        <v>239</v>
      </c>
      <c r="BE276" s="97">
        <f t="shared" si="49"/>
        <v>0</v>
      </c>
      <c r="BF276" s="97">
        <f t="shared" si="50"/>
        <v>0</v>
      </c>
      <c r="BG276" s="97">
        <f t="shared" si="51"/>
        <v>0</v>
      </c>
      <c r="BH276" s="97">
        <f t="shared" si="52"/>
        <v>0</v>
      </c>
      <c r="BI276" s="97">
        <f t="shared" si="53"/>
        <v>0</v>
      </c>
      <c r="BJ276" s="13" t="s">
        <v>83</v>
      </c>
      <c r="BK276" s="97">
        <f t="shared" si="54"/>
        <v>0</v>
      </c>
      <c r="BL276" s="13" t="s">
        <v>245</v>
      </c>
      <c r="BM276" s="169" t="s">
        <v>2220</v>
      </c>
    </row>
    <row r="277" spans="2:65" s="1" customFormat="1" ht="37.9" customHeight="1" x14ac:dyDescent="0.2">
      <c r="B277" s="131"/>
      <c r="C277" s="158" t="s">
        <v>716</v>
      </c>
      <c r="D277" s="158" t="s">
        <v>241</v>
      </c>
      <c r="E277" s="159" t="s">
        <v>2221</v>
      </c>
      <c r="F277" s="160" t="s">
        <v>2222</v>
      </c>
      <c r="G277" s="161" t="s">
        <v>353</v>
      </c>
      <c r="H277" s="162">
        <v>2</v>
      </c>
      <c r="I277" s="163"/>
      <c r="J277" s="164">
        <f t="shared" si="45"/>
        <v>0</v>
      </c>
      <c r="K277" s="165"/>
      <c r="L277" s="30"/>
      <c r="M277" s="166" t="s">
        <v>1</v>
      </c>
      <c r="N277" s="130" t="s">
        <v>37</v>
      </c>
      <c r="P277" s="167">
        <f t="shared" si="46"/>
        <v>0</v>
      </c>
      <c r="Q277" s="167">
        <v>1.1220000000000001</v>
      </c>
      <c r="R277" s="167">
        <f t="shared" si="47"/>
        <v>2.2440000000000002</v>
      </c>
      <c r="S277" s="167">
        <v>0</v>
      </c>
      <c r="T277" s="168">
        <f t="shared" si="48"/>
        <v>0</v>
      </c>
      <c r="AR277" s="169" t="s">
        <v>245</v>
      </c>
      <c r="AT277" s="169" t="s">
        <v>241</v>
      </c>
      <c r="AU277" s="169" t="s">
        <v>83</v>
      </c>
      <c r="AY277" s="13" t="s">
        <v>239</v>
      </c>
      <c r="BE277" s="97">
        <f t="shared" si="49"/>
        <v>0</v>
      </c>
      <c r="BF277" s="97">
        <f t="shared" si="50"/>
        <v>0</v>
      </c>
      <c r="BG277" s="97">
        <f t="shared" si="51"/>
        <v>0</v>
      </c>
      <c r="BH277" s="97">
        <f t="shared" si="52"/>
        <v>0</v>
      </c>
      <c r="BI277" s="97">
        <f t="shared" si="53"/>
        <v>0</v>
      </c>
      <c r="BJ277" s="13" t="s">
        <v>83</v>
      </c>
      <c r="BK277" s="97">
        <f t="shared" si="54"/>
        <v>0</v>
      </c>
      <c r="BL277" s="13" t="s">
        <v>245</v>
      </c>
      <c r="BM277" s="169" t="s">
        <v>2223</v>
      </c>
    </row>
    <row r="278" spans="2:65" s="1" customFormat="1" ht="37.9" customHeight="1" x14ac:dyDescent="0.2">
      <c r="B278" s="131"/>
      <c r="C278" s="158" t="s">
        <v>720</v>
      </c>
      <c r="D278" s="158" t="s">
        <v>241</v>
      </c>
      <c r="E278" s="159" t="s">
        <v>2224</v>
      </c>
      <c r="F278" s="160" t="s">
        <v>2225</v>
      </c>
      <c r="G278" s="161" t="s">
        <v>353</v>
      </c>
      <c r="H278" s="162">
        <v>2</v>
      </c>
      <c r="I278" s="163"/>
      <c r="J278" s="164">
        <f t="shared" si="45"/>
        <v>0</v>
      </c>
      <c r="K278" s="165"/>
      <c r="L278" s="30"/>
      <c r="M278" s="166" t="s">
        <v>1</v>
      </c>
      <c r="N278" s="130" t="s">
        <v>37</v>
      </c>
      <c r="P278" s="167">
        <f t="shared" si="46"/>
        <v>0</v>
      </c>
      <c r="Q278" s="167">
        <v>1.9379999999999999</v>
      </c>
      <c r="R278" s="167">
        <f t="shared" si="47"/>
        <v>3.8759999999999999</v>
      </c>
      <c r="S278" s="167">
        <v>0</v>
      </c>
      <c r="T278" s="168">
        <f t="shared" si="48"/>
        <v>0</v>
      </c>
      <c r="AR278" s="169" t="s">
        <v>245</v>
      </c>
      <c r="AT278" s="169" t="s">
        <v>241</v>
      </c>
      <c r="AU278" s="169" t="s">
        <v>83</v>
      </c>
      <c r="AY278" s="13" t="s">
        <v>239</v>
      </c>
      <c r="BE278" s="97">
        <f t="shared" si="49"/>
        <v>0</v>
      </c>
      <c r="BF278" s="97">
        <f t="shared" si="50"/>
        <v>0</v>
      </c>
      <c r="BG278" s="97">
        <f t="shared" si="51"/>
        <v>0</v>
      </c>
      <c r="BH278" s="97">
        <f t="shared" si="52"/>
        <v>0</v>
      </c>
      <c r="BI278" s="97">
        <f t="shared" si="53"/>
        <v>0</v>
      </c>
      <c r="BJ278" s="13" t="s">
        <v>83</v>
      </c>
      <c r="BK278" s="97">
        <f t="shared" si="54"/>
        <v>0</v>
      </c>
      <c r="BL278" s="13" t="s">
        <v>245</v>
      </c>
      <c r="BM278" s="169" t="s">
        <v>2226</v>
      </c>
    </row>
    <row r="279" spans="2:65" s="1" customFormat="1" ht="37.9" customHeight="1" x14ac:dyDescent="0.2">
      <c r="B279" s="131"/>
      <c r="C279" s="158" t="s">
        <v>724</v>
      </c>
      <c r="D279" s="158" t="s">
        <v>241</v>
      </c>
      <c r="E279" s="159" t="s">
        <v>2227</v>
      </c>
      <c r="F279" s="160" t="s">
        <v>2228</v>
      </c>
      <c r="G279" s="161" t="s">
        <v>353</v>
      </c>
      <c r="H279" s="162">
        <v>2</v>
      </c>
      <c r="I279" s="163"/>
      <c r="J279" s="164">
        <f t="shared" ref="J279:J310" si="55">ROUND(I279*H279,2)</f>
        <v>0</v>
      </c>
      <c r="K279" s="165"/>
      <c r="L279" s="30"/>
      <c r="M279" s="166" t="s">
        <v>1</v>
      </c>
      <c r="N279" s="130" t="s">
        <v>37</v>
      </c>
      <c r="P279" s="167">
        <f t="shared" ref="P279:P310" si="56">O279*H279</f>
        <v>0</v>
      </c>
      <c r="Q279" s="167">
        <v>2.5499999999999998</v>
      </c>
      <c r="R279" s="167">
        <f t="shared" ref="R279:R310" si="57">Q279*H279</f>
        <v>5.0999999999999996</v>
      </c>
      <c r="S279" s="167">
        <v>0</v>
      </c>
      <c r="T279" s="168">
        <f t="shared" ref="T279:T310" si="58">S279*H279</f>
        <v>0</v>
      </c>
      <c r="AR279" s="169" t="s">
        <v>245</v>
      </c>
      <c r="AT279" s="169" t="s">
        <v>241</v>
      </c>
      <c r="AU279" s="169" t="s">
        <v>83</v>
      </c>
      <c r="AY279" s="13" t="s">
        <v>239</v>
      </c>
      <c r="BE279" s="97">
        <f t="shared" ref="BE279:BE310" si="59">IF(N279="základná",J279,0)</f>
        <v>0</v>
      </c>
      <c r="BF279" s="97">
        <f t="shared" ref="BF279:BF310" si="60">IF(N279="znížená",J279,0)</f>
        <v>0</v>
      </c>
      <c r="BG279" s="97">
        <f t="shared" ref="BG279:BG310" si="61">IF(N279="zákl. prenesená",J279,0)</f>
        <v>0</v>
      </c>
      <c r="BH279" s="97">
        <f t="shared" ref="BH279:BH310" si="62">IF(N279="zníž. prenesená",J279,0)</f>
        <v>0</v>
      </c>
      <c r="BI279" s="97">
        <f t="shared" ref="BI279:BI310" si="63">IF(N279="nulová",J279,0)</f>
        <v>0</v>
      </c>
      <c r="BJ279" s="13" t="s">
        <v>83</v>
      </c>
      <c r="BK279" s="97">
        <f t="shared" ref="BK279:BK310" si="64">ROUND(I279*H279,2)</f>
        <v>0</v>
      </c>
      <c r="BL279" s="13" t="s">
        <v>245</v>
      </c>
      <c r="BM279" s="169" t="s">
        <v>2229</v>
      </c>
    </row>
    <row r="280" spans="2:65" s="1" customFormat="1" ht="37.9" customHeight="1" x14ac:dyDescent="0.2">
      <c r="B280" s="131"/>
      <c r="C280" s="158" t="s">
        <v>728</v>
      </c>
      <c r="D280" s="158" t="s">
        <v>241</v>
      </c>
      <c r="E280" s="159" t="s">
        <v>2230</v>
      </c>
      <c r="F280" s="160" t="s">
        <v>2231</v>
      </c>
      <c r="G280" s="161" t="s">
        <v>353</v>
      </c>
      <c r="H280" s="162">
        <v>1</v>
      </c>
      <c r="I280" s="163"/>
      <c r="J280" s="164">
        <f t="shared" si="55"/>
        <v>0</v>
      </c>
      <c r="K280" s="165"/>
      <c r="L280" s="30"/>
      <c r="M280" s="166" t="s">
        <v>1</v>
      </c>
      <c r="N280" s="130" t="s">
        <v>37</v>
      </c>
      <c r="P280" s="167">
        <f t="shared" si="56"/>
        <v>0</v>
      </c>
      <c r="Q280" s="167">
        <v>5.9924999999999997</v>
      </c>
      <c r="R280" s="167">
        <f t="shared" si="57"/>
        <v>5.9924999999999997</v>
      </c>
      <c r="S280" s="167">
        <v>0</v>
      </c>
      <c r="T280" s="168">
        <f t="shared" si="58"/>
        <v>0</v>
      </c>
      <c r="AR280" s="169" t="s">
        <v>245</v>
      </c>
      <c r="AT280" s="169" t="s">
        <v>241</v>
      </c>
      <c r="AU280" s="169" t="s">
        <v>83</v>
      </c>
      <c r="AY280" s="13" t="s">
        <v>239</v>
      </c>
      <c r="BE280" s="97">
        <f t="shared" si="59"/>
        <v>0</v>
      </c>
      <c r="BF280" s="97">
        <f t="shared" si="60"/>
        <v>0</v>
      </c>
      <c r="BG280" s="97">
        <f t="shared" si="61"/>
        <v>0</v>
      </c>
      <c r="BH280" s="97">
        <f t="shared" si="62"/>
        <v>0</v>
      </c>
      <c r="BI280" s="97">
        <f t="shared" si="63"/>
        <v>0</v>
      </c>
      <c r="BJ280" s="13" t="s">
        <v>83</v>
      </c>
      <c r="BK280" s="97">
        <f t="shared" si="64"/>
        <v>0</v>
      </c>
      <c r="BL280" s="13" t="s">
        <v>245</v>
      </c>
      <c r="BM280" s="169" t="s">
        <v>2232</v>
      </c>
    </row>
    <row r="281" spans="2:65" s="1" customFormat="1" ht="37.9" customHeight="1" x14ac:dyDescent="0.2">
      <c r="B281" s="131"/>
      <c r="C281" s="158" t="s">
        <v>732</v>
      </c>
      <c r="D281" s="158" t="s">
        <v>241</v>
      </c>
      <c r="E281" s="159" t="s">
        <v>2233</v>
      </c>
      <c r="F281" s="160" t="s">
        <v>2234</v>
      </c>
      <c r="G281" s="161" t="s">
        <v>353</v>
      </c>
      <c r="H281" s="162">
        <v>2</v>
      </c>
      <c r="I281" s="163"/>
      <c r="J281" s="164">
        <f t="shared" si="55"/>
        <v>0</v>
      </c>
      <c r="K281" s="165"/>
      <c r="L281" s="30"/>
      <c r="M281" s="166" t="s">
        <v>1</v>
      </c>
      <c r="N281" s="130" t="s">
        <v>37</v>
      </c>
      <c r="P281" s="167">
        <f t="shared" si="56"/>
        <v>0</v>
      </c>
      <c r="Q281" s="167">
        <v>1.1220000000000001</v>
      </c>
      <c r="R281" s="167">
        <f t="shared" si="57"/>
        <v>2.2440000000000002</v>
      </c>
      <c r="S281" s="167">
        <v>0</v>
      </c>
      <c r="T281" s="168">
        <f t="shared" si="58"/>
        <v>0</v>
      </c>
      <c r="AR281" s="169" t="s">
        <v>245</v>
      </c>
      <c r="AT281" s="169" t="s">
        <v>241</v>
      </c>
      <c r="AU281" s="169" t="s">
        <v>83</v>
      </c>
      <c r="AY281" s="13" t="s">
        <v>239</v>
      </c>
      <c r="BE281" s="97">
        <f t="shared" si="59"/>
        <v>0</v>
      </c>
      <c r="BF281" s="97">
        <f t="shared" si="60"/>
        <v>0</v>
      </c>
      <c r="BG281" s="97">
        <f t="shared" si="61"/>
        <v>0</v>
      </c>
      <c r="BH281" s="97">
        <f t="shared" si="62"/>
        <v>0</v>
      </c>
      <c r="BI281" s="97">
        <f t="shared" si="63"/>
        <v>0</v>
      </c>
      <c r="BJ281" s="13" t="s">
        <v>83</v>
      </c>
      <c r="BK281" s="97">
        <f t="shared" si="64"/>
        <v>0</v>
      </c>
      <c r="BL281" s="13" t="s">
        <v>245</v>
      </c>
      <c r="BM281" s="169" t="s">
        <v>2235</v>
      </c>
    </row>
    <row r="282" spans="2:65" s="1" customFormat="1" ht="37.9" customHeight="1" x14ac:dyDescent="0.2">
      <c r="B282" s="131"/>
      <c r="C282" s="158" t="s">
        <v>736</v>
      </c>
      <c r="D282" s="158" t="s">
        <v>241</v>
      </c>
      <c r="E282" s="159" t="s">
        <v>2236</v>
      </c>
      <c r="F282" s="160" t="s">
        <v>2237</v>
      </c>
      <c r="G282" s="161" t="s">
        <v>353</v>
      </c>
      <c r="H282" s="162">
        <v>1</v>
      </c>
      <c r="I282" s="163"/>
      <c r="J282" s="164">
        <f t="shared" si="55"/>
        <v>0</v>
      </c>
      <c r="K282" s="165"/>
      <c r="L282" s="30"/>
      <c r="M282" s="166" t="s">
        <v>1</v>
      </c>
      <c r="N282" s="130" t="s">
        <v>37</v>
      </c>
      <c r="P282" s="167">
        <f t="shared" si="56"/>
        <v>0</v>
      </c>
      <c r="Q282" s="167">
        <v>3.0345</v>
      </c>
      <c r="R282" s="167">
        <f t="shared" si="57"/>
        <v>3.0345</v>
      </c>
      <c r="S282" s="167">
        <v>0</v>
      </c>
      <c r="T282" s="168">
        <f t="shared" si="58"/>
        <v>0</v>
      </c>
      <c r="AR282" s="169" t="s">
        <v>245</v>
      </c>
      <c r="AT282" s="169" t="s">
        <v>241</v>
      </c>
      <c r="AU282" s="169" t="s">
        <v>83</v>
      </c>
      <c r="AY282" s="13" t="s">
        <v>239</v>
      </c>
      <c r="BE282" s="97">
        <f t="shared" si="59"/>
        <v>0</v>
      </c>
      <c r="BF282" s="97">
        <f t="shared" si="60"/>
        <v>0</v>
      </c>
      <c r="BG282" s="97">
        <f t="shared" si="61"/>
        <v>0</v>
      </c>
      <c r="BH282" s="97">
        <f t="shared" si="62"/>
        <v>0</v>
      </c>
      <c r="BI282" s="97">
        <f t="shared" si="63"/>
        <v>0</v>
      </c>
      <c r="BJ282" s="13" t="s">
        <v>83</v>
      </c>
      <c r="BK282" s="97">
        <f t="shared" si="64"/>
        <v>0</v>
      </c>
      <c r="BL282" s="13" t="s">
        <v>245</v>
      </c>
      <c r="BM282" s="169" t="s">
        <v>2238</v>
      </c>
    </row>
    <row r="283" spans="2:65" s="1" customFormat="1" ht="37.9" customHeight="1" x14ac:dyDescent="0.2">
      <c r="B283" s="131"/>
      <c r="C283" s="158" t="s">
        <v>740</v>
      </c>
      <c r="D283" s="158" t="s">
        <v>241</v>
      </c>
      <c r="E283" s="159" t="s">
        <v>2239</v>
      </c>
      <c r="F283" s="160" t="s">
        <v>2240</v>
      </c>
      <c r="G283" s="161" t="s">
        <v>353</v>
      </c>
      <c r="H283" s="162">
        <v>1</v>
      </c>
      <c r="I283" s="163"/>
      <c r="J283" s="164">
        <f t="shared" si="55"/>
        <v>0</v>
      </c>
      <c r="K283" s="165"/>
      <c r="L283" s="30"/>
      <c r="M283" s="166" t="s">
        <v>1</v>
      </c>
      <c r="N283" s="130" t="s">
        <v>37</v>
      </c>
      <c r="P283" s="167">
        <f t="shared" si="56"/>
        <v>0</v>
      </c>
      <c r="Q283" s="167">
        <v>6.0434999999999999</v>
      </c>
      <c r="R283" s="167">
        <f t="shared" si="57"/>
        <v>6.0434999999999999</v>
      </c>
      <c r="S283" s="167">
        <v>0</v>
      </c>
      <c r="T283" s="168">
        <f t="shared" si="58"/>
        <v>0</v>
      </c>
      <c r="AR283" s="169" t="s">
        <v>245</v>
      </c>
      <c r="AT283" s="169" t="s">
        <v>241</v>
      </c>
      <c r="AU283" s="169" t="s">
        <v>83</v>
      </c>
      <c r="AY283" s="13" t="s">
        <v>239</v>
      </c>
      <c r="BE283" s="97">
        <f t="shared" si="59"/>
        <v>0</v>
      </c>
      <c r="BF283" s="97">
        <f t="shared" si="60"/>
        <v>0</v>
      </c>
      <c r="BG283" s="97">
        <f t="shared" si="61"/>
        <v>0</v>
      </c>
      <c r="BH283" s="97">
        <f t="shared" si="62"/>
        <v>0</v>
      </c>
      <c r="BI283" s="97">
        <f t="shared" si="63"/>
        <v>0</v>
      </c>
      <c r="BJ283" s="13" t="s">
        <v>83</v>
      </c>
      <c r="BK283" s="97">
        <f t="shared" si="64"/>
        <v>0</v>
      </c>
      <c r="BL283" s="13" t="s">
        <v>245</v>
      </c>
      <c r="BM283" s="169" t="s">
        <v>2241</v>
      </c>
    </row>
    <row r="284" spans="2:65" s="1" customFormat="1" ht="37.9" customHeight="1" x14ac:dyDescent="0.2">
      <c r="B284" s="131"/>
      <c r="C284" s="158" t="s">
        <v>744</v>
      </c>
      <c r="D284" s="158" t="s">
        <v>241</v>
      </c>
      <c r="E284" s="159" t="s">
        <v>2242</v>
      </c>
      <c r="F284" s="160" t="s">
        <v>2243</v>
      </c>
      <c r="G284" s="161" t="s">
        <v>353</v>
      </c>
      <c r="H284" s="162">
        <v>1</v>
      </c>
      <c r="I284" s="163"/>
      <c r="J284" s="164">
        <f t="shared" si="55"/>
        <v>0</v>
      </c>
      <c r="K284" s="165"/>
      <c r="L284" s="30"/>
      <c r="M284" s="166" t="s">
        <v>1</v>
      </c>
      <c r="N284" s="130" t="s">
        <v>37</v>
      </c>
      <c r="P284" s="167">
        <f t="shared" si="56"/>
        <v>0</v>
      </c>
      <c r="Q284" s="167">
        <v>6.0434999999999999</v>
      </c>
      <c r="R284" s="167">
        <f t="shared" si="57"/>
        <v>6.0434999999999999</v>
      </c>
      <c r="S284" s="167">
        <v>0</v>
      </c>
      <c r="T284" s="168">
        <f t="shared" si="58"/>
        <v>0</v>
      </c>
      <c r="AR284" s="169" t="s">
        <v>245</v>
      </c>
      <c r="AT284" s="169" t="s">
        <v>241</v>
      </c>
      <c r="AU284" s="169" t="s">
        <v>83</v>
      </c>
      <c r="AY284" s="13" t="s">
        <v>239</v>
      </c>
      <c r="BE284" s="97">
        <f t="shared" si="59"/>
        <v>0</v>
      </c>
      <c r="BF284" s="97">
        <f t="shared" si="60"/>
        <v>0</v>
      </c>
      <c r="BG284" s="97">
        <f t="shared" si="61"/>
        <v>0</v>
      </c>
      <c r="BH284" s="97">
        <f t="shared" si="62"/>
        <v>0</v>
      </c>
      <c r="BI284" s="97">
        <f t="shared" si="63"/>
        <v>0</v>
      </c>
      <c r="BJ284" s="13" t="s">
        <v>83</v>
      </c>
      <c r="BK284" s="97">
        <f t="shared" si="64"/>
        <v>0</v>
      </c>
      <c r="BL284" s="13" t="s">
        <v>245</v>
      </c>
      <c r="BM284" s="169" t="s">
        <v>2244</v>
      </c>
    </row>
    <row r="285" spans="2:65" s="1" customFormat="1" ht="37.9" customHeight="1" x14ac:dyDescent="0.2">
      <c r="B285" s="131"/>
      <c r="C285" s="158" t="s">
        <v>748</v>
      </c>
      <c r="D285" s="158" t="s">
        <v>241</v>
      </c>
      <c r="E285" s="159" t="s">
        <v>2245</v>
      </c>
      <c r="F285" s="160" t="s">
        <v>2246</v>
      </c>
      <c r="G285" s="161" t="s">
        <v>353</v>
      </c>
      <c r="H285" s="162">
        <v>2</v>
      </c>
      <c r="I285" s="163"/>
      <c r="J285" s="164">
        <f t="shared" si="55"/>
        <v>0</v>
      </c>
      <c r="K285" s="165"/>
      <c r="L285" s="30"/>
      <c r="M285" s="166" t="s">
        <v>1</v>
      </c>
      <c r="N285" s="130" t="s">
        <v>37</v>
      </c>
      <c r="P285" s="167">
        <f t="shared" si="56"/>
        <v>0</v>
      </c>
      <c r="Q285" s="167">
        <v>6.069</v>
      </c>
      <c r="R285" s="167">
        <f t="shared" si="57"/>
        <v>12.138</v>
      </c>
      <c r="S285" s="167">
        <v>0</v>
      </c>
      <c r="T285" s="168">
        <f t="shared" si="58"/>
        <v>0</v>
      </c>
      <c r="AR285" s="169" t="s">
        <v>245</v>
      </c>
      <c r="AT285" s="169" t="s">
        <v>241</v>
      </c>
      <c r="AU285" s="169" t="s">
        <v>83</v>
      </c>
      <c r="AY285" s="13" t="s">
        <v>239</v>
      </c>
      <c r="BE285" s="97">
        <f t="shared" si="59"/>
        <v>0</v>
      </c>
      <c r="BF285" s="97">
        <f t="shared" si="60"/>
        <v>0</v>
      </c>
      <c r="BG285" s="97">
        <f t="shared" si="61"/>
        <v>0</v>
      </c>
      <c r="BH285" s="97">
        <f t="shared" si="62"/>
        <v>0</v>
      </c>
      <c r="BI285" s="97">
        <f t="shared" si="63"/>
        <v>0</v>
      </c>
      <c r="BJ285" s="13" t="s">
        <v>83</v>
      </c>
      <c r="BK285" s="97">
        <f t="shared" si="64"/>
        <v>0</v>
      </c>
      <c r="BL285" s="13" t="s">
        <v>245</v>
      </c>
      <c r="BM285" s="169" t="s">
        <v>2247</v>
      </c>
    </row>
    <row r="286" spans="2:65" s="1" customFormat="1" ht="37.9" customHeight="1" x14ac:dyDescent="0.2">
      <c r="B286" s="131"/>
      <c r="C286" s="158" t="s">
        <v>752</v>
      </c>
      <c r="D286" s="158" t="s">
        <v>241</v>
      </c>
      <c r="E286" s="159" t="s">
        <v>2248</v>
      </c>
      <c r="F286" s="160" t="s">
        <v>2249</v>
      </c>
      <c r="G286" s="161" t="s">
        <v>353</v>
      </c>
      <c r="H286" s="162">
        <v>2</v>
      </c>
      <c r="I286" s="163"/>
      <c r="J286" s="164">
        <f t="shared" si="55"/>
        <v>0</v>
      </c>
      <c r="K286" s="165"/>
      <c r="L286" s="30"/>
      <c r="M286" s="166" t="s">
        <v>1</v>
      </c>
      <c r="N286" s="130" t="s">
        <v>37</v>
      </c>
      <c r="P286" s="167">
        <f t="shared" si="56"/>
        <v>0</v>
      </c>
      <c r="Q286" s="167">
        <v>6.069</v>
      </c>
      <c r="R286" s="167">
        <f t="shared" si="57"/>
        <v>12.138</v>
      </c>
      <c r="S286" s="167">
        <v>0</v>
      </c>
      <c r="T286" s="168">
        <f t="shared" si="58"/>
        <v>0</v>
      </c>
      <c r="AR286" s="169" t="s">
        <v>245</v>
      </c>
      <c r="AT286" s="169" t="s">
        <v>241</v>
      </c>
      <c r="AU286" s="169" t="s">
        <v>83</v>
      </c>
      <c r="AY286" s="13" t="s">
        <v>239</v>
      </c>
      <c r="BE286" s="97">
        <f t="shared" si="59"/>
        <v>0</v>
      </c>
      <c r="BF286" s="97">
        <f t="shared" si="60"/>
        <v>0</v>
      </c>
      <c r="BG286" s="97">
        <f t="shared" si="61"/>
        <v>0</v>
      </c>
      <c r="BH286" s="97">
        <f t="shared" si="62"/>
        <v>0</v>
      </c>
      <c r="BI286" s="97">
        <f t="shared" si="63"/>
        <v>0</v>
      </c>
      <c r="BJ286" s="13" t="s">
        <v>83</v>
      </c>
      <c r="BK286" s="97">
        <f t="shared" si="64"/>
        <v>0</v>
      </c>
      <c r="BL286" s="13" t="s">
        <v>245</v>
      </c>
      <c r="BM286" s="169" t="s">
        <v>2250</v>
      </c>
    </row>
    <row r="287" spans="2:65" s="1" customFormat="1" ht="37.9" customHeight="1" x14ac:dyDescent="0.2">
      <c r="B287" s="131"/>
      <c r="C287" s="158" t="s">
        <v>756</v>
      </c>
      <c r="D287" s="158" t="s">
        <v>241</v>
      </c>
      <c r="E287" s="159" t="s">
        <v>2251</v>
      </c>
      <c r="F287" s="160" t="s">
        <v>2252</v>
      </c>
      <c r="G287" s="161" t="s">
        <v>353</v>
      </c>
      <c r="H287" s="162">
        <v>2</v>
      </c>
      <c r="I287" s="163"/>
      <c r="J287" s="164">
        <f t="shared" si="55"/>
        <v>0</v>
      </c>
      <c r="K287" s="165"/>
      <c r="L287" s="30"/>
      <c r="M287" s="166" t="s">
        <v>1</v>
      </c>
      <c r="N287" s="130" t="s">
        <v>37</v>
      </c>
      <c r="P287" s="167">
        <f t="shared" si="56"/>
        <v>0</v>
      </c>
      <c r="Q287" s="167">
        <v>1.1220000000000001</v>
      </c>
      <c r="R287" s="167">
        <f t="shared" si="57"/>
        <v>2.2440000000000002</v>
      </c>
      <c r="S287" s="167">
        <v>0</v>
      </c>
      <c r="T287" s="168">
        <f t="shared" si="58"/>
        <v>0</v>
      </c>
      <c r="AR287" s="169" t="s">
        <v>245</v>
      </c>
      <c r="AT287" s="169" t="s">
        <v>241</v>
      </c>
      <c r="AU287" s="169" t="s">
        <v>83</v>
      </c>
      <c r="AY287" s="13" t="s">
        <v>239</v>
      </c>
      <c r="BE287" s="97">
        <f t="shared" si="59"/>
        <v>0</v>
      </c>
      <c r="BF287" s="97">
        <f t="shared" si="60"/>
        <v>0</v>
      </c>
      <c r="BG287" s="97">
        <f t="shared" si="61"/>
        <v>0</v>
      </c>
      <c r="BH287" s="97">
        <f t="shared" si="62"/>
        <v>0</v>
      </c>
      <c r="BI287" s="97">
        <f t="shared" si="63"/>
        <v>0</v>
      </c>
      <c r="BJ287" s="13" t="s">
        <v>83</v>
      </c>
      <c r="BK287" s="97">
        <f t="shared" si="64"/>
        <v>0</v>
      </c>
      <c r="BL287" s="13" t="s">
        <v>245</v>
      </c>
      <c r="BM287" s="169" t="s">
        <v>2253</v>
      </c>
    </row>
    <row r="288" spans="2:65" s="1" customFormat="1" ht="37.9" customHeight="1" x14ac:dyDescent="0.2">
      <c r="B288" s="131"/>
      <c r="C288" s="158" t="s">
        <v>760</v>
      </c>
      <c r="D288" s="158" t="s">
        <v>241</v>
      </c>
      <c r="E288" s="159" t="s">
        <v>2254</v>
      </c>
      <c r="F288" s="160" t="s">
        <v>2255</v>
      </c>
      <c r="G288" s="161" t="s">
        <v>353</v>
      </c>
      <c r="H288" s="162">
        <v>2</v>
      </c>
      <c r="I288" s="163"/>
      <c r="J288" s="164">
        <f t="shared" si="55"/>
        <v>0</v>
      </c>
      <c r="K288" s="165"/>
      <c r="L288" s="30"/>
      <c r="M288" s="166" t="s">
        <v>1</v>
      </c>
      <c r="N288" s="130" t="s">
        <v>37</v>
      </c>
      <c r="P288" s="167">
        <f t="shared" si="56"/>
        <v>0</v>
      </c>
      <c r="Q288" s="167">
        <v>2.8815</v>
      </c>
      <c r="R288" s="167">
        <f t="shared" si="57"/>
        <v>5.7629999999999999</v>
      </c>
      <c r="S288" s="167">
        <v>0</v>
      </c>
      <c r="T288" s="168">
        <f t="shared" si="58"/>
        <v>0</v>
      </c>
      <c r="AR288" s="169" t="s">
        <v>245</v>
      </c>
      <c r="AT288" s="169" t="s">
        <v>241</v>
      </c>
      <c r="AU288" s="169" t="s">
        <v>83</v>
      </c>
      <c r="AY288" s="13" t="s">
        <v>239</v>
      </c>
      <c r="BE288" s="97">
        <f t="shared" si="59"/>
        <v>0</v>
      </c>
      <c r="BF288" s="97">
        <f t="shared" si="60"/>
        <v>0</v>
      </c>
      <c r="BG288" s="97">
        <f t="shared" si="61"/>
        <v>0</v>
      </c>
      <c r="BH288" s="97">
        <f t="shared" si="62"/>
        <v>0</v>
      </c>
      <c r="BI288" s="97">
        <f t="shared" si="63"/>
        <v>0</v>
      </c>
      <c r="BJ288" s="13" t="s">
        <v>83</v>
      </c>
      <c r="BK288" s="97">
        <f t="shared" si="64"/>
        <v>0</v>
      </c>
      <c r="BL288" s="13" t="s">
        <v>245</v>
      </c>
      <c r="BM288" s="169" t="s">
        <v>2256</v>
      </c>
    </row>
    <row r="289" spans="2:65" s="1" customFormat="1" ht="37.9" customHeight="1" x14ac:dyDescent="0.2">
      <c r="B289" s="131"/>
      <c r="C289" s="158" t="s">
        <v>764</v>
      </c>
      <c r="D289" s="158" t="s">
        <v>241</v>
      </c>
      <c r="E289" s="159" t="s">
        <v>2257</v>
      </c>
      <c r="F289" s="160" t="s">
        <v>2258</v>
      </c>
      <c r="G289" s="161" t="s">
        <v>353</v>
      </c>
      <c r="H289" s="162">
        <v>2</v>
      </c>
      <c r="I289" s="163"/>
      <c r="J289" s="164">
        <f t="shared" si="55"/>
        <v>0</v>
      </c>
      <c r="K289" s="165"/>
      <c r="L289" s="30"/>
      <c r="M289" s="166" t="s">
        <v>1</v>
      </c>
      <c r="N289" s="130" t="s">
        <v>37</v>
      </c>
      <c r="P289" s="167">
        <f t="shared" si="56"/>
        <v>0</v>
      </c>
      <c r="Q289" s="167">
        <v>2.8815</v>
      </c>
      <c r="R289" s="167">
        <f t="shared" si="57"/>
        <v>5.7629999999999999</v>
      </c>
      <c r="S289" s="167">
        <v>0</v>
      </c>
      <c r="T289" s="168">
        <f t="shared" si="58"/>
        <v>0</v>
      </c>
      <c r="AR289" s="169" t="s">
        <v>245</v>
      </c>
      <c r="AT289" s="169" t="s">
        <v>241</v>
      </c>
      <c r="AU289" s="169" t="s">
        <v>83</v>
      </c>
      <c r="AY289" s="13" t="s">
        <v>239</v>
      </c>
      <c r="BE289" s="97">
        <f t="shared" si="59"/>
        <v>0</v>
      </c>
      <c r="BF289" s="97">
        <f t="shared" si="60"/>
        <v>0</v>
      </c>
      <c r="BG289" s="97">
        <f t="shared" si="61"/>
        <v>0</v>
      </c>
      <c r="BH289" s="97">
        <f t="shared" si="62"/>
        <v>0</v>
      </c>
      <c r="BI289" s="97">
        <f t="shared" si="63"/>
        <v>0</v>
      </c>
      <c r="BJ289" s="13" t="s">
        <v>83</v>
      </c>
      <c r="BK289" s="97">
        <f t="shared" si="64"/>
        <v>0</v>
      </c>
      <c r="BL289" s="13" t="s">
        <v>245</v>
      </c>
      <c r="BM289" s="169" t="s">
        <v>2259</v>
      </c>
    </row>
    <row r="290" spans="2:65" s="1" customFormat="1" ht="37.9" customHeight="1" x14ac:dyDescent="0.2">
      <c r="B290" s="131"/>
      <c r="C290" s="158" t="s">
        <v>768</v>
      </c>
      <c r="D290" s="158" t="s">
        <v>241</v>
      </c>
      <c r="E290" s="159" t="s">
        <v>2260</v>
      </c>
      <c r="F290" s="160" t="s">
        <v>2261</v>
      </c>
      <c r="G290" s="161" t="s">
        <v>353</v>
      </c>
      <c r="H290" s="162">
        <v>2</v>
      </c>
      <c r="I290" s="163"/>
      <c r="J290" s="164">
        <f t="shared" si="55"/>
        <v>0</v>
      </c>
      <c r="K290" s="165"/>
      <c r="L290" s="30"/>
      <c r="M290" s="166" t="s">
        <v>1</v>
      </c>
      <c r="N290" s="130" t="s">
        <v>37</v>
      </c>
      <c r="P290" s="167">
        <f t="shared" si="56"/>
        <v>0</v>
      </c>
      <c r="Q290" s="167">
        <v>2.8815</v>
      </c>
      <c r="R290" s="167">
        <f t="shared" si="57"/>
        <v>5.7629999999999999</v>
      </c>
      <c r="S290" s="167">
        <v>0</v>
      </c>
      <c r="T290" s="168">
        <f t="shared" si="58"/>
        <v>0</v>
      </c>
      <c r="AR290" s="169" t="s">
        <v>245</v>
      </c>
      <c r="AT290" s="169" t="s">
        <v>241</v>
      </c>
      <c r="AU290" s="169" t="s">
        <v>83</v>
      </c>
      <c r="AY290" s="13" t="s">
        <v>239</v>
      </c>
      <c r="BE290" s="97">
        <f t="shared" si="59"/>
        <v>0</v>
      </c>
      <c r="BF290" s="97">
        <f t="shared" si="60"/>
        <v>0</v>
      </c>
      <c r="BG290" s="97">
        <f t="shared" si="61"/>
        <v>0</v>
      </c>
      <c r="BH290" s="97">
        <f t="shared" si="62"/>
        <v>0</v>
      </c>
      <c r="BI290" s="97">
        <f t="shared" si="63"/>
        <v>0</v>
      </c>
      <c r="BJ290" s="13" t="s">
        <v>83</v>
      </c>
      <c r="BK290" s="97">
        <f t="shared" si="64"/>
        <v>0</v>
      </c>
      <c r="BL290" s="13" t="s">
        <v>245</v>
      </c>
      <c r="BM290" s="169" t="s">
        <v>2262</v>
      </c>
    </row>
    <row r="291" spans="2:65" s="1" customFormat="1" ht="37.9" customHeight="1" x14ac:dyDescent="0.2">
      <c r="B291" s="131"/>
      <c r="C291" s="158" t="s">
        <v>772</v>
      </c>
      <c r="D291" s="158" t="s">
        <v>241</v>
      </c>
      <c r="E291" s="159" t="s">
        <v>2263</v>
      </c>
      <c r="F291" s="160" t="s">
        <v>2264</v>
      </c>
      <c r="G291" s="161" t="s">
        <v>353</v>
      </c>
      <c r="H291" s="162">
        <v>2</v>
      </c>
      <c r="I291" s="163"/>
      <c r="J291" s="164">
        <f t="shared" si="55"/>
        <v>0</v>
      </c>
      <c r="K291" s="165"/>
      <c r="L291" s="30"/>
      <c r="M291" s="166" t="s">
        <v>1</v>
      </c>
      <c r="N291" s="130" t="s">
        <v>37</v>
      </c>
      <c r="P291" s="167">
        <f t="shared" si="56"/>
        <v>0</v>
      </c>
      <c r="Q291" s="167">
        <v>2.8815</v>
      </c>
      <c r="R291" s="167">
        <f t="shared" si="57"/>
        <v>5.7629999999999999</v>
      </c>
      <c r="S291" s="167">
        <v>0</v>
      </c>
      <c r="T291" s="168">
        <f t="shared" si="58"/>
        <v>0</v>
      </c>
      <c r="AR291" s="169" t="s">
        <v>245</v>
      </c>
      <c r="AT291" s="169" t="s">
        <v>241</v>
      </c>
      <c r="AU291" s="169" t="s">
        <v>83</v>
      </c>
      <c r="AY291" s="13" t="s">
        <v>239</v>
      </c>
      <c r="BE291" s="97">
        <f t="shared" si="59"/>
        <v>0</v>
      </c>
      <c r="BF291" s="97">
        <f t="shared" si="60"/>
        <v>0</v>
      </c>
      <c r="BG291" s="97">
        <f t="shared" si="61"/>
        <v>0</v>
      </c>
      <c r="BH291" s="97">
        <f t="shared" si="62"/>
        <v>0</v>
      </c>
      <c r="BI291" s="97">
        <f t="shared" si="63"/>
        <v>0</v>
      </c>
      <c r="BJ291" s="13" t="s">
        <v>83</v>
      </c>
      <c r="BK291" s="97">
        <f t="shared" si="64"/>
        <v>0</v>
      </c>
      <c r="BL291" s="13" t="s">
        <v>245</v>
      </c>
      <c r="BM291" s="169" t="s">
        <v>2265</v>
      </c>
    </row>
    <row r="292" spans="2:65" s="1" customFormat="1" ht="37.9" customHeight="1" x14ac:dyDescent="0.2">
      <c r="B292" s="131"/>
      <c r="C292" s="158" t="s">
        <v>776</v>
      </c>
      <c r="D292" s="158" t="s">
        <v>241</v>
      </c>
      <c r="E292" s="159" t="s">
        <v>2266</v>
      </c>
      <c r="F292" s="160" t="s">
        <v>2267</v>
      </c>
      <c r="G292" s="161" t="s">
        <v>353</v>
      </c>
      <c r="H292" s="162">
        <v>2</v>
      </c>
      <c r="I292" s="163"/>
      <c r="J292" s="164">
        <f t="shared" si="55"/>
        <v>0</v>
      </c>
      <c r="K292" s="165"/>
      <c r="L292" s="30"/>
      <c r="M292" s="166" t="s">
        <v>1</v>
      </c>
      <c r="N292" s="130" t="s">
        <v>37</v>
      </c>
      <c r="P292" s="167">
        <f t="shared" si="56"/>
        <v>0</v>
      </c>
      <c r="Q292" s="167">
        <v>3.4935</v>
      </c>
      <c r="R292" s="167">
        <f t="shared" si="57"/>
        <v>6.9870000000000001</v>
      </c>
      <c r="S292" s="167">
        <v>0</v>
      </c>
      <c r="T292" s="168">
        <f t="shared" si="58"/>
        <v>0</v>
      </c>
      <c r="AR292" s="169" t="s">
        <v>245</v>
      </c>
      <c r="AT292" s="169" t="s">
        <v>241</v>
      </c>
      <c r="AU292" s="169" t="s">
        <v>83</v>
      </c>
      <c r="AY292" s="13" t="s">
        <v>239</v>
      </c>
      <c r="BE292" s="97">
        <f t="shared" si="59"/>
        <v>0</v>
      </c>
      <c r="BF292" s="97">
        <f t="shared" si="60"/>
        <v>0</v>
      </c>
      <c r="BG292" s="97">
        <f t="shared" si="61"/>
        <v>0</v>
      </c>
      <c r="BH292" s="97">
        <f t="shared" si="62"/>
        <v>0</v>
      </c>
      <c r="BI292" s="97">
        <f t="shared" si="63"/>
        <v>0</v>
      </c>
      <c r="BJ292" s="13" t="s">
        <v>83</v>
      </c>
      <c r="BK292" s="97">
        <f t="shared" si="64"/>
        <v>0</v>
      </c>
      <c r="BL292" s="13" t="s">
        <v>245</v>
      </c>
      <c r="BM292" s="169" t="s">
        <v>2268</v>
      </c>
    </row>
    <row r="293" spans="2:65" s="1" customFormat="1" ht="37.9" customHeight="1" x14ac:dyDescent="0.2">
      <c r="B293" s="131"/>
      <c r="C293" s="158" t="s">
        <v>780</v>
      </c>
      <c r="D293" s="158" t="s">
        <v>241</v>
      </c>
      <c r="E293" s="159" t="s">
        <v>2269</v>
      </c>
      <c r="F293" s="160" t="s">
        <v>2270</v>
      </c>
      <c r="G293" s="161" t="s">
        <v>353</v>
      </c>
      <c r="H293" s="162">
        <v>2</v>
      </c>
      <c r="I293" s="163"/>
      <c r="J293" s="164">
        <f t="shared" si="55"/>
        <v>0</v>
      </c>
      <c r="K293" s="165"/>
      <c r="L293" s="30"/>
      <c r="M293" s="166" t="s">
        <v>1</v>
      </c>
      <c r="N293" s="130" t="s">
        <v>37</v>
      </c>
      <c r="P293" s="167">
        <f t="shared" si="56"/>
        <v>0</v>
      </c>
      <c r="Q293" s="167">
        <v>3.4935</v>
      </c>
      <c r="R293" s="167">
        <f t="shared" si="57"/>
        <v>6.9870000000000001</v>
      </c>
      <c r="S293" s="167">
        <v>0</v>
      </c>
      <c r="T293" s="168">
        <f t="shared" si="58"/>
        <v>0</v>
      </c>
      <c r="AR293" s="169" t="s">
        <v>245</v>
      </c>
      <c r="AT293" s="169" t="s">
        <v>241</v>
      </c>
      <c r="AU293" s="169" t="s">
        <v>83</v>
      </c>
      <c r="AY293" s="13" t="s">
        <v>239</v>
      </c>
      <c r="BE293" s="97">
        <f t="shared" si="59"/>
        <v>0</v>
      </c>
      <c r="BF293" s="97">
        <f t="shared" si="60"/>
        <v>0</v>
      </c>
      <c r="BG293" s="97">
        <f t="shared" si="61"/>
        <v>0</v>
      </c>
      <c r="BH293" s="97">
        <f t="shared" si="62"/>
        <v>0</v>
      </c>
      <c r="BI293" s="97">
        <f t="shared" si="63"/>
        <v>0</v>
      </c>
      <c r="BJ293" s="13" t="s">
        <v>83</v>
      </c>
      <c r="BK293" s="97">
        <f t="shared" si="64"/>
        <v>0</v>
      </c>
      <c r="BL293" s="13" t="s">
        <v>245</v>
      </c>
      <c r="BM293" s="169" t="s">
        <v>2271</v>
      </c>
    </row>
    <row r="294" spans="2:65" s="1" customFormat="1" ht="37.9" customHeight="1" x14ac:dyDescent="0.2">
      <c r="B294" s="131"/>
      <c r="C294" s="158" t="s">
        <v>784</v>
      </c>
      <c r="D294" s="158" t="s">
        <v>241</v>
      </c>
      <c r="E294" s="159" t="s">
        <v>2272</v>
      </c>
      <c r="F294" s="160" t="s">
        <v>2273</v>
      </c>
      <c r="G294" s="161" t="s">
        <v>353</v>
      </c>
      <c r="H294" s="162">
        <v>2</v>
      </c>
      <c r="I294" s="163"/>
      <c r="J294" s="164">
        <f t="shared" si="55"/>
        <v>0</v>
      </c>
      <c r="K294" s="165"/>
      <c r="L294" s="30"/>
      <c r="M294" s="166" t="s">
        <v>1</v>
      </c>
      <c r="N294" s="130" t="s">
        <v>37</v>
      </c>
      <c r="P294" s="167">
        <f t="shared" si="56"/>
        <v>0</v>
      </c>
      <c r="Q294" s="167">
        <v>3.4935</v>
      </c>
      <c r="R294" s="167">
        <f t="shared" si="57"/>
        <v>6.9870000000000001</v>
      </c>
      <c r="S294" s="167">
        <v>0</v>
      </c>
      <c r="T294" s="168">
        <f t="shared" si="58"/>
        <v>0</v>
      </c>
      <c r="AR294" s="169" t="s">
        <v>245</v>
      </c>
      <c r="AT294" s="169" t="s">
        <v>241</v>
      </c>
      <c r="AU294" s="169" t="s">
        <v>83</v>
      </c>
      <c r="AY294" s="13" t="s">
        <v>239</v>
      </c>
      <c r="BE294" s="97">
        <f t="shared" si="59"/>
        <v>0</v>
      </c>
      <c r="BF294" s="97">
        <f t="shared" si="60"/>
        <v>0</v>
      </c>
      <c r="BG294" s="97">
        <f t="shared" si="61"/>
        <v>0</v>
      </c>
      <c r="BH294" s="97">
        <f t="shared" si="62"/>
        <v>0</v>
      </c>
      <c r="BI294" s="97">
        <f t="shared" si="63"/>
        <v>0</v>
      </c>
      <c r="BJ294" s="13" t="s">
        <v>83</v>
      </c>
      <c r="BK294" s="97">
        <f t="shared" si="64"/>
        <v>0</v>
      </c>
      <c r="BL294" s="13" t="s">
        <v>245</v>
      </c>
      <c r="BM294" s="169" t="s">
        <v>2274</v>
      </c>
    </row>
    <row r="295" spans="2:65" s="1" customFormat="1" ht="37.9" customHeight="1" x14ac:dyDescent="0.2">
      <c r="B295" s="131"/>
      <c r="C295" s="158" t="s">
        <v>788</v>
      </c>
      <c r="D295" s="158" t="s">
        <v>241</v>
      </c>
      <c r="E295" s="159" t="s">
        <v>2275</v>
      </c>
      <c r="F295" s="160" t="s">
        <v>2276</v>
      </c>
      <c r="G295" s="161" t="s">
        <v>353</v>
      </c>
      <c r="H295" s="162">
        <v>2</v>
      </c>
      <c r="I295" s="163"/>
      <c r="J295" s="164">
        <f t="shared" si="55"/>
        <v>0</v>
      </c>
      <c r="K295" s="165"/>
      <c r="L295" s="30"/>
      <c r="M295" s="166" t="s">
        <v>1</v>
      </c>
      <c r="N295" s="130" t="s">
        <v>37</v>
      </c>
      <c r="P295" s="167">
        <f t="shared" si="56"/>
        <v>0</v>
      </c>
      <c r="Q295" s="167">
        <v>3.4935</v>
      </c>
      <c r="R295" s="167">
        <f t="shared" si="57"/>
        <v>6.9870000000000001</v>
      </c>
      <c r="S295" s="167">
        <v>0</v>
      </c>
      <c r="T295" s="168">
        <f t="shared" si="58"/>
        <v>0</v>
      </c>
      <c r="AR295" s="169" t="s">
        <v>245</v>
      </c>
      <c r="AT295" s="169" t="s">
        <v>241</v>
      </c>
      <c r="AU295" s="169" t="s">
        <v>83</v>
      </c>
      <c r="AY295" s="13" t="s">
        <v>239</v>
      </c>
      <c r="BE295" s="97">
        <f t="shared" si="59"/>
        <v>0</v>
      </c>
      <c r="BF295" s="97">
        <f t="shared" si="60"/>
        <v>0</v>
      </c>
      <c r="BG295" s="97">
        <f t="shared" si="61"/>
        <v>0</v>
      </c>
      <c r="BH295" s="97">
        <f t="shared" si="62"/>
        <v>0</v>
      </c>
      <c r="BI295" s="97">
        <f t="shared" si="63"/>
        <v>0</v>
      </c>
      <c r="BJ295" s="13" t="s">
        <v>83</v>
      </c>
      <c r="BK295" s="97">
        <f t="shared" si="64"/>
        <v>0</v>
      </c>
      <c r="BL295" s="13" t="s">
        <v>245</v>
      </c>
      <c r="BM295" s="169" t="s">
        <v>2277</v>
      </c>
    </row>
    <row r="296" spans="2:65" s="1" customFormat="1" ht="37.9" customHeight="1" x14ac:dyDescent="0.2">
      <c r="B296" s="131"/>
      <c r="C296" s="158" t="s">
        <v>792</v>
      </c>
      <c r="D296" s="158" t="s">
        <v>241</v>
      </c>
      <c r="E296" s="159" t="s">
        <v>2278</v>
      </c>
      <c r="F296" s="160" t="s">
        <v>2279</v>
      </c>
      <c r="G296" s="161" t="s">
        <v>353</v>
      </c>
      <c r="H296" s="162">
        <v>2</v>
      </c>
      <c r="I296" s="163"/>
      <c r="J296" s="164">
        <f t="shared" si="55"/>
        <v>0</v>
      </c>
      <c r="K296" s="165"/>
      <c r="L296" s="30"/>
      <c r="M296" s="166" t="s">
        <v>1</v>
      </c>
      <c r="N296" s="130" t="s">
        <v>37</v>
      </c>
      <c r="P296" s="167">
        <f t="shared" si="56"/>
        <v>0</v>
      </c>
      <c r="Q296" s="167">
        <v>4.08</v>
      </c>
      <c r="R296" s="167">
        <f t="shared" si="57"/>
        <v>8.16</v>
      </c>
      <c r="S296" s="167">
        <v>0</v>
      </c>
      <c r="T296" s="168">
        <f t="shared" si="58"/>
        <v>0</v>
      </c>
      <c r="AR296" s="169" t="s">
        <v>245</v>
      </c>
      <c r="AT296" s="169" t="s">
        <v>241</v>
      </c>
      <c r="AU296" s="169" t="s">
        <v>83</v>
      </c>
      <c r="AY296" s="13" t="s">
        <v>239</v>
      </c>
      <c r="BE296" s="97">
        <f t="shared" si="59"/>
        <v>0</v>
      </c>
      <c r="BF296" s="97">
        <f t="shared" si="60"/>
        <v>0</v>
      </c>
      <c r="BG296" s="97">
        <f t="shared" si="61"/>
        <v>0</v>
      </c>
      <c r="BH296" s="97">
        <f t="shared" si="62"/>
        <v>0</v>
      </c>
      <c r="BI296" s="97">
        <f t="shared" si="63"/>
        <v>0</v>
      </c>
      <c r="BJ296" s="13" t="s">
        <v>83</v>
      </c>
      <c r="BK296" s="97">
        <f t="shared" si="64"/>
        <v>0</v>
      </c>
      <c r="BL296" s="13" t="s">
        <v>245</v>
      </c>
      <c r="BM296" s="169" t="s">
        <v>2280</v>
      </c>
    </row>
    <row r="297" spans="2:65" s="1" customFormat="1" ht="37.9" customHeight="1" x14ac:dyDescent="0.2">
      <c r="B297" s="131"/>
      <c r="C297" s="158" t="s">
        <v>796</v>
      </c>
      <c r="D297" s="158" t="s">
        <v>241</v>
      </c>
      <c r="E297" s="159" t="s">
        <v>2281</v>
      </c>
      <c r="F297" s="160" t="s">
        <v>2282</v>
      </c>
      <c r="G297" s="161" t="s">
        <v>353</v>
      </c>
      <c r="H297" s="162">
        <v>2</v>
      </c>
      <c r="I297" s="163"/>
      <c r="J297" s="164">
        <f t="shared" si="55"/>
        <v>0</v>
      </c>
      <c r="K297" s="165"/>
      <c r="L297" s="30"/>
      <c r="M297" s="166" t="s">
        <v>1</v>
      </c>
      <c r="N297" s="130" t="s">
        <v>37</v>
      </c>
      <c r="P297" s="167">
        <f t="shared" si="56"/>
        <v>0</v>
      </c>
      <c r="Q297" s="167">
        <v>4.08</v>
      </c>
      <c r="R297" s="167">
        <f t="shared" si="57"/>
        <v>8.16</v>
      </c>
      <c r="S297" s="167">
        <v>0</v>
      </c>
      <c r="T297" s="168">
        <f t="shared" si="58"/>
        <v>0</v>
      </c>
      <c r="AR297" s="169" t="s">
        <v>245</v>
      </c>
      <c r="AT297" s="169" t="s">
        <v>241</v>
      </c>
      <c r="AU297" s="169" t="s">
        <v>83</v>
      </c>
      <c r="AY297" s="13" t="s">
        <v>239</v>
      </c>
      <c r="BE297" s="97">
        <f t="shared" si="59"/>
        <v>0</v>
      </c>
      <c r="BF297" s="97">
        <f t="shared" si="60"/>
        <v>0</v>
      </c>
      <c r="BG297" s="97">
        <f t="shared" si="61"/>
        <v>0</v>
      </c>
      <c r="BH297" s="97">
        <f t="shared" si="62"/>
        <v>0</v>
      </c>
      <c r="BI297" s="97">
        <f t="shared" si="63"/>
        <v>0</v>
      </c>
      <c r="BJ297" s="13" t="s">
        <v>83</v>
      </c>
      <c r="BK297" s="97">
        <f t="shared" si="64"/>
        <v>0</v>
      </c>
      <c r="BL297" s="13" t="s">
        <v>245</v>
      </c>
      <c r="BM297" s="169" t="s">
        <v>2283</v>
      </c>
    </row>
    <row r="298" spans="2:65" s="1" customFormat="1" ht="37.9" customHeight="1" x14ac:dyDescent="0.2">
      <c r="B298" s="131"/>
      <c r="C298" s="158" t="s">
        <v>800</v>
      </c>
      <c r="D298" s="158" t="s">
        <v>241</v>
      </c>
      <c r="E298" s="159" t="s">
        <v>2284</v>
      </c>
      <c r="F298" s="160" t="s">
        <v>2285</v>
      </c>
      <c r="G298" s="161" t="s">
        <v>353</v>
      </c>
      <c r="H298" s="162">
        <v>2</v>
      </c>
      <c r="I298" s="163"/>
      <c r="J298" s="164">
        <f t="shared" si="55"/>
        <v>0</v>
      </c>
      <c r="K298" s="165"/>
      <c r="L298" s="30"/>
      <c r="M298" s="166" t="s">
        <v>1</v>
      </c>
      <c r="N298" s="130" t="s">
        <v>37</v>
      </c>
      <c r="P298" s="167">
        <f t="shared" si="56"/>
        <v>0</v>
      </c>
      <c r="Q298" s="167">
        <v>2.4735</v>
      </c>
      <c r="R298" s="167">
        <f t="shared" si="57"/>
        <v>4.9470000000000001</v>
      </c>
      <c r="S298" s="167">
        <v>0</v>
      </c>
      <c r="T298" s="168">
        <f t="shared" si="58"/>
        <v>0</v>
      </c>
      <c r="AR298" s="169" t="s">
        <v>245</v>
      </c>
      <c r="AT298" s="169" t="s">
        <v>241</v>
      </c>
      <c r="AU298" s="169" t="s">
        <v>83</v>
      </c>
      <c r="AY298" s="13" t="s">
        <v>239</v>
      </c>
      <c r="BE298" s="97">
        <f t="shared" si="59"/>
        <v>0</v>
      </c>
      <c r="BF298" s="97">
        <f t="shared" si="60"/>
        <v>0</v>
      </c>
      <c r="BG298" s="97">
        <f t="shared" si="61"/>
        <v>0</v>
      </c>
      <c r="BH298" s="97">
        <f t="shared" si="62"/>
        <v>0</v>
      </c>
      <c r="BI298" s="97">
        <f t="shared" si="63"/>
        <v>0</v>
      </c>
      <c r="BJ298" s="13" t="s">
        <v>83</v>
      </c>
      <c r="BK298" s="97">
        <f t="shared" si="64"/>
        <v>0</v>
      </c>
      <c r="BL298" s="13" t="s">
        <v>245</v>
      </c>
      <c r="BM298" s="169" t="s">
        <v>2286</v>
      </c>
    </row>
    <row r="299" spans="2:65" s="1" customFormat="1" ht="37.9" customHeight="1" x14ac:dyDescent="0.2">
      <c r="B299" s="131"/>
      <c r="C299" s="158" t="s">
        <v>804</v>
      </c>
      <c r="D299" s="158" t="s">
        <v>241</v>
      </c>
      <c r="E299" s="159" t="s">
        <v>2287</v>
      </c>
      <c r="F299" s="160" t="s">
        <v>2288</v>
      </c>
      <c r="G299" s="161" t="s">
        <v>353</v>
      </c>
      <c r="H299" s="162">
        <v>2</v>
      </c>
      <c r="I299" s="163"/>
      <c r="J299" s="164">
        <f t="shared" si="55"/>
        <v>0</v>
      </c>
      <c r="K299" s="165"/>
      <c r="L299" s="30"/>
      <c r="M299" s="166" t="s">
        <v>1</v>
      </c>
      <c r="N299" s="130" t="s">
        <v>37</v>
      </c>
      <c r="P299" s="167">
        <f t="shared" si="56"/>
        <v>0</v>
      </c>
      <c r="Q299" s="167">
        <v>4.08</v>
      </c>
      <c r="R299" s="167">
        <f t="shared" si="57"/>
        <v>8.16</v>
      </c>
      <c r="S299" s="167">
        <v>0</v>
      </c>
      <c r="T299" s="168">
        <f t="shared" si="58"/>
        <v>0</v>
      </c>
      <c r="AR299" s="169" t="s">
        <v>245</v>
      </c>
      <c r="AT299" s="169" t="s">
        <v>241</v>
      </c>
      <c r="AU299" s="169" t="s">
        <v>83</v>
      </c>
      <c r="AY299" s="13" t="s">
        <v>239</v>
      </c>
      <c r="BE299" s="97">
        <f t="shared" si="59"/>
        <v>0</v>
      </c>
      <c r="BF299" s="97">
        <f t="shared" si="60"/>
        <v>0</v>
      </c>
      <c r="BG299" s="97">
        <f t="shared" si="61"/>
        <v>0</v>
      </c>
      <c r="BH299" s="97">
        <f t="shared" si="62"/>
        <v>0</v>
      </c>
      <c r="BI299" s="97">
        <f t="shared" si="63"/>
        <v>0</v>
      </c>
      <c r="BJ299" s="13" t="s">
        <v>83</v>
      </c>
      <c r="BK299" s="97">
        <f t="shared" si="64"/>
        <v>0</v>
      </c>
      <c r="BL299" s="13" t="s">
        <v>245</v>
      </c>
      <c r="BM299" s="169" t="s">
        <v>2289</v>
      </c>
    </row>
    <row r="300" spans="2:65" s="1" customFormat="1" ht="37.9" customHeight="1" x14ac:dyDescent="0.2">
      <c r="B300" s="131"/>
      <c r="C300" s="158" t="s">
        <v>808</v>
      </c>
      <c r="D300" s="158" t="s">
        <v>241</v>
      </c>
      <c r="E300" s="159" t="s">
        <v>2290</v>
      </c>
      <c r="F300" s="160" t="s">
        <v>2291</v>
      </c>
      <c r="G300" s="161" t="s">
        <v>353</v>
      </c>
      <c r="H300" s="162">
        <v>2</v>
      </c>
      <c r="I300" s="163"/>
      <c r="J300" s="164">
        <f t="shared" si="55"/>
        <v>0</v>
      </c>
      <c r="K300" s="165"/>
      <c r="L300" s="30"/>
      <c r="M300" s="166" t="s">
        <v>1</v>
      </c>
      <c r="N300" s="130" t="s">
        <v>37</v>
      </c>
      <c r="P300" s="167">
        <f t="shared" si="56"/>
        <v>0</v>
      </c>
      <c r="Q300" s="167">
        <v>4.08</v>
      </c>
      <c r="R300" s="167">
        <f t="shared" si="57"/>
        <v>8.16</v>
      </c>
      <c r="S300" s="167">
        <v>0</v>
      </c>
      <c r="T300" s="168">
        <f t="shared" si="58"/>
        <v>0</v>
      </c>
      <c r="AR300" s="169" t="s">
        <v>245</v>
      </c>
      <c r="AT300" s="169" t="s">
        <v>241</v>
      </c>
      <c r="AU300" s="169" t="s">
        <v>83</v>
      </c>
      <c r="AY300" s="13" t="s">
        <v>239</v>
      </c>
      <c r="BE300" s="97">
        <f t="shared" si="59"/>
        <v>0</v>
      </c>
      <c r="BF300" s="97">
        <f t="shared" si="60"/>
        <v>0</v>
      </c>
      <c r="BG300" s="97">
        <f t="shared" si="61"/>
        <v>0</v>
      </c>
      <c r="BH300" s="97">
        <f t="shared" si="62"/>
        <v>0</v>
      </c>
      <c r="BI300" s="97">
        <f t="shared" si="63"/>
        <v>0</v>
      </c>
      <c r="BJ300" s="13" t="s">
        <v>83</v>
      </c>
      <c r="BK300" s="97">
        <f t="shared" si="64"/>
        <v>0</v>
      </c>
      <c r="BL300" s="13" t="s">
        <v>245</v>
      </c>
      <c r="BM300" s="169" t="s">
        <v>2292</v>
      </c>
    </row>
    <row r="301" spans="2:65" s="1" customFormat="1" ht="37.9" customHeight="1" x14ac:dyDescent="0.2">
      <c r="B301" s="131"/>
      <c r="C301" s="158" t="s">
        <v>812</v>
      </c>
      <c r="D301" s="158" t="s">
        <v>241</v>
      </c>
      <c r="E301" s="159" t="s">
        <v>2293</v>
      </c>
      <c r="F301" s="160" t="s">
        <v>2294</v>
      </c>
      <c r="G301" s="161" t="s">
        <v>353</v>
      </c>
      <c r="H301" s="162">
        <v>2</v>
      </c>
      <c r="I301" s="163"/>
      <c r="J301" s="164">
        <f t="shared" si="55"/>
        <v>0</v>
      </c>
      <c r="K301" s="165"/>
      <c r="L301" s="30"/>
      <c r="M301" s="166" t="s">
        <v>1</v>
      </c>
      <c r="N301" s="130" t="s">
        <v>37</v>
      </c>
      <c r="P301" s="167">
        <f t="shared" si="56"/>
        <v>0</v>
      </c>
      <c r="Q301" s="167">
        <v>4.6154999999999999</v>
      </c>
      <c r="R301" s="167">
        <f t="shared" si="57"/>
        <v>9.2309999999999999</v>
      </c>
      <c r="S301" s="167">
        <v>0</v>
      </c>
      <c r="T301" s="168">
        <f t="shared" si="58"/>
        <v>0</v>
      </c>
      <c r="AR301" s="169" t="s">
        <v>245</v>
      </c>
      <c r="AT301" s="169" t="s">
        <v>241</v>
      </c>
      <c r="AU301" s="169" t="s">
        <v>83</v>
      </c>
      <c r="AY301" s="13" t="s">
        <v>239</v>
      </c>
      <c r="BE301" s="97">
        <f t="shared" si="59"/>
        <v>0</v>
      </c>
      <c r="BF301" s="97">
        <f t="shared" si="60"/>
        <v>0</v>
      </c>
      <c r="BG301" s="97">
        <f t="shared" si="61"/>
        <v>0</v>
      </c>
      <c r="BH301" s="97">
        <f t="shared" si="62"/>
        <v>0</v>
      </c>
      <c r="BI301" s="97">
        <f t="shared" si="63"/>
        <v>0</v>
      </c>
      <c r="BJ301" s="13" t="s">
        <v>83</v>
      </c>
      <c r="BK301" s="97">
        <f t="shared" si="64"/>
        <v>0</v>
      </c>
      <c r="BL301" s="13" t="s">
        <v>245</v>
      </c>
      <c r="BM301" s="169" t="s">
        <v>2295</v>
      </c>
    </row>
    <row r="302" spans="2:65" s="1" customFormat="1" ht="37.9" customHeight="1" x14ac:dyDescent="0.2">
      <c r="B302" s="131"/>
      <c r="C302" s="158" t="s">
        <v>816</v>
      </c>
      <c r="D302" s="158" t="s">
        <v>241</v>
      </c>
      <c r="E302" s="159" t="s">
        <v>2296</v>
      </c>
      <c r="F302" s="160" t="s">
        <v>2297</v>
      </c>
      <c r="G302" s="161" t="s">
        <v>353</v>
      </c>
      <c r="H302" s="162">
        <v>2</v>
      </c>
      <c r="I302" s="163"/>
      <c r="J302" s="164">
        <f t="shared" si="55"/>
        <v>0</v>
      </c>
      <c r="K302" s="165"/>
      <c r="L302" s="30"/>
      <c r="M302" s="166" t="s">
        <v>1</v>
      </c>
      <c r="N302" s="130" t="s">
        <v>37</v>
      </c>
      <c r="P302" s="167">
        <f t="shared" si="56"/>
        <v>0</v>
      </c>
      <c r="Q302" s="167">
        <v>4.6154999999999999</v>
      </c>
      <c r="R302" s="167">
        <f t="shared" si="57"/>
        <v>9.2309999999999999</v>
      </c>
      <c r="S302" s="167">
        <v>0</v>
      </c>
      <c r="T302" s="168">
        <f t="shared" si="58"/>
        <v>0</v>
      </c>
      <c r="AR302" s="169" t="s">
        <v>245</v>
      </c>
      <c r="AT302" s="169" t="s">
        <v>241</v>
      </c>
      <c r="AU302" s="169" t="s">
        <v>83</v>
      </c>
      <c r="AY302" s="13" t="s">
        <v>239</v>
      </c>
      <c r="BE302" s="97">
        <f t="shared" si="59"/>
        <v>0</v>
      </c>
      <c r="BF302" s="97">
        <f t="shared" si="60"/>
        <v>0</v>
      </c>
      <c r="BG302" s="97">
        <f t="shared" si="61"/>
        <v>0</v>
      </c>
      <c r="BH302" s="97">
        <f t="shared" si="62"/>
        <v>0</v>
      </c>
      <c r="BI302" s="97">
        <f t="shared" si="63"/>
        <v>0</v>
      </c>
      <c r="BJ302" s="13" t="s">
        <v>83</v>
      </c>
      <c r="BK302" s="97">
        <f t="shared" si="64"/>
        <v>0</v>
      </c>
      <c r="BL302" s="13" t="s">
        <v>245</v>
      </c>
      <c r="BM302" s="169" t="s">
        <v>2298</v>
      </c>
    </row>
    <row r="303" spans="2:65" s="1" customFormat="1" ht="37.9" customHeight="1" x14ac:dyDescent="0.2">
      <c r="B303" s="131"/>
      <c r="C303" s="158" t="s">
        <v>820</v>
      </c>
      <c r="D303" s="158" t="s">
        <v>241</v>
      </c>
      <c r="E303" s="159" t="s">
        <v>2299</v>
      </c>
      <c r="F303" s="160" t="s">
        <v>2300</v>
      </c>
      <c r="G303" s="161" t="s">
        <v>353</v>
      </c>
      <c r="H303" s="162">
        <v>2</v>
      </c>
      <c r="I303" s="163"/>
      <c r="J303" s="164">
        <f t="shared" si="55"/>
        <v>0</v>
      </c>
      <c r="K303" s="165"/>
      <c r="L303" s="30"/>
      <c r="M303" s="166" t="s">
        <v>1</v>
      </c>
      <c r="N303" s="130" t="s">
        <v>37</v>
      </c>
      <c r="P303" s="167">
        <f t="shared" si="56"/>
        <v>0</v>
      </c>
      <c r="Q303" s="167">
        <v>4.6154999999999999</v>
      </c>
      <c r="R303" s="167">
        <f t="shared" si="57"/>
        <v>9.2309999999999999</v>
      </c>
      <c r="S303" s="167">
        <v>0</v>
      </c>
      <c r="T303" s="168">
        <f t="shared" si="58"/>
        <v>0</v>
      </c>
      <c r="AR303" s="169" t="s">
        <v>245</v>
      </c>
      <c r="AT303" s="169" t="s">
        <v>241</v>
      </c>
      <c r="AU303" s="169" t="s">
        <v>83</v>
      </c>
      <c r="AY303" s="13" t="s">
        <v>239</v>
      </c>
      <c r="BE303" s="97">
        <f t="shared" si="59"/>
        <v>0</v>
      </c>
      <c r="BF303" s="97">
        <f t="shared" si="60"/>
        <v>0</v>
      </c>
      <c r="BG303" s="97">
        <f t="shared" si="61"/>
        <v>0</v>
      </c>
      <c r="BH303" s="97">
        <f t="shared" si="62"/>
        <v>0</v>
      </c>
      <c r="BI303" s="97">
        <f t="shared" si="63"/>
        <v>0</v>
      </c>
      <c r="BJ303" s="13" t="s">
        <v>83</v>
      </c>
      <c r="BK303" s="97">
        <f t="shared" si="64"/>
        <v>0</v>
      </c>
      <c r="BL303" s="13" t="s">
        <v>245</v>
      </c>
      <c r="BM303" s="169" t="s">
        <v>2301</v>
      </c>
    </row>
    <row r="304" spans="2:65" s="1" customFormat="1" ht="37.9" customHeight="1" x14ac:dyDescent="0.2">
      <c r="B304" s="131"/>
      <c r="C304" s="158" t="s">
        <v>823</v>
      </c>
      <c r="D304" s="158" t="s">
        <v>241</v>
      </c>
      <c r="E304" s="159" t="s">
        <v>2302</v>
      </c>
      <c r="F304" s="160" t="s">
        <v>2303</v>
      </c>
      <c r="G304" s="161" t="s">
        <v>353</v>
      </c>
      <c r="H304" s="162">
        <v>2</v>
      </c>
      <c r="I304" s="163"/>
      <c r="J304" s="164">
        <f t="shared" si="55"/>
        <v>0</v>
      </c>
      <c r="K304" s="165"/>
      <c r="L304" s="30"/>
      <c r="M304" s="166" t="s">
        <v>1</v>
      </c>
      <c r="N304" s="130" t="s">
        <v>37</v>
      </c>
      <c r="P304" s="167">
        <f t="shared" si="56"/>
        <v>0</v>
      </c>
      <c r="Q304" s="167">
        <v>4.6154999999999999</v>
      </c>
      <c r="R304" s="167">
        <f t="shared" si="57"/>
        <v>9.2309999999999999</v>
      </c>
      <c r="S304" s="167">
        <v>0</v>
      </c>
      <c r="T304" s="168">
        <f t="shared" si="58"/>
        <v>0</v>
      </c>
      <c r="AR304" s="169" t="s">
        <v>245</v>
      </c>
      <c r="AT304" s="169" t="s">
        <v>241</v>
      </c>
      <c r="AU304" s="169" t="s">
        <v>83</v>
      </c>
      <c r="AY304" s="13" t="s">
        <v>239</v>
      </c>
      <c r="BE304" s="97">
        <f t="shared" si="59"/>
        <v>0</v>
      </c>
      <c r="BF304" s="97">
        <f t="shared" si="60"/>
        <v>0</v>
      </c>
      <c r="BG304" s="97">
        <f t="shared" si="61"/>
        <v>0</v>
      </c>
      <c r="BH304" s="97">
        <f t="shared" si="62"/>
        <v>0</v>
      </c>
      <c r="BI304" s="97">
        <f t="shared" si="63"/>
        <v>0</v>
      </c>
      <c r="BJ304" s="13" t="s">
        <v>83</v>
      </c>
      <c r="BK304" s="97">
        <f t="shared" si="64"/>
        <v>0</v>
      </c>
      <c r="BL304" s="13" t="s">
        <v>245</v>
      </c>
      <c r="BM304" s="169" t="s">
        <v>2304</v>
      </c>
    </row>
    <row r="305" spans="2:65" s="1" customFormat="1" ht="37.9" customHeight="1" x14ac:dyDescent="0.2">
      <c r="B305" s="131"/>
      <c r="C305" s="158" t="s">
        <v>826</v>
      </c>
      <c r="D305" s="158" t="s">
        <v>241</v>
      </c>
      <c r="E305" s="159" t="s">
        <v>2305</v>
      </c>
      <c r="F305" s="160" t="s">
        <v>2306</v>
      </c>
      <c r="G305" s="161" t="s">
        <v>353</v>
      </c>
      <c r="H305" s="162">
        <v>2</v>
      </c>
      <c r="I305" s="163"/>
      <c r="J305" s="164">
        <f t="shared" si="55"/>
        <v>0</v>
      </c>
      <c r="K305" s="165"/>
      <c r="L305" s="30"/>
      <c r="M305" s="166" t="s">
        <v>1</v>
      </c>
      <c r="N305" s="130" t="s">
        <v>37</v>
      </c>
      <c r="P305" s="167">
        <f t="shared" si="56"/>
        <v>0</v>
      </c>
      <c r="Q305" s="167">
        <v>2.5499999999999998</v>
      </c>
      <c r="R305" s="167">
        <f t="shared" si="57"/>
        <v>5.0999999999999996</v>
      </c>
      <c r="S305" s="167">
        <v>0</v>
      </c>
      <c r="T305" s="168">
        <f t="shared" si="58"/>
        <v>0</v>
      </c>
      <c r="AR305" s="169" t="s">
        <v>245</v>
      </c>
      <c r="AT305" s="169" t="s">
        <v>241</v>
      </c>
      <c r="AU305" s="169" t="s">
        <v>83</v>
      </c>
      <c r="AY305" s="13" t="s">
        <v>239</v>
      </c>
      <c r="BE305" s="97">
        <f t="shared" si="59"/>
        <v>0</v>
      </c>
      <c r="BF305" s="97">
        <f t="shared" si="60"/>
        <v>0</v>
      </c>
      <c r="BG305" s="97">
        <f t="shared" si="61"/>
        <v>0</v>
      </c>
      <c r="BH305" s="97">
        <f t="shared" si="62"/>
        <v>0</v>
      </c>
      <c r="BI305" s="97">
        <f t="shared" si="63"/>
        <v>0</v>
      </c>
      <c r="BJ305" s="13" t="s">
        <v>83</v>
      </c>
      <c r="BK305" s="97">
        <f t="shared" si="64"/>
        <v>0</v>
      </c>
      <c r="BL305" s="13" t="s">
        <v>245</v>
      </c>
      <c r="BM305" s="169" t="s">
        <v>2307</v>
      </c>
    </row>
    <row r="306" spans="2:65" s="1" customFormat="1" ht="37.9" customHeight="1" x14ac:dyDescent="0.2">
      <c r="B306" s="131"/>
      <c r="C306" s="158" t="s">
        <v>830</v>
      </c>
      <c r="D306" s="158" t="s">
        <v>241</v>
      </c>
      <c r="E306" s="159" t="s">
        <v>2308</v>
      </c>
      <c r="F306" s="160" t="s">
        <v>2309</v>
      </c>
      <c r="G306" s="161" t="s">
        <v>353</v>
      </c>
      <c r="H306" s="162">
        <v>2</v>
      </c>
      <c r="I306" s="163"/>
      <c r="J306" s="164">
        <f t="shared" si="55"/>
        <v>0</v>
      </c>
      <c r="K306" s="165"/>
      <c r="L306" s="30"/>
      <c r="M306" s="166" t="s">
        <v>1</v>
      </c>
      <c r="N306" s="130" t="s">
        <v>37</v>
      </c>
      <c r="P306" s="167">
        <f t="shared" si="56"/>
        <v>0</v>
      </c>
      <c r="Q306" s="167">
        <v>2.5499999999999998</v>
      </c>
      <c r="R306" s="167">
        <f t="shared" si="57"/>
        <v>5.0999999999999996</v>
      </c>
      <c r="S306" s="167">
        <v>0</v>
      </c>
      <c r="T306" s="168">
        <f t="shared" si="58"/>
        <v>0</v>
      </c>
      <c r="AR306" s="169" t="s">
        <v>245</v>
      </c>
      <c r="AT306" s="169" t="s">
        <v>241</v>
      </c>
      <c r="AU306" s="169" t="s">
        <v>83</v>
      </c>
      <c r="AY306" s="13" t="s">
        <v>239</v>
      </c>
      <c r="BE306" s="97">
        <f t="shared" si="59"/>
        <v>0</v>
      </c>
      <c r="BF306" s="97">
        <f t="shared" si="60"/>
        <v>0</v>
      </c>
      <c r="BG306" s="97">
        <f t="shared" si="61"/>
        <v>0</v>
      </c>
      <c r="BH306" s="97">
        <f t="shared" si="62"/>
        <v>0</v>
      </c>
      <c r="BI306" s="97">
        <f t="shared" si="63"/>
        <v>0</v>
      </c>
      <c r="BJ306" s="13" t="s">
        <v>83</v>
      </c>
      <c r="BK306" s="97">
        <f t="shared" si="64"/>
        <v>0</v>
      </c>
      <c r="BL306" s="13" t="s">
        <v>245</v>
      </c>
      <c r="BM306" s="169" t="s">
        <v>2310</v>
      </c>
    </row>
    <row r="307" spans="2:65" s="1" customFormat="1" ht="37.9" customHeight="1" x14ac:dyDescent="0.2">
      <c r="B307" s="131"/>
      <c r="C307" s="158" t="s">
        <v>834</v>
      </c>
      <c r="D307" s="158" t="s">
        <v>241</v>
      </c>
      <c r="E307" s="159" t="s">
        <v>2311</v>
      </c>
      <c r="F307" s="160" t="s">
        <v>2312</v>
      </c>
      <c r="G307" s="161" t="s">
        <v>353</v>
      </c>
      <c r="H307" s="162">
        <v>2</v>
      </c>
      <c r="I307" s="163"/>
      <c r="J307" s="164">
        <f t="shared" si="55"/>
        <v>0</v>
      </c>
      <c r="K307" s="165"/>
      <c r="L307" s="30"/>
      <c r="M307" s="166" t="s">
        <v>1</v>
      </c>
      <c r="N307" s="130" t="s">
        <v>37</v>
      </c>
      <c r="P307" s="167">
        <f t="shared" si="56"/>
        <v>0</v>
      </c>
      <c r="Q307" s="167">
        <v>2.5499999999999998</v>
      </c>
      <c r="R307" s="167">
        <f t="shared" si="57"/>
        <v>5.0999999999999996</v>
      </c>
      <c r="S307" s="167">
        <v>0</v>
      </c>
      <c r="T307" s="168">
        <f t="shared" si="58"/>
        <v>0</v>
      </c>
      <c r="AR307" s="169" t="s">
        <v>245</v>
      </c>
      <c r="AT307" s="169" t="s">
        <v>241</v>
      </c>
      <c r="AU307" s="169" t="s">
        <v>83</v>
      </c>
      <c r="AY307" s="13" t="s">
        <v>239</v>
      </c>
      <c r="BE307" s="97">
        <f t="shared" si="59"/>
        <v>0</v>
      </c>
      <c r="BF307" s="97">
        <f t="shared" si="60"/>
        <v>0</v>
      </c>
      <c r="BG307" s="97">
        <f t="shared" si="61"/>
        <v>0</v>
      </c>
      <c r="BH307" s="97">
        <f t="shared" si="62"/>
        <v>0</v>
      </c>
      <c r="BI307" s="97">
        <f t="shared" si="63"/>
        <v>0</v>
      </c>
      <c r="BJ307" s="13" t="s">
        <v>83</v>
      </c>
      <c r="BK307" s="97">
        <f t="shared" si="64"/>
        <v>0</v>
      </c>
      <c r="BL307" s="13" t="s">
        <v>245</v>
      </c>
      <c r="BM307" s="169" t="s">
        <v>2313</v>
      </c>
    </row>
    <row r="308" spans="2:65" s="1" customFormat="1" ht="37.9" customHeight="1" x14ac:dyDescent="0.2">
      <c r="B308" s="131"/>
      <c r="C308" s="158" t="s">
        <v>838</v>
      </c>
      <c r="D308" s="158" t="s">
        <v>241</v>
      </c>
      <c r="E308" s="159" t="s">
        <v>2314</v>
      </c>
      <c r="F308" s="160" t="s">
        <v>2315</v>
      </c>
      <c r="G308" s="161" t="s">
        <v>353</v>
      </c>
      <c r="H308" s="162">
        <v>2</v>
      </c>
      <c r="I308" s="163"/>
      <c r="J308" s="164">
        <f t="shared" si="55"/>
        <v>0</v>
      </c>
      <c r="K308" s="165"/>
      <c r="L308" s="30"/>
      <c r="M308" s="166" t="s">
        <v>1</v>
      </c>
      <c r="N308" s="130" t="s">
        <v>37</v>
      </c>
      <c r="P308" s="167">
        <f t="shared" si="56"/>
        <v>0</v>
      </c>
      <c r="Q308" s="167">
        <v>2.5499999999999998</v>
      </c>
      <c r="R308" s="167">
        <f t="shared" si="57"/>
        <v>5.0999999999999996</v>
      </c>
      <c r="S308" s="167">
        <v>0</v>
      </c>
      <c r="T308" s="168">
        <f t="shared" si="58"/>
        <v>0</v>
      </c>
      <c r="AR308" s="169" t="s">
        <v>245</v>
      </c>
      <c r="AT308" s="169" t="s">
        <v>241</v>
      </c>
      <c r="AU308" s="169" t="s">
        <v>83</v>
      </c>
      <c r="AY308" s="13" t="s">
        <v>239</v>
      </c>
      <c r="BE308" s="97">
        <f t="shared" si="59"/>
        <v>0</v>
      </c>
      <c r="BF308" s="97">
        <f t="shared" si="60"/>
        <v>0</v>
      </c>
      <c r="BG308" s="97">
        <f t="shared" si="61"/>
        <v>0</v>
      </c>
      <c r="BH308" s="97">
        <f t="shared" si="62"/>
        <v>0</v>
      </c>
      <c r="BI308" s="97">
        <f t="shared" si="63"/>
        <v>0</v>
      </c>
      <c r="BJ308" s="13" t="s">
        <v>83</v>
      </c>
      <c r="BK308" s="97">
        <f t="shared" si="64"/>
        <v>0</v>
      </c>
      <c r="BL308" s="13" t="s">
        <v>245</v>
      </c>
      <c r="BM308" s="169" t="s">
        <v>2316</v>
      </c>
    </row>
    <row r="309" spans="2:65" s="1" customFormat="1" ht="37.9" customHeight="1" x14ac:dyDescent="0.2">
      <c r="B309" s="131"/>
      <c r="C309" s="158" t="s">
        <v>843</v>
      </c>
      <c r="D309" s="158" t="s">
        <v>241</v>
      </c>
      <c r="E309" s="159" t="s">
        <v>2317</v>
      </c>
      <c r="F309" s="160" t="s">
        <v>2318</v>
      </c>
      <c r="G309" s="161" t="s">
        <v>353</v>
      </c>
      <c r="H309" s="162">
        <v>2</v>
      </c>
      <c r="I309" s="163"/>
      <c r="J309" s="164">
        <f t="shared" si="55"/>
        <v>0</v>
      </c>
      <c r="K309" s="165"/>
      <c r="L309" s="30"/>
      <c r="M309" s="166" t="s">
        <v>1</v>
      </c>
      <c r="N309" s="130" t="s">
        <v>37</v>
      </c>
      <c r="P309" s="167">
        <f t="shared" si="56"/>
        <v>0</v>
      </c>
      <c r="Q309" s="167">
        <v>1.9379999999999999</v>
      </c>
      <c r="R309" s="167">
        <f t="shared" si="57"/>
        <v>3.8759999999999999</v>
      </c>
      <c r="S309" s="167">
        <v>0</v>
      </c>
      <c r="T309" s="168">
        <f t="shared" si="58"/>
        <v>0</v>
      </c>
      <c r="AR309" s="169" t="s">
        <v>245</v>
      </c>
      <c r="AT309" s="169" t="s">
        <v>241</v>
      </c>
      <c r="AU309" s="169" t="s">
        <v>83</v>
      </c>
      <c r="AY309" s="13" t="s">
        <v>239</v>
      </c>
      <c r="BE309" s="97">
        <f t="shared" si="59"/>
        <v>0</v>
      </c>
      <c r="BF309" s="97">
        <f t="shared" si="60"/>
        <v>0</v>
      </c>
      <c r="BG309" s="97">
        <f t="shared" si="61"/>
        <v>0</v>
      </c>
      <c r="BH309" s="97">
        <f t="shared" si="62"/>
        <v>0</v>
      </c>
      <c r="BI309" s="97">
        <f t="shared" si="63"/>
        <v>0</v>
      </c>
      <c r="BJ309" s="13" t="s">
        <v>83</v>
      </c>
      <c r="BK309" s="97">
        <f t="shared" si="64"/>
        <v>0</v>
      </c>
      <c r="BL309" s="13" t="s">
        <v>245</v>
      </c>
      <c r="BM309" s="169" t="s">
        <v>2319</v>
      </c>
    </row>
    <row r="310" spans="2:65" s="1" customFormat="1" ht="37.9" customHeight="1" x14ac:dyDescent="0.2">
      <c r="B310" s="131"/>
      <c r="C310" s="158" t="s">
        <v>847</v>
      </c>
      <c r="D310" s="158" t="s">
        <v>241</v>
      </c>
      <c r="E310" s="159" t="s">
        <v>2320</v>
      </c>
      <c r="F310" s="160" t="s">
        <v>2321</v>
      </c>
      <c r="G310" s="161" t="s">
        <v>353</v>
      </c>
      <c r="H310" s="162">
        <v>2</v>
      </c>
      <c r="I310" s="163"/>
      <c r="J310" s="164">
        <f t="shared" si="55"/>
        <v>0</v>
      </c>
      <c r="K310" s="165"/>
      <c r="L310" s="30"/>
      <c r="M310" s="166" t="s">
        <v>1</v>
      </c>
      <c r="N310" s="130" t="s">
        <v>37</v>
      </c>
      <c r="P310" s="167">
        <f t="shared" si="56"/>
        <v>0</v>
      </c>
      <c r="Q310" s="167">
        <v>2.5499999999999998</v>
      </c>
      <c r="R310" s="167">
        <f t="shared" si="57"/>
        <v>5.0999999999999996</v>
      </c>
      <c r="S310" s="167">
        <v>0</v>
      </c>
      <c r="T310" s="168">
        <f t="shared" si="58"/>
        <v>0</v>
      </c>
      <c r="AR310" s="169" t="s">
        <v>245</v>
      </c>
      <c r="AT310" s="169" t="s">
        <v>241</v>
      </c>
      <c r="AU310" s="169" t="s">
        <v>83</v>
      </c>
      <c r="AY310" s="13" t="s">
        <v>239</v>
      </c>
      <c r="BE310" s="97">
        <f t="shared" si="59"/>
        <v>0</v>
      </c>
      <c r="BF310" s="97">
        <f t="shared" si="60"/>
        <v>0</v>
      </c>
      <c r="BG310" s="97">
        <f t="shared" si="61"/>
        <v>0</v>
      </c>
      <c r="BH310" s="97">
        <f t="shared" si="62"/>
        <v>0</v>
      </c>
      <c r="BI310" s="97">
        <f t="shared" si="63"/>
        <v>0</v>
      </c>
      <c r="BJ310" s="13" t="s">
        <v>83</v>
      </c>
      <c r="BK310" s="97">
        <f t="shared" si="64"/>
        <v>0</v>
      </c>
      <c r="BL310" s="13" t="s">
        <v>245</v>
      </c>
      <c r="BM310" s="169" t="s">
        <v>2322</v>
      </c>
    </row>
    <row r="311" spans="2:65" s="1" customFormat="1" ht="37.9" customHeight="1" x14ac:dyDescent="0.2">
      <c r="B311" s="131"/>
      <c r="C311" s="158" t="s">
        <v>851</v>
      </c>
      <c r="D311" s="158" t="s">
        <v>241</v>
      </c>
      <c r="E311" s="159" t="s">
        <v>2323</v>
      </c>
      <c r="F311" s="160" t="s">
        <v>2324</v>
      </c>
      <c r="G311" s="161" t="s">
        <v>353</v>
      </c>
      <c r="H311" s="162">
        <v>1</v>
      </c>
      <c r="I311" s="163"/>
      <c r="J311" s="164">
        <f t="shared" ref="J311:J337" si="65">ROUND(I311*H311,2)</f>
        <v>0</v>
      </c>
      <c r="K311" s="165"/>
      <c r="L311" s="30"/>
      <c r="M311" s="166" t="s">
        <v>1</v>
      </c>
      <c r="N311" s="130" t="s">
        <v>37</v>
      </c>
      <c r="P311" s="167">
        <f t="shared" ref="P311:P337" si="66">O311*H311</f>
        <v>0</v>
      </c>
      <c r="Q311" s="167">
        <v>3.6720000000000002</v>
      </c>
      <c r="R311" s="167">
        <f t="shared" ref="R311:R337" si="67">Q311*H311</f>
        <v>3.6720000000000002</v>
      </c>
      <c r="S311" s="167">
        <v>0</v>
      </c>
      <c r="T311" s="168">
        <f t="shared" ref="T311:T337" si="68">S311*H311</f>
        <v>0</v>
      </c>
      <c r="AR311" s="169" t="s">
        <v>245</v>
      </c>
      <c r="AT311" s="169" t="s">
        <v>241</v>
      </c>
      <c r="AU311" s="169" t="s">
        <v>83</v>
      </c>
      <c r="AY311" s="13" t="s">
        <v>239</v>
      </c>
      <c r="BE311" s="97">
        <f t="shared" ref="BE311:BE337" si="69">IF(N311="základná",J311,0)</f>
        <v>0</v>
      </c>
      <c r="BF311" s="97">
        <f t="shared" ref="BF311:BF337" si="70">IF(N311="znížená",J311,0)</f>
        <v>0</v>
      </c>
      <c r="BG311" s="97">
        <f t="shared" ref="BG311:BG337" si="71">IF(N311="zákl. prenesená",J311,0)</f>
        <v>0</v>
      </c>
      <c r="BH311" s="97">
        <f t="shared" ref="BH311:BH337" si="72">IF(N311="zníž. prenesená",J311,0)</f>
        <v>0</v>
      </c>
      <c r="BI311" s="97">
        <f t="shared" ref="BI311:BI337" si="73">IF(N311="nulová",J311,0)</f>
        <v>0</v>
      </c>
      <c r="BJ311" s="13" t="s">
        <v>83</v>
      </c>
      <c r="BK311" s="97">
        <f t="shared" ref="BK311:BK337" si="74">ROUND(I311*H311,2)</f>
        <v>0</v>
      </c>
      <c r="BL311" s="13" t="s">
        <v>245</v>
      </c>
      <c r="BM311" s="169" t="s">
        <v>2325</v>
      </c>
    </row>
    <row r="312" spans="2:65" s="1" customFormat="1" ht="33" customHeight="1" x14ac:dyDescent="0.2">
      <c r="B312" s="131"/>
      <c r="C312" s="158" t="s">
        <v>855</v>
      </c>
      <c r="D312" s="158" t="s">
        <v>241</v>
      </c>
      <c r="E312" s="159" t="s">
        <v>2326</v>
      </c>
      <c r="F312" s="160" t="s">
        <v>2327</v>
      </c>
      <c r="G312" s="161" t="s">
        <v>353</v>
      </c>
      <c r="H312" s="162">
        <v>2</v>
      </c>
      <c r="I312" s="163"/>
      <c r="J312" s="164">
        <f t="shared" si="65"/>
        <v>0</v>
      </c>
      <c r="K312" s="165"/>
      <c r="L312" s="30"/>
      <c r="M312" s="166" t="s">
        <v>1</v>
      </c>
      <c r="N312" s="130" t="s">
        <v>37</v>
      </c>
      <c r="P312" s="167">
        <f t="shared" si="66"/>
        <v>0</v>
      </c>
      <c r="Q312" s="167">
        <v>20.071999999999999</v>
      </c>
      <c r="R312" s="167">
        <f t="shared" si="67"/>
        <v>40.143999999999998</v>
      </c>
      <c r="S312" s="167">
        <v>0</v>
      </c>
      <c r="T312" s="168">
        <f t="shared" si="68"/>
        <v>0</v>
      </c>
      <c r="AR312" s="169" t="s">
        <v>245</v>
      </c>
      <c r="AT312" s="169" t="s">
        <v>241</v>
      </c>
      <c r="AU312" s="169" t="s">
        <v>83</v>
      </c>
      <c r="AY312" s="13" t="s">
        <v>239</v>
      </c>
      <c r="BE312" s="97">
        <f t="shared" si="69"/>
        <v>0</v>
      </c>
      <c r="BF312" s="97">
        <f t="shared" si="70"/>
        <v>0</v>
      </c>
      <c r="BG312" s="97">
        <f t="shared" si="71"/>
        <v>0</v>
      </c>
      <c r="BH312" s="97">
        <f t="shared" si="72"/>
        <v>0</v>
      </c>
      <c r="BI312" s="97">
        <f t="shared" si="73"/>
        <v>0</v>
      </c>
      <c r="BJ312" s="13" t="s">
        <v>83</v>
      </c>
      <c r="BK312" s="97">
        <f t="shared" si="74"/>
        <v>0</v>
      </c>
      <c r="BL312" s="13" t="s">
        <v>245</v>
      </c>
      <c r="BM312" s="169" t="s">
        <v>2328</v>
      </c>
    </row>
    <row r="313" spans="2:65" s="1" customFormat="1" ht="33" customHeight="1" x14ac:dyDescent="0.2">
      <c r="B313" s="131"/>
      <c r="C313" s="158" t="s">
        <v>859</v>
      </c>
      <c r="D313" s="158" t="s">
        <v>241</v>
      </c>
      <c r="E313" s="159" t="s">
        <v>2329</v>
      </c>
      <c r="F313" s="160" t="s">
        <v>2330</v>
      </c>
      <c r="G313" s="161" t="s">
        <v>353</v>
      </c>
      <c r="H313" s="162">
        <v>2</v>
      </c>
      <c r="I313" s="163"/>
      <c r="J313" s="164">
        <f t="shared" si="65"/>
        <v>0</v>
      </c>
      <c r="K313" s="165"/>
      <c r="L313" s="30"/>
      <c r="M313" s="166" t="s">
        <v>1</v>
      </c>
      <c r="N313" s="130" t="s">
        <v>37</v>
      </c>
      <c r="P313" s="167">
        <f t="shared" si="66"/>
        <v>0</v>
      </c>
      <c r="Q313" s="167">
        <v>1.1439999999999999</v>
      </c>
      <c r="R313" s="167">
        <f t="shared" si="67"/>
        <v>2.2879999999999998</v>
      </c>
      <c r="S313" s="167">
        <v>0</v>
      </c>
      <c r="T313" s="168">
        <f t="shared" si="68"/>
        <v>0</v>
      </c>
      <c r="AR313" s="169" t="s">
        <v>245</v>
      </c>
      <c r="AT313" s="169" t="s">
        <v>241</v>
      </c>
      <c r="AU313" s="169" t="s">
        <v>83</v>
      </c>
      <c r="AY313" s="13" t="s">
        <v>239</v>
      </c>
      <c r="BE313" s="97">
        <f t="shared" si="69"/>
        <v>0</v>
      </c>
      <c r="BF313" s="97">
        <f t="shared" si="70"/>
        <v>0</v>
      </c>
      <c r="BG313" s="97">
        <f t="shared" si="71"/>
        <v>0</v>
      </c>
      <c r="BH313" s="97">
        <f t="shared" si="72"/>
        <v>0</v>
      </c>
      <c r="BI313" s="97">
        <f t="shared" si="73"/>
        <v>0</v>
      </c>
      <c r="BJ313" s="13" t="s">
        <v>83</v>
      </c>
      <c r="BK313" s="97">
        <f t="shared" si="74"/>
        <v>0</v>
      </c>
      <c r="BL313" s="13" t="s">
        <v>245</v>
      </c>
      <c r="BM313" s="169" t="s">
        <v>2331</v>
      </c>
    </row>
    <row r="314" spans="2:65" s="1" customFormat="1" ht="33" customHeight="1" x14ac:dyDescent="0.2">
      <c r="B314" s="131"/>
      <c r="C314" s="158" t="s">
        <v>864</v>
      </c>
      <c r="D314" s="158" t="s">
        <v>241</v>
      </c>
      <c r="E314" s="159" t="s">
        <v>2332</v>
      </c>
      <c r="F314" s="160" t="s">
        <v>2333</v>
      </c>
      <c r="G314" s="161" t="s">
        <v>353</v>
      </c>
      <c r="H314" s="162">
        <v>2</v>
      </c>
      <c r="I314" s="163"/>
      <c r="J314" s="164">
        <f t="shared" si="65"/>
        <v>0</v>
      </c>
      <c r="K314" s="165"/>
      <c r="L314" s="30"/>
      <c r="M314" s="166" t="s">
        <v>1</v>
      </c>
      <c r="N314" s="130" t="s">
        <v>37</v>
      </c>
      <c r="P314" s="167">
        <f t="shared" si="66"/>
        <v>0</v>
      </c>
      <c r="Q314" s="167">
        <v>1.1439999999999999</v>
      </c>
      <c r="R314" s="167">
        <f t="shared" si="67"/>
        <v>2.2879999999999998</v>
      </c>
      <c r="S314" s="167">
        <v>0</v>
      </c>
      <c r="T314" s="168">
        <f t="shared" si="68"/>
        <v>0</v>
      </c>
      <c r="AR314" s="169" t="s">
        <v>245</v>
      </c>
      <c r="AT314" s="169" t="s">
        <v>241</v>
      </c>
      <c r="AU314" s="169" t="s">
        <v>83</v>
      </c>
      <c r="AY314" s="13" t="s">
        <v>239</v>
      </c>
      <c r="BE314" s="97">
        <f t="shared" si="69"/>
        <v>0</v>
      </c>
      <c r="BF314" s="97">
        <f t="shared" si="70"/>
        <v>0</v>
      </c>
      <c r="BG314" s="97">
        <f t="shared" si="71"/>
        <v>0</v>
      </c>
      <c r="BH314" s="97">
        <f t="shared" si="72"/>
        <v>0</v>
      </c>
      <c r="BI314" s="97">
        <f t="shared" si="73"/>
        <v>0</v>
      </c>
      <c r="BJ314" s="13" t="s">
        <v>83</v>
      </c>
      <c r="BK314" s="97">
        <f t="shared" si="74"/>
        <v>0</v>
      </c>
      <c r="BL314" s="13" t="s">
        <v>245</v>
      </c>
      <c r="BM314" s="169" t="s">
        <v>2334</v>
      </c>
    </row>
    <row r="315" spans="2:65" s="1" customFormat="1" ht="33" customHeight="1" x14ac:dyDescent="0.2">
      <c r="B315" s="131"/>
      <c r="C315" s="158" t="s">
        <v>867</v>
      </c>
      <c r="D315" s="158" t="s">
        <v>241</v>
      </c>
      <c r="E315" s="159" t="s">
        <v>2335</v>
      </c>
      <c r="F315" s="160" t="s">
        <v>2336</v>
      </c>
      <c r="G315" s="161" t="s">
        <v>353</v>
      </c>
      <c r="H315" s="162">
        <v>1</v>
      </c>
      <c r="I315" s="163"/>
      <c r="J315" s="164">
        <f t="shared" si="65"/>
        <v>0</v>
      </c>
      <c r="K315" s="165"/>
      <c r="L315" s="30"/>
      <c r="M315" s="166" t="s">
        <v>1</v>
      </c>
      <c r="N315" s="130" t="s">
        <v>37</v>
      </c>
      <c r="P315" s="167">
        <f t="shared" si="66"/>
        <v>0</v>
      </c>
      <c r="Q315" s="167">
        <v>1.274</v>
      </c>
      <c r="R315" s="167">
        <f t="shared" si="67"/>
        <v>1.274</v>
      </c>
      <c r="S315" s="167">
        <v>0</v>
      </c>
      <c r="T315" s="168">
        <f t="shared" si="68"/>
        <v>0</v>
      </c>
      <c r="AR315" s="169" t="s">
        <v>245</v>
      </c>
      <c r="AT315" s="169" t="s">
        <v>241</v>
      </c>
      <c r="AU315" s="169" t="s">
        <v>83</v>
      </c>
      <c r="AY315" s="13" t="s">
        <v>239</v>
      </c>
      <c r="BE315" s="97">
        <f t="shared" si="69"/>
        <v>0</v>
      </c>
      <c r="BF315" s="97">
        <f t="shared" si="70"/>
        <v>0</v>
      </c>
      <c r="BG315" s="97">
        <f t="shared" si="71"/>
        <v>0</v>
      </c>
      <c r="BH315" s="97">
        <f t="shared" si="72"/>
        <v>0</v>
      </c>
      <c r="BI315" s="97">
        <f t="shared" si="73"/>
        <v>0</v>
      </c>
      <c r="BJ315" s="13" t="s">
        <v>83</v>
      </c>
      <c r="BK315" s="97">
        <f t="shared" si="74"/>
        <v>0</v>
      </c>
      <c r="BL315" s="13" t="s">
        <v>245</v>
      </c>
      <c r="BM315" s="169" t="s">
        <v>2337</v>
      </c>
    </row>
    <row r="316" spans="2:65" s="1" customFormat="1" ht="33" customHeight="1" x14ac:dyDescent="0.2">
      <c r="B316" s="131"/>
      <c r="C316" s="158" t="s">
        <v>871</v>
      </c>
      <c r="D316" s="158" t="s">
        <v>241</v>
      </c>
      <c r="E316" s="159" t="s">
        <v>2338</v>
      </c>
      <c r="F316" s="160" t="s">
        <v>2339</v>
      </c>
      <c r="G316" s="161" t="s">
        <v>353</v>
      </c>
      <c r="H316" s="162">
        <v>1</v>
      </c>
      <c r="I316" s="163"/>
      <c r="J316" s="164">
        <f t="shared" si="65"/>
        <v>0</v>
      </c>
      <c r="K316" s="165"/>
      <c r="L316" s="30"/>
      <c r="M316" s="166" t="s">
        <v>1</v>
      </c>
      <c r="N316" s="130" t="s">
        <v>37</v>
      </c>
      <c r="P316" s="167">
        <f t="shared" si="66"/>
        <v>0</v>
      </c>
      <c r="Q316" s="167">
        <v>1.274</v>
      </c>
      <c r="R316" s="167">
        <f t="shared" si="67"/>
        <v>1.274</v>
      </c>
      <c r="S316" s="167">
        <v>0</v>
      </c>
      <c r="T316" s="168">
        <f t="shared" si="68"/>
        <v>0</v>
      </c>
      <c r="AR316" s="169" t="s">
        <v>245</v>
      </c>
      <c r="AT316" s="169" t="s">
        <v>241</v>
      </c>
      <c r="AU316" s="169" t="s">
        <v>83</v>
      </c>
      <c r="AY316" s="13" t="s">
        <v>239</v>
      </c>
      <c r="BE316" s="97">
        <f t="shared" si="69"/>
        <v>0</v>
      </c>
      <c r="BF316" s="97">
        <f t="shared" si="70"/>
        <v>0</v>
      </c>
      <c r="BG316" s="97">
        <f t="shared" si="71"/>
        <v>0</v>
      </c>
      <c r="BH316" s="97">
        <f t="shared" si="72"/>
        <v>0</v>
      </c>
      <c r="BI316" s="97">
        <f t="shared" si="73"/>
        <v>0</v>
      </c>
      <c r="BJ316" s="13" t="s">
        <v>83</v>
      </c>
      <c r="BK316" s="97">
        <f t="shared" si="74"/>
        <v>0</v>
      </c>
      <c r="BL316" s="13" t="s">
        <v>245</v>
      </c>
      <c r="BM316" s="169" t="s">
        <v>2340</v>
      </c>
    </row>
    <row r="317" spans="2:65" s="1" customFormat="1" ht="33" customHeight="1" x14ac:dyDescent="0.2">
      <c r="B317" s="131"/>
      <c r="C317" s="158" t="s">
        <v>875</v>
      </c>
      <c r="D317" s="158" t="s">
        <v>241</v>
      </c>
      <c r="E317" s="159" t="s">
        <v>2341</v>
      </c>
      <c r="F317" s="160" t="s">
        <v>2342</v>
      </c>
      <c r="G317" s="161" t="s">
        <v>353</v>
      </c>
      <c r="H317" s="162">
        <v>2</v>
      </c>
      <c r="I317" s="163"/>
      <c r="J317" s="164">
        <f t="shared" si="65"/>
        <v>0</v>
      </c>
      <c r="K317" s="165"/>
      <c r="L317" s="30"/>
      <c r="M317" s="166" t="s">
        <v>1</v>
      </c>
      <c r="N317" s="130" t="s">
        <v>37</v>
      </c>
      <c r="P317" s="167">
        <f t="shared" si="66"/>
        <v>0</v>
      </c>
      <c r="Q317" s="167">
        <v>1.1439999999999999</v>
      </c>
      <c r="R317" s="167">
        <f t="shared" si="67"/>
        <v>2.2879999999999998</v>
      </c>
      <c r="S317" s="167">
        <v>0</v>
      </c>
      <c r="T317" s="168">
        <f t="shared" si="68"/>
        <v>0</v>
      </c>
      <c r="AR317" s="169" t="s">
        <v>245</v>
      </c>
      <c r="AT317" s="169" t="s">
        <v>241</v>
      </c>
      <c r="AU317" s="169" t="s">
        <v>83</v>
      </c>
      <c r="AY317" s="13" t="s">
        <v>239</v>
      </c>
      <c r="BE317" s="97">
        <f t="shared" si="69"/>
        <v>0</v>
      </c>
      <c r="BF317" s="97">
        <f t="shared" si="70"/>
        <v>0</v>
      </c>
      <c r="BG317" s="97">
        <f t="shared" si="71"/>
        <v>0</v>
      </c>
      <c r="BH317" s="97">
        <f t="shared" si="72"/>
        <v>0</v>
      </c>
      <c r="BI317" s="97">
        <f t="shared" si="73"/>
        <v>0</v>
      </c>
      <c r="BJ317" s="13" t="s">
        <v>83</v>
      </c>
      <c r="BK317" s="97">
        <f t="shared" si="74"/>
        <v>0</v>
      </c>
      <c r="BL317" s="13" t="s">
        <v>245</v>
      </c>
      <c r="BM317" s="169" t="s">
        <v>2343</v>
      </c>
    </row>
    <row r="318" spans="2:65" s="1" customFormat="1" ht="33" customHeight="1" x14ac:dyDescent="0.2">
      <c r="B318" s="131"/>
      <c r="C318" s="158" t="s">
        <v>879</v>
      </c>
      <c r="D318" s="158" t="s">
        <v>241</v>
      </c>
      <c r="E318" s="159" t="s">
        <v>2344</v>
      </c>
      <c r="F318" s="160" t="s">
        <v>2345</v>
      </c>
      <c r="G318" s="161" t="s">
        <v>353</v>
      </c>
      <c r="H318" s="162">
        <v>2</v>
      </c>
      <c r="I318" s="163"/>
      <c r="J318" s="164">
        <f t="shared" si="65"/>
        <v>0</v>
      </c>
      <c r="K318" s="165"/>
      <c r="L318" s="30"/>
      <c r="M318" s="166" t="s">
        <v>1</v>
      </c>
      <c r="N318" s="130" t="s">
        <v>37</v>
      </c>
      <c r="P318" s="167">
        <f t="shared" si="66"/>
        <v>0</v>
      </c>
      <c r="Q318" s="167">
        <v>20.071999999999999</v>
      </c>
      <c r="R318" s="167">
        <f t="shared" si="67"/>
        <v>40.143999999999998</v>
      </c>
      <c r="S318" s="167">
        <v>0</v>
      </c>
      <c r="T318" s="168">
        <f t="shared" si="68"/>
        <v>0</v>
      </c>
      <c r="AR318" s="169" t="s">
        <v>245</v>
      </c>
      <c r="AT318" s="169" t="s">
        <v>241</v>
      </c>
      <c r="AU318" s="169" t="s">
        <v>83</v>
      </c>
      <c r="AY318" s="13" t="s">
        <v>239</v>
      </c>
      <c r="BE318" s="97">
        <f t="shared" si="69"/>
        <v>0</v>
      </c>
      <c r="BF318" s="97">
        <f t="shared" si="70"/>
        <v>0</v>
      </c>
      <c r="BG318" s="97">
        <f t="shared" si="71"/>
        <v>0</v>
      </c>
      <c r="BH318" s="97">
        <f t="shared" si="72"/>
        <v>0</v>
      </c>
      <c r="BI318" s="97">
        <f t="shared" si="73"/>
        <v>0</v>
      </c>
      <c r="BJ318" s="13" t="s">
        <v>83</v>
      </c>
      <c r="BK318" s="97">
        <f t="shared" si="74"/>
        <v>0</v>
      </c>
      <c r="BL318" s="13" t="s">
        <v>245</v>
      </c>
      <c r="BM318" s="169" t="s">
        <v>2346</v>
      </c>
    </row>
    <row r="319" spans="2:65" s="1" customFormat="1" ht="33" customHeight="1" x14ac:dyDescent="0.2">
      <c r="B319" s="131"/>
      <c r="C319" s="158" t="s">
        <v>883</v>
      </c>
      <c r="D319" s="158" t="s">
        <v>241</v>
      </c>
      <c r="E319" s="159" t="s">
        <v>2347</v>
      </c>
      <c r="F319" s="160" t="s">
        <v>2348</v>
      </c>
      <c r="G319" s="161" t="s">
        <v>353</v>
      </c>
      <c r="H319" s="162">
        <v>1</v>
      </c>
      <c r="I319" s="163"/>
      <c r="J319" s="164">
        <f t="shared" si="65"/>
        <v>0</v>
      </c>
      <c r="K319" s="165"/>
      <c r="L319" s="30"/>
      <c r="M319" s="166" t="s">
        <v>1</v>
      </c>
      <c r="N319" s="130" t="s">
        <v>37</v>
      </c>
      <c r="P319" s="167">
        <f t="shared" si="66"/>
        <v>0</v>
      </c>
      <c r="Q319" s="167">
        <v>1.274</v>
      </c>
      <c r="R319" s="167">
        <f t="shared" si="67"/>
        <v>1.274</v>
      </c>
      <c r="S319" s="167">
        <v>0</v>
      </c>
      <c r="T319" s="168">
        <f t="shared" si="68"/>
        <v>0</v>
      </c>
      <c r="AR319" s="169" t="s">
        <v>245</v>
      </c>
      <c r="AT319" s="169" t="s">
        <v>241</v>
      </c>
      <c r="AU319" s="169" t="s">
        <v>83</v>
      </c>
      <c r="AY319" s="13" t="s">
        <v>239</v>
      </c>
      <c r="BE319" s="97">
        <f t="shared" si="69"/>
        <v>0</v>
      </c>
      <c r="BF319" s="97">
        <f t="shared" si="70"/>
        <v>0</v>
      </c>
      <c r="BG319" s="97">
        <f t="shared" si="71"/>
        <v>0</v>
      </c>
      <c r="BH319" s="97">
        <f t="shared" si="72"/>
        <v>0</v>
      </c>
      <c r="BI319" s="97">
        <f t="shared" si="73"/>
        <v>0</v>
      </c>
      <c r="BJ319" s="13" t="s">
        <v>83</v>
      </c>
      <c r="BK319" s="97">
        <f t="shared" si="74"/>
        <v>0</v>
      </c>
      <c r="BL319" s="13" t="s">
        <v>245</v>
      </c>
      <c r="BM319" s="169" t="s">
        <v>2349</v>
      </c>
    </row>
    <row r="320" spans="2:65" s="1" customFormat="1" ht="33" customHeight="1" x14ac:dyDescent="0.2">
      <c r="B320" s="131"/>
      <c r="C320" s="158" t="s">
        <v>887</v>
      </c>
      <c r="D320" s="158" t="s">
        <v>241</v>
      </c>
      <c r="E320" s="159" t="s">
        <v>2350</v>
      </c>
      <c r="F320" s="160" t="s">
        <v>2351</v>
      </c>
      <c r="G320" s="161" t="s">
        <v>353</v>
      </c>
      <c r="H320" s="162">
        <v>2</v>
      </c>
      <c r="I320" s="163"/>
      <c r="J320" s="164">
        <f t="shared" si="65"/>
        <v>0</v>
      </c>
      <c r="K320" s="165"/>
      <c r="L320" s="30"/>
      <c r="M320" s="166" t="s">
        <v>1</v>
      </c>
      <c r="N320" s="130" t="s">
        <v>37</v>
      </c>
      <c r="P320" s="167">
        <f t="shared" si="66"/>
        <v>0</v>
      </c>
      <c r="Q320" s="167">
        <v>20.071999999999999</v>
      </c>
      <c r="R320" s="167">
        <f t="shared" si="67"/>
        <v>40.143999999999998</v>
      </c>
      <c r="S320" s="167">
        <v>0</v>
      </c>
      <c r="T320" s="168">
        <f t="shared" si="68"/>
        <v>0</v>
      </c>
      <c r="AR320" s="169" t="s">
        <v>245</v>
      </c>
      <c r="AT320" s="169" t="s">
        <v>241</v>
      </c>
      <c r="AU320" s="169" t="s">
        <v>83</v>
      </c>
      <c r="AY320" s="13" t="s">
        <v>239</v>
      </c>
      <c r="BE320" s="97">
        <f t="shared" si="69"/>
        <v>0</v>
      </c>
      <c r="BF320" s="97">
        <f t="shared" si="70"/>
        <v>0</v>
      </c>
      <c r="BG320" s="97">
        <f t="shared" si="71"/>
        <v>0</v>
      </c>
      <c r="BH320" s="97">
        <f t="shared" si="72"/>
        <v>0</v>
      </c>
      <c r="BI320" s="97">
        <f t="shared" si="73"/>
        <v>0</v>
      </c>
      <c r="BJ320" s="13" t="s">
        <v>83</v>
      </c>
      <c r="BK320" s="97">
        <f t="shared" si="74"/>
        <v>0</v>
      </c>
      <c r="BL320" s="13" t="s">
        <v>245</v>
      </c>
      <c r="BM320" s="169" t="s">
        <v>2352</v>
      </c>
    </row>
    <row r="321" spans="2:65" s="1" customFormat="1" ht="33" customHeight="1" x14ac:dyDescent="0.2">
      <c r="B321" s="131"/>
      <c r="C321" s="158" t="s">
        <v>891</v>
      </c>
      <c r="D321" s="158" t="s">
        <v>241</v>
      </c>
      <c r="E321" s="159" t="s">
        <v>2353</v>
      </c>
      <c r="F321" s="160" t="s">
        <v>2354</v>
      </c>
      <c r="G321" s="161" t="s">
        <v>353</v>
      </c>
      <c r="H321" s="162">
        <v>1</v>
      </c>
      <c r="I321" s="163"/>
      <c r="J321" s="164">
        <f t="shared" si="65"/>
        <v>0</v>
      </c>
      <c r="K321" s="165"/>
      <c r="L321" s="30"/>
      <c r="M321" s="166" t="s">
        <v>1</v>
      </c>
      <c r="N321" s="130" t="s">
        <v>37</v>
      </c>
      <c r="P321" s="167">
        <f t="shared" si="66"/>
        <v>0</v>
      </c>
      <c r="Q321" s="167">
        <v>1.274</v>
      </c>
      <c r="R321" s="167">
        <f t="shared" si="67"/>
        <v>1.274</v>
      </c>
      <c r="S321" s="167">
        <v>0</v>
      </c>
      <c r="T321" s="168">
        <f t="shared" si="68"/>
        <v>0</v>
      </c>
      <c r="AR321" s="169" t="s">
        <v>245</v>
      </c>
      <c r="AT321" s="169" t="s">
        <v>241</v>
      </c>
      <c r="AU321" s="169" t="s">
        <v>83</v>
      </c>
      <c r="AY321" s="13" t="s">
        <v>239</v>
      </c>
      <c r="BE321" s="97">
        <f t="shared" si="69"/>
        <v>0</v>
      </c>
      <c r="BF321" s="97">
        <f t="shared" si="70"/>
        <v>0</v>
      </c>
      <c r="BG321" s="97">
        <f t="shared" si="71"/>
        <v>0</v>
      </c>
      <c r="BH321" s="97">
        <f t="shared" si="72"/>
        <v>0</v>
      </c>
      <c r="BI321" s="97">
        <f t="shared" si="73"/>
        <v>0</v>
      </c>
      <c r="BJ321" s="13" t="s">
        <v>83</v>
      </c>
      <c r="BK321" s="97">
        <f t="shared" si="74"/>
        <v>0</v>
      </c>
      <c r="BL321" s="13" t="s">
        <v>245</v>
      </c>
      <c r="BM321" s="169" t="s">
        <v>2355</v>
      </c>
    </row>
    <row r="322" spans="2:65" s="1" customFormat="1" ht="33" customHeight="1" x14ac:dyDescent="0.2">
      <c r="B322" s="131"/>
      <c r="C322" s="158" t="s">
        <v>895</v>
      </c>
      <c r="D322" s="158" t="s">
        <v>241</v>
      </c>
      <c r="E322" s="159" t="s">
        <v>2356</v>
      </c>
      <c r="F322" s="160" t="s">
        <v>2357</v>
      </c>
      <c r="G322" s="161" t="s">
        <v>353</v>
      </c>
      <c r="H322" s="162">
        <v>2</v>
      </c>
      <c r="I322" s="163"/>
      <c r="J322" s="164">
        <f t="shared" si="65"/>
        <v>0</v>
      </c>
      <c r="K322" s="165"/>
      <c r="L322" s="30"/>
      <c r="M322" s="166" t="s">
        <v>1</v>
      </c>
      <c r="N322" s="130" t="s">
        <v>37</v>
      </c>
      <c r="P322" s="167">
        <f t="shared" si="66"/>
        <v>0</v>
      </c>
      <c r="Q322" s="167">
        <v>20.071999999999999</v>
      </c>
      <c r="R322" s="167">
        <f t="shared" si="67"/>
        <v>40.143999999999998</v>
      </c>
      <c r="S322" s="167">
        <v>0</v>
      </c>
      <c r="T322" s="168">
        <f t="shared" si="68"/>
        <v>0</v>
      </c>
      <c r="AR322" s="169" t="s">
        <v>245</v>
      </c>
      <c r="AT322" s="169" t="s">
        <v>241</v>
      </c>
      <c r="AU322" s="169" t="s">
        <v>83</v>
      </c>
      <c r="AY322" s="13" t="s">
        <v>239</v>
      </c>
      <c r="BE322" s="97">
        <f t="shared" si="69"/>
        <v>0</v>
      </c>
      <c r="BF322" s="97">
        <f t="shared" si="70"/>
        <v>0</v>
      </c>
      <c r="BG322" s="97">
        <f t="shared" si="71"/>
        <v>0</v>
      </c>
      <c r="BH322" s="97">
        <f t="shared" si="72"/>
        <v>0</v>
      </c>
      <c r="BI322" s="97">
        <f t="shared" si="73"/>
        <v>0</v>
      </c>
      <c r="BJ322" s="13" t="s">
        <v>83</v>
      </c>
      <c r="BK322" s="97">
        <f t="shared" si="74"/>
        <v>0</v>
      </c>
      <c r="BL322" s="13" t="s">
        <v>245</v>
      </c>
      <c r="BM322" s="169" t="s">
        <v>2358</v>
      </c>
    </row>
    <row r="323" spans="2:65" s="1" customFormat="1" ht="33" customHeight="1" x14ac:dyDescent="0.2">
      <c r="B323" s="131"/>
      <c r="C323" s="158" t="s">
        <v>899</v>
      </c>
      <c r="D323" s="158" t="s">
        <v>241</v>
      </c>
      <c r="E323" s="159" t="s">
        <v>2359</v>
      </c>
      <c r="F323" s="160" t="s">
        <v>2360</v>
      </c>
      <c r="G323" s="161" t="s">
        <v>353</v>
      </c>
      <c r="H323" s="162">
        <v>2</v>
      </c>
      <c r="I323" s="163"/>
      <c r="J323" s="164">
        <f t="shared" si="65"/>
        <v>0</v>
      </c>
      <c r="K323" s="165"/>
      <c r="L323" s="30"/>
      <c r="M323" s="166" t="s">
        <v>1</v>
      </c>
      <c r="N323" s="130" t="s">
        <v>37</v>
      </c>
      <c r="P323" s="167">
        <f t="shared" si="66"/>
        <v>0</v>
      </c>
      <c r="Q323" s="167">
        <v>1.1439999999999999</v>
      </c>
      <c r="R323" s="167">
        <f t="shared" si="67"/>
        <v>2.2879999999999998</v>
      </c>
      <c r="S323" s="167">
        <v>0</v>
      </c>
      <c r="T323" s="168">
        <f t="shared" si="68"/>
        <v>0</v>
      </c>
      <c r="AR323" s="169" t="s">
        <v>245</v>
      </c>
      <c r="AT323" s="169" t="s">
        <v>241</v>
      </c>
      <c r="AU323" s="169" t="s">
        <v>83</v>
      </c>
      <c r="AY323" s="13" t="s">
        <v>239</v>
      </c>
      <c r="BE323" s="97">
        <f t="shared" si="69"/>
        <v>0</v>
      </c>
      <c r="BF323" s="97">
        <f t="shared" si="70"/>
        <v>0</v>
      </c>
      <c r="BG323" s="97">
        <f t="shared" si="71"/>
        <v>0</v>
      </c>
      <c r="BH323" s="97">
        <f t="shared" si="72"/>
        <v>0</v>
      </c>
      <c r="BI323" s="97">
        <f t="shared" si="73"/>
        <v>0</v>
      </c>
      <c r="BJ323" s="13" t="s">
        <v>83</v>
      </c>
      <c r="BK323" s="97">
        <f t="shared" si="74"/>
        <v>0</v>
      </c>
      <c r="BL323" s="13" t="s">
        <v>245</v>
      </c>
      <c r="BM323" s="169" t="s">
        <v>2361</v>
      </c>
    </row>
    <row r="324" spans="2:65" s="1" customFormat="1" ht="33" customHeight="1" x14ac:dyDescent="0.2">
      <c r="B324" s="131"/>
      <c r="C324" s="158" t="s">
        <v>903</v>
      </c>
      <c r="D324" s="158" t="s">
        <v>241</v>
      </c>
      <c r="E324" s="159" t="s">
        <v>2362</v>
      </c>
      <c r="F324" s="160" t="s">
        <v>2363</v>
      </c>
      <c r="G324" s="161" t="s">
        <v>353</v>
      </c>
      <c r="H324" s="162">
        <v>2</v>
      </c>
      <c r="I324" s="163"/>
      <c r="J324" s="164">
        <f t="shared" si="65"/>
        <v>0</v>
      </c>
      <c r="K324" s="165"/>
      <c r="L324" s="30"/>
      <c r="M324" s="166" t="s">
        <v>1</v>
      </c>
      <c r="N324" s="130" t="s">
        <v>37</v>
      </c>
      <c r="P324" s="167">
        <f t="shared" si="66"/>
        <v>0</v>
      </c>
      <c r="Q324" s="167">
        <v>3.8479999999999999</v>
      </c>
      <c r="R324" s="167">
        <f t="shared" si="67"/>
        <v>7.6959999999999997</v>
      </c>
      <c r="S324" s="167">
        <v>0</v>
      </c>
      <c r="T324" s="168">
        <f t="shared" si="68"/>
        <v>0</v>
      </c>
      <c r="AR324" s="169" t="s">
        <v>245</v>
      </c>
      <c r="AT324" s="169" t="s">
        <v>241</v>
      </c>
      <c r="AU324" s="169" t="s">
        <v>83</v>
      </c>
      <c r="AY324" s="13" t="s">
        <v>239</v>
      </c>
      <c r="BE324" s="97">
        <f t="shared" si="69"/>
        <v>0</v>
      </c>
      <c r="BF324" s="97">
        <f t="shared" si="70"/>
        <v>0</v>
      </c>
      <c r="BG324" s="97">
        <f t="shared" si="71"/>
        <v>0</v>
      </c>
      <c r="BH324" s="97">
        <f t="shared" si="72"/>
        <v>0</v>
      </c>
      <c r="BI324" s="97">
        <f t="shared" si="73"/>
        <v>0</v>
      </c>
      <c r="BJ324" s="13" t="s">
        <v>83</v>
      </c>
      <c r="BK324" s="97">
        <f t="shared" si="74"/>
        <v>0</v>
      </c>
      <c r="BL324" s="13" t="s">
        <v>245</v>
      </c>
      <c r="BM324" s="169" t="s">
        <v>2364</v>
      </c>
    </row>
    <row r="325" spans="2:65" s="1" customFormat="1" ht="33" customHeight="1" x14ac:dyDescent="0.2">
      <c r="B325" s="131"/>
      <c r="C325" s="158" t="s">
        <v>907</v>
      </c>
      <c r="D325" s="158" t="s">
        <v>241</v>
      </c>
      <c r="E325" s="159" t="s">
        <v>2365</v>
      </c>
      <c r="F325" s="160" t="s">
        <v>2366</v>
      </c>
      <c r="G325" s="161" t="s">
        <v>353</v>
      </c>
      <c r="H325" s="162">
        <v>2</v>
      </c>
      <c r="I325" s="163"/>
      <c r="J325" s="164">
        <f t="shared" si="65"/>
        <v>0</v>
      </c>
      <c r="K325" s="165"/>
      <c r="L325" s="30"/>
      <c r="M325" s="166" t="s">
        <v>1</v>
      </c>
      <c r="N325" s="130" t="s">
        <v>37</v>
      </c>
      <c r="P325" s="167">
        <f t="shared" si="66"/>
        <v>0</v>
      </c>
      <c r="Q325" s="167">
        <v>3.8479999999999999</v>
      </c>
      <c r="R325" s="167">
        <f t="shared" si="67"/>
        <v>7.6959999999999997</v>
      </c>
      <c r="S325" s="167">
        <v>0</v>
      </c>
      <c r="T325" s="168">
        <f t="shared" si="68"/>
        <v>0</v>
      </c>
      <c r="AR325" s="169" t="s">
        <v>245</v>
      </c>
      <c r="AT325" s="169" t="s">
        <v>241</v>
      </c>
      <c r="AU325" s="169" t="s">
        <v>83</v>
      </c>
      <c r="AY325" s="13" t="s">
        <v>239</v>
      </c>
      <c r="BE325" s="97">
        <f t="shared" si="69"/>
        <v>0</v>
      </c>
      <c r="BF325" s="97">
        <f t="shared" si="70"/>
        <v>0</v>
      </c>
      <c r="BG325" s="97">
        <f t="shared" si="71"/>
        <v>0</v>
      </c>
      <c r="BH325" s="97">
        <f t="shared" si="72"/>
        <v>0</v>
      </c>
      <c r="BI325" s="97">
        <f t="shared" si="73"/>
        <v>0</v>
      </c>
      <c r="BJ325" s="13" t="s">
        <v>83</v>
      </c>
      <c r="BK325" s="97">
        <f t="shared" si="74"/>
        <v>0</v>
      </c>
      <c r="BL325" s="13" t="s">
        <v>245</v>
      </c>
      <c r="BM325" s="169" t="s">
        <v>2367</v>
      </c>
    </row>
    <row r="326" spans="2:65" s="1" customFormat="1" ht="33" customHeight="1" x14ac:dyDescent="0.2">
      <c r="B326" s="131"/>
      <c r="C326" s="158" t="s">
        <v>911</v>
      </c>
      <c r="D326" s="158" t="s">
        <v>241</v>
      </c>
      <c r="E326" s="159" t="s">
        <v>2368</v>
      </c>
      <c r="F326" s="160" t="s">
        <v>2369</v>
      </c>
      <c r="G326" s="161" t="s">
        <v>353</v>
      </c>
      <c r="H326" s="162">
        <v>2</v>
      </c>
      <c r="I326" s="163"/>
      <c r="J326" s="164">
        <f t="shared" si="65"/>
        <v>0</v>
      </c>
      <c r="K326" s="165"/>
      <c r="L326" s="30"/>
      <c r="M326" s="166" t="s">
        <v>1</v>
      </c>
      <c r="N326" s="130" t="s">
        <v>37</v>
      </c>
      <c r="P326" s="167">
        <f t="shared" si="66"/>
        <v>0</v>
      </c>
      <c r="Q326" s="167">
        <v>3.8479999999999999</v>
      </c>
      <c r="R326" s="167">
        <f t="shared" si="67"/>
        <v>7.6959999999999997</v>
      </c>
      <c r="S326" s="167">
        <v>0</v>
      </c>
      <c r="T326" s="168">
        <f t="shared" si="68"/>
        <v>0</v>
      </c>
      <c r="AR326" s="169" t="s">
        <v>245</v>
      </c>
      <c r="AT326" s="169" t="s">
        <v>241</v>
      </c>
      <c r="AU326" s="169" t="s">
        <v>83</v>
      </c>
      <c r="AY326" s="13" t="s">
        <v>239</v>
      </c>
      <c r="BE326" s="97">
        <f t="shared" si="69"/>
        <v>0</v>
      </c>
      <c r="BF326" s="97">
        <f t="shared" si="70"/>
        <v>0</v>
      </c>
      <c r="BG326" s="97">
        <f t="shared" si="71"/>
        <v>0</v>
      </c>
      <c r="BH326" s="97">
        <f t="shared" si="72"/>
        <v>0</v>
      </c>
      <c r="BI326" s="97">
        <f t="shared" si="73"/>
        <v>0</v>
      </c>
      <c r="BJ326" s="13" t="s">
        <v>83</v>
      </c>
      <c r="BK326" s="97">
        <f t="shared" si="74"/>
        <v>0</v>
      </c>
      <c r="BL326" s="13" t="s">
        <v>245</v>
      </c>
      <c r="BM326" s="169" t="s">
        <v>2370</v>
      </c>
    </row>
    <row r="327" spans="2:65" s="1" customFormat="1" ht="37.9" customHeight="1" x14ac:dyDescent="0.2">
      <c r="B327" s="131"/>
      <c r="C327" s="158" t="s">
        <v>915</v>
      </c>
      <c r="D327" s="158" t="s">
        <v>241</v>
      </c>
      <c r="E327" s="159" t="s">
        <v>2371</v>
      </c>
      <c r="F327" s="160" t="s">
        <v>2372</v>
      </c>
      <c r="G327" s="161" t="s">
        <v>353</v>
      </c>
      <c r="H327" s="162">
        <v>2</v>
      </c>
      <c r="I327" s="163"/>
      <c r="J327" s="164">
        <f t="shared" si="65"/>
        <v>0</v>
      </c>
      <c r="K327" s="165"/>
      <c r="L327" s="30"/>
      <c r="M327" s="166" t="s">
        <v>1</v>
      </c>
      <c r="N327" s="130" t="s">
        <v>37</v>
      </c>
      <c r="P327" s="167">
        <f t="shared" si="66"/>
        <v>0</v>
      </c>
      <c r="Q327" s="167">
        <v>0.26</v>
      </c>
      <c r="R327" s="167">
        <f t="shared" si="67"/>
        <v>0.52</v>
      </c>
      <c r="S327" s="167">
        <v>0</v>
      </c>
      <c r="T327" s="168">
        <f t="shared" si="68"/>
        <v>0</v>
      </c>
      <c r="AR327" s="169" t="s">
        <v>245</v>
      </c>
      <c r="AT327" s="169" t="s">
        <v>241</v>
      </c>
      <c r="AU327" s="169" t="s">
        <v>83</v>
      </c>
      <c r="AY327" s="13" t="s">
        <v>239</v>
      </c>
      <c r="BE327" s="97">
        <f t="shared" si="69"/>
        <v>0</v>
      </c>
      <c r="BF327" s="97">
        <f t="shared" si="70"/>
        <v>0</v>
      </c>
      <c r="BG327" s="97">
        <f t="shared" si="71"/>
        <v>0</v>
      </c>
      <c r="BH327" s="97">
        <f t="shared" si="72"/>
        <v>0</v>
      </c>
      <c r="BI327" s="97">
        <f t="shared" si="73"/>
        <v>0</v>
      </c>
      <c r="BJ327" s="13" t="s">
        <v>83</v>
      </c>
      <c r="BK327" s="97">
        <f t="shared" si="74"/>
        <v>0</v>
      </c>
      <c r="BL327" s="13" t="s">
        <v>245</v>
      </c>
      <c r="BM327" s="169" t="s">
        <v>2373</v>
      </c>
    </row>
    <row r="328" spans="2:65" s="1" customFormat="1" ht="37.9" customHeight="1" x14ac:dyDescent="0.2">
      <c r="B328" s="131"/>
      <c r="C328" s="158" t="s">
        <v>919</v>
      </c>
      <c r="D328" s="158" t="s">
        <v>241</v>
      </c>
      <c r="E328" s="159" t="s">
        <v>2374</v>
      </c>
      <c r="F328" s="160" t="s">
        <v>2375</v>
      </c>
      <c r="G328" s="161" t="s">
        <v>353</v>
      </c>
      <c r="H328" s="162">
        <v>2</v>
      </c>
      <c r="I328" s="163"/>
      <c r="J328" s="164">
        <f t="shared" si="65"/>
        <v>0</v>
      </c>
      <c r="K328" s="165"/>
      <c r="L328" s="30"/>
      <c r="M328" s="166" t="s">
        <v>1</v>
      </c>
      <c r="N328" s="130" t="s">
        <v>37</v>
      </c>
      <c r="P328" s="167">
        <f t="shared" si="66"/>
        <v>0</v>
      </c>
      <c r="Q328" s="167">
        <v>0.26</v>
      </c>
      <c r="R328" s="167">
        <f t="shared" si="67"/>
        <v>0.52</v>
      </c>
      <c r="S328" s="167">
        <v>0</v>
      </c>
      <c r="T328" s="168">
        <f t="shared" si="68"/>
        <v>0</v>
      </c>
      <c r="AR328" s="169" t="s">
        <v>245</v>
      </c>
      <c r="AT328" s="169" t="s">
        <v>241</v>
      </c>
      <c r="AU328" s="169" t="s">
        <v>83</v>
      </c>
      <c r="AY328" s="13" t="s">
        <v>239</v>
      </c>
      <c r="BE328" s="97">
        <f t="shared" si="69"/>
        <v>0</v>
      </c>
      <c r="BF328" s="97">
        <f t="shared" si="70"/>
        <v>0</v>
      </c>
      <c r="BG328" s="97">
        <f t="shared" si="71"/>
        <v>0</v>
      </c>
      <c r="BH328" s="97">
        <f t="shared" si="72"/>
        <v>0</v>
      </c>
      <c r="BI328" s="97">
        <f t="shared" si="73"/>
        <v>0</v>
      </c>
      <c r="BJ328" s="13" t="s">
        <v>83</v>
      </c>
      <c r="BK328" s="97">
        <f t="shared" si="74"/>
        <v>0</v>
      </c>
      <c r="BL328" s="13" t="s">
        <v>245</v>
      </c>
      <c r="BM328" s="169" t="s">
        <v>2376</v>
      </c>
    </row>
    <row r="329" spans="2:65" s="1" customFormat="1" ht="37.9" customHeight="1" x14ac:dyDescent="0.2">
      <c r="B329" s="131"/>
      <c r="C329" s="158" t="s">
        <v>923</v>
      </c>
      <c r="D329" s="158" t="s">
        <v>241</v>
      </c>
      <c r="E329" s="159" t="s">
        <v>2377</v>
      </c>
      <c r="F329" s="160" t="s">
        <v>2378</v>
      </c>
      <c r="G329" s="161" t="s">
        <v>353</v>
      </c>
      <c r="H329" s="162">
        <v>2</v>
      </c>
      <c r="I329" s="163"/>
      <c r="J329" s="164">
        <f t="shared" si="65"/>
        <v>0</v>
      </c>
      <c r="K329" s="165"/>
      <c r="L329" s="30"/>
      <c r="M329" s="166" t="s">
        <v>1</v>
      </c>
      <c r="N329" s="130" t="s">
        <v>37</v>
      </c>
      <c r="P329" s="167">
        <f t="shared" si="66"/>
        <v>0</v>
      </c>
      <c r="Q329" s="167">
        <v>0.26</v>
      </c>
      <c r="R329" s="167">
        <f t="shared" si="67"/>
        <v>0.52</v>
      </c>
      <c r="S329" s="167">
        <v>0</v>
      </c>
      <c r="T329" s="168">
        <f t="shared" si="68"/>
        <v>0</v>
      </c>
      <c r="AR329" s="169" t="s">
        <v>245</v>
      </c>
      <c r="AT329" s="169" t="s">
        <v>241</v>
      </c>
      <c r="AU329" s="169" t="s">
        <v>83</v>
      </c>
      <c r="AY329" s="13" t="s">
        <v>239</v>
      </c>
      <c r="BE329" s="97">
        <f t="shared" si="69"/>
        <v>0</v>
      </c>
      <c r="BF329" s="97">
        <f t="shared" si="70"/>
        <v>0</v>
      </c>
      <c r="BG329" s="97">
        <f t="shared" si="71"/>
        <v>0</v>
      </c>
      <c r="BH329" s="97">
        <f t="shared" si="72"/>
        <v>0</v>
      </c>
      <c r="BI329" s="97">
        <f t="shared" si="73"/>
        <v>0</v>
      </c>
      <c r="BJ329" s="13" t="s">
        <v>83</v>
      </c>
      <c r="BK329" s="97">
        <f t="shared" si="74"/>
        <v>0</v>
      </c>
      <c r="BL329" s="13" t="s">
        <v>245</v>
      </c>
      <c r="BM329" s="169" t="s">
        <v>2379</v>
      </c>
    </row>
    <row r="330" spans="2:65" s="1" customFormat="1" ht="37.9" customHeight="1" x14ac:dyDescent="0.2">
      <c r="B330" s="131"/>
      <c r="C330" s="158" t="s">
        <v>927</v>
      </c>
      <c r="D330" s="158" t="s">
        <v>241</v>
      </c>
      <c r="E330" s="159" t="s">
        <v>2380</v>
      </c>
      <c r="F330" s="160" t="s">
        <v>2381</v>
      </c>
      <c r="G330" s="161" t="s">
        <v>353</v>
      </c>
      <c r="H330" s="162">
        <v>2</v>
      </c>
      <c r="I330" s="163"/>
      <c r="J330" s="164">
        <f t="shared" si="65"/>
        <v>0</v>
      </c>
      <c r="K330" s="165"/>
      <c r="L330" s="30"/>
      <c r="M330" s="166" t="s">
        <v>1</v>
      </c>
      <c r="N330" s="130" t="s">
        <v>37</v>
      </c>
      <c r="P330" s="167">
        <f t="shared" si="66"/>
        <v>0</v>
      </c>
      <c r="Q330" s="167">
        <v>0.26</v>
      </c>
      <c r="R330" s="167">
        <f t="shared" si="67"/>
        <v>0.52</v>
      </c>
      <c r="S330" s="167">
        <v>0</v>
      </c>
      <c r="T330" s="168">
        <f t="shared" si="68"/>
        <v>0</v>
      </c>
      <c r="AR330" s="169" t="s">
        <v>245</v>
      </c>
      <c r="AT330" s="169" t="s">
        <v>241</v>
      </c>
      <c r="AU330" s="169" t="s">
        <v>83</v>
      </c>
      <c r="AY330" s="13" t="s">
        <v>239</v>
      </c>
      <c r="BE330" s="97">
        <f t="shared" si="69"/>
        <v>0</v>
      </c>
      <c r="BF330" s="97">
        <f t="shared" si="70"/>
        <v>0</v>
      </c>
      <c r="BG330" s="97">
        <f t="shared" si="71"/>
        <v>0</v>
      </c>
      <c r="BH330" s="97">
        <f t="shared" si="72"/>
        <v>0</v>
      </c>
      <c r="BI330" s="97">
        <f t="shared" si="73"/>
        <v>0</v>
      </c>
      <c r="BJ330" s="13" t="s">
        <v>83</v>
      </c>
      <c r="BK330" s="97">
        <f t="shared" si="74"/>
        <v>0</v>
      </c>
      <c r="BL330" s="13" t="s">
        <v>245</v>
      </c>
      <c r="BM330" s="169" t="s">
        <v>2382</v>
      </c>
    </row>
    <row r="331" spans="2:65" s="1" customFormat="1" ht="33" customHeight="1" x14ac:dyDescent="0.2">
      <c r="B331" s="131"/>
      <c r="C331" s="158" t="s">
        <v>932</v>
      </c>
      <c r="D331" s="158" t="s">
        <v>241</v>
      </c>
      <c r="E331" s="159" t="s">
        <v>2383</v>
      </c>
      <c r="F331" s="160" t="s">
        <v>2384</v>
      </c>
      <c r="G331" s="161" t="s">
        <v>353</v>
      </c>
      <c r="H331" s="162">
        <v>2</v>
      </c>
      <c r="I331" s="163"/>
      <c r="J331" s="164">
        <f t="shared" si="65"/>
        <v>0</v>
      </c>
      <c r="K331" s="165"/>
      <c r="L331" s="30"/>
      <c r="M331" s="166" t="s">
        <v>1</v>
      </c>
      <c r="N331" s="130" t="s">
        <v>37</v>
      </c>
      <c r="P331" s="167">
        <f t="shared" si="66"/>
        <v>0</v>
      </c>
      <c r="Q331" s="167">
        <v>3.8479999999999999</v>
      </c>
      <c r="R331" s="167">
        <f t="shared" si="67"/>
        <v>7.6959999999999997</v>
      </c>
      <c r="S331" s="167">
        <v>0</v>
      </c>
      <c r="T331" s="168">
        <f t="shared" si="68"/>
        <v>0</v>
      </c>
      <c r="AR331" s="169" t="s">
        <v>245</v>
      </c>
      <c r="AT331" s="169" t="s">
        <v>241</v>
      </c>
      <c r="AU331" s="169" t="s">
        <v>83</v>
      </c>
      <c r="AY331" s="13" t="s">
        <v>239</v>
      </c>
      <c r="BE331" s="97">
        <f t="shared" si="69"/>
        <v>0</v>
      </c>
      <c r="BF331" s="97">
        <f t="shared" si="70"/>
        <v>0</v>
      </c>
      <c r="BG331" s="97">
        <f t="shared" si="71"/>
        <v>0</v>
      </c>
      <c r="BH331" s="97">
        <f t="shared" si="72"/>
        <v>0</v>
      </c>
      <c r="BI331" s="97">
        <f t="shared" si="73"/>
        <v>0</v>
      </c>
      <c r="BJ331" s="13" t="s">
        <v>83</v>
      </c>
      <c r="BK331" s="97">
        <f t="shared" si="74"/>
        <v>0</v>
      </c>
      <c r="BL331" s="13" t="s">
        <v>245</v>
      </c>
      <c r="BM331" s="169" t="s">
        <v>2385</v>
      </c>
    </row>
    <row r="332" spans="2:65" s="1" customFormat="1" ht="21.75" customHeight="1" x14ac:dyDescent="0.2">
      <c r="B332" s="131"/>
      <c r="C332" s="158" t="s">
        <v>936</v>
      </c>
      <c r="D332" s="158" t="s">
        <v>241</v>
      </c>
      <c r="E332" s="159" t="s">
        <v>821</v>
      </c>
      <c r="F332" s="160" t="s">
        <v>4595</v>
      </c>
      <c r="G332" s="161" t="s">
        <v>331</v>
      </c>
      <c r="H332" s="162">
        <v>194.55</v>
      </c>
      <c r="I332" s="163"/>
      <c r="J332" s="164">
        <f t="shared" si="65"/>
        <v>0</v>
      </c>
      <c r="K332" s="165"/>
      <c r="L332" s="30"/>
      <c r="M332" s="166" t="s">
        <v>1</v>
      </c>
      <c r="N332" s="130" t="s">
        <v>37</v>
      </c>
      <c r="P332" s="167">
        <f t="shared" si="66"/>
        <v>0</v>
      </c>
      <c r="Q332" s="167">
        <v>5.0000000000000001E-3</v>
      </c>
      <c r="R332" s="167">
        <f t="shared" si="67"/>
        <v>0.97275000000000011</v>
      </c>
      <c r="S332" s="167">
        <v>0</v>
      </c>
      <c r="T332" s="168">
        <f t="shared" si="68"/>
        <v>0</v>
      </c>
      <c r="AR332" s="169" t="s">
        <v>245</v>
      </c>
      <c r="AT332" s="169" t="s">
        <v>241</v>
      </c>
      <c r="AU332" s="169" t="s">
        <v>83</v>
      </c>
      <c r="AY332" s="13" t="s">
        <v>239</v>
      </c>
      <c r="BE332" s="97">
        <f t="shared" si="69"/>
        <v>0</v>
      </c>
      <c r="BF332" s="97">
        <f t="shared" si="70"/>
        <v>0</v>
      </c>
      <c r="BG332" s="97">
        <f t="shared" si="71"/>
        <v>0</v>
      </c>
      <c r="BH332" s="97">
        <f t="shared" si="72"/>
        <v>0</v>
      </c>
      <c r="BI332" s="97">
        <f t="shared" si="73"/>
        <v>0</v>
      </c>
      <c r="BJ332" s="13" t="s">
        <v>83</v>
      </c>
      <c r="BK332" s="97">
        <f t="shared" si="74"/>
        <v>0</v>
      </c>
      <c r="BL332" s="13" t="s">
        <v>245</v>
      </c>
      <c r="BM332" s="169" t="s">
        <v>2386</v>
      </c>
    </row>
    <row r="333" spans="2:65" s="1" customFormat="1" ht="16.5" customHeight="1" x14ac:dyDescent="0.2">
      <c r="B333" s="131"/>
      <c r="C333" s="158" t="s">
        <v>940</v>
      </c>
      <c r="D333" s="158" t="s">
        <v>241</v>
      </c>
      <c r="E333" s="159" t="s">
        <v>2387</v>
      </c>
      <c r="F333" s="160" t="s">
        <v>2388</v>
      </c>
      <c r="G333" s="161" t="s">
        <v>353</v>
      </c>
      <c r="H333" s="162">
        <v>8</v>
      </c>
      <c r="I333" s="163"/>
      <c r="J333" s="164">
        <f t="shared" si="65"/>
        <v>0</v>
      </c>
      <c r="K333" s="165"/>
      <c r="L333" s="30"/>
      <c r="M333" s="166" t="s">
        <v>1</v>
      </c>
      <c r="N333" s="130" t="s">
        <v>37</v>
      </c>
      <c r="P333" s="167">
        <f t="shared" si="66"/>
        <v>0</v>
      </c>
      <c r="Q333" s="167">
        <v>5.0000000000000001E-3</v>
      </c>
      <c r="R333" s="167">
        <f t="shared" si="67"/>
        <v>0.04</v>
      </c>
      <c r="S333" s="167">
        <v>0</v>
      </c>
      <c r="T333" s="168">
        <f t="shared" si="68"/>
        <v>0</v>
      </c>
      <c r="AR333" s="169" t="s">
        <v>245</v>
      </c>
      <c r="AT333" s="169" t="s">
        <v>241</v>
      </c>
      <c r="AU333" s="169" t="s">
        <v>83</v>
      </c>
      <c r="AY333" s="13" t="s">
        <v>239</v>
      </c>
      <c r="BE333" s="97">
        <f t="shared" si="69"/>
        <v>0</v>
      </c>
      <c r="BF333" s="97">
        <f t="shared" si="70"/>
        <v>0</v>
      </c>
      <c r="BG333" s="97">
        <f t="shared" si="71"/>
        <v>0</v>
      </c>
      <c r="BH333" s="97">
        <f t="shared" si="72"/>
        <v>0</v>
      </c>
      <c r="BI333" s="97">
        <f t="shared" si="73"/>
        <v>0</v>
      </c>
      <c r="BJ333" s="13" t="s">
        <v>83</v>
      </c>
      <c r="BK333" s="97">
        <f t="shared" si="74"/>
        <v>0</v>
      </c>
      <c r="BL333" s="13" t="s">
        <v>245</v>
      </c>
      <c r="BM333" s="169" t="s">
        <v>2389</v>
      </c>
    </row>
    <row r="334" spans="2:65" s="1" customFormat="1" ht="24.2" customHeight="1" x14ac:dyDescent="0.2">
      <c r="B334" s="131"/>
      <c r="C334" s="158" t="s">
        <v>944</v>
      </c>
      <c r="D334" s="158" t="s">
        <v>241</v>
      </c>
      <c r="E334" s="159" t="s">
        <v>827</v>
      </c>
      <c r="F334" s="160" t="s">
        <v>828</v>
      </c>
      <c r="G334" s="161" t="s">
        <v>249</v>
      </c>
      <c r="H334" s="162">
        <v>1.3240000000000001</v>
      </c>
      <c r="I334" s="163"/>
      <c r="J334" s="164">
        <f t="shared" si="65"/>
        <v>0</v>
      </c>
      <c r="K334" s="165"/>
      <c r="L334" s="30"/>
      <c r="M334" s="166" t="s">
        <v>1</v>
      </c>
      <c r="N334" s="130" t="s">
        <v>37</v>
      </c>
      <c r="P334" s="167">
        <f t="shared" si="66"/>
        <v>0</v>
      </c>
      <c r="Q334" s="167">
        <v>2.4018600000000001</v>
      </c>
      <c r="R334" s="167">
        <f t="shared" si="67"/>
        <v>3.1800626400000005</v>
      </c>
      <c r="S334" s="167">
        <v>0</v>
      </c>
      <c r="T334" s="168">
        <f t="shared" si="68"/>
        <v>0</v>
      </c>
      <c r="AR334" s="169" t="s">
        <v>245</v>
      </c>
      <c r="AT334" s="169" t="s">
        <v>241</v>
      </c>
      <c r="AU334" s="169" t="s">
        <v>83</v>
      </c>
      <c r="AY334" s="13" t="s">
        <v>239</v>
      </c>
      <c r="BE334" s="97">
        <f t="shared" si="69"/>
        <v>0</v>
      </c>
      <c r="BF334" s="97">
        <f t="shared" si="70"/>
        <v>0</v>
      </c>
      <c r="BG334" s="97">
        <f t="shared" si="71"/>
        <v>0</v>
      </c>
      <c r="BH334" s="97">
        <f t="shared" si="72"/>
        <v>0</v>
      </c>
      <c r="BI334" s="97">
        <f t="shared" si="73"/>
        <v>0</v>
      </c>
      <c r="BJ334" s="13" t="s">
        <v>83</v>
      </c>
      <c r="BK334" s="97">
        <f t="shared" si="74"/>
        <v>0</v>
      </c>
      <c r="BL334" s="13" t="s">
        <v>245</v>
      </c>
      <c r="BM334" s="169" t="s">
        <v>2390</v>
      </c>
    </row>
    <row r="335" spans="2:65" s="1" customFormat="1" ht="24.2" customHeight="1" x14ac:dyDescent="0.2">
      <c r="B335" s="131"/>
      <c r="C335" s="158" t="s">
        <v>948</v>
      </c>
      <c r="D335" s="158" t="s">
        <v>241</v>
      </c>
      <c r="E335" s="159" t="s">
        <v>831</v>
      </c>
      <c r="F335" s="160" t="s">
        <v>832</v>
      </c>
      <c r="G335" s="161" t="s">
        <v>244</v>
      </c>
      <c r="H335" s="162">
        <v>13.268000000000001</v>
      </c>
      <c r="I335" s="163"/>
      <c r="J335" s="164">
        <f t="shared" si="65"/>
        <v>0</v>
      </c>
      <c r="K335" s="165"/>
      <c r="L335" s="30"/>
      <c r="M335" s="166" t="s">
        <v>1</v>
      </c>
      <c r="N335" s="130" t="s">
        <v>37</v>
      </c>
      <c r="P335" s="167">
        <f t="shared" si="66"/>
        <v>0</v>
      </c>
      <c r="Q335" s="167">
        <v>3.4099999999999998E-3</v>
      </c>
      <c r="R335" s="167">
        <f t="shared" si="67"/>
        <v>4.524388E-2</v>
      </c>
      <c r="S335" s="167">
        <v>0</v>
      </c>
      <c r="T335" s="168">
        <f t="shared" si="68"/>
        <v>0</v>
      </c>
      <c r="AR335" s="169" t="s">
        <v>245</v>
      </c>
      <c r="AT335" s="169" t="s">
        <v>241</v>
      </c>
      <c r="AU335" s="169" t="s">
        <v>83</v>
      </c>
      <c r="AY335" s="13" t="s">
        <v>239</v>
      </c>
      <c r="BE335" s="97">
        <f t="shared" si="69"/>
        <v>0</v>
      </c>
      <c r="BF335" s="97">
        <f t="shared" si="70"/>
        <v>0</v>
      </c>
      <c r="BG335" s="97">
        <f t="shared" si="71"/>
        <v>0</v>
      </c>
      <c r="BH335" s="97">
        <f t="shared" si="72"/>
        <v>0</v>
      </c>
      <c r="BI335" s="97">
        <f t="shared" si="73"/>
        <v>0</v>
      </c>
      <c r="BJ335" s="13" t="s">
        <v>83</v>
      </c>
      <c r="BK335" s="97">
        <f t="shared" si="74"/>
        <v>0</v>
      </c>
      <c r="BL335" s="13" t="s">
        <v>245</v>
      </c>
      <c r="BM335" s="169" t="s">
        <v>2391</v>
      </c>
    </row>
    <row r="336" spans="2:65" s="1" customFormat="1" ht="24.2" customHeight="1" x14ac:dyDescent="0.2">
      <c r="B336" s="131"/>
      <c r="C336" s="158" t="s">
        <v>952</v>
      </c>
      <c r="D336" s="158" t="s">
        <v>241</v>
      </c>
      <c r="E336" s="159" t="s">
        <v>835</v>
      </c>
      <c r="F336" s="160" t="s">
        <v>836</v>
      </c>
      <c r="G336" s="161" t="s">
        <v>244</v>
      </c>
      <c r="H336" s="162">
        <v>13.268000000000001</v>
      </c>
      <c r="I336" s="163"/>
      <c r="J336" s="164">
        <f t="shared" si="65"/>
        <v>0</v>
      </c>
      <c r="K336" s="165"/>
      <c r="L336" s="30"/>
      <c r="M336" s="166" t="s">
        <v>1</v>
      </c>
      <c r="N336" s="130" t="s">
        <v>37</v>
      </c>
      <c r="P336" s="167">
        <f t="shared" si="66"/>
        <v>0</v>
      </c>
      <c r="Q336" s="167">
        <v>0</v>
      </c>
      <c r="R336" s="167">
        <f t="shared" si="67"/>
        <v>0</v>
      </c>
      <c r="S336" s="167">
        <v>0</v>
      </c>
      <c r="T336" s="168">
        <f t="shared" si="68"/>
        <v>0</v>
      </c>
      <c r="AR336" s="169" t="s">
        <v>245</v>
      </c>
      <c r="AT336" s="169" t="s">
        <v>241</v>
      </c>
      <c r="AU336" s="169" t="s">
        <v>83</v>
      </c>
      <c r="AY336" s="13" t="s">
        <v>239</v>
      </c>
      <c r="BE336" s="97">
        <f t="shared" si="69"/>
        <v>0</v>
      </c>
      <c r="BF336" s="97">
        <f t="shared" si="70"/>
        <v>0</v>
      </c>
      <c r="BG336" s="97">
        <f t="shared" si="71"/>
        <v>0</v>
      </c>
      <c r="BH336" s="97">
        <f t="shared" si="72"/>
        <v>0</v>
      </c>
      <c r="BI336" s="97">
        <f t="shared" si="73"/>
        <v>0</v>
      </c>
      <c r="BJ336" s="13" t="s">
        <v>83</v>
      </c>
      <c r="BK336" s="97">
        <f t="shared" si="74"/>
        <v>0</v>
      </c>
      <c r="BL336" s="13" t="s">
        <v>245</v>
      </c>
      <c r="BM336" s="169" t="s">
        <v>2392</v>
      </c>
    </row>
    <row r="337" spans="2:65" s="1" customFormat="1" ht="24.2" customHeight="1" x14ac:dyDescent="0.2">
      <c r="B337" s="131"/>
      <c r="C337" s="158" t="s">
        <v>956</v>
      </c>
      <c r="D337" s="158" t="s">
        <v>241</v>
      </c>
      <c r="E337" s="159" t="s">
        <v>839</v>
      </c>
      <c r="F337" s="160" t="s">
        <v>840</v>
      </c>
      <c r="G337" s="161" t="s">
        <v>278</v>
      </c>
      <c r="H337" s="162">
        <v>0.23200000000000001</v>
      </c>
      <c r="I337" s="163"/>
      <c r="J337" s="164">
        <f t="shared" si="65"/>
        <v>0</v>
      </c>
      <c r="K337" s="165"/>
      <c r="L337" s="30"/>
      <c r="M337" s="166" t="s">
        <v>1</v>
      </c>
      <c r="N337" s="130" t="s">
        <v>37</v>
      </c>
      <c r="P337" s="167">
        <f t="shared" si="66"/>
        <v>0</v>
      </c>
      <c r="Q337" s="167">
        <v>1.0165999999999999</v>
      </c>
      <c r="R337" s="167">
        <f t="shared" si="67"/>
        <v>0.23585120000000001</v>
      </c>
      <c r="S337" s="167">
        <v>0</v>
      </c>
      <c r="T337" s="168">
        <f t="shared" si="68"/>
        <v>0</v>
      </c>
      <c r="AR337" s="169" t="s">
        <v>245</v>
      </c>
      <c r="AT337" s="169" t="s">
        <v>241</v>
      </c>
      <c r="AU337" s="169" t="s">
        <v>83</v>
      </c>
      <c r="AY337" s="13" t="s">
        <v>239</v>
      </c>
      <c r="BE337" s="97">
        <f t="shared" si="69"/>
        <v>0</v>
      </c>
      <c r="BF337" s="97">
        <f t="shared" si="70"/>
        <v>0</v>
      </c>
      <c r="BG337" s="97">
        <f t="shared" si="71"/>
        <v>0</v>
      </c>
      <c r="BH337" s="97">
        <f t="shared" si="72"/>
        <v>0</v>
      </c>
      <c r="BI337" s="97">
        <f t="shared" si="73"/>
        <v>0</v>
      </c>
      <c r="BJ337" s="13" t="s">
        <v>83</v>
      </c>
      <c r="BK337" s="97">
        <f t="shared" si="74"/>
        <v>0</v>
      </c>
      <c r="BL337" s="13" t="s">
        <v>245</v>
      </c>
      <c r="BM337" s="169" t="s">
        <v>2393</v>
      </c>
    </row>
    <row r="338" spans="2:65" s="11" customFormat="1" ht="22.9" customHeight="1" x14ac:dyDescent="0.2">
      <c r="B338" s="146"/>
      <c r="D338" s="147" t="s">
        <v>70</v>
      </c>
      <c r="E338" s="156" t="s">
        <v>258</v>
      </c>
      <c r="F338" s="156" t="s">
        <v>842</v>
      </c>
      <c r="I338" s="149"/>
      <c r="J338" s="157">
        <f>BK338</f>
        <v>0</v>
      </c>
      <c r="L338" s="146"/>
      <c r="M338" s="151"/>
      <c r="P338" s="152">
        <f>SUM(P339:P342)</f>
        <v>0</v>
      </c>
      <c r="R338" s="152">
        <f>SUM(R339:R342)</f>
        <v>618.22795479999991</v>
      </c>
      <c r="T338" s="153">
        <f>SUM(T339:T342)</f>
        <v>0</v>
      </c>
      <c r="AR338" s="147" t="s">
        <v>78</v>
      </c>
      <c r="AT338" s="154" t="s">
        <v>70</v>
      </c>
      <c r="AU338" s="154" t="s">
        <v>78</v>
      </c>
      <c r="AY338" s="147" t="s">
        <v>239</v>
      </c>
      <c r="BK338" s="155">
        <f>SUM(BK339:BK342)</f>
        <v>0</v>
      </c>
    </row>
    <row r="339" spans="2:65" s="1" customFormat="1" ht="24.2" customHeight="1" x14ac:dyDescent="0.2">
      <c r="B339" s="131"/>
      <c r="C339" s="158" t="s">
        <v>960</v>
      </c>
      <c r="D339" s="158" t="s">
        <v>241</v>
      </c>
      <c r="E339" s="159" t="s">
        <v>848</v>
      </c>
      <c r="F339" s="160" t="s">
        <v>849</v>
      </c>
      <c r="G339" s="161" t="s">
        <v>244</v>
      </c>
      <c r="H339" s="162">
        <v>613.50400000000002</v>
      </c>
      <c r="I339" s="163"/>
      <c r="J339" s="164">
        <f>ROUND(I339*H339,2)</f>
        <v>0</v>
      </c>
      <c r="K339" s="165"/>
      <c r="L339" s="30"/>
      <c r="M339" s="166" t="s">
        <v>1</v>
      </c>
      <c r="N339" s="130" t="s">
        <v>37</v>
      </c>
      <c r="P339" s="167">
        <f>O339*H339</f>
        <v>0</v>
      </c>
      <c r="Q339" s="167">
        <v>0.42531999999999998</v>
      </c>
      <c r="R339" s="167">
        <f>Q339*H339</f>
        <v>260.93552127999999</v>
      </c>
      <c r="S339" s="167">
        <v>0</v>
      </c>
      <c r="T339" s="168">
        <f>S339*H339</f>
        <v>0</v>
      </c>
      <c r="AR339" s="169" t="s">
        <v>245</v>
      </c>
      <c r="AT339" s="169" t="s">
        <v>241</v>
      </c>
      <c r="AU339" s="169" t="s">
        <v>83</v>
      </c>
      <c r="AY339" s="13" t="s">
        <v>239</v>
      </c>
      <c r="BE339" s="97">
        <f>IF(N339="základná",J339,0)</f>
        <v>0</v>
      </c>
      <c r="BF339" s="97">
        <f>IF(N339="znížená",J339,0)</f>
        <v>0</v>
      </c>
      <c r="BG339" s="97">
        <f>IF(N339="zákl. prenesená",J339,0)</f>
        <v>0</v>
      </c>
      <c r="BH339" s="97">
        <f>IF(N339="zníž. prenesená",J339,0)</f>
        <v>0</v>
      </c>
      <c r="BI339" s="97">
        <f>IF(N339="nulová",J339,0)</f>
        <v>0</v>
      </c>
      <c r="BJ339" s="13" t="s">
        <v>83</v>
      </c>
      <c r="BK339" s="97">
        <f>ROUND(I339*H339,2)</f>
        <v>0</v>
      </c>
      <c r="BL339" s="13" t="s">
        <v>245</v>
      </c>
      <c r="BM339" s="169" t="s">
        <v>2394</v>
      </c>
    </row>
    <row r="340" spans="2:65" s="1" customFormat="1" ht="37.9" customHeight="1" x14ac:dyDescent="0.2">
      <c r="B340" s="131"/>
      <c r="C340" s="158" t="s">
        <v>964</v>
      </c>
      <c r="D340" s="158" t="s">
        <v>241</v>
      </c>
      <c r="E340" s="159" t="s">
        <v>852</v>
      </c>
      <c r="F340" s="160" t="s">
        <v>853</v>
      </c>
      <c r="G340" s="161" t="s">
        <v>244</v>
      </c>
      <c r="H340" s="162">
        <v>613.50400000000002</v>
      </c>
      <c r="I340" s="163"/>
      <c r="J340" s="164">
        <f>ROUND(I340*H340,2)</f>
        <v>0</v>
      </c>
      <c r="K340" s="165"/>
      <c r="L340" s="30"/>
      <c r="M340" s="166" t="s">
        <v>1</v>
      </c>
      <c r="N340" s="130" t="s">
        <v>37</v>
      </c>
      <c r="P340" s="167">
        <f>O340*H340</f>
        <v>0</v>
      </c>
      <c r="Q340" s="167">
        <v>0.35338000000000003</v>
      </c>
      <c r="R340" s="167">
        <f>Q340*H340</f>
        <v>216.80004352000003</v>
      </c>
      <c r="S340" s="167">
        <v>0</v>
      </c>
      <c r="T340" s="168">
        <f>S340*H340</f>
        <v>0</v>
      </c>
      <c r="AR340" s="169" t="s">
        <v>245</v>
      </c>
      <c r="AT340" s="169" t="s">
        <v>241</v>
      </c>
      <c r="AU340" s="169" t="s">
        <v>83</v>
      </c>
      <c r="AY340" s="13" t="s">
        <v>239</v>
      </c>
      <c r="BE340" s="97">
        <f>IF(N340="základná",J340,0)</f>
        <v>0</v>
      </c>
      <c r="BF340" s="97">
        <f>IF(N340="znížená",J340,0)</f>
        <v>0</v>
      </c>
      <c r="BG340" s="97">
        <f>IF(N340="zákl. prenesená",J340,0)</f>
        <v>0</v>
      </c>
      <c r="BH340" s="97">
        <f>IF(N340="zníž. prenesená",J340,0)</f>
        <v>0</v>
      </c>
      <c r="BI340" s="97">
        <f>IF(N340="nulová",J340,0)</f>
        <v>0</v>
      </c>
      <c r="BJ340" s="13" t="s">
        <v>83</v>
      </c>
      <c r="BK340" s="97">
        <f>ROUND(I340*H340,2)</f>
        <v>0</v>
      </c>
      <c r="BL340" s="13" t="s">
        <v>245</v>
      </c>
      <c r="BM340" s="169" t="s">
        <v>2395</v>
      </c>
    </row>
    <row r="341" spans="2:65" s="1" customFormat="1" ht="37.9" customHeight="1" x14ac:dyDescent="0.2">
      <c r="B341" s="131"/>
      <c r="C341" s="158" t="s">
        <v>968</v>
      </c>
      <c r="D341" s="158" t="s">
        <v>241</v>
      </c>
      <c r="E341" s="159" t="s">
        <v>856</v>
      </c>
      <c r="F341" s="160" t="s">
        <v>857</v>
      </c>
      <c r="G341" s="161" t="s">
        <v>244</v>
      </c>
      <c r="H341" s="162">
        <v>613.50400000000002</v>
      </c>
      <c r="I341" s="163"/>
      <c r="J341" s="164">
        <f>ROUND(I341*H341,2)</f>
        <v>0</v>
      </c>
      <c r="K341" s="165"/>
      <c r="L341" s="30"/>
      <c r="M341" s="166" t="s">
        <v>1</v>
      </c>
      <c r="N341" s="130" t="s">
        <v>37</v>
      </c>
      <c r="P341" s="167">
        <f>O341*H341</f>
        <v>0</v>
      </c>
      <c r="Q341" s="167">
        <v>9.2499999999999999E-2</v>
      </c>
      <c r="R341" s="167">
        <f>Q341*H341</f>
        <v>56.749119999999998</v>
      </c>
      <c r="S341" s="167">
        <v>0</v>
      </c>
      <c r="T341" s="168">
        <f>S341*H341</f>
        <v>0</v>
      </c>
      <c r="AR341" s="169" t="s">
        <v>245</v>
      </c>
      <c r="AT341" s="169" t="s">
        <v>241</v>
      </c>
      <c r="AU341" s="169" t="s">
        <v>83</v>
      </c>
      <c r="AY341" s="13" t="s">
        <v>239</v>
      </c>
      <c r="BE341" s="97">
        <f>IF(N341="základná",J341,0)</f>
        <v>0</v>
      </c>
      <c r="BF341" s="97">
        <f>IF(N341="znížená",J341,0)</f>
        <v>0</v>
      </c>
      <c r="BG341" s="97">
        <f>IF(N341="zákl. prenesená",J341,0)</f>
        <v>0</v>
      </c>
      <c r="BH341" s="97">
        <f>IF(N341="zníž. prenesená",J341,0)</f>
        <v>0</v>
      </c>
      <c r="BI341" s="97">
        <f>IF(N341="nulová",J341,0)</f>
        <v>0</v>
      </c>
      <c r="BJ341" s="13" t="s">
        <v>83</v>
      </c>
      <c r="BK341" s="97">
        <f>ROUND(I341*H341,2)</f>
        <v>0</v>
      </c>
      <c r="BL341" s="13" t="s">
        <v>245</v>
      </c>
      <c r="BM341" s="169" t="s">
        <v>2396</v>
      </c>
    </row>
    <row r="342" spans="2:65" s="1" customFormat="1" ht="16.5" customHeight="1" x14ac:dyDescent="0.2">
      <c r="B342" s="131"/>
      <c r="C342" s="170" t="s">
        <v>972</v>
      </c>
      <c r="D342" s="170" t="s">
        <v>275</v>
      </c>
      <c r="E342" s="171" t="s">
        <v>860</v>
      </c>
      <c r="F342" s="172" t="s">
        <v>861</v>
      </c>
      <c r="G342" s="173" t="s">
        <v>244</v>
      </c>
      <c r="H342" s="174">
        <v>644.17899999999997</v>
      </c>
      <c r="I342" s="175"/>
      <c r="J342" s="176">
        <f>ROUND(I342*H342,2)</f>
        <v>0</v>
      </c>
      <c r="K342" s="177"/>
      <c r="L342" s="178"/>
      <c r="M342" s="179" t="s">
        <v>1</v>
      </c>
      <c r="N342" s="180" t="s">
        <v>37</v>
      </c>
      <c r="P342" s="167">
        <f>O342*H342</f>
        <v>0</v>
      </c>
      <c r="Q342" s="167">
        <v>0.13</v>
      </c>
      <c r="R342" s="167">
        <f>Q342*H342</f>
        <v>83.743269999999995</v>
      </c>
      <c r="S342" s="167">
        <v>0</v>
      </c>
      <c r="T342" s="168">
        <f>S342*H342</f>
        <v>0</v>
      </c>
      <c r="AR342" s="169" t="s">
        <v>270</v>
      </c>
      <c r="AT342" s="169" t="s">
        <v>275</v>
      </c>
      <c r="AU342" s="169" t="s">
        <v>83</v>
      </c>
      <c r="AY342" s="13" t="s">
        <v>239</v>
      </c>
      <c r="BE342" s="97">
        <f>IF(N342="základná",J342,0)</f>
        <v>0</v>
      </c>
      <c r="BF342" s="97">
        <f>IF(N342="znížená",J342,0)</f>
        <v>0</v>
      </c>
      <c r="BG342" s="97">
        <f>IF(N342="zákl. prenesená",J342,0)</f>
        <v>0</v>
      </c>
      <c r="BH342" s="97">
        <f>IF(N342="zníž. prenesená",J342,0)</f>
        <v>0</v>
      </c>
      <c r="BI342" s="97">
        <f>IF(N342="nulová",J342,0)</f>
        <v>0</v>
      </c>
      <c r="BJ342" s="13" t="s">
        <v>83</v>
      </c>
      <c r="BK342" s="97">
        <f>ROUND(I342*H342,2)</f>
        <v>0</v>
      </c>
      <c r="BL342" s="13" t="s">
        <v>245</v>
      </c>
      <c r="BM342" s="169" t="s">
        <v>2397</v>
      </c>
    </row>
    <row r="343" spans="2:65" s="11" customFormat="1" ht="22.9" customHeight="1" x14ac:dyDescent="0.2">
      <c r="B343" s="146"/>
      <c r="D343" s="147" t="s">
        <v>70</v>
      </c>
      <c r="E343" s="156" t="s">
        <v>262</v>
      </c>
      <c r="F343" s="156" t="s">
        <v>863</v>
      </c>
      <c r="I343" s="149"/>
      <c r="J343" s="157">
        <f>BK343</f>
        <v>0</v>
      </c>
      <c r="L343" s="146"/>
      <c r="M343" s="151"/>
      <c r="P343" s="152">
        <f>SUM(P344:P360)</f>
        <v>0</v>
      </c>
      <c r="R343" s="152">
        <f>SUM(R344:R360)</f>
        <v>13.451699989999998</v>
      </c>
      <c r="T343" s="153">
        <f>SUM(T344:T360)</f>
        <v>0</v>
      </c>
      <c r="AR343" s="147" t="s">
        <v>78</v>
      </c>
      <c r="AT343" s="154" t="s">
        <v>70</v>
      </c>
      <c r="AU343" s="154" t="s">
        <v>78</v>
      </c>
      <c r="AY343" s="147" t="s">
        <v>239</v>
      </c>
      <c r="BK343" s="155">
        <f>SUM(BK344:BK360)</f>
        <v>0</v>
      </c>
    </row>
    <row r="344" spans="2:65" s="1" customFormat="1" ht="24.2" customHeight="1" x14ac:dyDescent="0.2">
      <c r="B344" s="131"/>
      <c r="C344" s="158" t="s">
        <v>976</v>
      </c>
      <c r="D344" s="158" t="s">
        <v>241</v>
      </c>
      <c r="E344" s="159" t="s">
        <v>865</v>
      </c>
      <c r="F344" s="160" t="s">
        <v>4597</v>
      </c>
      <c r="G344" s="161" t="s">
        <v>244</v>
      </c>
      <c r="H344" s="162">
        <v>29.329000000000001</v>
      </c>
      <c r="I344" s="163"/>
      <c r="J344" s="164">
        <f t="shared" ref="J344:J360" si="75">ROUND(I344*H344,2)</f>
        <v>0</v>
      </c>
      <c r="K344" s="165"/>
      <c r="L344" s="30"/>
      <c r="M344" s="166" t="s">
        <v>1</v>
      </c>
      <c r="N344" s="130" t="s">
        <v>37</v>
      </c>
      <c r="P344" s="167">
        <f t="shared" ref="P344:P360" si="76">O344*H344</f>
        <v>0</v>
      </c>
      <c r="Q344" s="167">
        <v>6.9999999999999994E-5</v>
      </c>
      <c r="R344" s="167">
        <f t="shared" ref="R344:R360" si="77">Q344*H344</f>
        <v>2.05303E-3</v>
      </c>
      <c r="S344" s="167">
        <v>0</v>
      </c>
      <c r="T344" s="168">
        <f t="shared" ref="T344:T360" si="78">S344*H344</f>
        <v>0</v>
      </c>
      <c r="AR344" s="169" t="s">
        <v>245</v>
      </c>
      <c r="AT344" s="169" t="s">
        <v>241</v>
      </c>
      <c r="AU344" s="169" t="s">
        <v>83</v>
      </c>
      <c r="AY344" s="13" t="s">
        <v>239</v>
      </c>
      <c r="BE344" s="97">
        <f t="shared" ref="BE344:BE360" si="79">IF(N344="základná",J344,0)</f>
        <v>0</v>
      </c>
      <c r="BF344" s="97">
        <f t="shared" ref="BF344:BF360" si="80">IF(N344="znížená",J344,0)</f>
        <v>0</v>
      </c>
      <c r="BG344" s="97">
        <f t="shared" ref="BG344:BG360" si="81">IF(N344="zákl. prenesená",J344,0)</f>
        <v>0</v>
      </c>
      <c r="BH344" s="97">
        <f t="shared" ref="BH344:BH360" si="82">IF(N344="zníž. prenesená",J344,0)</f>
        <v>0</v>
      </c>
      <c r="BI344" s="97">
        <f t="shared" ref="BI344:BI360" si="83">IF(N344="nulová",J344,0)</f>
        <v>0</v>
      </c>
      <c r="BJ344" s="13" t="s">
        <v>83</v>
      </c>
      <c r="BK344" s="97">
        <f t="shared" ref="BK344:BK360" si="84">ROUND(I344*H344,2)</f>
        <v>0</v>
      </c>
      <c r="BL344" s="13" t="s">
        <v>245</v>
      </c>
      <c r="BM344" s="169" t="s">
        <v>2398</v>
      </c>
    </row>
    <row r="345" spans="2:65" s="1" customFormat="1" ht="33" customHeight="1" x14ac:dyDescent="0.2">
      <c r="B345" s="131"/>
      <c r="C345" s="158" t="s">
        <v>980</v>
      </c>
      <c r="D345" s="158" t="s">
        <v>241</v>
      </c>
      <c r="E345" s="159" t="s">
        <v>868</v>
      </c>
      <c r="F345" s="160" t="s">
        <v>869</v>
      </c>
      <c r="G345" s="161" t="s">
        <v>244</v>
      </c>
      <c r="H345" s="162">
        <v>22.068999999999999</v>
      </c>
      <c r="I345" s="163"/>
      <c r="J345" s="164">
        <f t="shared" si="75"/>
        <v>0</v>
      </c>
      <c r="K345" s="165"/>
      <c r="L345" s="30"/>
      <c r="M345" s="166" t="s">
        <v>1</v>
      </c>
      <c r="N345" s="130" t="s">
        <v>37</v>
      </c>
      <c r="P345" s="167">
        <f t="shared" si="76"/>
        <v>0</v>
      </c>
      <c r="Q345" s="167">
        <v>1.26E-2</v>
      </c>
      <c r="R345" s="167">
        <f t="shared" si="77"/>
        <v>0.27806939999999997</v>
      </c>
      <c r="S345" s="167">
        <v>0</v>
      </c>
      <c r="T345" s="168">
        <f t="shared" si="78"/>
        <v>0</v>
      </c>
      <c r="AR345" s="169" t="s">
        <v>245</v>
      </c>
      <c r="AT345" s="169" t="s">
        <v>241</v>
      </c>
      <c r="AU345" s="169" t="s">
        <v>83</v>
      </c>
      <c r="AY345" s="13" t="s">
        <v>239</v>
      </c>
      <c r="BE345" s="97">
        <f t="shared" si="79"/>
        <v>0</v>
      </c>
      <c r="BF345" s="97">
        <f t="shared" si="80"/>
        <v>0</v>
      </c>
      <c r="BG345" s="97">
        <f t="shared" si="81"/>
        <v>0</v>
      </c>
      <c r="BH345" s="97">
        <f t="shared" si="82"/>
        <v>0</v>
      </c>
      <c r="BI345" s="97">
        <f t="shared" si="83"/>
        <v>0</v>
      </c>
      <c r="BJ345" s="13" t="s">
        <v>83</v>
      </c>
      <c r="BK345" s="97">
        <f t="shared" si="84"/>
        <v>0</v>
      </c>
      <c r="BL345" s="13" t="s">
        <v>245</v>
      </c>
      <c r="BM345" s="169" t="s">
        <v>2399</v>
      </c>
    </row>
    <row r="346" spans="2:65" s="1" customFormat="1" ht="16.5" customHeight="1" x14ac:dyDescent="0.2">
      <c r="B346" s="131"/>
      <c r="C346" s="158" t="s">
        <v>984</v>
      </c>
      <c r="D346" s="158" t="s">
        <v>241</v>
      </c>
      <c r="E346" s="159" t="s">
        <v>872</v>
      </c>
      <c r="F346" s="160" t="s">
        <v>873</v>
      </c>
      <c r="G346" s="161" t="s">
        <v>244</v>
      </c>
      <c r="H346" s="162">
        <v>7.26</v>
      </c>
      <c r="I346" s="163"/>
      <c r="J346" s="164">
        <f t="shared" si="75"/>
        <v>0</v>
      </c>
      <c r="K346" s="165"/>
      <c r="L346" s="30"/>
      <c r="M346" s="166" t="s">
        <v>1</v>
      </c>
      <c r="N346" s="130" t="s">
        <v>37</v>
      </c>
      <c r="P346" s="167">
        <f t="shared" si="76"/>
        <v>0</v>
      </c>
      <c r="Q346" s="167">
        <v>1.26E-2</v>
      </c>
      <c r="R346" s="167">
        <f t="shared" si="77"/>
        <v>9.1476000000000002E-2</v>
      </c>
      <c r="S346" s="167">
        <v>0</v>
      </c>
      <c r="T346" s="168">
        <f t="shared" si="78"/>
        <v>0</v>
      </c>
      <c r="AR346" s="169" t="s">
        <v>245</v>
      </c>
      <c r="AT346" s="169" t="s">
        <v>241</v>
      </c>
      <c r="AU346" s="169" t="s">
        <v>83</v>
      </c>
      <c r="AY346" s="13" t="s">
        <v>239</v>
      </c>
      <c r="BE346" s="97">
        <f t="shared" si="79"/>
        <v>0</v>
      </c>
      <c r="BF346" s="97">
        <f t="shared" si="80"/>
        <v>0</v>
      </c>
      <c r="BG346" s="97">
        <f t="shared" si="81"/>
        <v>0</v>
      </c>
      <c r="BH346" s="97">
        <f t="shared" si="82"/>
        <v>0</v>
      </c>
      <c r="BI346" s="97">
        <f t="shared" si="83"/>
        <v>0</v>
      </c>
      <c r="BJ346" s="13" t="s">
        <v>83</v>
      </c>
      <c r="BK346" s="97">
        <f t="shared" si="84"/>
        <v>0</v>
      </c>
      <c r="BL346" s="13" t="s">
        <v>245</v>
      </c>
      <c r="BM346" s="169" t="s">
        <v>2400</v>
      </c>
    </row>
    <row r="347" spans="2:65" s="1" customFormat="1" ht="37.9" customHeight="1" x14ac:dyDescent="0.2">
      <c r="B347" s="131"/>
      <c r="C347" s="158" t="s">
        <v>988</v>
      </c>
      <c r="D347" s="158" t="s">
        <v>241</v>
      </c>
      <c r="E347" s="159" t="s">
        <v>876</v>
      </c>
      <c r="F347" s="160" t="s">
        <v>877</v>
      </c>
      <c r="G347" s="161" t="s">
        <v>244</v>
      </c>
      <c r="H347" s="162">
        <v>2.476</v>
      </c>
      <c r="I347" s="163"/>
      <c r="J347" s="164">
        <f t="shared" si="75"/>
        <v>0</v>
      </c>
      <c r="K347" s="165"/>
      <c r="L347" s="30"/>
      <c r="M347" s="166" t="s">
        <v>1</v>
      </c>
      <c r="N347" s="130" t="s">
        <v>37</v>
      </c>
      <c r="P347" s="167">
        <f t="shared" si="76"/>
        <v>0</v>
      </c>
      <c r="Q347" s="167">
        <v>3.3E-3</v>
      </c>
      <c r="R347" s="167">
        <f t="shared" si="77"/>
        <v>8.1708000000000006E-3</v>
      </c>
      <c r="S347" s="167">
        <v>0</v>
      </c>
      <c r="T347" s="168">
        <f t="shared" si="78"/>
        <v>0</v>
      </c>
      <c r="AR347" s="169" t="s">
        <v>245</v>
      </c>
      <c r="AT347" s="169" t="s">
        <v>241</v>
      </c>
      <c r="AU347" s="169" t="s">
        <v>83</v>
      </c>
      <c r="AY347" s="13" t="s">
        <v>239</v>
      </c>
      <c r="BE347" s="97">
        <f t="shared" si="79"/>
        <v>0</v>
      </c>
      <c r="BF347" s="97">
        <f t="shared" si="80"/>
        <v>0</v>
      </c>
      <c r="BG347" s="97">
        <f t="shared" si="81"/>
        <v>0</v>
      </c>
      <c r="BH347" s="97">
        <f t="shared" si="82"/>
        <v>0</v>
      </c>
      <c r="BI347" s="97">
        <f t="shared" si="83"/>
        <v>0</v>
      </c>
      <c r="BJ347" s="13" t="s">
        <v>83</v>
      </c>
      <c r="BK347" s="97">
        <f t="shared" si="84"/>
        <v>0</v>
      </c>
      <c r="BL347" s="13" t="s">
        <v>245</v>
      </c>
      <c r="BM347" s="169" t="s">
        <v>2401</v>
      </c>
    </row>
    <row r="348" spans="2:65" s="1" customFormat="1" ht="24.2" customHeight="1" x14ac:dyDescent="0.2">
      <c r="B348" s="131"/>
      <c r="C348" s="158" t="s">
        <v>992</v>
      </c>
      <c r="D348" s="158" t="s">
        <v>241</v>
      </c>
      <c r="E348" s="159" t="s">
        <v>880</v>
      </c>
      <c r="F348" s="160" t="s">
        <v>881</v>
      </c>
      <c r="G348" s="161" t="s">
        <v>244</v>
      </c>
      <c r="H348" s="162">
        <v>2.476</v>
      </c>
      <c r="I348" s="163"/>
      <c r="J348" s="164">
        <f t="shared" si="75"/>
        <v>0</v>
      </c>
      <c r="K348" s="165"/>
      <c r="L348" s="30"/>
      <c r="M348" s="166" t="s">
        <v>1</v>
      </c>
      <c r="N348" s="130" t="s">
        <v>37</v>
      </c>
      <c r="P348" s="167">
        <f t="shared" si="76"/>
        <v>0</v>
      </c>
      <c r="Q348" s="167">
        <v>4.15E-3</v>
      </c>
      <c r="R348" s="167">
        <f t="shared" si="77"/>
        <v>1.0275400000000001E-2</v>
      </c>
      <c r="S348" s="167">
        <v>0</v>
      </c>
      <c r="T348" s="168">
        <f t="shared" si="78"/>
        <v>0</v>
      </c>
      <c r="AR348" s="169" t="s">
        <v>245</v>
      </c>
      <c r="AT348" s="169" t="s">
        <v>241</v>
      </c>
      <c r="AU348" s="169" t="s">
        <v>83</v>
      </c>
      <c r="AY348" s="13" t="s">
        <v>239</v>
      </c>
      <c r="BE348" s="97">
        <f t="shared" si="79"/>
        <v>0</v>
      </c>
      <c r="BF348" s="97">
        <f t="shared" si="80"/>
        <v>0</v>
      </c>
      <c r="BG348" s="97">
        <f t="shared" si="81"/>
        <v>0</v>
      </c>
      <c r="BH348" s="97">
        <f t="shared" si="82"/>
        <v>0</v>
      </c>
      <c r="BI348" s="97">
        <f t="shared" si="83"/>
        <v>0</v>
      </c>
      <c r="BJ348" s="13" t="s">
        <v>83</v>
      </c>
      <c r="BK348" s="97">
        <f t="shared" si="84"/>
        <v>0</v>
      </c>
      <c r="BL348" s="13" t="s">
        <v>245</v>
      </c>
      <c r="BM348" s="169" t="s">
        <v>2402</v>
      </c>
    </row>
    <row r="349" spans="2:65" s="1" customFormat="1" ht="49.15" customHeight="1" x14ac:dyDescent="0.2">
      <c r="B349" s="131"/>
      <c r="C349" s="158" t="s">
        <v>995</v>
      </c>
      <c r="D349" s="158" t="s">
        <v>241</v>
      </c>
      <c r="E349" s="159" t="s">
        <v>884</v>
      </c>
      <c r="F349" s="160" t="s">
        <v>885</v>
      </c>
      <c r="G349" s="161" t="s">
        <v>244</v>
      </c>
      <c r="H349" s="162">
        <v>77.59</v>
      </c>
      <c r="I349" s="163"/>
      <c r="J349" s="164">
        <f t="shared" si="75"/>
        <v>0</v>
      </c>
      <c r="K349" s="165"/>
      <c r="L349" s="30"/>
      <c r="M349" s="166" t="s">
        <v>1</v>
      </c>
      <c r="N349" s="130" t="s">
        <v>37</v>
      </c>
      <c r="P349" s="167">
        <f t="shared" si="76"/>
        <v>0</v>
      </c>
      <c r="Q349" s="167">
        <v>1.4970000000000001E-2</v>
      </c>
      <c r="R349" s="167">
        <f t="shared" si="77"/>
        <v>1.1615223000000001</v>
      </c>
      <c r="S349" s="167">
        <v>0</v>
      </c>
      <c r="T349" s="168">
        <f t="shared" si="78"/>
        <v>0</v>
      </c>
      <c r="AR349" s="169" t="s">
        <v>245</v>
      </c>
      <c r="AT349" s="169" t="s">
        <v>241</v>
      </c>
      <c r="AU349" s="169" t="s">
        <v>83</v>
      </c>
      <c r="AY349" s="13" t="s">
        <v>239</v>
      </c>
      <c r="BE349" s="97">
        <f t="shared" si="79"/>
        <v>0</v>
      </c>
      <c r="BF349" s="97">
        <f t="shared" si="80"/>
        <v>0</v>
      </c>
      <c r="BG349" s="97">
        <f t="shared" si="81"/>
        <v>0</v>
      </c>
      <c r="BH349" s="97">
        <f t="shared" si="82"/>
        <v>0</v>
      </c>
      <c r="BI349" s="97">
        <f t="shared" si="83"/>
        <v>0</v>
      </c>
      <c r="BJ349" s="13" t="s">
        <v>83</v>
      </c>
      <c r="BK349" s="97">
        <f t="shared" si="84"/>
        <v>0</v>
      </c>
      <c r="BL349" s="13" t="s">
        <v>245</v>
      </c>
      <c r="BM349" s="169" t="s">
        <v>2403</v>
      </c>
    </row>
    <row r="350" spans="2:65" s="1" customFormat="1" ht="49.15" customHeight="1" x14ac:dyDescent="0.2">
      <c r="B350" s="131"/>
      <c r="C350" s="158" t="s">
        <v>1000</v>
      </c>
      <c r="D350" s="158" t="s">
        <v>241</v>
      </c>
      <c r="E350" s="159" t="s">
        <v>888</v>
      </c>
      <c r="F350" s="160" t="s">
        <v>889</v>
      </c>
      <c r="G350" s="161" t="s">
        <v>244</v>
      </c>
      <c r="H350" s="162">
        <v>10.7</v>
      </c>
      <c r="I350" s="163"/>
      <c r="J350" s="164">
        <f t="shared" si="75"/>
        <v>0</v>
      </c>
      <c r="K350" s="165"/>
      <c r="L350" s="30"/>
      <c r="M350" s="166" t="s">
        <v>1</v>
      </c>
      <c r="N350" s="130" t="s">
        <v>37</v>
      </c>
      <c r="P350" s="167">
        <f t="shared" si="76"/>
        <v>0</v>
      </c>
      <c r="Q350" s="167">
        <v>1.4970000000000001E-2</v>
      </c>
      <c r="R350" s="167">
        <f t="shared" si="77"/>
        <v>0.16017899999999999</v>
      </c>
      <c r="S350" s="167">
        <v>0</v>
      </c>
      <c r="T350" s="168">
        <f t="shared" si="78"/>
        <v>0</v>
      </c>
      <c r="AR350" s="169" t="s">
        <v>245</v>
      </c>
      <c r="AT350" s="169" t="s">
        <v>241</v>
      </c>
      <c r="AU350" s="169" t="s">
        <v>83</v>
      </c>
      <c r="AY350" s="13" t="s">
        <v>239</v>
      </c>
      <c r="BE350" s="97">
        <f t="shared" si="79"/>
        <v>0</v>
      </c>
      <c r="BF350" s="97">
        <f t="shared" si="80"/>
        <v>0</v>
      </c>
      <c r="BG350" s="97">
        <f t="shared" si="81"/>
        <v>0</v>
      </c>
      <c r="BH350" s="97">
        <f t="shared" si="82"/>
        <v>0</v>
      </c>
      <c r="BI350" s="97">
        <f t="shared" si="83"/>
        <v>0</v>
      </c>
      <c r="BJ350" s="13" t="s">
        <v>83</v>
      </c>
      <c r="BK350" s="97">
        <f t="shared" si="84"/>
        <v>0</v>
      </c>
      <c r="BL350" s="13" t="s">
        <v>245</v>
      </c>
      <c r="BM350" s="169" t="s">
        <v>2404</v>
      </c>
    </row>
    <row r="351" spans="2:65" s="1" customFormat="1" ht="24.2" customHeight="1" x14ac:dyDescent="0.2">
      <c r="B351" s="131"/>
      <c r="C351" s="158" t="s">
        <v>1004</v>
      </c>
      <c r="D351" s="158" t="s">
        <v>241</v>
      </c>
      <c r="E351" s="159" t="s">
        <v>892</v>
      </c>
      <c r="F351" s="160" t="s">
        <v>893</v>
      </c>
      <c r="G351" s="161" t="s">
        <v>249</v>
      </c>
      <c r="H351" s="162">
        <v>1.4410000000000001</v>
      </c>
      <c r="I351" s="163"/>
      <c r="J351" s="164">
        <f t="shared" si="75"/>
        <v>0</v>
      </c>
      <c r="K351" s="165"/>
      <c r="L351" s="30"/>
      <c r="M351" s="166" t="s">
        <v>1</v>
      </c>
      <c r="N351" s="130" t="s">
        <v>37</v>
      </c>
      <c r="P351" s="167">
        <f t="shared" si="76"/>
        <v>0</v>
      </c>
      <c r="Q351" s="167">
        <v>2.2404799999999998</v>
      </c>
      <c r="R351" s="167">
        <f t="shared" si="77"/>
        <v>3.2285316799999997</v>
      </c>
      <c r="S351" s="167">
        <v>0</v>
      </c>
      <c r="T351" s="168">
        <f t="shared" si="78"/>
        <v>0</v>
      </c>
      <c r="AR351" s="169" t="s">
        <v>245</v>
      </c>
      <c r="AT351" s="169" t="s">
        <v>241</v>
      </c>
      <c r="AU351" s="169" t="s">
        <v>83</v>
      </c>
      <c r="AY351" s="13" t="s">
        <v>239</v>
      </c>
      <c r="BE351" s="97">
        <f t="shared" si="79"/>
        <v>0</v>
      </c>
      <c r="BF351" s="97">
        <f t="shared" si="80"/>
        <v>0</v>
      </c>
      <c r="BG351" s="97">
        <f t="shared" si="81"/>
        <v>0</v>
      </c>
      <c r="BH351" s="97">
        <f t="shared" si="82"/>
        <v>0</v>
      </c>
      <c r="BI351" s="97">
        <f t="shared" si="83"/>
        <v>0</v>
      </c>
      <c r="BJ351" s="13" t="s">
        <v>83</v>
      </c>
      <c r="BK351" s="97">
        <f t="shared" si="84"/>
        <v>0</v>
      </c>
      <c r="BL351" s="13" t="s">
        <v>245</v>
      </c>
      <c r="BM351" s="169" t="s">
        <v>2405</v>
      </c>
    </row>
    <row r="352" spans="2:65" s="1" customFormat="1" ht="24.2" customHeight="1" x14ac:dyDescent="0.2">
      <c r="B352" s="131"/>
      <c r="C352" s="158" t="s">
        <v>1008</v>
      </c>
      <c r="D352" s="158" t="s">
        <v>241</v>
      </c>
      <c r="E352" s="159" t="s">
        <v>896</v>
      </c>
      <c r="F352" s="160" t="s">
        <v>897</v>
      </c>
      <c r="G352" s="161" t="s">
        <v>249</v>
      </c>
      <c r="H352" s="162">
        <v>3.6749999999999998</v>
      </c>
      <c r="I352" s="163"/>
      <c r="J352" s="164">
        <f t="shared" si="75"/>
        <v>0</v>
      </c>
      <c r="K352" s="165"/>
      <c r="L352" s="30"/>
      <c r="M352" s="166" t="s">
        <v>1</v>
      </c>
      <c r="N352" s="130" t="s">
        <v>37</v>
      </c>
      <c r="P352" s="167">
        <f t="shared" si="76"/>
        <v>0</v>
      </c>
      <c r="Q352" s="167">
        <v>2.2404799999999998</v>
      </c>
      <c r="R352" s="167">
        <f t="shared" si="77"/>
        <v>8.233763999999999</v>
      </c>
      <c r="S352" s="167">
        <v>0</v>
      </c>
      <c r="T352" s="168">
        <f t="shared" si="78"/>
        <v>0</v>
      </c>
      <c r="AR352" s="169" t="s">
        <v>245</v>
      </c>
      <c r="AT352" s="169" t="s">
        <v>241</v>
      </c>
      <c r="AU352" s="169" t="s">
        <v>83</v>
      </c>
      <c r="AY352" s="13" t="s">
        <v>239</v>
      </c>
      <c r="BE352" s="97">
        <f t="shared" si="79"/>
        <v>0</v>
      </c>
      <c r="BF352" s="97">
        <f t="shared" si="80"/>
        <v>0</v>
      </c>
      <c r="BG352" s="97">
        <f t="shared" si="81"/>
        <v>0</v>
      </c>
      <c r="BH352" s="97">
        <f t="shared" si="82"/>
        <v>0</v>
      </c>
      <c r="BI352" s="97">
        <f t="shared" si="83"/>
        <v>0</v>
      </c>
      <c r="BJ352" s="13" t="s">
        <v>83</v>
      </c>
      <c r="BK352" s="97">
        <f t="shared" si="84"/>
        <v>0</v>
      </c>
      <c r="BL352" s="13" t="s">
        <v>245</v>
      </c>
      <c r="BM352" s="169" t="s">
        <v>2406</v>
      </c>
    </row>
    <row r="353" spans="2:65" s="1" customFormat="1" ht="24.2" customHeight="1" x14ac:dyDescent="0.2">
      <c r="B353" s="131"/>
      <c r="C353" s="158" t="s">
        <v>1012</v>
      </c>
      <c r="D353" s="158" t="s">
        <v>241</v>
      </c>
      <c r="E353" s="159" t="s">
        <v>900</v>
      </c>
      <c r="F353" s="160" t="s">
        <v>901</v>
      </c>
      <c r="G353" s="161" t="s">
        <v>249</v>
      </c>
      <c r="H353" s="162">
        <v>1.4410000000000001</v>
      </c>
      <c r="I353" s="163"/>
      <c r="J353" s="164">
        <f t="shared" si="75"/>
        <v>0</v>
      </c>
      <c r="K353" s="165"/>
      <c r="L353" s="30"/>
      <c r="M353" s="166" t="s">
        <v>1</v>
      </c>
      <c r="N353" s="130" t="s">
        <v>37</v>
      </c>
      <c r="P353" s="167">
        <f t="shared" si="76"/>
        <v>0</v>
      </c>
      <c r="Q353" s="167">
        <v>0</v>
      </c>
      <c r="R353" s="167">
        <f t="shared" si="77"/>
        <v>0</v>
      </c>
      <c r="S353" s="167">
        <v>0</v>
      </c>
      <c r="T353" s="168">
        <f t="shared" si="78"/>
        <v>0</v>
      </c>
      <c r="AR353" s="169" t="s">
        <v>245</v>
      </c>
      <c r="AT353" s="169" t="s">
        <v>241</v>
      </c>
      <c r="AU353" s="169" t="s">
        <v>83</v>
      </c>
      <c r="AY353" s="13" t="s">
        <v>239</v>
      </c>
      <c r="BE353" s="97">
        <f t="shared" si="79"/>
        <v>0</v>
      </c>
      <c r="BF353" s="97">
        <f t="shared" si="80"/>
        <v>0</v>
      </c>
      <c r="BG353" s="97">
        <f t="shared" si="81"/>
        <v>0</v>
      </c>
      <c r="BH353" s="97">
        <f t="shared" si="82"/>
        <v>0</v>
      </c>
      <c r="BI353" s="97">
        <f t="shared" si="83"/>
        <v>0</v>
      </c>
      <c r="BJ353" s="13" t="s">
        <v>83</v>
      </c>
      <c r="BK353" s="97">
        <f t="shared" si="84"/>
        <v>0</v>
      </c>
      <c r="BL353" s="13" t="s">
        <v>245</v>
      </c>
      <c r="BM353" s="169" t="s">
        <v>2407</v>
      </c>
    </row>
    <row r="354" spans="2:65" s="1" customFormat="1" ht="24.2" customHeight="1" x14ac:dyDescent="0.2">
      <c r="B354" s="131"/>
      <c r="C354" s="158" t="s">
        <v>1016</v>
      </c>
      <c r="D354" s="158" t="s">
        <v>241</v>
      </c>
      <c r="E354" s="159" t="s">
        <v>904</v>
      </c>
      <c r="F354" s="160" t="s">
        <v>905</v>
      </c>
      <c r="G354" s="161" t="s">
        <v>249</v>
      </c>
      <c r="H354" s="162">
        <v>3.6749999999999998</v>
      </c>
      <c r="I354" s="163"/>
      <c r="J354" s="164">
        <f t="shared" si="75"/>
        <v>0</v>
      </c>
      <c r="K354" s="165"/>
      <c r="L354" s="30"/>
      <c r="M354" s="166" t="s">
        <v>1</v>
      </c>
      <c r="N354" s="130" t="s">
        <v>37</v>
      </c>
      <c r="P354" s="167">
        <f t="shared" si="76"/>
        <v>0</v>
      </c>
      <c r="Q354" s="167">
        <v>0</v>
      </c>
      <c r="R354" s="167">
        <f t="shared" si="77"/>
        <v>0</v>
      </c>
      <c r="S354" s="167">
        <v>0</v>
      </c>
      <c r="T354" s="168">
        <f t="shared" si="78"/>
        <v>0</v>
      </c>
      <c r="AR354" s="169" t="s">
        <v>245</v>
      </c>
      <c r="AT354" s="169" t="s">
        <v>241</v>
      </c>
      <c r="AU354" s="169" t="s">
        <v>83</v>
      </c>
      <c r="AY354" s="13" t="s">
        <v>239</v>
      </c>
      <c r="BE354" s="97">
        <f t="shared" si="79"/>
        <v>0</v>
      </c>
      <c r="BF354" s="97">
        <f t="shared" si="80"/>
        <v>0</v>
      </c>
      <c r="BG354" s="97">
        <f t="shared" si="81"/>
        <v>0</v>
      </c>
      <c r="BH354" s="97">
        <f t="shared" si="82"/>
        <v>0</v>
      </c>
      <c r="BI354" s="97">
        <f t="shared" si="83"/>
        <v>0</v>
      </c>
      <c r="BJ354" s="13" t="s">
        <v>83</v>
      </c>
      <c r="BK354" s="97">
        <f t="shared" si="84"/>
        <v>0</v>
      </c>
      <c r="BL354" s="13" t="s">
        <v>245</v>
      </c>
      <c r="BM354" s="169" t="s">
        <v>2408</v>
      </c>
    </row>
    <row r="355" spans="2:65" s="1" customFormat="1" ht="33" customHeight="1" x14ac:dyDescent="0.2">
      <c r="B355" s="131"/>
      <c r="C355" s="158" t="s">
        <v>1020</v>
      </c>
      <c r="D355" s="158" t="s">
        <v>241</v>
      </c>
      <c r="E355" s="159" t="s">
        <v>908</v>
      </c>
      <c r="F355" s="160" t="s">
        <v>909</v>
      </c>
      <c r="G355" s="161" t="s">
        <v>249</v>
      </c>
      <c r="H355" s="162">
        <v>1.4410000000000001</v>
      </c>
      <c r="I355" s="163"/>
      <c r="J355" s="164">
        <f t="shared" si="75"/>
        <v>0</v>
      </c>
      <c r="K355" s="165"/>
      <c r="L355" s="30"/>
      <c r="M355" s="166" t="s">
        <v>1</v>
      </c>
      <c r="N355" s="130" t="s">
        <v>37</v>
      </c>
      <c r="P355" s="167">
        <f t="shared" si="76"/>
        <v>0</v>
      </c>
      <c r="Q355" s="167">
        <v>0</v>
      </c>
      <c r="R355" s="167">
        <f t="shared" si="77"/>
        <v>0</v>
      </c>
      <c r="S355" s="167">
        <v>0</v>
      </c>
      <c r="T355" s="168">
        <f t="shared" si="78"/>
        <v>0</v>
      </c>
      <c r="AR355" s="169" t="s">
        <v>245</v>
      </c>
      <c r="AT355" s="169" t="s">
        <v>241</v>
      </c>
      <c r="AU355" s="169" t="s">
        <v>83</v>
      </c>
      <c r="AY355" s="13" t="s">
        <v>239</v>
      </c>
      <c r="BE355" s="97">
        <f t="shared" si="79"/>
        <v>0</v>
      </c>
      <c r="BF355" s="97">
        <f t="shared" si="80"/>
        <v>0</v>
      </c>
      <c r="BG355" s="97">
        <f t="shared" si="81"/>
        <v>0</v>
      </c>
      <c r="BH355" s="97">
        <f t="shared" si="82"/>
        <v>0</v>
      </c>
      <c r="BI355" s="97">
        <f t="shared" si="83"/>
        <v>0</v>
      </c>
      <c r="BJ355" s="13" t="s">
        <v>83</v>
      </c>
      <c r="BK355" s="97">
        <f t="shared" si="84"/>
        <v>0</v>
      </c>
      <c r="BL355" s="13" t="s">
        <v>245</v>
      </c>
      <c r="BM355" s="169" t="s">
        <v>2409</v>
      </c>
    </row>
    <row r="356" spans="2:65" s="1" customFormat="1" ht="33" customHeight="1" x14ac:dyDescent="0.2">
      <c r="B356" s="131"/>
      <c r="C356" s="158" t="s">
        <v>1024</v>
      </c>
      <c r="D356" s="158" t="s">
        <v>241</v>
      </c>
      <c r="E356" s="159" t="s">
        <v>912</v>
      </c>
      <c r="F356" s="160" t="s">
        <v>913</v>
      </c>
      <c r="G356" s="161" t="s">
        <v>249</v>
      </c>
      <c r="H356" s="162">
        <v>3.6749999999999998</v>
      </c>
      <c r="I356" s="163"/>
      <c r="J356" s="164">
        <f t="shared" si="75"/>
        <v>0</v>
      </c>
      <c r="K356" s="165"/>
      <c r="L356" s="30"/>
      <c r="M356" s="166" t="s">
        <v>1</v>
      </c>
      <c r="N356" s="130" t="s">
        <v>37</v>
      </c>
      <c r="P356" s="167">
        <f t="shared" si="76"/>
        <v>0</v>
      </c>
      <c r="Q356" s="167">
        <v>0</v>
      </c>
      <c r="R356" s="167">
        <f t="shared" si="77"/>
        <v>0</v>
      </c>
      <c r="S356" s="167">
        <v>0</v>
      </c>
      <c r="T356" s="168">
        <f t="shared" si="78"/>
        <v>0</v>
      </c>
      <c r="AR356" s="169" t="s">
        <v>245</v>
      </c>
      <c r="AT356" s="169" t="s">
        <v>241</v>
      </c>
      <c r="AU356" s="169" t="s">
        <v>83</v>
      </c>
      <c r="AY356" s="13" t="s">
        <v>239</v>
      </c>
      <c r="BE356" s="97">
        <f t="shared" si="79"/>
        <v>0</v>
      </c>
      <c r="BF356" s="97">
        <f t="shared" si="80"/>
        <v>0</v>
      </c>
      <c r="BG356" s="97">
        <f t="shared" si="81"/>
        <v>0</v>
      </c>
      <c r="BH356" s="97">
        <f t="shared" si="82"/>
        <v>0</v>
      </c>
      <c r="BI356" s="97">
        <f t="shared" si="83"/>
        <v>0</v>
      </c>
      <c r="BJ356" s="13" t="s">
        <v>83</v>
      </c>
      <c r="BK356" s="97">
        <f t="shared" si="84"/>
        <v>0</v>
      </c>
      <c r="BL356" s="13" t="s">
        <v>245</v>
      </c>
      <c r="BM356" s="169" t="s">
        <v>2410</v>
      </c>
    </row>
    <row r="357" spans="2:65" s="1" customFormat="1" ht="33" customHeight="1" x14ac:dyDescent="0.2">
      <c r="B357" s="131"/>
      <c r="C357" s="158" t="s">
        <v>1028</v>
      </c>
      <c r="D357" s="158" t="s">
        <v>241</v>
      </c>
      <c r="E357" s="159" t="s">
        <v>916</v>
      </c>
      <c r="F357" s="160" t="s">
        <v>917</v>
      </c>
      <c r="G357" s="161" t="s">
        <v>278</v>
      </c>
      <c r="H357" s="162">
        <v>0.223</v>
      </c>
      <c r="I357" s="163"/>
      <c r="J357" s="164">
        <f t="shared" si="75"/>
        <v>0</v>
      </c>
      <c r="K357" s="165"/>
      <c r="L357" s="30"/>
      <c r="M357" s="166" t="s">
        <v>1</v>
      </c>
      <c r="N357" s="130" t="s">
        <v>37</v>
      </c>
      <c r="P357" s="167">
        <f t="shared" si="76"/>
        <v>0</v>
      </c>
      <c r="Q357" s="167">
        <v>1.20296</v>
      </c>
      <c r="R357" s="167">
        <f t="shared" si="77"/>
        <v>0.26826008000000001</v>
      </c>
      <c r="S357" s="167">
        <v>0</v>
      </c>
      <c r="T357" s="168">
        <f t="shared" si="78"/>
        <v>0</v>
      </c>
      <c r="AR357" s="169" t="s">
        <v>245</v>
      </c>
      <c r="AT357" s="169" t="s">
        <v>241</v>
      </c>
      <c r="AU357" s="169" t="s">
        <v>83</v>
      </c>
      <c r="AY357" s="13" t="s">
        <v>239</v>
      </c>
      <c r="BE357" s="97">
        <f t="shared" si="79"/>
        <v>0</v>
      </c>
      <c r="BF357" s="97">
        <f t="shared" si="80"/>
        <v>0</v>
      </c>
      <c r="BG357" s="97">
        <f t="shared" si="81"/>
        <v>0</v>
      </c>
      <c r="BH357" s="97">
        <f t="shared" si="82"/>
        <v>0</v>
      </c>
      <c r="BI357" s="97">
        <f t="shared" si="83"/>
        <v>0</v>
      </c>
      <c r="BJ357" s="13" t="s">
        <v>83</v>
      </c>
      <c r="BK357" s="97">
        <f t="shared" si="84"/>
        <v>0</v>
      </c>
      <c r="BL357" s="13" t="s">
        <v>245</v>
      </c>
      <c r="BM357" s="169" t="s">
        <v>2411</v>
      </c>
    </row>
    <row r="358" spans="2:65" s="1" customFormat="1" ht="24.2" customHeight="1" x14ac:dyDescent="0.2">
      <c r="B358" s="131"/>
      <c r="C358" s="158" t="s">
        <v>1033</v>
      </c>
      <c r="D358" s="158" t="s">
        <v>241</v>
      </c>
      <c r="E358" s="159" t="s">
        <v>920</v>
      </c>
      <c r="F358" s="160" t="s">
        <v>921</v>
      </c>
      <c r="G358" s="161" t="s">
        <v>244</v>
      </c>
      <c r="H358" s="162">
        <v>63.82</v>
      </c>
      <c r="I358" s="163"/>
      <c r="J358" s="164">
        <f t="shared" si="75"/>
        <v>0</v>
      </c>
      <c r="K358" s="165"/>
      <c r="L358" s="30"/>
      <c r="M358" s="166" t="s">
        <v>1</v>
      </c>
      <c r="N358" s="130" t="s">
        <v>37</v>
      </c>
      <c r="P358" s="167">
        <f t="shared" si="76"/>
        <v>0</v>
      </c>
      <c r="Q358" s="167">
        <v>0</v>
      </c>
      <c r="R358" s="167">
        <f t="shared" si="77"/>
        <v>0</v>
      </c>
      <c r="S358" s="167">
        <v>0</v>
      </c>
      <c r="T358" s="168">
        <f t="shared" si="78"/>
        <v>0</v>
      </c>
      <c r="AR358" s="169" t="s">
        <v>245</v>
      </c>
      <c r="AT358" s="169" t="s">
        <v>241</v>
      </c>
      <c r="AU358" s="169" t="s">
        <v>83</v>
      </c>
      <c r="AY358" s="13" t="s">
        <v>239</v>
      </c>
      <c r="BE358" s="97">
        <f t="shared" si="79"/>
        <v>0</v>
      </c>
      <c r="BF358" s="97">
        <f t="shared" si="80"/>
        <v>0</v>
      </c>
      <c r="BG358" s="97">
        <f t="shared" si="81"/>
        <v>0</v>
      </c>
      <c r="BH358" s="97">
        <f t="shared" si="82"/>
        <v>0</v>
      </c>
      <c r="BI358" s="97">
        <f t="shared" si="83"/>
        <v>0</v>
      </c>
      <c r="BJ358" s="13" t="s">
        <v>83</v>
      </c>
      <c r="BK358" s="97">
        <f t="shared" si="84"/>
        <v>0</v>
      </c>
      <c r="BL358" s="13" t="s">
        <v>245</v>
      </c>
      <c r="BM358" s="169" t="s">
        <v>2412</v>
      </c>
    </row>
    <row r="359" spans="2:65" s="1" customFormat="1" ht="16.5" customHeight="1" x14ac:dyDescent="0.2">
      <c r="B359" s="131"/>
      <c r="C359" s="170" t="s">
        <v>1041</v>
      </c>
      <c r="D359" s="170" t="s">
        <v>275</v>
      </c>
      <c r="E359" s="171" t="s">
        <v>924</v>
      </c>
      <c r="F359" s="172" t="s">
        <v>925</v>
      </c>
      <c r="G359" s="173" t="s">
        <v>244</v>
      </c>
      <c r="H359" s="174">
        <v>73.393000000000001</v>
      </c>
      <c r="I359" s="175"/>
      <c r="J359" s="176">
        <f t="shared" si="75"/>
        <v>0</v>
      </c>
      <c r="K359" s="177"/>
      <c r="L359" s="178"/>
      <c r="M359" s="179" t="s">
        <v>1</v>
      </c>
      <c r="N359" s="180" t="s">
        <v>37</v>
      </c>
      <c r="P359" s="167">
        <f t="shared" si="76"/>
        <v>0</v>
      </c>
      <c r="Q359" s="167">
        <v>1E-4</v>
      </c>
      <c r="R359" s="167">
        <f t="shared" si="77"/>
        <v>7.3393E-3</v>
      </c>
      <c r="S359" s="167">
        <v>0</v>
      </c>
      <c r="T359" s="168">
        <f t="shared" si="78"/>
        <v>0</v>
      </c>
      <c r="AR359" s="169" t="s">
        <v>270</v>
      </c>
      <c r="AT359" s="169" t="s">
        <v>275</v>
      </c>
      <c r="AU359" s="169" t="s">
        <v>83</v>
      </c>
      <c r="AY359" s="13" t="s">
        <v>239</v>
      </c>
      <c r="BE359" s="97">
        <f t="shared" si="79"/>
        <v>0</v>
      </c>
      <c r="BF359" s="97">
        <f t="shared" si="80"/>
        <v>0</v>
      </c>
      <c r="BG359" s="97">
        <f t="shared" si="81"/>
        <v>0</v>
      </c>
      <c r="BH359" s="97">
        <f t="shared" si="82"/>
        <v>0</v>
      </c>
      <c r="BI359" s="97">
        <f t="shared" si="83"/>
        <v>0</v>
      </c>
      <c r="BJ359" s="13" t="s">
        <v>83</v>
      </c>
      <c r="BK359" s="97">
        <f t="shared" si="84"/>
        <v>0</v>
      </c>
      <c r="BL359" s="13" t="s">
        <v>245</v>
      </c>
      <c r="BM359" s="169" t="s">
        <v>2413</v>
      </c>
    </row>
    <row r="360" spans="2:65" s="1" customFormat="1" ht="16.5" customHeight="1" x14ac:dyDescent="0.2">
      <c r="B360" s="131"/>
      <c r="C360" s="158" t="s">
        <v>1045</v>
      </c>
      <c r="D360" s="158" t="s">
        <v>241</v>
      </c>
      <c r="E360" s="159" t="s">
        <v>928</v>
      </c>
      <c r="F360" s="160" t="s">
        <v>929</v>
      </c>
      <c r="G360" s="161" t="s">
        <v>244</v>
      </c>
      <c r="H360" s="162">
        <v>20.59</v>
      </c>
      <c r="I360" s="163"/>
      <c r="J360" s="164">
        <f t="shared" si="75"/>
        <v>0</v>
      </c>
      <c r="K360" s="165"/>
      <c r="L360" s="30"/>
      <c r="M360" s="166" t="s">
        <v>1</v>
      </c>
      <c r="N360" s="130" t="s">
        <v>37</v>
      </c>
      <c r="P360" s="167">
        <f t="shared" si="76"/>
        <v>0</v>
      </c>
      <c r="Q360" s="167">
        <v>1E-4</v>
      </c>
      <c r="R360" s="167">
        <f t="shared" si="77"/>
        <v>2.0590000000000001E-3</v>
      </c>
      <c r="S360" s="167">
        <v>0</v>
      </c>
      <c r="T360" s="168">
        <f t="shared" si="78"/>
        <v>0</v>
      </c>
      <c r="AR360" s="169" t="s">
        <v>245</v>
      </c>
      <c r="AT360" s="169" t="s">
        <v>241</v>
      </c>
      <c r="AU360" s="169" t="s">
        <v>83</v>
      </c>
      <c r="AY360" s="13" t="s">
        <v>239</v>
      </c>
      <c r="BE360" s="97">
        <f t="shared" si="79"/>
        <v>0</v>
      </c>
      <c r="BF360" s="97">
        <f t="shared" si="80"/>
        <v>0</v>
      </c>
      <c r="BG360" s="97">
        <f t="shared" si="81"/>
        <v>0</v>
      </c>
      <c r="BH360" s="97">
        <f t="shared" si="82"/>
        <v>0</v>
      </c>
      <c r="BI360" s="97">
        <f t="shared" si="83"/>
        <v>0</v>
      </c>
      <c r="BJ360" s="13" t="s">
        <v>83</v>
      </c>
      <c r="BK360" s="97">
        <f t="shared" si="84"/>
        <v>0</v>
      </c>
      <c r="BL360" s="13" t="s">
        <v>245</v>
      </c>
      <c r="BM360" s="169" t="s">
        <v>2414</v>
      </c>
    </row>
    <row r="361" spans="2:65" s="11" customFormat="1" ht="22.9" customHeight="1" x14ac:dyDescent="0.2">
      <c r="B361" s="146"/>
      <c r="D361" s="147" t="s">
        <v>70</v>
      </c>
      <c r="E361" s="156" t="s">
        <v>274</v>
      </c>
      <c r="F361" s="156" t="s">
        <v>931</v>
      </c>
      <c r="I361" s="149"/>
      <c r="J361" s="157">
        <f>BK361</f>
        <v>0</v>
      </c>
      <c r="L361" s="146"/>
      <c r="M361" s="151"/>
      <c r="P361" s="152">
        <f>SUM(P362:P387)</f>
        <v>0</v>
      </c>
      <c r="R361" s="152">
        <f>SUM(R362:R387)</f>
        <v>41.341743510000001</v>
      </c>
      <c r="T361" s="153">
        <f>SUM(T362:T387)</f>
        <v>8.6337940000000017</v>
      </c>
      <c r="AR361" s="147" t="s">
        <v>78</v>
      </c>
      <c r="AT361" s="154" t="s">
        <v>70</v>
      </c>
      <c r="AU361" s="154" t="s">
        <v>78</v>
      </c>
      <c r="AY361" s="147" t="s">
        <v>239</v>
      </c>
      <c r="BK361" s="155">
        <f>SUM(BK362:BK387)</f>
        <v>0</v>
      </c>
    </row>
    <row r="362" spans="2:65" s="1" customFormat="1" ht="33" customHeight="1" x14ac:dyDescent="0.2">
      <c r="B362" s="131"/>
      <c r="C362" s="158" t="s">
        <v>1049</v>
      </c>
      <c r="D362" s="158" t="s">
        <v>241</v>
      </c>
      <c r="E362" s="159" t="s">
        <v>933</v>
      </c>
      <c r="F362" s="160" t="s">
        <v>934</v>
      </c>
      <c r="G362" s="161" t="s">
        <v>331</v>
      </c>
      <c r="H362" s="162">
        <v>23</v>
      </c>
      <c r="I362" s="163"/>
      <c r="J362" s="164">
        <f t="shared" ref="J362:J387" si="85">ROUND(I362*H362,2)</f>
        <v>0</v>
      </c>
      <c r="K362" s="165"/>
      <c r="L362" s="30"/>
      <c r="M362" s="166" t="s">
        <v>1</v>
      </c>
      <c r="N362" s="130" t="s">
        <v>37</v>
      </c>
      <c r="P362" s="167">
        <f t="shared" ref="P362:P387" si="86">O362*H362</f>
        <v>0</v>
      </c>
      <c r="Q362" s="167">
        <v>0.15112999999999999</v>
      </c>
      <c r="R362" s="167">
        <f t="shared" ref="R362:R387" si="87">Q362*H362</f>
        <v>3.4759899999999995</v>
      </c>
      <c r="S362" s="167">
        <v>0</v>
      </c>
      <c r="T362" s="168">
        <f t="shared" ref="T362:T387" si="88">S362*H362</f>
        <v>0</v>
      </c>
      <c r="AR362" s="169" t="s">
        <v>245</v>
      </c>
      <c r="AT362" s="169" t="s">
        <v>241</v>
      </c>
      <c r="AU362" s="169" t="s">
        <v>83</v>
      </c>
      <c r="AY362" s="13" t="s">
        <v>239</v>
      </c>
      <c r="BE362" s="97">
        <f t="shared" ref="BE362:BE387" si="89">IF(N362="základná",J362,0)</f>
        <v>0</v>
      </c>
      <c r="BF362" s="97">
        <f t="shared" ref="BF362:BF387" si="90">IF(N362="znížená",J362,0)</f>
        <v>0</v>
      </c>
      <c r="BG362" s="97">
        <f t="shared" ref="BG362:BG387" si="91">IF(N362="zákl. prenesená",J362,0)</f>
        <v>0</v>
      </c>
      <c r="BH362" s="97">
        <f t="shared" ref="BH362:BH387" si="92">IF(N362="zníž. prenesená",J362,0)</f>
        <v>0</v>
      </c>
      <c r="BI362" s="97">
        <f t="shared" ref="BI362:BI387" si="93">IF(N362="nulová",J362,0)</f>
        <v>0</v>
      </c>
      <c r="BJ362" s="13" t="s">
        <v>83</v>
      </c>
      <c r="BK362" s="97">
        <f t="shared" ref="BK362:BK387" si="94">ROUND(I362*H362,2)</f>
        <v>0</v>
      </c>
      <c r="BL362" s="13" t="s">
        <v>245</v>
      </c>
      <c r="BM362" s="169" t="s">
        <v>2415</v>
      </c>
    </row>
    <row r="363" spans="2:65" s="1" customFormat="1" ht="21.75" customHeight="1" x14ac:dyDescent="0.2">
      <c r="B363" s="131"/>
      <c r="C363" s="170" t="s">
        <v>1053</v>
      </c>
      <c r="D363" s="170" t="s">
        <v>275</v>
      </c>
      <c r="E363" s="171" t="s">
        <v>937</v>
      </c>
      <c r="F363" s="172" t="s">
        <v>938</v>
      </c>
      <c r="G363" s="173" t="s">
        <v>353</v>
      </c>
      <c r="H363" s="174">
        <v>26</v>
      </c>
      <c r="I363" s="175"/>
      <c r="J363" s="176">
        <f t="shared" si="85"/>
        <v>0</v>
      </c>
      <c r="K363" s="177"/>
      <c r="L363" s="178"/>
      <c r="M363" s="179" t="s">
        <v>1</v>
      </c>
      <c r="N363" s="180" t="s">
        <v>37</v>
      </c>
      <c r="P363" s="167">
        <f t="shared" si="86"/>
        <v>0</v>
      </c>
      <c r="Q363" s="167">
        <v>8.5000000000000006E-2</v>
      </c>
      <c r="R363" s="167">
        <f t="shared" si="87"/>
        <v>2.21</v>
      </c>
      <c r="S363" s="167">
        <v>0</v>
      </c>
      <c r="T363" s="168">
        <f t="shared" si="88"/>
        <v>0</v>
      </c>
      <c r="AR363" s="169" t="s">
        <v>270</v>
      </c>
      <c r="AT363" s="169" t="s">
        <v>275</v>
      </c>
      <c r="AU363" s="169" t="s">
        <v>83</v>
      </c>
      <c r="AY363" s="13" t="s">
        <v>239</v>
      </c>
      <c r="BE363" s="97">
        <f t="shared" si="89"/>
        <v>0</v>
      </c>
      <c r="BF363" s="97">
        <f t="shared" si="90"/>
        <v>0</v>
      </c>
      <c r="BG363" s="97">
        <f t="shared" si="91"/>
        <v>0</v>
      </c>
      <c r="BH363" s="97">
        <f t="shared" si="92"/>
        <v>0</v>
      </c>
      <c r="BI363" s="97">
        <f t="shared" si="93"/>
        <v>0</v>
      </c>
      <c r="BJ363" s="13" t="s">
        <v>83</v>
      </c>
      <c r="BK363" s="97">
        <f t="shared" si="94"/>
        <v>0</v>
      </c>
      <c r="BL363" s="13" t="s">
        <v>245</v>
      </c>
      <c r="BM363" s="169" t="s">
        <v>2416</v>
      </c>
    </row>
    <row r="364" spans="2:65" s="1" customFormat="1" ht="24.2" customHeight="1" x14ac:dyDescent="0.2">
      <c r="B364" s="131"/>
      <c r="C364" s="158" t="s">
        <v>1057</v>
      </c>
      <c r="D364" s="158" t="s">
        <v>241</v>
      </c>
      <c r="E364" s="159" t="s">
        <v>2417</v>
      </c>
      <c r="F364" s="160" t="s">
        <v>2418</v>
      </c>
      <c r="G364" s="161" t="s">
        <v>331</v>
      </c>
      <c r="H364" s="162">
        <v>49.88</v>
      </c>
      <c r="I364" s="163"/>
      <c r="J364" s="164">
        <f t="shared" si="85"/>
        <v>0</v>
      </c>
      <c r="K364" s="165"/>
      <c r="L364" s="30"/>
      <c r="M364" s="166" t="s">
        <v>1</v>
      </c>
      <c r="N364" s="130" t="s">
        <v>37</v>
      </c>
      <c r="P364" s="167">
        <f t="shared" si="86"/>
        <v>0</v>
      </c>
      <c r="Q364" s="167">
        <v>0.16331999999999999</v>
      </c>
      <c r="R364" s="167">
        <f t="shared" si="87"/>
        <v>8.1464016000000008</v>
      </c>
      <c r="S364" s="167">
        <v>0</v>
      </c>
      <c r="T364" s="168">
        <f t="shared" si="88"/>
        <v>0</v>
      </c>
      <c r="AR364" s="169" t="s">
        <v>245</v>
      </c>
      <c r="AT364" s="169" t="s">
        <v>241</v>
      </c>
      <c r="AU364" s="169" t="s">
        <v>83</v>
      </c>
      <c r="AY364" s="13" t="s">
        <v>239</v>
      </c>
      <c r="BE364" s="97">
        <f t="shared" si="89"/>
        <v>0</v>
      </c>
      <c r="BF364" s="97">
        <f t="shared" si="90"/>
        <v>0</v>
      </c>
      <c r="BG364" s="97">
        <f t="shared" si="91"/>
        <v>0</v>
      </c>
      <c r="BH364" s="97">
        <f t="shared" si="92"/>
        <v>0</v>
      </c>
      <c r="BI364" s="97">
        <f t="shared" si="93"/>
        <v>0</v>
      </c>
      <c r="BJ364" s="13" t="s">
        <v>83</v>
      </c>
      <c r="BK364" s="97">
        <f t="shared" si="94"/>
        <v>0</v>
      </c>
      <c r="BL364" s="13" t="s">
        <v>245</v>
      </c>
      <c r="BM364" s="169" t="s">
        <v>2419</v>
      </c>
    </row>
    <row r="365" spans="2:65" s="1" customFormat="1" ht="16.5" customHeight="1" x14ac:dyDescent="0.2">
      <c r="B365" s="131"/>
      <c r="C365" s="170" t="s">
        <v>1061</v>
      </c>
      <c r="D365" s="170" t="s">
        <v>275</v>
      </c>
      <c r="E365" s="171" t="s">
        <v>2420</v>
      </c>
      <c r="F365" s="172" t="s">
        <v>2421</v>
      </c>
      <c r="G365" s="173" t="s">
        <v>353</v>
      </c>
      <c r="H365" s="174">
        <v>436</v>
      </c>
      <c r="I365" s="175"/>
      <c r="J365" s="176">
        <f t="shared" si="85"/>
        <v>0</v>
      </c>
      <c r="K365" s="177"/>
      <c r="L365" s="178"/>
      <c r="M365" s="179" t="s">
        <v>1</v>
      </c>
      <c r="N365" s="180" t="s">
        <v>37</v>
      </c>
      <c r="P365" s="167">
        <f t="shared" si="86"/>
        <v>0</v>
      </c>
      <c r="Q365" s="167">
        <v>2.1299999999999999E-2</v>
      </c>
      <c r="R365" s="167">
        <f t="shared" si="87"/>
        <v>9.2867999999999995</v>
      </c>
      <c r="S365" s="167">
        <v>0</v>
      </c>
      <c r="T365" s="168">
        <f t="shared" si="88"/>
        <v>0</v>
      </c>
      <c r="AR365" s="169" t="s">
        <v>270</v>
      </c>
      <c r="AT365" s="169" t="s">
        <v>275</v>
      </c>
      <c r="AU365" s="169" t="s">
        <v>83</v>
      </c>
      <c r="AY365" s="13" t="s">
        <v>239</v>
      </c>
      <c r="BE365" s="97">
        <f t="shared" si="89"/>
        <v>0</v>
      </c>
      <c r="BF365" s="97">
        <f t="shared" si="90"/>
        <v>0</v>
      </c>
      <c r="BG365" s="97">
        <f t="shared" si="91"/>
        <v>0</v>
      </c>
      <c r="BH365" s="97">
        <f t="shared" si="92"/>
        <v>0</v>
      </c>
      <c r="BI365" s="97">
        <f t="shared" si="93"/>
        <v>0</v>
      </c>
      <c r="BJ365" s="13" t="s">
        <v>83</v>
      </c>
      <c r="BK365" s="97">
        <f t="shared" si="94"/>
        <v>0</v>
      </c>
      <c r="BL365" s="13" t="s">
        <v>245</v>
      </c>
      <c r="BM365" s="169" t="s">
        <v>2422</v>
      </c>
    </row>
    <row r="366" spans="2:65" s="1" customFormat="1" ht="33" customHeight="1" x14ac:dyDescent="0.2">
      <c r="B366" s="131"/>
      <c r="C366" s="158" t="s">
        <v>1065</v>
      </c>
      <c r="D366" s="158" t="s">
        <v>241</v>
      </c>
      <c r="E366" s="159" t="s">
        <v>941</v>
      </c>
      <c r="F366" s="160" t="s">
        <v>942</v>
      </c>
      <c r="G366" s="161" t="s">
        <v>249</v>
      </c>
      <c r="H366" s="162">
        <v>5.5069999999999997</v>
      </c>
      <c r="I366" s="163"/>
      <c r="J366" s="164">
        <f t="shared" si="85"/>
        <v>0</v>
      </c>
      <c r="K366" s="165"/>
      <c r="L366" s="30"/>
      <c r="M366" s="166" t="s">
        <v>1</v>
      </c>
      <c r="N366" s="130" t="s">
        <v>37</v>
      </c>
      <c r="P366" s="167">
        <f t="shared" si="86"/>
        <v>0</v>
      </c>
      <c r="Q366" s="167">
        <v>2.2151299999999998</v>
      </c>
      <c r="R366" s="167">
        <f t="shared" si="87"/>
        <v>12.198720909999999</v>
      </c>
      <c r="S366" s="167">
        <v>0</v>
      </c>
      <c r="T366" s="168">
        <f t="shared" si="88"/>
        <v>0</v>
      </c>
      <c r="AR366" s="169" t="s">
        <v>245</v>
      </c>
      <c r="AT366" s="169" t="s">
        <v>241</v>
      </c>
      <c r="AU366" s="169" t="s">
        <v>83</v>
      </c>
      <c r="AY366" s="13" t="s">
        <v>239</v>
      </c>
      <c r="BE366" s="97">
        <f t="shared" si="89"/>
        <v>0</v>
      </c>
      <c r="BF366" s="97">
        <f t="shared" si="90"/>
        <v>0</v>
      </c>
      <c r="BG366" s="97">
        <f t="shared" si="91"/>
        <v>0</v>
      </c>
      <c r="BH366" s="97">
        <f t="shared" si="92"/>
        <v>0</v>
      </c>
      <c r="BI366" s="97">
        <f t="shared" si="93"/>
        <v>0</v>
      </c>
      <c r="BJ366" s="13" t="s">
        <v>83</v>
      </c>
      <c r="BK366" s="97">
        <f t="shared" si="94"/>
        <v>0</v>
      </c>
      <c r="BL366" s="13" t="s">
        <v>245</v>
      </c>
      <c r="BM366" s="169" t="s">
        <v>2423</v>
      </c>
    </row>
    <row r="367" spans="2:65" s="1" customFormat="1" ht="24.2" customHeight="1" x14ac:dyDescent="0.2">
      <c r="B367" s="131"/>
      <c r="C367" s="158" t="s">
        <v>1069</v>
      </c>
      <c r="D367" s="158" t="s">
        <v>241</v>
      </c>
      <c r="E367" s="159" t="s">
        <v>945</v>
      </c>
      <c r="F367" s="160" t="s">
        <v>946</v>
      </c>
      <c r="G367" s="161" t="s">
        <v>244</v>
      </c>
      <c r="H367" s="162">
        <v>6</v>
      </c>
      <c r="I367" s="163"/>
      <c r="J367" s="164">
        <f t="shared" si="85"/>
        <v>0</v>
      </c>
      <c r="K367" s="165"/>
      <c r="L367" s="30"/>
      <c r="M367" s="166" t="s">
        <v>1</v>
      </c>
      <c r="N367" s="130" t="s">
        <v>37</v>
      </c>
      <c r="P367" s="167">
        <f t="shared" si="86"/>
        <v>0</v>
      </c>
      <c r="Q367" s="167">
        <v>4.6000000000000001E-4</v>
      </c>
      <c r="R367" s="167">
        <f t="shared" si="87"/>
        <v>2.7600000000000003E-3</v>
      </c>
      <c r="S367" s="167">
        <v>0</v>
      </c>
      <c r="T367" s="168">
        <f t="shared" si="88"/>
        <v>0</v>
      </c>
      <c r="AR367" s="169" t="s">
        <v>245</v>
      </c>
      <c r="AT367" s="169" t="s">
        <v>241</v>
      </c>
      <c r="AU367" s="169" t="s">
        <v>83</v>
      </c>
      <c r="AY367" s="13" t="s">
        <v>239</v>
      </c>
      <c r="BE367" s="97">
        <f t="shared" si="89"/>
        <v>0</v>
      </c>
      <c r="BF367" s="97">
        <f t="shared" si="90"/>
        <v>0</v>
      </c>
      <c r="BG367" s="97">
        <f t="shared" si="91"/>
        <v>0</v>
      </c>
      <c r="BH367" s="97">
        <f t="shared" si="92"/>
        <v>0</v>
      </c>
      <c r="BI367" s="97">
        <f t="shared" si="93"/>
        <v>0</v>
      </c>
      <c r="BJ367" s="13" t="s">
        <v>83</v>
      </c>
      <c r="BK367" s="97">
        <f t="shared" si="94"/>
        <v>0</v>
      </c>
      <c r="BL367" s="13" t="s">
        <v>245</v>
      </c>
      <c r="BM367" s="169" t="s">
        <v>2424</v>
      </c>
    </row>
    <row r="368" spans="2:65" s="1" customFormat="1" ht="37.9" customHeight="1" x14ac:dyDescent="0.2">
      <c r="B368" s="131"/>
      <c r="C368" s="158" t="s">
        <v>1073</v>
      </c>
      <c r="D368" s="158" t="s">
        <v>241</v>
      </c>
      <c r="E368" s="159" t="s">
        <v>949</v>
      </c>
      <c r="F368" s="160" t="s">
        <v>4616</v>
      </c>
      <c r="G368" s="161" t="s">
        <v>244</v>
      </c>
      <c r="H368" s="162">
        <v>10.316000000000001</v>
      </c>
      <c r="I368" s="163"/>
      <c r="J368" s="164">
        <f t="shared" si="85"/>
        <v>0</v>
      </c>
      <c r="K368" s="165"/>
      <c r="L368" s="30"/>
      <c r="M368" s="166" t="s">
        <v>1</v>
      </c>
      <c r="N368" s="130" t="s">
        <v>37</v>
      </c>
      <c r="P368" s="167">
        <f t="shared" si="86"/>
        <v>0</v>
      </c>
      <c r="Q368" s="167">
        <v>4.6000000000000001E-4</v>
      </c>
      <c r="R368" s="167">
        <f t="shared" si="87"/>
        <v>4.7453600000000005E-3</v>
      </c>
      <c r="S368" s="167">
        <v>0</v>
      </c>
      <c r="T368" s="168">
        <f t="shared" si="88"/>
        <v>0</v>
      </c>
      <c r="AR368" s="169" t="s">
        <v>245</v>
      </c>
      <c r="AT368" s="169" t="s">
        <v>241</v>
      </c>
      <c r="AU368" s="169" t="s">
        <v>83</v>
      </c>
      <c r="AY368" s="13" t="s">
        <v>239</v>
      </c>
      <c r="BE368" s="97">
        <f t="shared" si="89"/>
        <v>0</v>
      </c>
      <c r="BF368" s="97">
        <f t="shared" si="90"/>
        <v>0</v>
      </c>
      <c r="BG368" s="97">
        <f t="shared" si="91"/>
        <v>0</v>
      </c>
      <c r="BH368" s="97">
        <f t="shared" si="92"/>
        <v>0</v>
      </c>
      <c r="BI368" s="97">
        <f t="shared" si="93"/>
        <v>0</v>
      </c>
      <c r="BJ368" s="13" t="s">
        <v>83</v>
      </c>
      <c r="BK368" s="97">
        <f t="shared" si="94"/>
        <v>0</v>
      </c>
      <c r="BL368" s="13" t="s">
        <v>245</v>
      </c>
      <c r="BM368" s="169" t="s">
        <v>2425</v>
      </c>
    </row>
    <row r="369" spans="2:65" s="1" customFormat="1" ht="24.2" customHeight="1" x14ac:dyDescent="0.2">
      <c r="B369" s="131"/>
      <c r="C369" s="158" t="s">
        <v>1076</v>
      </c>
      <c r="D369" s="158" t="s">
        <v>241</v>
      </c>
      <c r="E369" s="159" t="s">
        <v>953</v>
      </c>
      <c r="F369" s="160" t="s">
        <v>954</v>
      </c>
      <c r="G369" s="161" t="s">
        <v>331</v>
      </c>
      <c r="H369" s="162">
        <v>23</v>
      </c>
      <c r="I369" s="163"/>
      <c r="J369" s="164">
        <f t="shared" si="85"/>
        <v>0</v>
      </c>
      <c r="K369" s="165"/>
      <c r="L369" s="30"/>
      <c r="M369" s="166" t="s">
        <v>1</v>
      </c>
      <c r="N369" s="130" t="s">
        <v>37</v>
      </c>
      <c r="P369" s="167">
        <f t="shared" si="86"/>
        <v>0</v>
      </c>
      <c r="Q369" s="167">
        <v>0.11812</v>
      </c>
      <c r="R369" s="167">
        <f t="shared" si="87"/>
        <v>2.7167599999999998</v>
      </c>
      <c r="S369" s="167">
        <v>0</v>
      </c>
      <c r="T369" s="168">
        <f t="shared" si="88"/>
        <v>0</v>
      </c>
      <c r="AR369" s="169" t="s">
        <v>245</v>
      </c>
      <c r="AT369" s="169" t="s">
        <v>241</v>
      </c>
      <c r="AU369" s="169" t="s">
        <v>83</v>
      </c>
      <c r="AY369" s="13" t="s">
        <v>239</v>
      </c>
      <c r="BE369" s="97">
        <f t="shared" si="89"/>
        <v>0</v>
      </c>
      <c r="BF369" s="97">
        <f t="shared" si="90"/>
        <v>0</v>
      </c>
      <c r="BG369" s="97">
        <f t="shared" si="91"/>
        <v>0</v>
      </c>
      <c r="BH369" s="97">
        <f t="shared" si="92"/>
        <v>0</v>
      </c>
      <c r="BI369" s="97">
        <f t="shared" si="93"/>
        <v>0</v>
      </c>
      <c r="BJ369" s="13" t="s">
        <v>83</v>
      </c>
      <c r="BK369" s="97">
        <f t="shared" si="94"/>
        <v>0</v>
      </c>
      <c r="BL369" s="13" t="s">
        <v>245</v>
      </c>
      <c r="BM369" s="169" t="s">
        <v>2426</v>
      </c>
    </row>
    <row r="370" spans="2:65" s="1" customFormat="1" ht="37.9" customHeight="1" x14ac:dyDescent="0.2">
      <c r="B370" s="131"/>
      <c r="C370" s="170" t="s">
        <v>1079</v>
      </c>
      <c r="D370" s="170" t="s">
        <v>275</v>
      </c>
      <c r="E370" s="171" t="s">
        <v>957</v>
      </c>
      <c r="F370" s="172" t="s">
        <v>958</v>
      </c>
      <c r="G370" s="173" t="s">
        <v>331</v>
      </c>
      <c r="H370" s="174">
        <v>25.3</v>
      </c>
      <c r="I370" s="175"/>
      <c r="J370" s="176">
        <f t="shared" si="85"/>
        <v>0</v>
      </c>
      <c r="K370" s="177"/>
      <c r="L370" s="178"/>
      <c r="M370" s="179" t="s">
        <v>1</v>
      </c>
      <c r="N370" s="180" t="s">
        <v>37</v>
      </c>
      <c r="P370" s="167">
        <f t="shared" si="86"/>
        <v>0</v>
      </c>
      <c r="Q370" s="167">
        <v>0.08</v>
      </c>
      <c r="R370" s="167">
        <f t="shared" si="87"/>
        <v>2.024</v>
      </c>
      <c r="S370" s="167">
        <v>0</v>
      </c>
      <c r="T370" s="168">
        <f t="shared" si="88"/>
        <v>0</v>
      </c>
      <c r="AR370" s="169" t="s">
        <v>270</v>
      </c>
      <c r="AT370" s="169" t="s">
        <v>275</v>
      </c>
      <c r="AU370" s="169" t="s">
        <v>83</v>
      </c>
      <c r="AY370" s="13" t="s">
        <v>239</v>
      </c>
      <c r="BE370" s="97">
        <f t="shared" si="89"/>
        <v>0</v>
      </c>
      <c r="BF370" s="97">
        <f t="shared" si="90"/>
        <v>0</v>
      </c>
      <c r="BG370" s="97">
        <f t="shared" si="91"/>
        <v>0</v>
      </c>
      <c r="BH370" s="97">
        <f t="shared" si="92"/>
        <v>0</v>
      </c>
      <c r="BI370" s="97">
        <f t="shared" si="93"/>
        <v>0</v>
      </c>
      <c r="BJ370" s="13" t="s">
        <v>83</v>
      </c>
      <c r="BK370" s="97">
        <f t="shared" si="94"/>
        <v>0</v>
      </c>
      <c r="BL370" s="13" t="s">
        <v>245</v>
      </c>
      <c r="BM370" s="169" t="s">
        <v>2427</v>
      </c>
    </row>
    <row r="371" spans="2:65" s="1" customFormat="1" ht="24.2" customHeight="1" x14ac:dyDescent="0.2">
      <c r="B371" s="131"/>
      <c r="C371" s="158" t="s">
        <v>1086</v>
      </c>
      <c r="D371" s="158" t="s">
        <v>241</v>
      </c>
      <c r="E371" s="159" t="s">
        <v>961</v>
      </c>
      <c r="F371" s="160" t="s">
        <v>962</v>
      </c>
      <c r="G371" s="161" t="s">
        <v>244</v>
      </c>
      <c r="H371" s="162">
        <v>159.18799999999999</v>
      </c>
      <c r="I371" s="163"/>
      <c r="J371" s="164">
        <f t="shared" si="85"/>
        <v>0</v>
      </c>
      <c r="K371" s="165"/>
      <c r="L371" s="30"/>
      <c r="M371" s="166" t="s">
        <v>1</v>
      </c>
      <c r="N371" s="130" t="s">
        <v>37</v>
      </c>
      <c r="P371" s="167">
        <f t="shared" si="86"/>
        <v>0</v>
      </c>
      <c r="Q371" s="167">
        <v>1.5299999999999999E-3</v>
      </c>
      <c r="R371" s="167">
        <f t="shared" si="87"/>
        <v>0.24355763999999996</v>
      </c>
      <c r="S371" s="167">
        <v>0</v>
      </c>
      <c r="T371" s="168">
        <f t="shared" si="88"/>
        <v>0</v>
      </c>
      <c r="AR371" s="169" t="s">
        <v>245</v>
      </c>
      <c r="AT371" s="169" t="s">
        <v>241</v>
      </c>
      <c r="AU371" s="169" t="s">
        <v>83</v>
      </c>
      <c r="AY371" s="13" t="s">
        <v>239</v>
      </c>
      <c r="BE371" s="97">
        <f t="shared" si="89"/>
        <v>0</v>
      </c>
      <c r="BF371" s="97">
        <f t="shared" si="90"/>
        <v>0</v>
      </c>
      <c r="BG371" s="97">
        <f t="shared" si="91"/>
        <v>0</v>
      </c>
      <c r="BH371" s="97">
        <f t="shared" si="92"/>
        <v>0</v>
      </c>
      <c r="BI371" s="97">
        <f t="shared" si="93"/>
        <v>0</v>
      </c>
      <c r="BJ371" s="13" t="s">
        <v>83</v>
      </c>
      <c r="BK371" s="97">
        <f t="shared" si="94"/>
        <v>0</v>
      </c>
      <c r="BL371" s="13" t="s">
        <v>245</v>
      </c>
      <c r="BM371" s="169" t="s">
        <v>2428</v>
      </c>
    </row>
    <row r="372" spans="2:65" s="1" customFormat="1" ht="16.5" customHeight="1" x14ac:dyDescent="0.2">
      <c r="B372" s="131"/>
      <c r="C372" s="158" t="s">
        <v>1090</v>
      </c>
      <c r="D372" s="158" t="s">
        <v>241</v>
      </c>
      <c r="E372" s="159" t="s">
        <v>965</v>
      </c>
      <c r="F372" s="160" t="s">
        <v>966</v>
      </c>
      <c r="G372" s="161" t="s">
        <v>244</v>
      </c>
      <c r="H372" s="162">
        <v>520.16</v>
      </c>
      <c r="I372" s="163"/>
      <c r="J372" s="164">
        <f t="shared" si="85"/>
        <v>0</v>
      </c>
      <c r="K372" s="165"/>
      <c r="L372" s="30"/>
      <c r="M372" s="166" t="s">
        <v>1</v>
      </c>
      <c r="N372" s="130" t="s">
        <v>37</v>
      </c>
      <c r="P372" s="167">
        <f t="shared" si="86"/>
        <v>0</v>
      </c>
      <c r="Q372" s="167">
        <v>5.0000000000000002E-5</v>
      </c>
      <c r="R372" s="167">
        <f t="shared" si="87"/>
        <v>2.6008E-2</v>
      </c>
      <c r="S372" s="167">
        <v>0</v>
      </c>
      <c r="T372" s="168">
        <f t="shared" si="88"/>
        <v>0</v>
      </c>
      <c r="AR372" s="169" t="s">
        <v>245</v>
      </c>
      <c r="AT372" s="169" t="s">
        <v>241</v>
      </c>
      <c r="AU372" s="169" t="s">
        <v>83</v>
      </c>
      <c r="AY372" s="13" t="s">
        <v>239</v>
      </c>
      <c r="BE372" s="97">
        <f t="shared" si="89"/>
        <v>0</v>
      </c>
      <c r="BF372" s="97">
        <f t="shared" si="90"/>
        <v>0</v>
      </c>
      <c r="BG372" s="97">
        <f t="shared" si="91"/>
        <v>0</v>
      </c>
      <c r="BH372" s="97">
        <f t="shared" si="92"/>
        <v>0</v>
      </c>
      <c r="BI372" s="97">
        <f t="shared" si="93"/>
        <v>0</v>
      </c>
      <c r="BJ372" s="13" t="s">
        <v>83</v>
      </c>
      <c r="BK372" s="97">
        <f t="shared" si="94"/>
        <v>0</v>
      </c>
      <c r="BL372" s="13" t="s">
        <v>245</v>
      </c>
      <c r="BM372" s="169" t="s">
        <v>2429</v>
      </c>
    </row>
    <row r="373" spans="2:65" s="1" customFormat="1" ht="44.25" customHeight="1" x14ac:dyDescent="0.2">
      <c r="B373" s="131"/>
      <c r="C373" s="158" t="s">
        <v>1094</v>
      </c>
      <c r="D373" s="158" t="s">
        <v>241</v>
      </c>
      <c r="E373" s="159" t="s">
        <v>2430</v>
      </c>
      <c r="F373" s="160" t="s">
        <v>2431</v>
      </c>
      <c r="G373" s="161" t="s">
        <v>249</v>
      </c>
      <c r="H373" s="162">
        <v>3.41</v>
      </c>
      <c r="I373" s="163"/>
      <c r="J373" s="164">
        <f t="shared" si="85"/>
        <v>0</v>
      </c>
      <c r="K373" s="165"/>
      <c r="L373" s="30"/>
      <c r="M373" s="166" t="s">
        <v>1</v>
      </c>
      <c r="N373" s="130" t="s">
        <v>37</v>
      </c>
      <c r="P373" s="167">
        <f t="shared" si="86"/>
        <v>0</v>
      </c>
      <c r="Q373" s="167">
        <v>0</v>
      </c>
      <c r="R373" s="167">
        <f t="shared" si="87"/>
        <v>0</v>
      </c>
      <c r="S373" s="167">
        <v>1.905</v>
      </c>
      <c r="T373" s="168">
        <f t="shared" si="88"/>
        <v>6.4960500000000003</v>
      </c>
      <c r="AR373" s="169" t="s">
        <v>245</v>
      </c>
      <c r="AT373" s="169" t="s">
        <v>241</v>
      </c>
      <c r="AU373" s="169" t="s">
        <v>83</v>
      </c>
      <c r="AY373" s="13" t="s">
        <v>239</v>
      </c>
      <c r="BE373" s="97">
        <f t="shared" si="89"/>
        <v>0</v>
      </c>
      <c r="BF373" s="97">
        <f t="shared" si="90"/>
        <v>0</v>
      </c>
      <c r="BG373" s="97">
        <f t="shared" si="91"/>
        <v>0</v>
      </c>
      <c r="BH373" s="97">
        <f t="shared" si="92"/>
        <v>0</v>
      </c>
      <c r="BI373" s="97">
        <f t="shared" si="93"/>
        <v>0</v>
      </c>
      <c r="BJ373" s="13" t="s">
        <v>83</v>
      </c>
      <c r="BK373" s="97">
        <f t="shared" si="94"/>
        <v>0</v>
      </c>
      <c r="BL373" s="13" t="s">
        <v>245</v>
      </c>
      <c r="BM373" s="169" t="s">
        <v>2432</v>
      </c>
    </row>
    <row r="374" spans="2:65" s="1" customFormat="1" ht="24.2" customHeight="1" x14ac:dyDescent="0.2">
      <c r="B374" s="131"/>
      <c r="C374" s="158" t="s">
        <v>1098</v>
      </c>
      <c r="D374" s="158" t="s">
        <v>241</v>
      </c>
      <c r="E374" s="159" t="s">
        <v>2433</v>
      </c>
      <c r="F374" s="160" t="s">
        <v>2434</v>
      </c>
      <c r="G374" s="161" t="s">
        <v>353</v>
      </c>
      <c r="H374" s="162">
        <v>4</v>
      </c>
      <c r="I374" s="163"/>
      <c r="J374" s="164">
        <f t="shared" si="85"/>
        <v>0</v>
      </c>
      <c r="K374" s="165"/>
      <c r="L374" s="30"/>
      <c r="M374" s="166" t="s">
        <v>1</v>
      </c>
      <c r="N374" s="130" t="s">
        <v>37</v>
      </c>
      <c r="P374" s="167">
        <f t="shared" si="86"/>
        <v>0</v>
      </c>
      <c r="Q374" s="167">
        <v>0</v>
      </c>
      <c r="R374" s="167">
        <f t="shared" si="87"/>
        <v>0</v>
      </c>
      <c r="S374" s="167">
        <v>2.4E-2</v>
      </c>
      <c r="T374" s="168">
        <f t="shared" si="88"/>
        <v>9.6000000000000002E-2</v>
      </c>
      <c r="AR374" s="169" t="s">
        <v>245</v>
      </c>
      <c r="AT374" s="169" t="s">
        <v>241</v>
      </c>
      <c r="AU374" s="169" t="s">
        <v>83</v>
      </c>
      <c r="AY374" s="13" t="s">
        <v>239</v>
      </c>
      <c r="BE374" s="97">
        <f t="shared" si="89"/>
        <v>0</v>
      </c>
      <c r="BF374" s="97">
        <f t="shared" si="90"/>
        <v>0</v>
      </c>
      <c r="BG374" s="97">
        <f t="shared" si="91"/>
        <v>0</v>
      </c>
      <c r="BH374" s="97">
        <f t="shared" si="92"/>
        <v>0</v>
      </c>
      <c r="BI374" s="97">
        <f t="shared" si="93"/>
        <v>0</v>
      </c>
      <c r="BJ374" s="13" t="s">
        <v>83</v>
      </c>
      <c r="BK374" s="97">
        <f t="shared" si="94"/>
        <v>0</v>
      </c>
      <c r="BL374" s="13" t="s">
        <v>245</v>
      </c>
      <c r="BM374" s="169" t="s">
        <v>2435</v>
      </c>
    </row>
    <row r="375" spans="2:65" s="1" customFormat="1" ht="24.2" customHeight="1" x14ac:dyDescent="0.2">
      <c r="B375" s="131"/>
      <c r="C375" s="158" t="s">
        <v>1102</v>
      </c>
      <c r="D375" s="158" t="s">
        <v>241</v>
      </c>
      <c r="E375" s="159" t="s">
        <v>2436</v>
      </c>
      <c r="F375" s="160" t="s">
        <v>2437</v>
      </c>
      <c r="G375" s="161" t="s">
        <v>244</v>
      </c>
      <c r="H375" s="162">
        <v>6.3040000000000003</v>
      </c>
      <c r="I375" s="163"/>
      <c r="J375" s="164">
        <f t="shared" si="85"/>
        <v>0</v>
      </c>
      <c r="K375" s="165"/>
      <c r="L375" s="30"/>
      <c r="M375" s="166" t="s">
        <v>1</v>
      </c>
      <c r="N375" s="130" t="s">
        <v>37</v>
      </c>
      <c r="P375" s="167">
        <f t="shared" si="86"/>
        <v>0</v>
      </c>
      <c r="Q375" s="167">
        <v>0</v>
      </c>
      <c r="R375" s="167">
        <f t="shared" si="87"/>
        <v>0</v>
      </c>
      <c r="S375" s="167">
        <v>7.5999999999999998E-2</v>
      </c>
      <c r="T375" s="168">
        <f t="shared" si="88"/>
        <v>0.47910400000000003</v>
      </c>
      <c r="AR375" s="169" t="s">
        <v>245</v>
      </c>
      <c r="AT375" s="169" t="s">
        <v>241</v>
      </c>
      <c r="AU375" s="169" t="s">
        <v>83</v>
      </c>
      <c r="AY375" s="13" t="s">
        <v>239</v>
      </c>
      <c r="BE375" s="97">
        <f t="shared" si="89"/>
        <v>0</v>
      </c>
      <c r="BF375" s="97">
        <f t="shared" si="90"/>
        <v>0</v>
      </c>
      <c r="BG375" s="97">
        <f t="shared" si="91"/>
        <v>0</v>
      </c>
      <c r="BH375" s="97">
        <f t="shared" si="92"/>
        <v>0</v>
      </c>
      <c r="BI375" s="97">
        <f t="shared" si="93"/>
        <v>0</v>
      </c>
      <c r="BJ375" s="13" t="s">
        <v>83</v>
      </c>
      <c r="BK375" s="97">
        <f t="shared" si="94"/>
        <v>0</v>
      </c>
      <c r="BL375" s="13" t="s">
        <v>245</v>
      </c>
      <c r="BM375" s="169" t="s">
        <v>2438</v>
      </c>
    </row>
    <row r="376" spans="2:65" s="1" customFormat="1" ht="66.75" customHeight="1" x14ac:dyDescent="0.2">
      <c r="B376" s="131"/>
      <c r="C376" s="195" t="s">
        <v>1106</v>
      </c>
      <c r="D376" s="195" t="s">
        <v>241</v>
      </c>
      <c r="E376" s="196" t="s">
        <v>993</v>
      </c>
      <c r="F376" s="197" t="s">
        <v>4598</v>
      </c>
      <c r="G376" s="198" t="s">
        <v>353</v>
      </c>
      <c r="H376" s="199">
        <v>10</v>
      </c>
      <c r="I376" s="200"/>
      <c r="J376" s="200">
        <f t="shared" si="85"/>
        <v>0</v>
      </c>
      <c r="K376" s="165"/>
      <c r="L376" s="30"/>
      <c r="M376" s="166" t="s">
        <v>1</v>
      </c>
      <c r="N376" s="130" t="s">
        <v>37</v>
      </c>
      <c r="P376" s="167">
        <f t="shared" si="86"/>
        <v>0</v>
      </c>
      <c r="Q376" s="167">
        <v>0.1</v>
      </c>
      <c r="R376" s="167">
        <f t="shared" si="87"/>
        <v>1</v>
      </c>
      <c r="S376" s="167">
        <v>0</v>
      </c>
      <c r="T376" s="168">
        <f t="shared" si="88"/>
        <v>0</v>
      </c>
      <c r="AR376" s="169" t="s">
        <v>245</v>
      </c>
      <c r="AT376" s="169" t="s">
        <v>241</v>
      </c>
      <c r="AU376" s="169" t="s">
        <v>83</v>
      </c>
      <c r="AY376" s="13" t="s">
        <v>239</v>
      </c>
      <c r="BE376" s="97">
        <f t="shared" si="89"/>
        <v>0</v>
      </c>
      <c r="BF376" s="97">
        <f t="shared" si="90"/>
        <v>0</v>
      </c>
      <c r="BG376" s="97">
        <f t="shared" si="91"/>
        <v>0</v>
      </c>
      <c r="BH376" s="97">
        <f t="shared" si="92"/>
        <v>0</v>
      </c>
      <c r="BI376" s="97">
        <f t="shared" si="93"/>
        <v>0</v>
      </c>
      <c r="BJ376" s="13" t="s">
        <v>83</v>
      </c>
      <c r="BK376" s="97">
        <f t="shared" si="94"/>
        <v>0</v>
      </c>
      <c r="BL376" s="13" t="s">
        <v>245</v>
      </c>
      <c r="BM376" s="169" t="s">
        <v>2439</v>
      </c>
    </row>
    <row r="377" spans="2:65" s="1" customFormat="1" ht="24.2" customHeight="1" x14ac:dyDescent="0.2">
      <c r="B377" s="131"/>
      <c r="C377" s="195" t="s">
        <v>1110</v>
      </c>
      <c r="D377" s="195" t="s">
        <v>241</v>
      </c>
      <c r="E377" s="196" t="s">
        <v>996</v>
      </c>
      <c r="F377" s="197" t="s">
        <v>2440</v>
      </c>
      <c r="G377" s="198" t="s">
        <v>998</v>
      </c>
      <c r="H377" s="199">
        <v>200</v>
      </c>
      <c r="I377" s="200"/>
      <c r="J377" s="200">
        <f t="shared" si="85"/>
        <v>0</v>
      </c>
      <c r="K377" s="165"/>
      <c r="L377" s="30"/>
      <c r="M377" s="166" t="s">
        <v>1</v>
      </c>
      <c r="N377" s="130" t="s">
        <v>37</v>
      </c>
      <c r="P377" s="167">
        <f t="shared" si="86"/>
        <v>0</v>
      </c>
      <c r="Q377" s="167">
        <v>3.0000000000000001E-5</v>
      </c>
      <c r="R377" s="167">
        <f t="shared" si="87"/>
        <v>6.0000000000000001E-3</v>
      </c>
      <c r="S377" s="167">
        <v>0</v>
      </c>
      <c r="T377" s="168">
        <f t="shared" si="88"/>
        <v>0</v>
      </c>
      <c r="AR377" s="169" t="s">
        <v>245</v>
      </c>
      <c r="AT377" s="169" t="s">
        <v>241</v>
      </c>
      <c r="AU377" s="169" t="s">
        <v>83</v>
      </c>
      <c r="AY377" s="13" t="s">
        <v>239</v>
      </c>
      <c r="BE377" s="97">
        <f t="shared" si="89"/>
        <v>0</v>
      </c>
      <c r="BF377" s="97">
        <f t="shared" si="90"/>
        <v>0</v>
      </c>
      <c r="BG377" s="97">
        <f t="shared" si="91"/>
        <v>0</v>
      </c>
      <c r="BH377" s="97">
        <f t="shared" si="92"/>
        <v>0</v>
      </c>
      <c r="BI377" s="97">
        <f t="shared" si="93"/>
        <v>0</v>
      </c>
      <c r="BJ377" s="13" t="s">
        <v>83</v>
      </c>
      <c r="BK377" s="97">
        <f t="shared" si="94"/>
        <v>0</v>
      </c>
      <c r="BL377" s="13" t="s">
        <v>245</v>
      </c>
      <c r="BM377" s="169" t="s">
        <v>2441</v>
      </c>
    </row>
    <row r="378" spans="2:65" s="1" customFormat="1" ht="37.9" customHeight="1" x14ac:dyDescent="0.2">
      <c r="B378" s="131"/>
      <c r="C378" s="195" t="s">
        <v>1114</v>
      </c>
      <c r="D378" s="195" t="s">
        <v>241</v>
      </c>
      <c r="E378" s="196" t="s">
        <v>1001</v>
      </c>
      <c r="F378" s="197" t="s">
        <v>1002</v>
      </c>
      <c r="G378" s="198" t="s">
        <v>331</v>
      </c>
      <c r="H378" s="199">
        <v>50</v>
      </c>
      <c r="I378" s="200"/>
      <c r="J378" s="200">
        <f t="shared" si="85"/>
        <v>0</v>
      </c>
      <c r="K378" s="165"/>
      <c r="L378" s="30"/>
      <c r="M378" s="166" t="s">
        <v>1</v>
      </c>
      <c r="N378" s="130" t="s">
        <v>37</v>
      </c>
      <c r="P378" s="167">
        <f t="shared" si="86"/>
        <v>0</v>
      </c>
      <c r="Q378" s="167">
        <v>0</v>
      </c>
      <c r="R378" s="167">
        <f t="shared" si="87"/>
        <v>0</v>
      </c>
      <c r="S378" s="167">
        <v>0</v>
      </c>
      <c r="T378" s="168">
        <f t="shared" si="88"/>
        <v>0</v>
      </c>
      <c r="AR378" s="169" t="s">
        <v>245</v>
      </c>
      <c r="AT378" s="169" t="s">
        <v>241</v>
      </c>
      <c r="AU378" s="169" t="s">
        <v>83</v>
      </c>
      <c r="AY378" s="13" t="s">
        <v>239</v>
      </c>
      <c r="BE378" s="97">
        <f t="shared" si="89"/>
        <v>0</v>
      </c>
      <c r="BF378" s="97">
        <f t="shared" si="90"/>
        <v>0</v>
      </c>
      <c r="BG378" s="97">
        <f t="shared" si="91"/>
        <v>0</v>
      </c>
      <c r="BH378" s="97">
        <f t="shared" si="92"/>
        <v>0</v>
      </c>
      <c r="BI378" s="97">
        <f t="shared" si="93"/>
        <v>0</v>
      </c>
      <c r="BJ378" s="13" t="s">
        <v>83</v>
      </c>
      <c r="BK378" s="97">
        <f t="shared" si="94"/>
        <v>0</v>
      </c>
      <c r="BL378" s="13" t="s">
        <v>245</v>
      </c>
      <c r="BM378" s="169" t="s">
        <v>2442</v>
      </c>
    </row>
    <row r="379" spans="2:65" s="1" customFormat="1" ht="37.9" customHeight="1" x14ac:dyDescent="0.2">
      <c r="B379" s="131"/>
      <c r="C379" s="158" t="s">
        <v>1118</v>
      </c>
      <c r="D379" s="158" t="s">
        <v>241</v>
      </c>
      <c r="E379" s="159" t="s">
        <v>2443</v>
      </c>
      <c r="F379" s="160" t="s">
        <v>2444</v>
      </c>
      <c r="G379" s="161" t="s">
        <v>244</v>
      </c>
      <c r="H379" s="162">
        <v>22.98</v>
      </c>
      <c r="I379" s="163"/>
      <c r="J379" s="164">
        <f t="shared" si="85"/>
        <v>0</v>
      </c>
      <c r="K379" s="165"/>
      <c r="L379" s="30"/>
      <c r="M379" s="166" t="s">
        <v>1</v>
      </c>
      <c r="N379" s="130" t="s">
        <v>37</v>
      </c>
      <c r="P379" s="167">
        <f t="shared" si="86"/>
        <v>0</v>
      </c>
      <c r="Q379" s="167">
        <v>0</v>
      </c>
      <c r="R379" s="167">
        <f t="shared" si="87"/>
        <v>0</v>
      </c>
      <c r="S379" s="167">
        <v>6.8000000000000005E-2</v>
      </c>
      <c r="T379" s="168">
        <f t="shared" si="88"/>
        <v>1.5626400000000003</v>
      </c>
      <c r="AR379" s="169" t="s">
        <v>245</v>
      </c>
      <c r="AT379" s="169" t="s">
        <v>241</v>
      </c>
      <c r="AU379" s="169" t="s">
        <v>83</v>
      </c>
      <c r="AY379" s="13" t="s">
        <v>239</v>
      </c>
      <c r="BE379" s="97">
        <f t="shared" si="89"/>
        <v>0</v>
      </c>
      <c r="BF379" s="97">
        <f t="shared" si="90"/>
        <v>0</v>
      </c>
      <c r="BG379" s="97">
        <f t="shared" si="91"/>
        <v>0</v>
      </c>
      <c r="BH379" s="97">
        <f t="shared" si="92"/>
        <v>0</v>
      </c>
      <c r="BI379" s="97">
        <f t="shared" si="93"/>
        <v>0</v>
      </c>
      <c r="BJ379" s="13" t="s">
        <v>83</v>
      </c>
      <c r="BK379" s="97">
        <f t="shared" si="94"/>
        <v>0</v>
      </c>
      <c r="BL379" s="13" t="s">
        <v>245</v>
      </c>
      <c r="BM379" s="169" t="s">
        <v>2445</v>
      </c>
    </row>
    <row r="380" spans="2:65" s="1" customFormat="1" ht="21.75" customHeight="1" x14ac:dyDescent="0.2">
      <c r="B380" s="131"/>
      <c r="C380" s="158" t="s">
        <v>1122</v>
      </c>
      <c r="D380" s="158" t="s">
        <v>241</v>
      </c>
      <c r="E380" s="159" t="s">
        <v>2446</v>
      </c>
      <c r="F380" s="160" t="s">
        <v>1014</v>
      </c>
      <c r="G380" s="161" t="s">
        <v>278</v>
      </c>
      <c r="H380" s="162">
        <v>10.643000000000001</v>
      </c>
      <c r="I380" s="163"/>
      <c r="J380" s="164">
        <f t="shared" si="85"/>
        <v>0</v>
      </c>
      <c r="K380" s="165"/>
      <c r="L380" s="30"/>
      <c r="M380" s="166" t="s">
        <v>1</v>
      </c>
      <c r="N380" s="130" t="s">
        <v>37</v>
      </c>
      <c r="P380" s="167">
        <f t="shared" si="86"/>
        <v>0</v>
      </c>
      <c r="Q380" s="167">
        <v>0</v>
      </c>
      <c r="R380" s="167">
        <f t="shared" si="87"/>
        <v>0</v>
      </c>
      <c r="S380" s="167">
        <v>0</v>
      </c>
      <c r="T380" s="168">
        <f t="shared" si="88"/>
        <v>0</v>
      </c>
      <c r="AR380" s="169" t="s">
        <v>245</v>
      </c>
      <c r="AT380" s="169" t="s">
        <v>241</v>
      </c>
      <c r="AU380" s="169" t="s">
        <v>83</v>
      </c>
      <c r="AY380" s="13" t="s">
        <v>239</v>
      </c>
      <c r="BE380" s="97">
        <f t="shared" si="89"/>
        <v>0</v>
      </c>
      <c r="BF380" s="97">
        <f t="shared" si="90"/>
        <v>0</v>
      </c>
      <c r="BG380" s="97">
        <f t="shared" si="91"/>
        <v>0</v>
      </c>
      <c r="BH380" s="97">
        <f t="shared" si="92"/>
        <v>0</v>
      </c>
      <c r="BI380" s="97">
        <f t="shared" si="93"/>
        <v>0</v>
      </c>
      <c r="BJ380" s="13" t="s">
        <v>83</v>
      </c>
      <c r="BK380" s="97">
        <f t="shared" si="94"/>
        <v>0</v>
      </c>
      <c r="BL380" s="13" t="s">
        <v>245</v>
      </c>
      <c r="BM380" s="169" t="s">
        <v>2447</v>
      </c>
    </row>
    <row r="381" spans="2:65" s="1" customFormat="1" ht="24.2" customHeight="1" x14ac:dyDescent="0.2">
      <c r="B381" s="131"/>
      <c r="C381" s="158" t="s">
        <v>1126</v>
      </c>
      <c r="D381" s="158" t="s">
        <v>241</v>
      </c>
      <c r="E381" s="159" t="s">
        <v>2448</v>
      </c>
      <c r="F381" s="160" t="s">
        <v>1018</v>
      </c>
      <c r="G381" s="161" t="s">
        <v>278</v>
      </c>
      <c r="H381" s="162">
        <v>95.787000000000006</v>
      </c>
      <c r="I381" s="163"/>
      <c r="J381" s="164">
        <f t="shared" si="85"/>
        <v>0</v>
      </c>
      <c r="K381" s="165"/>
      <c r="L381" s="30"/>
      <c r="M381" s="166" t="s">
        <v>1</v>
      </c>
      <c r="N381" s="130" t="s">
        <v>37</v>
      </c>
      <c r="P381" s="167">
        <f t="shared" si="86"/>
        <v>0</v>
      </c>
      <c r="Q381" s="167">
        <v>0</v>
      </c>
      <c r="R381" s="167">
        <f t="shared" si="87"/>
        <v>0</v>
      </c>
      <c r="S381" s="167">
        <v>0</v>
      </c>
      <c r="T381" s="168">
        <f t="shared" si="88"/>
        <v>0</v>
      </c>
      <c r="AR381" s="169" t="s">
        <v>245</v>
      </c>
      <c r="AT381" s="169" t="s">
        <v>241</v>
      </c>
      <c r="AU381" s="169" t="s">
        <v>83</v>
      </c>
      <c r="AY381" s="13" t="s">
        <v>239</v>
      </c>
      <c r="BE381" s="97">
        <f t="shared" si="89"/>
        <v>0</v>
      </c>
      <c r="BF381" s="97">
        <f t="shared" si="90"/>
        <v>0</v>
      </c>
      <c r="BG381" s="97">
        <f t="shared" si="91"/>
        <v>0</v>
      </c>
      <c r="BH381" s="97">
        <f t="shared" si="92"/>
        <v>0</v>
      </c>
      <c r="BI381" s="97">
        <f t="shared" si="93"/>
        <v>0</v>
      </c>
      <c r="BJ381" s="13" t="s">
        <v>83</v>
      </c>
      <c r="BK381" s="97">
        <f t="shared" si="94"/>
        <v>0</v>
      </c>
      <c r="BL381" s="13" t="s">
        <v>245</v>
      </c>
      <c r="BM381" s="169" t="s">
        <v>2449</v>
      </c>
    </row>
    <row r="382" spans="2:65" s="1" customFormat="1" ht="24.2" customHeight="1" x14ac:dyDescent="0.2">
      <c r="B382" s="131"/>
      <c r="C382" s="158" t="s">
        <v>1130</v>
      </c>
      <c r="D382" s="158" t="s">
        <v>241</v>
      </c>
      <c r="E382" s="159" t="s">
        <v>2450</v>
      </c>
      <c r="F382" s="160" t="s">
        <v>1022</v>
      </c>
      <c r="G382" s="161" t="s">
        <v>278</v>
      </c>
      <c r="H382" s="162">
        <v>10.643000000000001</v>
      </c>
      <c r="I382" s="163"/>
      <c r="J382" s="164">
        <f t="shared" si="85"/>
        <v>0</v>
      </c>
      <c r="K382" s="165"/>
      <c r="L382" s="30"/>
      <c r="M382" s="166" t="s">
        <v>1</v>
      </c>
      <c r="N382" s="130" t="s">
        <v>37</v>
      </c>
      <c r="P382" s="167">
        <f t="shared" si="86"/>
        <v>0</v>
      </c>
      <c r="Q382" s="167">
        <v>0</v>
      </c>
      <c r="R382" s="167">
        <f t="shared" si="87"/>
        <v>0</v>
      </c>
      <c r="S382" s="167">
        <v>0</v>
      </c>
      <c r="T382" s="168">
        <f t="shared" si="88"/>
        <v>0</v>
      </c>
      <c r="AR382" s="169" t="s">
        <v>245</v>
      </c>
      <c r="AT382" s="169" t="s">
        <v>241</v>
      </c>
      <c r="AU382" s="169" t="s">
        <v>83</v>
      </c>
      <c r="AY382" s="13" t="s">
        <v>239</v>
      </c>
      <c r="BE382" s="97">
        <f t="shared" si="89"/>
        <v>0</v>
      </c>
      <c r="BF382" s="97">
        <f t="shared" si="90"/>
        <v>0</v>
      </c>
      <c r="BG382" s="97">
        <f t="shared" si="91"/>
        <v>0</v>
      </c>
      <c r="BH382" s="97">
        <f t="shared" si="92"/>
        <v>0</v>
      </c>
      <c r="BI382" s="97">
        <f t="shared" si="93"/>
        <v>0</v>
      </c>
      <c r="BJ382" s="13" t="s">
        <v>83</v>
      </c>
      <c r="BK382" s="97">
        <f t="shared" si="94"/>
        <v>0</v>
      </c>
      <c r="BL382" s="13" t="s">
        <v>245</v>
      </c>
      <c r="BM382" s="169" t="s">
        <v>2451</v>
      </c>
    </row>
    <row r="383" spans="2:65" s="1" customFormat="1" ht="24.2" customHeight="1" x14ac:dyDescent="0.2">
      <c r="B383" s="131"/>
      <c r="C383" s="158" t="s">
        <v>1134</v>
      </c>
      <c r="D383" s="158" t="s">
        <v>241</v>
      </c>
      <c r="E383" s="159" t="s">
        <v>2452</v>
      </c>
      <c r="F383" s="160" t="s">
        <v>1026</v>
      </c>
      <c r="G383" s="161" t="s">
        <v>278</v>
      </c>
      <c r="H383" s="162">
        <v>42.572000000000003</v>
      </c>
      <c r="I383" s="163"/>
      <c r="J383" s="164">
        <f t="shared" si="85"/>
        <v>0</v>
      </c>
      <c r="K383" s="165"/>
      <c r="L383" s="30"/>
      <c r="M383" s="166" t="s">
        <v>1</v>
      </c>
      <c r="N383" s="130" t="s">
        <v>37</v>
      </c>
      <c r="P383" s="167">
        <f t="shared" si="86"/>
        <v>0</v>
      </c>
      <c r="Q383" s="167">
        <v>0</v>
      </c>
      <c r="R383" s="167">
        <f t="shared" si="87"/>
        <v>0</v>
      </c>
      <c r="S383" s="167">
        <v>0</v>
      </c>
      <c r="T383" s="168">
        <f t="shared" si="88"/>
        <v>0</v>
      </c>
      <c r="AR383" s="169" t="s">
        <v>245</v>
      </c>
      <c r="AT383" s="169" t="s">
        <v>241</v>
      </c>
      <c r="AU383" s="169" t="s">
        <v>83</v>
      </c>
      <c r="AY383" s="13" t="s">
        <v>239</v>
      </c>
      <c r="BE383" s="97">
        <f t="shared" si="89"/>
        <v>0</v>
      </c>
      <c r="BF383" s="97">
        <f t="shared" si="90"/>
        <v>0</v>
      </c>
      <c r="BG383" s="97">
        <f t="shared" si="91"/>
        <v>0</v>
      </c>
      <c r="BH383" s="97">
        <f t="shared" si="92"/>
        <v>0</v>
      </c>
      <c r="BI383" s="97">
        <f t="shared" si="93"/>
        <v>0</v>
      </c>
      <c r="BJ383" s="13" t="s">
        <v>83</v>
      </c>
      <c r="BK383" s="97">
        <f t="shared" si="94"/>
        <v>0</v>
      </c>
      <c r="BL383" s="13" t="s">
        <v>245</v>
      </c>
      <c r="BM383" s="169" t="s">
        <v>2453</v>
      </c>
    </row>
    <row r="384" spans="2:65" s="1" customFormat="1" ht="24.2" customHeight="1" x14ac:dyDescent="0.2">
      <c r="B384" s="131"/>
      <c r="C384" s="158" t="s">
        <v>1138</v>
      </c>
      <c r="D384" s="158" t="s">
        <v>241</v>
      </c>
      <c r="E384" s="159" t="s">
        <v>2454</v>
      </c>
      <c r="F384" s="160" t="s">
        <v>2455</v>
      </c>
      <c r="G384" s="161" t="s">
        <v>278</v>
      </c>
      <c r="H384" s="162">
        <v>8.0579999999999998</v>
      </c>
      <c r="I384" s="163"/>
      <c r="J384" s="164">
        <f t="shared" si="85"/>
        <v>0</v>
      </c>
      <c r="K384" s="165"/>
      <c r="L384" s="30"/>
      <c r="M384" s="166" t="s">
        <v>1</v>
      </c>
      <c r="N384" s="130" t="s">
        <v>37</v>
      </c>
      <c r="P384" s="167">
        <f t="shared" si="86"/>
        <v>0</v>
      </c>
      <c r="Q384" s="167">
        <v>0</v>
      </c>
      <c r="R384" s="167">
        <f t="shared" si="87"/>
        <v>0</v>
      </c>
      <c r="S384" s="167">
        <v>0</v>
      </c>
      <c r="T384" s="168">
        <f t="shared" si="88"/>
        <v>0</v>
      </c>
      <c r="AR384" s="169" t="s">
        <v>245</v>
      </c>
      <c r="AT384" s="169" t="s">
        <v>241</v>
      </c>
      <c r="AU384" s="169" t="s">
        <v>83</v>
      </c>
      <c r="AY384" s="13" t="s">
        <v>239</v>
      </c>
      <c r="BE384" s="97">
        <f t="shared" si="89"/>
        <v>0</v>
      </c>
      <c r="BF384" s="97">
        <f t="shared" si="90"/>
        <v>0</v>
      </c>
      <c r="BG384" s="97">
        <f t="shared" si="91"/>
        <v>0</v>
      </c>
      <c r="BH384" s="97">
        <f t="shared" si="92"/>
        <v>0</v>
      </c>
      <c r="BI384" s="97">
        <f t="shared" si="93"/>
        <v>0</v>
      </c>
      <c r="BJ384" s="13" t="s">
        <v>83</v>
      </c>
      <c r="BK384" s="97">
        <f t="shared" si="94"/>
        <v>0</v>
      </c>
      <c r="BL384" s="13" t="s">
        <v>245</v>
      </c>
      <c r="BM384" s="169" t="s">
        <v>2456</v>
      </c>
    </row>
    <row r="385" spans="2:65" s="1" customFormat="1" ht="24.2" customHeight="1" x14ac:dyDescent="0.2">
      <c r="B385" s="131"/>
      <c r="C385" s="158" t="s">
        <v>1144</v>
      </c>
      <c r="D385" s="158" t="s">
        <v>241</v>
      </c>
      <c r="E385" s="159" t="s">
        <v>2457</v>
      </c>
      <c r="F385" s="160" t="s">
        <v>2458</v>
      </c>
      <c r="G385" s="161" t="s">
        <v>278</v>
      </c>
      <c r="H385" s="162">
        <v>1.59</v>
      </c>
      <c r="I385" s="163"/>
      <c r="J385" s="164">
        <f t="shared" si="85"/>
        <v>0</v>
      </c>
      <c r="K385" s="165"/>
      <c r="L385" s="30"/>
      <c r="M385" s="166" t="s">
        <v>1</v>
      </c>
      <c r="N385" s="130" t="s">
        <v>37</v>
      </c>
      <c r="P385" s="167">
        <f t="shared" si="86"/>
        <v>0</v>
      </c>
      <c r="Q385" s="167">
        <v>0</v>
      </c>
      <c r="R385" s="167">
        <f t="shared" si="87"/>
        <v>0</v>
      </c>
      <c r="S385" s="167">
        <v>0</v>
      </c>
      <c r="T385" s="168">
        <f t="shared" si="88"/>
        <v>0</v>
      </c>
      <c r="AR385" s="169" t="s">
        <v>245</v>
      </c>
      <c r="AT385" s="169" t="s">
        <v>241</v>
      </c>
      <c r="AU385" s="169" t="s">
        <v>83</v>
      </c>
      <c r="AY385" s="13" t="s">
        <v>239</v>
      </c>
      <c r="BE385" s="97">
        <f t="shared" si="89"/>
        <v>0</v>
      </c>
      <c r="BF385" s="97">
        <f t="shared" si="90"/>
        <v>0</v>
      </c>
      <c r="BG385" s="97">
        <f t="shared" si="91"/>
        <v>0</v>
      </c>
      <c r="BH385" s="97">
        <f t="shared" si="92"/>
        <v>0</v>
      </c>
      <c r="BI385" s="97">
        <f t="shared" si="93"/>
        <v>0</v>
      </c>
      <c r="BJ385" s="13" t="s">
        <v>83</v>
      </c>
      <c r="BK385" s="97">
        <f t="shared" si="94"/>
        <v>0</v>
      </c>
      <c r="BL385" s="13" t="s">
        <v>245</v>
      </c>
      <c r="BM385" s="169" t="s">
        <v>2459</v>
      </c>
    </row>
    <row r="386" spans="2:65" s="1" customFormat="1" ht="24.2" customHeight="1" x14ac:dyDescent="0.2">
      <c r="B386" s="131"/>
      <c r="C386" s="158" t="s">
        <v>1148</v>
      </c>
      <c r="D386" s="158" t="s">
        <v>241</v>
      </c>
      <c r="E386" s="159" t="s">
        <v>2460</v>
      </c>
      <c r="F386" s="160" t="s">
        <v>2461</v>
      </c>
      <c r="G386" s="161" t="s">
        <v>278</v>
      </c>
      <c r="H386" s="162">
        <v>0.42</v>
      </c>
      <c r="I386" s="163"/>
      <c r="J386" s="164">
        <f t="shared" si="85"/>
        <v>0</v>
      </c>
      <c r="K386" s="165"/>
      <c r="L386" s="30"/>
      <c r="M386" s="166" t="s">
        <v>1</v>
      </c>
      <c r="N386" s="130" t="s">
        <v>37</v>
      </c>
      <c r="P386" s="167">
        <f t="shared" si="86"/>
        <v>0</v>
      </c>
      <c r="Q386" s="167">
        <v>0</v>
      </c>
      <c r="R386" s="167">
        <f t="shared" si="87"/>
        <v>0</v>
      </c>
      <c r="S386" s="167">
        <v>0</v>
      </c>
      <c r="T386" s="168">
        <f t="shared" si="88"/>
        <v>0</v>
      </c>
      <c r="AR386" s="169" t="s">
        <v>245</v>
      </c>
      <c r="AT386" s="169" t="s">
        <v>241</v>
      </c>
      <c r="AU386" s="169" t="s">
        <v>83</v>
      </c>
      <c r="AY386" s="13" t="s">
        <v>239</v>
      </c>
      <c r="BE386" s="97">
        <f t="shared" si="89"/>
        <v>0</v>
      </c>
      <c r="BF386" s="97">
        <f t="shared" si="90"/>
        <v>0</v>
      </c>
      <c r="BG386" s="97">
        <f t="shared" si="91"/>
        <v>0</v>
      </c>
      <c r="BH386" s="97">
        <f t="shared" si="92"/>
        <v>0</v>
      </c>
      <c r="BI386" s="97">
        <f t="shared" si="93"/>
        <v>0</v>
      </c>
      <c r="BJ386" s="13" t="s">
        <v>83</v>
      </c>
      <c r="BK386" s="97">
        <f t="shared" si="94"/>
        <v>0</v>
      </c>
      <c r="BL386" s="13" t="s">
        <v>245</v>
      </c>
      <c r="BM386" s="169" t="s">
        <v>2462</v>
      </c>
    </row>
    <row r="387" spans="2:65" s="1" customFormat="1" ht="24.2" customHeight="1" x14ac:dyDescent="0.2">
      <c r="B387" s="131"/>
      <c r="C387" s="158" t="s">
        <v>1152</v>
      </c>
      <c r="D387" s="158" t="s">
        <v>241</v>
      </c>
      <c r="E387" s="159" t="s">
        <v>2463</v>
      </c>
      <c r="F387" s="160" t="s">
        <v>2464</v>
      </c>
      <c r="G387" s="161" t="s">
        <v>278</v>
      </c>
      <c r="H387" s="162">
        <v>0.57499999999999996</v>
      </c>
      <c r="I387" s="163"/>
      <c r="J387" s="164">
        <f t="shared" si="85"/>
        <v>0</v>
      </c>
      <c r="K387" s="165"/>
      <c r="L387" s="30"/>
      <c r="M387" s="166" t="s">
        <v>1</v>
      </c>
      <c r="N387" s="130" t="s">
        <v>37</v>
      </c>
      <c r="P387" s="167">
        <f t="shared" si="86"/>
        <v>0</v>
      </c>
      <c r="Q387" s="167">
        <v>0</v>
      </c>
      <c r="R387" s="167">
        <f t="shared" si="87"/>
        <v>0</v>
      </c>
      <c r="S387" s="167">
        <v>0</v>
      </c>
      <c r="T387" s="168">
        <f t="shared" si="88"/>
        <v>0</v>
      </c>
      <c r="AR387" s="169" t="s">
        <v>245</v>
      </c>
      <c r="AT387" s="169" t="s">
        <v>241</v>
      </c>
      <c r="AU387" s="169" t="s">
        <v>83</v>
      </c>
      <c r="AY387" s="13" t="s">
        <v>239</v>
      </c>
      <c r="BE387" s="97">
        <f t="shared" si="89"/>
        <v>0</v>
      </c>
      <c r="BF387" s="97">
        <f t="shared" si="90"/>
        <v>0</v>
      </c>
      <c r="BG387" s="97">
        <f t="shared" si="91"/>
        <v>0</v>
      </c>
      <c r="BH387" s="97">
        <f t="shared" si="92"/>
        <v>0</v>
      </c>
      <c r="BI387" s="97">
        <f t="shared" si="93"/>
        <v>0</v>
      </c>
      <c r="BJ387" s="13" t="s">
        <v>83</v>
      </c>
      <c r="BK387" s="97">
        <f t="shared" si="94"/>
        <v>0</v>
      </c>
      <c r="BL387" s="13" t="s">
        <v>245</v>
      </c>
      <c r="BM387" s="169" t="s">
        <v>2465</v>
      </c>
    </row>
    <row r="388" spans="2:65" s="11" customFormat="1" ht="22.9" customHeight="1" x14ac:dyDescent="0.2">
      <c r="B388" s="146"/>
      <c r="D388" s="147" t="s">
        <v>70</v>
      </c>
      <c r="E388" s="156" t="s">
        <v>636</v>
      </c>
      <c r="F388" s="156" t="s">
        <v>1032</v>
      </c>
      <c r="I388" s="149"/>
      <c r="J388" s="157">
        <f>BK388</f>
        <v>0</v>
      </c>
      <c r="L388" s="146"/>
      <c r="M388" s="151"/>
      <c r="P388" s="152">
        <f>P389</f>
        <v>0</v>
      </c>
      <c r="R388" s="152">
        <f>R389</f>
        <v>0</v>
      </c>
      <c r="T388" s="153">
        <f>T389</f>
        <v>0</v>
      </c>
      <c r="AR388" s="147" t="s">
        <v>78</v>
      </c>
      <c r="AT388" s="154" t="s">
        <v>70</v>
      </c>
      <c r="AU388" s="154" t="s">
        <v>78</v>
      </c>
      <c r="AY388" s="147" t="s">
        <v>239</v>
      </c>
      <c r="BK388" s="155">
        <f>BK389</f>
        <v>0</v>
      </c>
    </row>
    <row r="389" spans="2:65" s="1" customFormat="1" ht="37.9" customHeight="1" x14ac:dyDescent="0.2">
      <c r="B389" s="131"/>
      <c r="C389" s="158" t="s">
        <v>1156</v>
      </c>
      <c r="D389" s="158" t="s">
        <v>241</v>
      </c>
      <c r="E389" s="159" t="s">
        <v>1034</v>
      </c>
      <c r="F389" s="160" t="s">
        <v>1035</v>
      </c>
      <c r="G389" s="161" t="s">
        <v>278</v>
      </c>
      <c r="H389" s="162">
        <v>2632.6320000000001</v>
      </c>
      <c r="I389" s="163"/>
      <c r="J389" s="164">
        <f>ROUND(I389*H389,2)</f>
        <v>0</v>
      </c>
      <c r="K389" s="165"/>
      <c r="L389" s="30"/>
      <c r="M389" s="166" t="s">
        <v>1</v>
      </c>
      <c r="N389" s="130" t="s">
        <v>37</v>
      </c>
      <c r="P389" s="167">
        <f>O389*H389</f>
        <v>0</v>
      </c>
      <c r="Q389" s="167">
        <v>0</v>
      </c>
      <c r="R389" s="167">
        <f>Q389*H389</f>
        <v>0</v>
      </c>
      <c r="S389" s="167">
        <v>0</v>
      </c>
      <c r="T389" s="168">
        <f>S389*H389</f>
        <v>0</v>
      </c>
      <c r="AR389" s="169" t="s">
        <v>245</v>
      </c>
      <c r="AT389" s="169" t="s">
        <v>241</v>
      </c>
      <c r="AU389" s="169" t="s">
        <v>83</v>
      </c>
      <c r="AY389" s="13" t="s">
        <v>239</v>
      </c>
      <c r="BE389" s="97">
        <f>IF(N389="základná",J389,0)</f>
        <v>0</v>
      </c>
      <c r="BF389" s="97">
        <f>IF(N389="znížená",J389,0)</f>
        <v>0</v>
      </c>
      <c r="BG389" s="97">
        <f>IF(N389="zákl. prenesená",J389,0)</f>
        <v>0</v>
      </c>
      <c r="BH389" s="97">
        <f>IF(N389="zníž. prenesená",J389,0)</f>
        <v>0</v>
      </c>
      <c r="BI389" s="97">
        <f>IF(N389="nulová",J389,0)</f>
        <v>0</v>
      </c>
      <c r="BJ389" s="13" t="s">
        <v>83</v>
      </c>
      <c r="BK389" s="97">
        <f>ROUND(I389*H389,2)</f>
        <v>0</v>
      </c>
      <c r="BL389" s="13" t="s">
        <v>245</v>
      </c>
      <c r="BM389" s="169" t="s">
        <v>2466</v>
      </c>
    </row>
    <row r="390" spans="2:65" s="11" customFormat="1" ht="25.9" customHeight="1" x14ac:dyDescent="0.2">
      <c r="B390" s="146"/>
      <c r="D390" s="147" t="s">
        <v>70</v>
      </c>
      <c r="E390" s="148" t="s">
        <v>1037</v>
      </c>
      <c r="F390" s="148" t="s">
        <v>1038</v>
      </c>
      <c r="I390" s="149"/>
      <c r="J390" s="150">
        <f>BK390</f>
        <v>0</v>
      </c>
      <c r="L390" s="146"/>
      <c r="M390" s="151"/>
      <c r="P390" s="152">
        <f>P391+P403+P418+P433+P437+P443+P457+P474+P485+P528+P533+P537</f>
        <v>0</v>
      </c>
      <c r="R390" s="152">
        <f>R391+R403+R418+R433+R437+R443+R457+R474+R485+R528+R533+R537</f>
        <v>11.375376289999997</v>
      </c>
      <c r="T390" s="153">
        <f>T391+T403+T418+T433+T437+T443+T457+T474+T485+T528+T533+T537</f>
        <v>2.0094812000000002</v>
      </c>
      <c r="AR390" s="147" t="s">
        <v>83</v>
      </c>
      <c r="AT390" s="154" t="s">
        <v>70</v>
      </c>
      <c r="AU390" s="154" t="s">
        <v>71</v>
      </c>
      <c r="AY390" s="147" t="s">
        <v>239</v>
      </c>
      <c r="BK390" s="155">
        <f>BK391+BK403+BK418+BK433+BK437+BK443+BK457+BK474+BK485+BK528+BK533+BK537</f>
        <v>0</v>
      </c>
    </row>
    <row r="391" spans="2:65" s="11" customFormat="1" ht="22.9" customHeight="1" x14ac:dyDescent="0.2">
      <c r="B391" s="146"/>
      <c r="D391" s="147" t="s">
        <v>70</v>
      </c>
      <c r="E391" s="156" t="s">
        <v>1039</v>
      </c>
      <c r="F391" s="156" t="s">
        <v>1040</v>
      </c>
      <c r="I391" s="149"/>
      <c r="J391" s="157">
        <f>BK391</f>
        <v>0</v>
      </c>
      <c r="L391" s="146"/>
      <c r="M391" s="151"/>
      <c r="P391" s="152">
        <f>SUM(P392:P402)</f>
        <v>0</v>
      </c>
      <c r="R391" s="152">
        <f>SUM(R392:R402)</f>
        <v>1.3289083599999998</v>
      </c>
      <c r="T391" s="153">
        <f>SUM(T392:T402)</f>
        <v>0</v>
      </c>
      <c r="AR391" s="147" t="s">
        <v>83</v>
      </c>
      <c r="AT391" s="154" t="s">
        <v>70</v>
      </c>
      <c r="AU391" s="154" t="s">
        <v>78</v>
      </c>
      <c r="AY391" s="147" t="s">
        <v>239</v>
      </c>
      <c r="BK391" s="155">
        <f>SUM(BK392:BK402)</f>
        <v>0</v>
      </c>
    </row>
    <row r="392" spans="2:65" s="1" customFormat="1" ht="24.2" customHeight="1" x14ac:dyDescent="0.2">
      <c r="B392" s="131"/>
      <c r="C392" s="158" t="s">
        <v>1160</v>
      </c>
      <c r="D392" s="158" t="s">
        <v>241</v>
      </c>
      <c r="E392" s="159" t="s">
        <v>1042</v>
      </c>
      <c r="F392" s="160" t="s">
        <v>1043</v>
      </c>
      <c r="G392" s="161" t="s">
        <v>244</v>
      </c>
      <c r="H392" s="162">
        <v>19.623999999999999</v>
      </c>
      <c r="I392" s="163"/>
      <c r="J392" s="164">
        <f t="shared" ref="J392:J402" si="95">ROUND(I392*H392,2)</f>
        <v>0</v>
      </c>
      <c r="K392" s="165"/>
      <c r="L392" s="30"/>
      <c r="M392" s="166" t="s">
        <v>1</v>
      </c>
      <c r="N392" s="130" t="s">
        <v>37</v>
      </c>
      <c r="P392" s="167">
        <f t="shared" ref="P392:P402" si="96">O392*H392</f>
        <v>0</v>
      </c>
      <c r="Q392" s="167">
        <v>8.0000000000000007E-5</v>
      </c>
      <c r="R392" s="167">
        <f t="shared" ref="R392:R402" si="97">Q392*H392</f>
        <v>1.56992E-3</v>
      </c>
      <c r="S392" s="167">
        <v>0</v>
      </c>
      <c r="T392" s="168">
        <f t="shared" ref="T392:T402" si="98">S392*H392</f>
        <v>0</v>
      </c>
      <c r="AR392" s="169" t="s">
        <v>305</v>
      </c>
      <c r="AT392" s="169" t="s">
        <v>241</v>
      </c>
      <c r="AU392" s="169" t="s">
        <v>83</v>
      </c>
      <c r="AY392" s="13" t="s">
        <v>239</v>
      </c>
      <c r="BE392" s="97">
        <f t="shared" ref="BE392:BE402" si="99">IF(N392="základná",J392,0)</f>
        <v>0</v>
      </c>
      <c r="BF392" s="97">
        <f t="shared" ref="BF392:BF402" si="100">IF(N392="znížená",J392,0)</f>
        <v>0</v>
      </c>
      <c r="BG392" s="97">
        <f t="shared" ref="BG392:BG402" si="101">IF(N392="zákl. prenesená",J392,0)</f>
        <v>0</v>
      </c>
      <c r="BH392" s="97">
        <f t="shared" ref="BH392:BH402" si="102">IF(N392="zníž. prenesená",J392,0)</f>
        <v>0</v>
      </c>
      <c r="BI392" s="97">
        <f t="shared" ref="BI392:BI402" si="103">IF(N392="nulová",J392,0)</f>
        <v>0</v>
      </c>
      <c r="BJ392" s="13" t="s">
        <v>83</v>
      </c>
      <c r="BK392" s="97">
        <f t="shared" ref="BK392:BK402" si="104">ROUND(I392*H392,2)</f>
        <v>0</v>
      </c>
      <c r="BL392" s="13" t="s">
        <v>305</v>
      </c>
      <c r="BM392" s="169" t="s">
        <v>2467</v>
      </c>
    </row>
    <row r="393" spans="2:65" s="1" customFormat="1" ht="16.5" customHeight="1" x14ac:dyDescent="0.2">
      <c r="B393" s="131"/>
      <c r="C393" s="170" t="s">
        <v>1164</v>
      </c>
      <c r="D393" s="170" t="s">
        <v>275</v>
      </c>
      <c r="E393" s="171" t="s">
        <v>1046</v>
      </c>
      <c r="F393" s="172" t="s">
        <v>1047</v>
      </c>
      <c r="G393" s="173" t="s">
        <v>244</v>
      </c>
      <c r="H393" s="174">
        <v>22.568000000000001</v>
      </c>
      <c r="I393" s="175"/>
      <c r="J393" s="176">
        <f t="shared" si="95"/>
        <v>0</v>
      </c>
      <c r="K393" s="177"/>
      <c r="L393" s="178"/>
      <c r="M393" s="179" t="s">
        <v>1</v>
      </c>
      <c r="N393" s="180" t="s">
        <v>37</v>
      </c>
      <c r="P393" s="167">
        <f t="shared" si="96"/>
        <v>0</v>
      </c>
      <c r="Q393" s="167">
        <v>1.5E-3</v>
      </c>
      <c r="R393" s="167">
        <f t="shared" si="97"/>
        <v>3.3852E-2</v>
      </c>
      <c r="S393" s="167">
        <v>0</v>
      </c>
      <c r="T393" s="168">
        <f t="shared" si="98"/>
        <v>0</v>
      </c>
      <c r="AR393" s="169" t="s">
        <v>371</v>
      </c>
      <c r="AT393" s="169" t="s">
        <v>275</v>
      </c>
      <c r="AU393" s="169" t="s">
        <v>83</v>
      </c>
      <c r="AY393" s="13" t="s">
        <v>239</v>
      </c>
      <c r="BE393" s="97">
        <f t="shared" si="99"/>
        <v>0</v>
      </c>
      <c r="BF393" s="97">
        <f t="shared" si="100"/>
        <v>0</v>
      </c>
      <c r="BG393" s="97">
        <f t="shared" si="101"/>
        <v>0</v>
      </c>
      <c r="BH393" s="97">
        <f t="shared" si="102"/>
        <v>0</v>
      </c>
      <c r="BI393" s="97">
        <f t="shared" si="103"/>
        <v>0</v>
      </c>
      <c r="BJ393" s="13" t="s">
        <v>83</v>
      </c>
      <c r="BK393" s="97">
        <f t="shared" si="104"/>
        <v>0</v>
      </c>
      <c r="BL393" s="13" t="s">
        <v>305</v>
      </c>
      <c r="BM393" s="169" t="s">
        <v>2468</v>
      </c>
    </row>
    <row r="394" spans="2:65" s="1" customFormat="1" ht="24.2" customHeight="1" x14ac:dyDescent="0.2">
      <c r="B394" s="131"/>
      <c r="C394" s="158" t="s">
        <v>1168</v>
      </c>
      <c r="D394" s="158" t="s">
        <v>241</v>
      </c>
      <c r="E394" s="159" t="s">
        <v>1050</v>
      </c>
      <c r="F394" s="160" t="s">
        <v>1051</v>
      </c>
      <c r="G394" s="161" t="s">
        <v>244</v>
      </c>
      <c r="H394" s="162">
        <v>122.44</v>
      </c>
      <c r="I394" s="163"/>
      <c r="J394" s="164">
        <f t="shared" si="95"/>
        <v>0</v>
      </c>
      <c r="K394" s="165"/>
      <c r="L394" s="30"/>
      <c r="M394" s="166" t="s">
        <v>1</v>
      </c>
      <c r="N394" s="130" t="s">
        <v>37</v>
      </c>
      <c r="P394" s="167">
        <f t="shared" si="96"/>
        <v>0</v>
      </c>
      <c r="Q394" s="167">
        <v>5.4000000000000001E-4</v>
      </c>
      <c r="R394" s="167">
        <f t="shared" si="97"/>
        <v>6.6117599999999999E-2</v>
      </c>
      <c r="S394" s="167">
        <v>0</v>
      </c>
      <c r="T394" s="168">
        <f t="shared" si="98"/>
        <v>0</v>
      </c>
      <c r="AR394" s="169" t="s">
        <v>305</v>
      </c>
      <c r="AT394" s="169" t="s">
        <v>241</v>
      </c>
      <c r="AU394" s="169" t="s">
        <v>83</v>
      </c>
      <c r="AY394" s="13" t="s">
        <v>239</v>
      </c>
      <c r="BE394" s="97">
        <f t="shared" si="99"/>
        <v>0</v>
      </c>
      <c r="BF394" s="97">
        <f t="shared" si="100"/>
        <v>0</v>
      </c>
      <c r="BG394" s="97">
        <f t="shared" si="101"/>
        <v>0</v>
      </c>
      <c r="BH394" s="97">
        <f t="shared" si="102"/>
        <v>0</v>
      </c>
      <c r="BI394" s="97">
        <f t="shared" si="103"/>
        <v>0</v>
      </c>
      <c r="BJ394" s="13" t="s">
        <v>83</v>
      </c>
      <c r="BK394" s="97">
        <f t="shared" si="104"/>
        <v>0</v>
      </c>
      <c r="BL394" s="13" t="s">
        <v>305</v>
      </c>
      <c r="BM394" s="169" t="s">
        <v>2469</v>
      </c>
    </row>
    <row r="395" spans="2:65" s="1" customFormat="1" ht="24.2" customHeight="1" x14ac:dyDescent="0.2">
      <c r="B395" s="131"/>
      <c r="C395" s="158" t="s">
        <v>1172</v>
      </c>
      <c r="D395" s="158" t="s">
        <v>241</v>
      </c>
      <c r="E395" s="159" t="s">
        <v>1054</v>
      </c>
      <c r="F395" s="160" t="s">
        <v>1055</v>
      </c>
      <c r="G395" s="161" t="s">
        <v>244</v>
      </c>
      <c r="H395" s="162">
        <v>80.331999999999994</v>
      </c>
      <c r="I395" s="163"/>
      <c r="J395" s="164">
        <f t="shared" si="95"/>
        <v>0</v>
      </c>
      <c r="K395" s="165"/>
      <c r="L395" s="30"/>
      <c r="M395" s="166" t="s">
        <v>1</v>
      </c>
      <c r="N395" s="130" t="s">
        <v>37</v>
      </c>
      <c r="P395" s="167">
        <f t="shared" si="96"/>
        <v>0</v>
      </c>
      <c r="Q395" s="167">
        <v>5.4000000000000001E-4</v>
      </c>
      <c r="R395" s="167">
        <f t="shared" si="97"/>
        <v>4.3379279999999999E-2</v>
      </c>
      <c r="S395" s="167">
        <v>0</v>
      </c>
      <c r="T395" s="168">
        <f t="shared" si="98"/>
        <v>0</v>
      </c>
      <c r="AR395" s="169" t="s">
        <v>305</v>
      </c>
      <c r="AT395" s="169" t="s">
        <v>241</v>
      </c>
      <c r="AU395" s="169" t="s">
        <v>83</v>
      </c>
      <c r="AY395" s="13" t="s">
        <v>239</v>
      </c>
      <c r="BE395" s="97">
        <f t="shared" si="99"/>
        <v>0</v>
      </c>
      <c r="BF395" s="97">
        <f t="shared" si="100"/>
        <v>0</v>
      </c>
      <c r="BG395" s="97">
        <f t="shared" si="101"/>
        <v>0</v>
      </c>
      <c r="BH395" s="97">
        <f t="shared" si="102"/>
        <v>0</v>
      </c>
      <c r="BI395" s="97">
        <f t="shared" si="103"/>
        <v>0</v>
      </c>
      <c r="BJ395" s="13" t="s">
        <v>83</v>
      </c>
      <c r="BK395" s="97">
        <f t="shared" si="104"/>
        <v>0</v>
      </c>
      <c r="BL395" s="13" t="s">
        <v>305</v>
      </c>
      <c r="BM395" s="169" t="s">
        <v>2470</v>
      </c>
    </row>
    <row r="396" spans="2:65" s="1" customFormat="1" ht="16.5" customHeight="1" x14ac:dyDescent="0.2">
      <c r="B396" s="131"/>
      <c r="C396" s="170" t="s">
        <v>1176</v>
      </c>
      <c r="D396" s="170" t="s">
        <v>275</v>
      </c>
      <c r="E396" s="171" t="s">
        <v>1058</v>
      </c>
      <c r="F396" s="172" t="s">
        <v>1059</v>
      </c>
      <c r="G396" s="173" t="s">
        <v>244</v>
      </c>
      <c r="H396" s="174">
        <v>233.18799999999999</v>
      </c>
      <c r="I396" s="175"/>
      <c r="J396" s="176">
        <f t="shared" si="95"/>
        <v>0</v>
      </c>
      <c r="K396" s="177"/>
      <c r="L396" s="178"/>
      <c r="M396" s="179" t="s">
        <v>1</v>
      </c>
      <c r="N396" s="180" t="s">
        <v>37</v>
      </c>
      <c r="P396" s="167">
        <f t="shared" si="96"/>
        <v>0</v>
      </c>
      <c r="Q396" s="167">
        <v>4.2500000000000003E-3</v>
      </c>
      <c r="R396" s="167">
        <f t="shared" si="97"/>
        <v>0.99104900000000007</v>
      </c>
      <c r="S396" s="167">
        <v>0</v>
      </c>
      <c r="T396" s="168">
        <f t="shared" si="98"/>
        <v>0</v>
      </c>
      <c r="AR396" s="169" t="s">
        <v>371</v>
      </c>
      <c r="AT396" s="169" t="s">
        <v>275</v>
      </c>
      <c r="AU396" s="169" t="s">
        <v>83</v>
      </c>
      <c r="AY396" s="13" t="s">
        <v>239</v>
      </c>
      <c r="BE396" s="97">
        <f t="shared" si="99"/>
        <v>0</v>
      </c>
      <c r="BF396" s="97">
        <f t="shared" si="100"/>
        <v>0</v>
      </c>
      <c r="BG396" s="97">
        <f t="shared" si="101"/>
        <v>0</v>
      </c>
      <c r="BH396" s="97">
        <f t="shared" si="102"/>
        <v>0</v>
      </c>
      <c r="BI396" s="97">
        <f t="shared" si="103"/>
        <v>0</v>
      </c>
      <c r="BJ396" s="13" t="s">
        <v>83</v>
      </c>
      <c r="BK396" s="97">
        <f t="shared" si="104"/>
        <v>0</v>
      </c>
      <c r="BL396" s="13" t="s">
        <v>305</v>
      </c>
      <c r="BM396" s="169" t="s">
        <v>2471</v>
      </c>
    </row>
    <row r="397" spans="2:65" s="1" customFormat="1" ht="24.2" customHeight="1" x14ac:dyDescent="0.2">
      <c r="B397" s="131"/>
      <c r="C397" s="158" t="s">
        <v>1180</v>
      </c>
      <c r="D397" s="158" t="s">
        <v>241</v>
      </c>
      <c r="E397" s="159" t="s">
        <v>1062</v>
      </c>
      <c r="F397" s="160" t="s">
        <v>1063</v>
      </c>
      <c r="G397" s="161" t="s">
        <v>244</v>
      </c>
      <c r="H397" s="162">
        <v>122.44</v>
      </c>
      <c r="I397" s="163"/>
      <c r="J397" s="164">
        <f t="shared" si="95"/>
        <v>0</v>
      </c>
      <c r="K397" s="165"/>
      <c r="L397" s="30"/>
      <c r="M397" s="166" t="s">
        <v>1</v>
      </c>
      <c r="N397" s="130" t="s">
        <v>37</v>
      </c>
      <c r="P397" s="167">
        <f t="shared" si="96"/>
        <v>0</v>
      </c>
      <c r="Q397" s="167">
        <v>0</v>
      </c>
      <c r="R397" s="167">
        <f t="shared" si="97"/>
        <v>0</v>
      </c>
      <c r="S397" s="167">
        <v>0</v>
      </c>
      <c r="T397" s="168">
        <f t="shared" si="98"/>
        <v>0</v>
      </c>
      <c r="AR397" s="169" t="s">
        <v>305</v>
      </c>
      <c r="AT397" s="169" t="s">
        <v>241</v>
      </c>
      <c r="AU397" s="169" t="s">
        <v>83</v>
      </c>
      <c r="AY397" s="13" t="s">
        <v>239</v>
      </c>
      <c r="BE397" s="97">
        <f t="shared" si="99"/>
        <v>0</v>
      </c>
      <c r="BF397" s="97">
        <f t="shared" si="100"/>
        <v>0</v>
      </c>
      <c r="BG397" s="97">
        <f t="shared" si="101"/>
        <v>0</v>
      </c>
      <c r="BH397" s="97">
        <f t="shared" si="102"/>
        <v>0</v>
      </c>
      <c r="BI397" s="97">
        <f t="shared" si="103"/>
        <v>0</v>
      </c>
      <c r="BJ397" s="13" t="s">
        <v>83</v>
      </c>
      <c r="BK397" s="97">
        <f t="shared" si="104"/>
        <v>0</v>
      </c>
      <c r="BL397" s="13" t="s">
        <v>305</v>
      </c>
      <c r="BM397" s="169" t="s">
        <v>2472</v>
      </c>
    </row>
    <row r="398" spans="2:65" s="1" customFormat="1" ht="24.2" customHeight="1" x14ac:dyDescent="0.2">
      <c r="B398" s="131"/>
      <c r="C398" s="158" t="s">
        <v>1184</v>
      </c>
      <c r="D398" s="158" t="s">
        <v>241</v>
      </c>
      <c r="E398" s="159" t="s">
        <v>1066</v>
      </c>
      <c r="F398" s="160" t="s">
        <v>1067</v>
      </c>
      <c r="G398" s="161" t="s">
        <v>244</v>
      </c>
      <c r="H398" s="162">
        <v>80.331999999999994</v>
      </c>
      <c r="I398" s="163"/>
      <c r="J398" s="164">
        <f t="shared" si="95"/>
        <v>0</v>
      </c>
      <c r="K398" s="165"/>
      <c r="L398" s="30"/>
      <c r="M398" s="166" t="s">
        <v>1</v>
      </c>
      <c r="N398" s="130" t="s">
        <v>37</v>
      </c>
      <c r="P398" s="167">
        <f t="shared" si="96"/>
        <v>0</v>
      </c>
      <c r="Q398" s="167">
        <v>0</v>
      </c>
      <c r="R398" s="167">
        <f t="shared" si="97"/>
        <v>0</v>
      </c>
      <c r="S398" s="167">
        <v>0</v>
      </c>
      <c r="T398" s="168">
        <f t="shared" si="98"/>
        <v>0</v>
      </c>
      <c r="AR398" s="169" t="s">
        <v>305</v>
      </c>
      <c r="AT398" s="169" t="s">
        <v>241</v>
      </c>
      <c r="AU398" s="169" t="s">
        <v>83</v>
      </c>
      <c r="AY398" s="13" t="s">
        <v>239</v>
      </c>
      <c r="BE398" s="97">
        <f t="shared" si="99"/>
        <v>0</v>
      </c>
      <c r="BF398" s="97">
        <f t="shared" si="100"/>
        <v>0</v>
      </c>
      <c r="BG398" s="97">
        <f t="shared" si="101"/>
        <v>0</v>
      </c>
      <c r="BH398" s="97">
        <f t="shared" si="102"/>
        <v>0</v>
      </c>
      <c r="BI398" s="97">
        <f t="shared" si="103"/>
        <v>0</v>
      </c>
      <c r="BJ398" s="13" t="s">
        <v>83</v>
      </c>
      <c r="BK398" s="97">
        <f t="shared" si="104"/>
        <v>0</v>
      </c>
      <c r="BL398" s="13" t="s">
        <v>305</v>
      </c>
      <c r="BM398" s="169" t="s">
        <v>2473</v>
      </c>
    </row>
    <row r="399" spans="2:65" s="1" customFormat="1" ht="16.5" customHeight="1" x14ac:dyDescent="0.2">
      <c r="B399" s="131"/>
      <c r="C399" s="170" t="s">
        <v>1188</v>
      </c>
      <c r="D399" s="170" t="s">
        <v>275</v>
      </c>
      <c r="E399" s="171" t="s">
        <v>1070</v>
      </c>
      <c r="F399" s="172" t="s">
        <v>1071</v>
      </c>
      <c r="G399" s="173" t="s">
        <v>278</v>
      </c>
      <c r="H399" s="174">
        <v>7.0999999999999994E-2</v>
      </c>
      <c r="I399" s="175"/>
      <c r="J399" s="176">
        <f t="shared" si="95"/>
        <v>0</v>
      </c>
      <c r="K399" s="177"/>
      <c r="L399" s="178"/>
      <c r="M399" s="179" t="s">
        <v>1</v>
      </c>
      <c r="N399" s="180" t="s">
        <v>37</v>
      </c>
      <c r="P399" s="167">
        <f t="shared" si="96"/>
        <v>0</v>
      </c>
      <c r="Q399" s="167">
        <v>1</v>
      </c>
      <c r="R399" s="167">
        <f t="shared" si="97"/>
        <v>7.0999999999999994E-2</v>
      </c>
      <c r="S399" s="167">
        <v>0</v>
      </c>
      <c r="T399" s="168">
        <f t="shared" si="98"/>
        <v>0</v>
      </c>
      <c r="AR399" s="169" t="s">
        <v>371</v>
      </c>
      <c r="AT399" s="169" t="s">
        <v>275</v>
      </c>
      <c r="AU399" s="169" t="s">
        <v>83</v>
      </c>
      <c r="AY399" s="13" t="s">
        <v>239</v>
      </c>
      <c r="BE399" s="97">
        <f t="shared" si="99"/>
        <v>0</v>
      </c>
      <c r="BF399" s="97">
        <f t="shared" si="100"/>
        <v>0</v>
      </c>
      <c r="BG399" s="97">
        <f t="shared" si="101"/>
        <v>0</v>
      </c>
      <c r="BH399" s="97">
        <f t="shared" si="102"/>
        <v>0</v>
      </c>
      <c r="BI399" s="97">
        <f t="shared" si="103"/>
        <v>0</v>
      </c>
      <c r="BJ399" s="13" t="s">
        <v>83</v>
      </c>
      <c r="BK399" s="97">
        <f t="shared" si="104"/>
        <v>0</v>
      </c>
      <c r="BL399" s="13" t="s">
        <v>305</v>
      </c>
      <c r="BM399" s="169" t="s">
        <v>2474</v>
      </c>
    </row>
    <row r="400" spans="2:65" s="1" customFormat="1" ht="33" customHeight="1" x14ac:dyDescent="0.2">
      <c r="B400" s="131"/>
      <c r="C400" s="158" t="s">
        <v>1192</v>
      </c>
      <c r="D400" s="158" t="s">
        <v>241</v>
      </c>
      <c r="E400" s="159" t="s">
        <v>1074</v>
      </c>
      <c r="F400" s="160" t="s">
        <v>4599</v>
      </c>
      <c r="G400" s="161" t="s">
        <v>244</v>
      </c>
      <c r="H400" s="162">
        <v>20.59</v>
      </c>
      <c r="I400" s="163"/>
      <c r="J400" s="164">
        <f t="shared" si="95"/>
        <v>0</v>
      </c>
      <c r="K400" s="165"/>
      <c r="L400" s="30"/>
      <c r="M400" s="166" t="s">
        <v>1</v>
      </c>
      <c r="N400" s="130" t="s">
        <v>37</v>
      </c>
      <c r="P400" s="167">
        <f t="shared" si="96"/>
        <v>0</v>
      </c>
      <c r="Q400" s="167">
        <v>4.5199999999999997E-3</v>
      </c>
      <c r="R400" s="167">
        <f t="shared" si="97"/>
        <v>9.3066799999999991E-2</v>
      </c>
      <c r="S400" s="167">
        <v>0</v>
      </c>
      <c r="T400" s="168">
        <f t="shared" si="98"/>
        <v>0</v>
      </c>
      <c r="AR400" s="169" t="s">
        <v>305</v>
      </c>
      <c r="AT400" s="169" t="s">
        <v>241</v>
      </c>
      <c r="AU400" s="169" t="s">
        <v>83</v>
      </c>
      <c r="AY400" s="13" t="s">
        <v>239</v>
      </c>
      <c r="BE400" s="97">
        <f t="shared" si="99"/>
        <v>0</v>
      </c>
      <c r="BF400" s="97">
        <f t="shared" si="100"/>
        <v>0</v>
      </c>
      <c r="BG400" s="97">
        <f t="shared" si="101"/>
        <v>0</v>
      </c>
      <c r="BH400" s="97">
        <f t="shared" si="102"/>
        <v>0</v>
      </c>
      <c r="BI400" s="97">
        <f t="shared" si="103"/>
        <v>0</v>
      </c>
      <c r="BJ400" s="13" t="s">
        <v>83</v>
      </c>
      <c r="BK400" s="97">
        <f t="shared" si="104"/>
        <v>0</v>
      </c>
      <c r="BL400" s="13" t="s">
        <v>305</v>
      </c>
      <c r="BM400" s="169" t="s">
        <v>2475</v>
      </c>
    </row>
    <row r="401" spans="2:65" s="1" customFormat="1" ht="33" customHeight="1" x14ac:dyDescent="0.2">
      <c r="B401" s="131"/>
      <c r="C401" s="158" t="s">
        <v>1196</v>
      </c>
      <c r="D401" s="158" t="s">
        <v>241</v>
      </c>
      <c r="E401" s="159" t="s">
        <v>1077</v>
      </c>
      <c r="F401" s="160" t="s">
        <v>4600</v>
      </c>
      <c r="G401" s="161" t="s">
        <v>244</v>
      </c>
      <c r="H401" s="162">
        <v>6.3879999999999999</v>
      </c>
      <c r="I401" s="163"/>
      <c r="J401" s="164">
        <f t="shared" si="95"/>
        <v>0</v>
      </c>
      <c r="K401" s="165"/>
      <c r="L401" s="30"/>
      <c r="M401" s="166" t="s">
        <v>1</v>
      </c>
      <c r="N401" s="130" t="s">
        <v>37</v>
      </c>
      <c r="P401" s="167">
        <f t="shared" si="96"/>
        <v>0</v>
      </c>
      <c r="Q401" s="167">
        <v>4.5199999999999997E-3</v>
      </c>
      <c r="R401" s="167">
        <f t="shared" si="97"/>
        <v>2.8873759999999998E-2</v>
      </c>
      <c r="S401" s="167">
        <v>0</v>
      </c>
      <c r="T401" s="168">
        <f t="shared" si="98"/>
        <v>0</v>
      </c>
      <c r="AR401" s="169" t="s">
        <v>305</v>
      </c>
      <c r="AT401" s="169" t="s">
        <v>241</v>
      </c>
      <c r="AU401" s="169" t="s">
        <v>83</v>
      </c>
      <c r="AY401" s="13" t="s">
        <v>239</v>
      </c>
      <c r="BE401" s="97">
        <f t="shared" si="99"/>
        <v>0</v>
      </c>
      <c r="BF401" s="97">
        <f t="shared" si="100"/>
        <v>0</v>
      </c>
      <c r="BG401" s="97">
        <f t="shared" si="101"/>
        <v>0</v>
      </c>
      <c r="BH401" s="97">
        <f t="shared" si="102"/>
        <v>0</v>
      </c>
      <c r="BI401" s="97">
        <f t="shared" si="103"/>
        <v>0</v>
      </c>
      <c r="BJ401" s="13" t="s">
        <v>83</v>
      </c>
      <c r="BK401" s="97">
        <f t="shared" si="104"/>
        <v>0</v>
      </c>
      <c r="BL401" s="13" t="s">
        <v>305</v>
      </c>
      <c r="BM401" s="169" t="s">
        <v>2476</v>
      </c>
    </row>
    <row r="402" spans="2:65" s="1" customFormat="1" ht="24.2" customHeight="1" x14ac:dyDescent="0.2">
      <c r="B402" s="131"/>
      <c r="C402" s="158" t="s">
        <v>1200</v>
      </c>
      <c r="D402" s="158" t="s">
        <v>241</v>
      </c>
      <c r="E402" s="159" t="s">
        <v>1080</v>
      </c>
      <c r="F402" s="160" t="s">
        <v>1081</v>
      </c>
      <c r="G402" s="161" t="s">
        <v>1082</v>
      </c>
      <c r="H402" s="181"/>
      <c r="I402" s="163"/>
      <c r="J402" s="164">
        <f t="shared" si="95"/>
        <v>0</v>
      </c>
      <c r="K402" s="165"/>
      <c r="L402" s="30"/>
      <c r="M402" s="166" t="s">
        <v>1</v>
      </c>
      <c r="N402" s="130" t="s">
        <v>37</v>
      </c>
      <c r="P402" s="167">
        <f t="shared" si="96"/>
        <v>0</v>
      </c>
      <c r="Q402" s="167">
        <v>0</v>
      </c>
      <c r="R402" s="167">
        <f t="shared" si="97"/>
        <v>0</v>
      </c>
      <c r="S402" s="167">
        <v>0</v>
      </c>
      <c r="T402" s="168">
        <f t="shared" si="98"/>
        <v>0</v>
      </c>
      <c r="AR402" s="169" t="s">
        <v>305</v>
      </c>
      <c r="AT402" s="169" t="s">
        <v>241</v>
      </c>
      <c r="AU402" s="169" t="s">
        <v>83</v>
      </c>
      <c r="AY402" s="13" t="s">
        <v>239</v>
      </c>
      <c r="BE402" s="97">
        <f t="shared" si="99"/>
        <v>0</v>
      </c>
      <c r="BF402" s="97">
        <f t="shared" si="100"/>
        <v>0</v>
      </c>
      <c r="BG402" s="97">
        <f t="shared" si="101"/>
        <v>0</v>
      </c>
      <c r="BH402" s="97">
        <f t="shared" si="102"/>
        <v>0</v>
      </c>
      <c r="BI402" s="97">
        <f t="shared" si="103"/>
        <v>0</v>
      </c>
      <c r="BJ402" s="13" t="s">
        <v>83</v>
      </c>
      <c r="BK402" s="97">
        <f t="shared" si="104"/>
        <v>0</v>
      </c>
      <c r="BL402" s="13" t="s">
        <v>305</v>
      </c>
      <c r="BM402" s="169" t="s">
        <v>2477</v>
      </c>
    </row>
    <row r="403" spans="2:65" s="11" customFormat="1" ht="22.9" customHeight="1" x14ac:dyDescent="0.2">
      <c r="B403" s="146"/>
      <c r="D403" s="147" t="s">
        <v>70</v>
      </c>
      <c r="E403" s="156" t="s">
        <v>1084</v>
      </c>
      <c r="F403" s="156" t="s">
        <v>1085</v>
      </c>
      <c r="I403" s="149"/>
      <c r="J403" s="157">
        <f>BK403</f>
        <v>0</v>
      </c>
      <c r="L403" s="146"/>
      <c r="M403" s="151"/>
      <c r="P403" s="152">
        <f>SUM(P404:P417)</f>
        <v>0</v>
      </c>
      <c r="R403" s="152">
        <f>SUM(R404:R417)</f>
        <v>0.47875242000000001</v>
      </c>
      <c r="T403" s="153">
        <f>SUM(T404:T417)</f>
        <v>0</v>
      </c>
      <c r="AR403" s="147" t="s">
        <v>83</v>
      </c>
      <c r="AT403" s="154" t="s">
        <v>70</v>
      </c>
      <c r="AU403" s="154" t="s">
        <v>78</v>
      </c>
      <c r="AY403" s="147" t="s">
        <v>239</v>
      </c>
      <c r="BK403" s="155">
        <f>SUM(BK404:BK417)</f>
        <v>0</v>
      </c>
    </row>
    <row r="404" spans="2:65" s="1" customFormat="1" ht="24.2" customHeight="1" x14ac:dyDescent="0.2">
      <c r="B404" s="131"/>
      <c r="C404" s="158" t="s">
        <v>1206</v>
      </c>
      <c r="D404" s="158" t="s">
        <v>241</v>
      </c>
      <c r="E404" s="159" t="s">
        <v>1087</v>
      </c>
      <c r="F404" s="160" t="s">
        <v>1088</v>
      </c>
      <c r="G404" s="161" t="s">
        <v>244</v>
      </c>
      <c r="H404" s="162">
        <v>100.408</v>
      </c>
      <c r="I404" s="163"/>
      <c r="J404" s="164">
        <f t="shared" ref="J404:J417" si="105">ROUND(I404*H404,2)</f>
        <v>0</v>
      </c>
      <c r="K404" s="165"/>
      <c r="L404" s="30"/>
      <c r="M404" s="166" t="s">
        <v>1</v>
      </c>
      <c r="N404" s="130" t="s">
        <v>37</v>
      </c>
      <c r="P404" s="167">
        <f t="shared" ref="P404:P417" si="106">O404*H404</f>
        <v>0</v>
      </c>
      <c r="Q404" s="167">
        <v>0</v>
      </c>
      <c r="R404" s="167">
        <f t="shared" ref="R404:R417" si="107">Q404*H404</f>
        <v>0</v>
      </c>
      <c r="S404" s="167">
        <v>0</v>
      </c>
      <c r="T404" s="168">
        <f t="shared" ref="T404:T417" si="108">S404*H404</f>
        <v>0</v>
      </c>
      <c r="AR404" s="169" t="s">
        <v>305</v>
      </c>
      <c r="AT404" s="169" t="s">
        <v>241</v>
      </c>
      <c r="AU404" s="169" t="s">
        <v>83</v>
      </c>
      <c r="AY404" s="13" t="s">
        <v>239</v>
      </c>
      <c r="BE404" s="97">
        <f t="shared" ref="BE404:BE417" si="109">IF(N404="základná",J404,0)</f>
        <v>0</v>
      </c>
      <c r="BF404" s="97">
        <f t="shared" ref="BF404:BF417" si="110">IF(N404="znížená",J404,0)</f>
        <v>0</v>
      </c>
      <c r="BG404" s="97">
        <f t="shared" ref="BG404:BG417" si="111">IF(N404="zákl. prenesená",J404,0)</f>
        <v>0</v>
      </c>
      <c r="BH404" s="97">
        <f t="shared" ref="BH404:BH417" si="112">IF(N404="zníž. prenesená",J404,0)</f>
        <v>0</v>
      </c>
      <c r="BI404" s="97">
        <f t="shared" ref="BI404:BI417" si="113">IF(N404="nulová",J404,0)</f>
        <v>0</v>
      </c>
      <c r="BJ404" s="13" t="s">
        <v>83</v>
      </c>
      <c r="BK404" s="97">
        <f t="shared" ref="BK404:BK417" si="114">ROUND(I404*H404,2)</f>
        <v>0</v>
      </c>
      <c r="BL404" s="13" t="s">
        <v>305</v>
      </c>
      <c r="BM404" s="169" t="s">
        <v>2478</v>
      </c>
    </row>
    <row r="405" spans="2:65" s="1" customFormat="1" ht="16.5" customHeight="1" x14ac:dyDescent="0.2">
      <c r="B405" s="131"/>
      <c r="C405" s="170" t="s">
        <v>1212</v>
      </c>
      <c r="D405" s="170" t="s">
        <v>275</v>
      </c>
      <c r="E405" s="171" t="s">
        <v>1091</v>
      </c>
      <c r="F405" s="172" t="s">
        <v>1092</v>
      </c>
      <c r="G405" s="173" t="s">
        <v>244</v>
      </c>
      <c r="H405" s="174">
        <v>115.46899999999999</v>
      </c>
      <c r="I405" s="175"/>
      <c r="J405" s="176">
        <f t="shared" si="105"/>
        <v>0</v>
      </c>
      <c r="K405" s="177"/>
      <c r="L405" s="178"/>
      <c r="M405" s="179" t="s">
        <v>1</v>
      </c>
      <c r="N405" s="180" t="s">
        <v>37</v>
      </c>
      <c r="P405" s="167">
        <f t="shared" si="106"/>
        <v>0</v>
      </c>
      <c r="Q405" s="167">
        <v>1.8000000000000001E-4</v>
      </c>
      <c r="R405" s="167">
        <f t="shared" si="107"/>
        <v>2.0784420000000001E-2</v>
      </c>
      <c r="S405" s="167">
        <v>0</v>
      </c>
      <c r="T405" s="168">
        <f t="shared" si="108"/>
        <v>0</v>
      </c>
      <c r="AR405" s="169" t="s">
        <v>371</v>
      </c>
      <c r="AT405" s="169" t="s">
        <v>275</v>
      </c>
      <c r="AU405" s="169" t="s">
        <v>83</v>
      </c>
      <c r="AY405" s="13" t="s">
        <v>239</v>
      </c>
      <c r="BE405" s="97">
        <f t="shared" si="109"/>
        <v>0</v>
      </c>
      <c r="BF405" s="97">
        <f t="shared" si="110"/>
        <v>0</v>
      </c>
      <c r="BG405" s="97">
        <f t="shared" si="111"/>
        <v>0</v>
      </c>
      <c r="BH405" s="97">
        <f t="shared" si="112"/>
        <v>0</v>
      </c>
      <c r="BI405" s="97">
        <f t="shared" si="113"/>
        <v>0</v>
      </c>
      <c r="BJ405" s="13" t="s">
        <v>83</v>
      </c>
      <c r="BK405" s="97">
        <f t="shared" si="114"/>
        <v>0</v>
      </c>
      <c r="BL405" s="13" t="s">
        <v>305</v>
      </c>
      <c r="BM405" s="169" t="s">
        <v>2479</v>
      </c>
    </row>
    <row r="406" spans="2:65" s="1" customFormat="1" ht="16.5" customHeight="1" x14ac:dyDescent="0.2">
      <c r="B406" s="131"/>
      <c r="C406" s="158" t="s">
        <v>1216</v>
      </c>
      <c r="D406" s="158" t="s">
        <v>241</v>
      </c>
      <c r="E406" s="159" t="s">
        <v>1095</v>
      </c>
      <c r="F406" s="160" t="s">
        <v>1096</v>
      </c>
      <c r="G406" s="161" t="s">
        <v>244</v>
      </c>
      <c r="H406" s="162">
        <v>71.515000000000001</v>
      </c>
      <c r="I406" s="163"/>
      <c r="J406" s="164">
        <f t="shared" si="105"/>
        <v>0</v>
      </c>
      <c r="K406" s="165"/>
      <c r="L406" s="30"/>
      <c r="M406" s="166" t="s">
        <v>1</v>
      </c>
      <c r="N406" s="130" t="s">
        <v>37</v>
      </c>
      <c r="P406" s="167">
        <f t="shared" si="106"/>
        <v>0</v>
      </c>
      <c r="Q406" s="167">
        <v>0</v>
      </c>
      <c r="R406" s="167">
        <f t="shared" si="107"/>
        <v>0</v>
      </c>
      <c r="S406" s="167">
        <v>0</v>
      </c>
      <c r="T406" s="168">
        <f t="shared" si="108"/>
        <v>0</v>
      </c>
      <c r="AR406" s="169" t="s">
        <v>305</v>
      </c>
      <c r="AT406" s="169" t="s">
        <v>241</v>
      </c>
      <c r="AU406" s="169" t="s">
        <v>83</v>
      </c>
      <c r="AY406" s="13" t="s">
        <v>239</v>
      </c>
      <c r="BE406" s="97">
        <f t="shared" si="109"/>
        <v>0</v>
      </c>
      <c r="BF406" s="97">
        <f t="shared" si="110"/>
        <v>0</v>
      </c>
      <c r="BG406" s="97">
        <f t="shared" si="111"/>
        <v>0</v>
      </c>
      <c r="BH406" s="97">
        <f t="shared" si="112"/>
        <v>0</v>
      </c>
      <c r="BI406" s="97">
        <f t="shared" si="113"/>
        <v>0</v>
      </c>
      <c r="BJ406" s="13" t="s">
        <v>83</v>
      </c>
      <c r="BK406" s="97">
        <f t="shared" si="114"/>
        <v>0</v>
      </c>
      <c r="BL406" s="13" t="s">
        <v>305</v>
      </c>
      <c r="BM406" s="169" t="s">
        <v>2480</v>
      </c>
    </row>
    <row r="407" spans="2:65" s="1" customFormat="1" ht="62.65" customHeight="1" x14ac:dyDescent="0.2">
      <c r="B407" s="131"/>
      <c r="C407" s="158" t="s">
        <v>1220</v>
      </c>
      <c r="D407" s="158" t="s">
        <v>241</v>
      </c>
      <c r="E407" s="159" t="s">
        <v>1099</v>
      </c>
      <c r="F407" s="160" t="s">
        <v>1100</v>
      </c>
      <c r="G407" s="161" t="s">
        <v>244</v>
      </c>
      <c r="H407" s="162">
        <v>83.103999999999999</v>
      </c>
      <c r="I407" s="163"/>
      <c r="J407" s="164">
        <f t="shared" si="105"/>
        <v>0</v>
      </c>
      <c r="K407" s="165"/>
      <c r="L407" s="30"/>
      <c r="M407" s="166" t="s">
        <v>1</v>
      </c>
      <c r="N407" s="130" t="s">
        <v>37</v>
      </c>
      <c r="P407" s="167">
        <f t="shared" si="106"/>
        <v>0</v>
      </c>
      <c r="Q407" s="167">
        <v>0</v>
      </c>
      <c r="R407" s="167">
        <f t="shared" si="107"/>
        <v>0</v>
      </c>
      <c r="S407" s="167">
        <v>0</v>
      </c>
      <c r="T407" s="168">
        <f t="shared" si="108"/>
        <v>0</v>
      </c>
      <c r="AR407" s="169" t="s">
        <v>305</v>
      </c>
      <c r="AT407" s="169" t="s">
        <v>241</v>
      </c>
      <c r="AU407" s="169" t="s">
        <v>83</v>
      </c>
      <c r="AY407" s="13" t="s">
        <v>239</v>
      </c>
      <c r="BE407" s="97">
        <f t="shared" si="109"/>
        <v>0</v>
      </c>
      <c r="BF407" s="97">
        <f t="shared" si="110"/>
        <v>0</v>
      </c>
      <c r="BG407" s="97">
        <f t="shared" si="111"/>
        <v>0</v>
      </c>
      <c r="BH407" s="97">
        <f t="shared" si="112"/>
        <v>0</v>
      </c>
      <c r="BI407" s="97">
        <f t="shared" si="113"/>
        <v>0</v>
      </c>
      <c r="BJ407" s="13" t="s">
        <v>83</v>
      </c>
      <c r="BK407" s="97">
        <f t="shared" si="114"/>
        <v>0</v>
      </c>
      <c r="BL407" s="13" t="s">
        <v>305</v>
      </c>
      <c r="BM407" s="169" t="s">
        <v>2481</v>
      </c>
    </row>
    <row r="408" spans="2:65" s="1" customFormat="1" ht="66.75" customHeight="1" x14ac:dyDescent="0.2">
      <c r="B408" s="131"/>
      <c r="C408" s="195" t="s">
        <v>1226</v>
      </c>
      <c r="D408" s="195" t="s">
        <v>241</v>
      </c>
      <c r="E408" s="196" t="s">
        <v>1103</v>
      </c>
      <c r="F408" s="197" t="s">
        <v>1104</v>
      </c>
      <c r="G408" s="198" t="s">
        <v>244</v>
      </c>
      <c r="H408" s="199">
        <v>90</v>
      </c>
      <c r="I408" s="200"/>
      <c r="J408" s="200">
        <f t="shared" si="105"/>
        <v>0</v>
      </c>
      <c r="K408" s="165"/>
      <c r="L408" s="30"/>
      <c r="M408" s="166" t="s">
        <v>1</v>
      </c>
      <c r="N408" s="130" t="s">
        <v>37</v>
      </c>
      <c r="P408" s="167">
        <f t="shared" si="106"/>
        <v>0</v>
      </c>
      <c r="Q408" s="167">
        <v>0</v>
      </c>
      <c r="R408" s="167">
        <f t="shared" si="107"/>
        <v>0</v>
      </c>
      <c r="S408" s="167">
        <v>0</v>
      </c>
      <c r="T408" s="168">
        <f t="shared" si="108"/>
        <v>0</v>
      </c>
      <c r="AR408" s="169" t="s">
        <v>305</v>
      </c>
      <c r="AT408" s="169" t="s">
        <v>241</v>
      </c>
      <c r="AU408" s="169" t="s">
        <v>83</v>
      </c>
      <c r="AY408" s="13" t="s">
        <v>239</v>
      </c>
      <c r="BE408" s="97">
        <f t="shared" si="109"/>
        <v>0</v>
      </c>
      <c r="BF408" s="97">
        <f t="shared" si="110"/>
        <v>0</v>
      </c>
      <c r="BG408" s="97">
        <f t="shared" si="111"/>
        <v>0</v>
      </c>
      <c r="BH408" s="97">
        <f t="shared" si="112"/>
        <v>0</v>
      </c>
      <c r="BI408" s="97">
        <f t="shared" si="113"/>
        <v>0</v>
      </c>
      <c r="BJ408" s="13" t="s">
        <v>83</v>
      </c>
      <c r="BK408" s="97">
        <f t="shared" si="114"/>
        <v>0</v>
      </c>
      <c r="BL408" s="13" t="s">
        <v>305</v>
      </c>
      <c r="BM408" s="169" t="s">
        <v>2482</v>
      </c>
    </row>
    <row r="409" spans="2:65" s="1" customFormat="1" ht="24.2" customHeight="1" x14ac:dyDescent="0.2">
      <c r="B409" s="131"/>
      <c r="C409" s="189" t="s">
        <v>1230</v>
      </c>
      <c r="D409" s="189" t="s">
        <v>275</v>
      </c>
      <c r="E409" s="190" t="s">
        <v>1107</v>
      </c>
      <c r="F409" s="191" t="s">
        <v>1108</v>
      </c>
      <c r="G409" s="192" t="s">
        <v>244</v>
      </c>
      <c r="H409" s="193">
        <v>103.5</v>
      </c>
      <c r="I409" s="194"/>
      <c r="J409" s="194">
        <f t="shared" si="105"/>
        <v>0</v>
      </c>
      <c r="K409" s="177"/>
      <c r="L409" s="178"/>
      <c r="M409" s="179" t="s">
        <v>1</v>
      </c>
      <c r="N409" s="180" t="s">
        <v>37</v>
      </c>
      <c r="P409" s="167">
        <f t="shared" si="106"/>
        <v>0</v>
      </c>
      <c r="Q409" s="167">
        <v>1.9E-3</v>
      </c>
      <c r="R409" s="167">
        <f t="shared" si="107"/>
        <v>0.19664999999999999</v>
      </c>
      <c r="S409" s="167">
        <v>0</v>
      </c>
      <c r="T409" s="168">
        <f t="shared" si="108"/>
        <v>0</v>
      </c>
      <c r="AR409" s="169" t="s">
        <v>371</v>
      </c>
      <c r="AT409" s="169" t="s">
        <v>275</v>
      </c>
      <c r="AU409" s="169" t="s">
        <v>83</v>
      </c>
      <c r="AY409" s="13" t="s">
        <v>239</v>
      </c>
      <c r="BE409" s="97">
        <f t="shared" si="109"/>
        <v>0</v>
      </c>
      <c r="BF409" s="97">
        <f t="shared" si="110"/>
        <v>0</v>
      </c>
      <c r="BG409" s="97">
        <f t="shared" si="111"/>
        <v>0</v>
      </c>
      <c r="BH409" s="97">
        <f t="shared" si="112"/>
        <v>0</v>
      </c>
      <c r="BI409" s="97">
        <f t="shared" si="113"/>
        <v>0</v>
      </c>
      <c r="BJ409" s="13" t="s">
        <v>83</v>
      </c>
      <c r="BK409" s="97">
        <f t="shared" si="114"/>
        <v>0</v>
      </c>
      <c r="BL409" s="13" t="s">
        <v>305</v>
      </c>
      <c r="BM409" s="169" t="s">
        <v>2483</v>
      </c>
    </row>
    <row r="410" spans="2:65" s="1" customFormat="1" ht="66.75" customHeight="1" x14ac:dyDescent="0.2">
      <c r="B410" s="131"/>
      <c r="C410" s="158" t="s">
        <v>1234</v>
      </c>
      <c r="D410" s="158" t="s">
        <v>241</v>
      </c>
      <c r="E410" s="159" t="s">
        <v>1111</v>
      </c>
      <c r="F410" s="160" t="s">
        <v>1112</v>
      </c>
      <c r="G410" s="161" t="s">
        <v>244</v>
      </c>
      <c r="H410" s="162">
        <v>3.944</v>
      </c>
      <c r="I410" s="163"/>
      <c r="J410" s="164">
        <f t="shared" si="105"/>
        <v>0</v>
      </c>
      <c r="K410" s="165"/>
      <c r="L410" s="30"/>
      <c r="M410" s="166" t="s">
        <v>1</v>
      </c>
      <c r="N410" s="130" t="s">
        <v>37</v>
      </c>
      <c r="P410" s="167">
        <f t="shared" si="106"/>
        <v>0</v>
      </c>
      <c r="Q410" s="167">
        <v>0</v>
      </c>
      <c r="R410" s="167">
        <f t="shared" si="107"/>
        <v>0</v>
      </c>
      <c r="S410" s="167">
        <v>0</v>
      </c>
      <c r="T410" s="168">
        <f t="shared" si="108"/>
        <v>0</v>
      </c>
      <c r="AR410" s="169" t="s">
        <v>305</v>
      </c>
      <c r="AT410" s="169" t="s">
        <v>241</v>
      </c>
      <c r="AU410" s="169" t="s">
        <v>83</v>
      </c>
      <c r="AY410" s="13" t="s">
        <v>239</v>
      </c>
      <c r="BE410" s="97">
        <f t="shared" si="109"/>
        <v>0</v>
      </c>
      <c r="BF410" s="97">
        <f t="shared" si="110"/>
        <v>0</v>
      </c>
      <c r="BG410" s="97">
        <f t="shared" si="111"/>
        <v>0</v>
      </c>
      <c r="BH410" s="97">
        <f t="shared" si="112"/>
        <v>0</v>
      </c>
      <c r="BI410" s="97">
        <f t="shared" si="113"/>
        <v>0</v>
      </c>
      <c r="BJ410" s="13" t="s">
        <v>83</v>
      </c>
      <c r="BK410" s="97">
        <f t="shared" si="114"/>
        <v>0</v>
      </c>
      <c r="BL410" s="13" t="s">
        <v>305</v>
      </c>
      <c r="BM410" s="169" t="s">
        <v>2484</v>
      </c>
    </row>
    <row r="411" spans="2:65" s="1" customFormat="1" ht="16.5" customHeight="1" x14ac:dyDescent="0.2">
      <c r="B411" s="131"/>
      <c r="C411" s="170" t="s">
        <v>1238</v>
      </c>
      <c r="D411" s="170" t="s">
        <v>275</v>
      </c>
      <c r="E411" s="171" t="s">
        <v>1115</v>
      </c>
      <c r="F411" s="172" t="s">
        <v>1116</v>
      </c>
      <c r="G411" s="173" t="s">
        <v>244</v>
      </c>
      <c r="H411" s="174">
        <v>100.105</v>
      </c>
      <c r="I411" s="175"/>
      <c r="J411" s="176">
        <f t="shared" si="105"/>
        <v>0</v>
      </c>
      <c r="K411" s="177"/>
      <c r="L411" s="178"/>
      <c r="M411" s="179" t="s">
        <v>1</v>
      </c>
      <c r="N411" s="180" t="s">
        <v>37</v>
      </c>
      <c r="P411" s="167">
        <f t="shared" si="106"/>
        <v>0</v>
      </c>
      <c r="Q411" s="167">
        <v>2.2000000000000001E-3</v>
      </c>
      <c r="R411" s="167">
        <f t="shared" si="107"/>
        <v>0.22023100000000001</v>
      </c>
      <c r="S411" s="167">
        <v>0</v>
      </c>
      <c r="T411" s="168">
        <f t="shared" si="108"/>
        <v>0</v>
      </c>
      <c r="AR411" s="169" t="s">
        <v>371</v>
      </c>
      <c r="AT411" s="169" t="s">
        <v>275</v>
      </c>
      <c r="AU411" s="169" t="s">
        <v>83</v>
      </c>
      <c r="AY411" s="13" t="s">
        <v>239</v>
      </c>
      <c r="BE411" s="97">
        <f t="shared" si="109"/>
        <v>0</v>
      </c>
      <c r="BF411" s="97">
        <f t="shared" si="110"/>
        <v>0</v>
      </c>
      <c r="BG411" s="97">
        <f t="shared" si="111"/>
        <v>0</v>
      </c>
      <c r="BH411" s="97">
        <f t="shared" si="112"/>
        <v>0</v>
      </c>
      <c r="BI411" s="97">
        <f t="shared" si="113"/>
        <v>0</v>
      </c>
      <c r="BJ411" s="13" t="s">
        <v>83</v>
      </c>
      <c r="BK411" s="97">
        <f t="shared" si="114"/>
        <v>0</v>
      </c>
      <c r="BL411" s="13" t="s">
        <v>305</v>
      </c>
      <c r="BM411" s="169" t="s">
        <v>2485</v>
      </c>
    </row>
    <row r="412" spans="2:65" s="1" customFormat="1" ht="24.2" customHeight="1" x14ac:dyDescent="0.2">
      <c r="B412" s="131"/>
      <c r="C412" s="158" t="s">
        <v>1242</v>
      </c>
      <c r="D412" s="158" t="s">
        <v>241</v>
      </c>
      <c r="E412" s="159" t="s">
        <v>1119</v>
      </c>
      <c r="F412" s="160" t="s">
        <v>1120</v>
      </c>
      <c r="G412" s="161" t="s">
        <v>244</v>
      </c>
      <c r="H412" s="162">
        <v>87.048000000000002</v>
      </c>
      <c r="I412" s="163"/>
      <c r="J412" s="164">
        <f t="shared" si="105"/>
        <v>0</v>
      </c>
      <c r="K412" s="165"/>
      <c r="L412" s="30"/>
      <c r="M412" s="166" t="s">
        <v>1</v>
      </c>
      <c r="N412" s="130" t="s">
        <v>37</v>
      </c>
      <c r="P412" s="167">
        <f t="shared" si="106"/>
        <v>0</v>
      </c>
      <c r="Q412" s="167">
        <v>0</v>
      </c>
      <c r="R412" s="167">
        <f t="shared" si="107"/>
        <v>0</v>
      </c>
      <c r="S412" s="167">
        <v>0</v>
      </c>
      <c r="T412" s="168">
        <f t="shared" si="108"/>
        <v>0</v>
      </c>
      <c r="AR412" s="169" t="s">
        <v>305</v>
      </c>
      <c r="AT412" s="169" t="s">
        <v>241</v>
      </c>
      <c r="AU412" s="169" t="s">
        <v>83</v>
      </c>
      <c r="AY412" s="13" t="s">
        <v>239</v>
      </c>
      <c r="BE412" s="97">
        <f t="shared" si="109"/>
        <v>0</v>
      </c>
      <c r="BF412" s="97">
        <f t="shared" si="110"/>
        <v>0</v>
      </c>
      <c r="BG412" s="97">
        <f t="shared" si="111"/>
        <v>0</v>
      </c>
      <c r="BH412" s="97">
        <f t="shared" si="112"/>
        <v>0</v>
      </c>
      <c r="BI412" s="97">
        <f t="shared" si="113"/>
        <v>0</v>
      </c>
      <c r="BJ412" s="13" t="s">
        <v>83</v>
      </c>
      <c r="BK412" s="97">
        <f t="shared" si="114"/>
        <v>0</v>
      </c>
      <c r="BL412" s="13" t="s">
        <v>305</v>
      </c>
      <c r="BM412" s="169" t="s">
        <v>2486</v>
      </c>
    </row>
    <row r="413" spans="2:65" s="1" customFormat="1" ht="16.5" customHeight="1" x14ac:dyDescent="0.2">
      <c r="B413" s="131"/>
      <c r="C413" s="170" t="s">
        <v>1248</v>
      </c>
      <c r="D413" s="170" t="s">
        <v>275</v>
      </c>
      <c r="E413" s="171" t="s">
        <v>1123</v>
      </c>
      <c r="F413" s="172" t="s">
        <v>1124</v>
      </c>
      <c r="G413" s="173" t="s">
        <v>244</v>
      </c>
      <c r="H413" s="174">
        <v>100.105</v>
      </c>
      <c r="I413" s="175"/>
      <c r="J413" s="176">
        <f t="shared" si="105"/>
        <v>0</v>
      </c>
      <c r="K413" s="177"/>
      <c r="L413" s="178"/>
      <c r="M413" s="179" t="s">
        <v>1</v>
      </c>
      <c r="N413" s="180" t="s">
        <v>37</v>
      </c>
      <c r="P413" s="167">
        <f t="shared" si="106"/>
        <v>0</v>
      </c>
      <c r="Q413" s="167">
        <v>4.0000000000000002E-4</v>
      </c>
      <c r="R413" s="167">
        <f t="shared" si="107"/>
        <v>4.0042000000000001E-2</v>
      </c>
      <c r="S413" s="167">
        <v>0</v>
      </c>
      <c r="T413" s="168">
        <f t="shared" si="108"/>
        <v>0</v>
      </c>
      <c r="AR413" s="169" t="s">
        <v>371</v>
      </c>
      <c r="AT413" s="169" t="s">
        <v>275</v>
      </c>
      <c r="AU413" s="169" t="s">
        <v>83</v>
      </c>
      <c r="AY413" s="13" t="s">
        <v>239</v>
      </c>
      <c r="BE413" s="97">
        <f t="shared" si="109"/>
        <v>0</v>
      </c>
      <c r="BF413" s="97">
        <f t="shared" si="110"/>
        <v>0</v>
      </c>
      <c r="BG413" s="97">
        <f t="shared" si="111"/>
        <v>0</v>
      </c>
      <c r="BH413" s="97">
        <f t="shared" si="112"/>
        <v>0</v>
      </c>
      <c r="BI413" s="97">
        <f t="shared" si="113"/>
        <v>0</v>
      </c>
      <c r="BJ413" s="13" t="s">
        <v>83</v>
      </c>
      <c r="BK413" s="97">
        <f t="shared" si="114"/>
        <v>0</v>
      </c>
      <c r="BL413" s="13" t="s">
        <v>305</v>
      </c>
      <c r="BM413" s="169" t="s">
        <v>2487</v>
      </c>
    </row>
    <row r="414" spans="2:65" s="1" customFormat="1" ht="16.5" customHeight="1" x14ac:dyDescent="0.2">
      <c r="B414" s="131"/>
      <c r="C414" s="158" t="s">
        <v>1252</v>
      </c>
      <c r="D414" s="158" t="s">
        <v>241</v>
      </c>
      <c r="E414" s="159" t="s">
        <v>1127</v>
      </c>
      <c r="F414" s="160" t="s">
        <v>1128</v>
      </c>
      <c r="G414" s="161" t="s">
        <v>244</v>
      </c>
      <c r="H414" s="162">
        <v>87.048000000000002</v>
      </c>
      <c r="I414" s="163"/>
      <c r="J414" s="164">
        <f t="shared" si="105"/>
        <v>0</v>
      </c>
      <c r="K414" s="165"/>
      <c r="L414" s="30"/>
      <c r="M414" s="166" t="s">
        <v>1</v>
      </c>
      <c r="N414" s="130" t="s">
        <v>37</v>
      </c>
      <c r="P414" s="167">
        <f t="shared" si="106"/>
        <v>0</v>
      </c>
      <c r="Q414" s="167">
        <v>0</v>
      </c>
      <c r="R414" s="167">
        <f t="shared" si="107"/>
        <v>0</v>
      </c>
      <c r="S414" s="167">
        <v>0</v>
      </c>
      <c r="T414" s="168">
        <f t="shared" si="108"/>
        <v>0</v>
      </c>
      <c r="AR414" s="169" t="s">
        <v>305</v>
      </c>
      <c r="AT414" s="169" t="s">
        <v>241</v>
      </c>
      <c r="AU414" s="169" t="s">
        <v>83</v>
      </c>
      <c r="AY414" s="13" t="s">
        <v>239</v>
      </c>
      <c r="BE414" s="97">
        <f t="shared" si="109"/>
        <v>0</v>
      </c>
      <c r="BF414" s="97">
        <f t="shared" si="110"/>
        <v>0</v>
      </c>
      <c r="BG414" s="97">
        <f t="shared" si="111"/>
        <v>0</v>
      </c>
      <c r="BH414" s="97">
        <f t="shared" si="112"/>
        <v>0</v>
      </c>
      <c r="BI414" s="97">
        <f t="shared" si="113"/>
        <v>0</v>
      </c>
      <c r="BJ414" s="13" t="s">
        <v>83</v>
      </c>
      <c r="BK414" s="97">
        <f t="shared" si="114"/>
        <v>0</v>
      </c>
      <c r="BL414" s="13" t="s">
        <v>305</v>
      </c>
      <c r="BM414" s="169" t="s">
        <v>2488</v>
      </c>
    </row>
    <row r="415" spans="2:65" s="1" customFormat="1" ht="24.2" customHeight="1" x14ac:dyDescent="0.2">
      <c r="B415" s="131"/>
      <c r="C415" s="195" t="s">
        <v>1256</v>
      </c>
      <c r="D415" s="195" t="s">
        <v>241</v>
      </c>
      <c r="E415" s="196" t="s">
        <v>1131</v>
      </c>
      <c r="F415" s="197" t="s">
        <v>1132</v>
      </c>
      <c r="G415" s="198" t="s">
        <v>331</v>
      </c>
      <c r="H415" s="199">
        <v>160</v>
      </c>
      <c r="I415" s="200"/>
      <c r="J415" s="200">
        <f t="shared" si="105"/>
        <v>0</v>
      </c>
      <c r="K415" s="165"/>
      <c r="L415" s="30"/>
      <c r="M415" s="166" t="s">
        <v>1</v>
      </c>
      <c r="N415" s="130" t="s">
        <v>37</v>
      </c>
      <c r="P415" s="167">
        <f t="shared" si="106"/>
        <v>0</v>
      </c>
      <c r="Q415" s="167">
        <v>0</v>
      </c>
      <c r="R415" s="167">
        <f t="shared" si="107"/>
        <v>0</v>
      </c>
      <c r="S415" s="167">
        <v>0</v>
      </c>
      <c r="T415" s="168">
        <f t="shared" si="108"/>
        <v>0</v>
      </c>
      <c r="AR415" s="169" t="s">
        <v>305</v>
      </c>
      <c r="AT415" s="169" t="s">
        <v>241</v>
      </c>
      <c r="AU415" s="169" t="s">
        <v>83</v>
      </c>
      <c r="AY415" s="13" t="s">
        <v>239</v>
      </c>
      <c r="BE415" s="97">
        <f t="shared" si="109"/>
        <v>0</v>
      </c>
      <c r="BF415" s="97">
        <f t="shared" si="110"/>
        <v>0</v>
      </c>
      <c r="BG415" s="97">
        <f t="shared" si="111"/>
        <v>0</v>
      </c>
      <c r="BH415" s="97">
        <f t="shared" si="112"/>
        <v>0</v>
      </c>
      <c r="BI415" s="97">
        <f t="shared" si="113"/>
        <v>0</v>
      </c>
      <c r="BJ415" s="13" t="s">
        <v>83</v>
      </c>
      <c r="BK415" s="97">
        <f t="shared" si="114"/>
        <v>0</v>
      </c>
      <c r="BL415" s="13" t="s">
        <v>305</v>
      </c>
      <c r="BM415" s="169" t="s">
        <v>2489</v>
      </c>
    </row>
    <row r="416" spans="2:65" s="1" customFormat="1" ht="33" customHeight="1" x14ac:dyDescent="0.2">
      <c r="B416" s="131"/>
      <c r="C416" s="189" t="s">
        <v>1260</v>
      </c>
      <c r="D416" s="189" t="s">
        <v>275</v>
      </c>
      <c r="E416" s="190" t="s">
        <v>1135</v>
      </c>
      <c r="F416" s="191" t="s">
        <v>1136</v>
      </c>
      <c r="G416" s="192" t="s">
        <v>249</v>
      </c>
      <c r="H416" s="193">
        <v>5.5E-2</v>
      </c>
      <c r="I416" s="194"/>
      <c r="J416" s="194">
        <f t="shared" si="105"/>
        <v>0</v>
      </c>
      <c r="K416" s="177"/>
      <c r="L416" s="178"/>
      <c r="M416" s="179" t="s">
        <v>1</v>
      </c>
      <c r="N416" s="180" t="s">
        <v>37</v>
      </c>
      <c r="P416" s="167">
        <f t="shared" si="106"/>
        <v>0</v>
      </c>
      <c r="Q416" s="167">
        <v>1.9E-2</v>
      </c>
      <c r="R416" s="167">
        <f t="shared" si="107"/>
        <v>1.0449999999999999E-3</v>
      </c>
      <c r="S416" s="167">
        <v>0</v>
      </c>
      <c r="T416" s="168">
        <f t="shared" si="108"/>
        <v>0</v>
      </c>
      <c r="AR416" s="169" t="s">
        <v>371</v>
      </c>
      <c r="AT416" s="169" t="s">
        <v>275</v>
      </c>
      <c r="AU416" s="169" t="s">
        <v>83</v>
      </c>
      <c r="AY416" s="13" t="s">
        <v>239</v>
      </c>
      <c r="BE416" s="97">
        <f t="shared" si="109"/>
        <v>0</v>
      </c>
      <c r="BF416" s="97">
        <f t="shared" si="110"/>
        <v>0</v>
      </c>
      <c r="BG416" s="97">
        <f t="shared" si="111"/>
        <v>0</v>
      </c>
      <c r="BH416" s="97">
        <f t="shared" si="112"/>
        <v>0</v>
      </c>
      <c r="BI416" s="97">
        <f t="shared" si="113"/>
        <v>0</v>
      </c>
      <c r="BJ416" s="13" t="s">
        <v>83</v>
      </c>
      <c r="BK416" s="97">
        <f t="shared" si="114"/>
        <v>0</v>
      </c>
      <c r="BL416" s="13" t="s">
        <v>305</v>
      </c>
      <c r="BM416" s="169" t="s">
        <v>2490</v>
      </c>
    </row>
    <row r="417" spans="2:65" s="1" customFormat="1" ht="24.2" customHeight="1" x14ac:dyDescent="0.2">
      <c r="B417" s="131"/>
      <c r="C417" s="158" t="s">
        <v>1264</v>
      </c>
      <c r="D417" s="158" t="s">
        <v>241</v>
      </c>
      <c r="E417" s="159" t="s">
        <v>1139</v>
      </c>
      <c r="F417" s="160" t="s">
        <v>1140</v>
      </c>
      <c r="G417" s="161" t="s">
        <v>1082</v>
      </c>
      <c r="H417" s="181"/>
      <c r="I417" s="163"/>
      <c r="J417" s="164">
        <f t="shared" si="105"/>
        <v>0</v>
      </c>
      <c r="K417" s="165"/>
      <c r="L417" s="30"/>
      <c r="M417" s="166" t="s">
        <v>1</v>
      </c>
      <c r="N417" s="130" t="s">
        <v>37</v>
      </c>
      <c r="P417" s="167">
        <f t="shared" si="106"/>
        <v>0</v>
      </c>
      <c r="Q417" s="167">
        <v>0</v>
      </c>
      <c r="R417" s="167">
        <f t="shared" si="107"/>
        <v>0</v>
      </c>
      <c r="S417" s="167">
        <v>0</v>
      </c>
      <c r="T417" s="168">
        <f t="shared" si="108"/>
        <v>0</v>
      </c>
      <c r="AR417" s="169" t="s">
        <v>305</v>
      </c>
      <c r="AT417" s="169" t="s">
        <v>241</v>
      </c>
      <c r="AU417" s="169" t="s">
        <v>83</v>
      </c>
      <c r="AY417" s="13" t="s">
        <v>239</v>
      </c>
      <c r="BE417" s="97">
        <f t="shared" si="109"/>
        <v>0</v>
      </c>
      <c r="BF417" s="97">
        <f t="shared" si="110"/>
        <v>0</v>
      </c>
      <c r="BG417" s="97">
        <f t="shared" si="111"/>
        <v>0</v>
      </c>
      <c r="BH417" s="97">
        <f t="shared" si="112"/>
        <v>0</v>
      </c>
      <c r="BI417" s="97">
        <f t="shared" si="113"/>
        <v>0</v>
      </c>
      <c r="BJ417" s="13" t="s">
        <v>83</v>
      </c>
      <c r="BK417" s="97">
        <f t="shared" si="114"/>
        <v>0</v>
      </c>
      <c r="BL417" s="13" t="s">
        <v>305</v>
      </c>
      <c r="BM417" s="169" t="s">
        <v>2491</v>
      </c>
    </row>
    <row r="418" spans="2:65" s="11" customFormat="1" ht="22.9" customHeight="1" x14ac:dyDescent="0.2">
      <c r="B418" s="146"/>
      <c r="D418" s="147" t="s">
        <v>70</v>
      </c>
      <c r="E418" s="156" t="s">
        <v>1142</v>
      </c>
      <c r="F418" s="156" t="s">
        <v>1143</v>
      </c>
      <c r="I418" s="149"/>
      <c r="J418" s="157">
        <f>BK418</f>
        <v>0</v>
      </c>
      <c r="L418" s="146"/>
      <c r="M418" s="151"/>
      <c r="P418" s="152">
        <f>SUM(P419:P432)</f>
        <v>0</v>
      </c>
      <c r="R418" s="152">
        <f>SUM(R419:R432)</f>
        <v>2.37858598</v>
      </c>
      <c r="T418" s="153">
        <f>SUM(T419:T432)</f>
        <v>0</v>
      </c>
      <c r="AR418" s="147" t="s">
        <v>83</v>
      </c>
      <c r="AT418" s="154" t="s">
        <v>70</v>
      </c>
      <c r="AU418" s="154" t="s">
        <v>78</v>
      </c>
      <c r="AY418" s="147" t="s">
        <v>239</v>
      </c>
      <c r="BK418" s="155">
        <f>SUM(BK419:BK432)</f>
        <v>0</v>
      </c>
    </row>
    <row r="419" spans="2:65" s="1" customFormat="1" ht="24.2" customHeight="1" x14ac:dyDescent="0.2">
      <c r="B419" s="131"/>
      <c r="C419" s="158" t="s">
        <v>1268</v>
      </c>
      <c r="D419" s="158" t="s">
        <v>241</v>
      </c>
      <c r="E419" s="159" t="s">
        <v>1149</v>
      </c>
      <c r="F419" s="160" t="s">
        <v>1150</v>
      </c>
      <c r="G419" s="161" t="s">
        <v>249</v>
      </c>
      <c r="H419" s="162">
        <v>6.532</v>
      </c>
      <c r="I419" s="163"/>
      <c r="J419" s="164">
        <f t="shared" ref="J419:J432" si="115">ROUND(I419*H419,2)</f>
        <v>0</v>
      </c>
      <c r="K419" s="165"/>
      <c r="L419" s="30"/>
      <c r="M419" s="166" t="s">
        <v>1</v>
      </c>
      <c r="N419" s="130" t="s">
        <v>37</v>
      </c>
      <c r="P419" s="167">
        <f t="shared" ref="P419:P432" si="116">O419*H419</f>
        <v>0</v>
      </c>
      <c r="Q419" s="167">
        <v>0</v>
      </c>
      <c r="R419" s="167">
        <f t="shared" ref="R419:R432" si="117">Q419*H419</f>
        <v>0</v>
      </c>
      <c r="S419" s="167">
        <v>0</v>
      </c>
      <c r="T419" s="168">
        <f t="shared" ref="T419:T432" si="118">S419*H419</f>
        <v>0</v>
      </c>
      <c r="AR419" s="169" t="s">
        <v>305</v>
      </c>
      <c r="AT419" s="169" t="s">
        <v>241</v>
      </c>
      <c r="AU419" s="169" t="s">
        <v>83</v>
      </c>
      <c r="AY419" s="13" t="s">
        <v>239</v>
      </c>
      <c r="BE419" s="97">
        <f t="shared" ref="BE419:BE432" si="119">IF(N419="základná",J419,0)</f>
        <v>0</v>
      </c>
      <c r="BF419" s="97">
        <f t="shared" ref="BF419:BF432" si="120">IF(N419="znížená",J419,0)</f>
        <v>0</v>
      </c>
      <c r="BG419" s="97">
        <f t="shared" ref="BG419:BG432" si="121">IF(N419="zákl. prenesená",J419,0)</f>
        <v>0</v>
      </c>
      <c r="BH419" s="97">
        <f t="shared" ref="BH419:BH432" si="122">IF(N419="zníž. prenesená",J419,0)</f>
        <v>0</v>
      </c>
      <c r="BI419" s="97">
        <f t="shared" ref="BI419:BI432" si="123">IF(N419="nulová",J419,0)</f>
        <v>0</v>
      </c>
      <c r="BJ419" s="13" t="s">
        <v>83</v>
      </c>
      <c r="BK419" s="97">
        <f t="shared" ref="BK419:BK432" si="124">ROUND(I419*H419,2)</f>
        <v>0</v>
      </c>
      <c r="BL419" s="13" t="s">
        <v>305</v>
      </c>
      <c r="BM419" s="169" t="s">
        <v>2492</v>
      </c>
    </row>
    <row r="420" spans="2:65" s="1" customFormat="1" ht="16.5" customHeight="1" x14ac:dyDescent="0.2">
      <c r="B420" s="131"/>
      <c r="C420" s="170" t="s">
        <v>1272</v>
      </c>
      <c r="D420" s="170" t="s">
        <v>275</v>
      </c>
      <c r="E420" s="171" t="s">
        <v>1153</v>
      </c>
      <c r="F420" s="172" t="s">
        <v>1154</v>
      </c>
      <c r="G420" s="173" t="s">
        <v>249</v>
      </c>
      <c r="H420" s="174">
        <v>6.6630000000000003</v>
      </c>
      <c r="I420" s="175"/>
      <c r="J420" s="176">
        <f t="shared" si="115"/>
        <v>0</v>
      </c>
      <c r="K420" s="177"/>
      <c r="L420" s="178"/>
      <c r="M420" s="179" t="s">
        <v>1</v>
      </c>
      <c r="N420" s="180" t="s">
        <v>37</v>
      </c>
      <c r="P420" s="167">
        <f t="shared" si="116"/>
        <v>0</v>
      </c>
      <c r="Q420" s="167">
        <v>1.12E-2</v>
      </c>
      <c r="R420" s="167">
        <f t="shared" si="117"/>
        <v>7.46256E-2</v>
      </c>
      <c r="S420" s="167">
        <v>0</v>
      </c>
      <c r="T420" s="168">
        <f t="shared" si="118"/>
        <v>0</v>
      </c>
      <c r="AR420" s="169" t="s">
        <v>371</v>
      </c>
      <c r="AT420" s="169" t="s">
        <v>275</v>
      </c>
      <c r="AU420" s="169" t="s">
        <v>83</v>
      </c>
      <c r="AY420" s="13" t="s">
        <v>239</v>
      </c>
      <c r="BE420" s="97">
        <f t="shared" si="119"/>
        <v>0</v>
      </c>
      <c r="BF420" s="97">
        <f t="shared" si="120"/>
        <v>0</v>
      </c>
      <c r="BG420" s="97">
        <f t="shared" si="121"/>
        <v>0</v>
      </c>
      <c r="BH420" s="97">
        <f t="shared" si="122"/>
        <v>0</v>
      </c>
      <c r="BI420" s="97">
        <f t="shared" si="123"/>
        <v>0</v>
      </c>
      <c r="BJ420" s="13" t="s">
        <v>83</v>
      </c>
      <c r="BK420" s="97">
        <f t="shared" si="124"/>
        <v>0</v>
      </c>
      <c r="BL420" s="13" t="s">
        <v>305</v>
      </c>
      <c r="BM420" s="169" t="s">
        <v>2493</v>
      </c>
    </row>
    <row r="421" spans="2:65" s="1" customFormat="1" ht="24.2" customHeight="1" x14ac:dyDescent="0.2">
      <c r="B421" s="131"/>
      <c r="C421" s="158" t="s">
        <v>1276</v>
      </c>
      <c r="D421" s="158" t="s">
        <v>241</v>
      </c>
      <c r="E421" s="159" t="s">
        <v>1157</v>
      </c>
      <c r="F421" s="160" t="s">
        <v>1158</v>
      </c>
      <c r="G421" s="161" t="s">
        <v>244</v>
      </c>
      <c r="H421" s="162">
        <v>63.82</v>
      </c>
      <c r="I421" s="163"/>
      <c r="J421" s="164">
        <f t="shared" si="115"/>
        <v>0</v>
      </c>
      <c r="K421" s="165"/>
      <c r="L421" s="30"/>
      <c r="M421" s="166" t="s">
        <v>1</v>
      </c>
      <c r="N421" s="130" t="s">
        <v>37</v>
      </c>
      <c r="P421" s="167">
        <f t="shared" si="116"/>
        <v>0</v>
      </c>
      <c r="Q421" s="167">
        <v>0</v>
      </c>
      <c r="R421" s="167">
        <f t="shared" si="117"/>
        <v>0</v>
      </c>
      <c r="S421" s="167">
        <v>0</v>
      </c>
      <c r="T421" s="168">
        <f t="shared" si="118"/>
        <v>0</v>
      </c>
      <c r="AR421" s="169" t="s">
        <v>305</v>
      </c>
      <c r="AT421" s="169" t="s">
        <v>241</v>
      </c>
      <c r="AU421" s="169" t="s">
        <v>83</v>
      </c>
      <c r="AY421" s="13" t="s">
        <v>239</v>
      </c>
      <c r="BE421" s="97">
        <f t="shared" si="119"/>
        <v>0</v>
      </c>
      <c r="BF421" s="97">
        <f t="shared" si="120"/>
        <v>0</v>
      </c>
      <c r="BG421" s="97">
        <f t="shared" si="121"/>
        <v>0</v>
      </c>
      <c r="BH421" s="97">
        <f t="shared" si="122"/>
        <v>0</v>
      </c>
      <c r="BI421" s="97">
        <f t="shared" si="123"/>
        <v>0</v>
      </c>
      <c r="BJ421" s="13" t="s">
        <v>83</v>
      </c>
      <c r="BK421" s="97">
        <f t="shared" si="124"/>
        <v>0</v>
      </c>
      <c r="BL421" s="13" t="s">
        <v>305</v>
      </c>
      <c r="BM421" s="169" t="s">
        <v>2494</v>
      </c>
    </row>
    <row r="422" spans="2:65" s="1" customFormat="1" ht="16.5" customHeight="1" x14ac:dyDescent="0.2">
      <c r="B422" s="131"/>
      <c r="C422" s="170" t="s">
        <v>1280</v>
      </c>
      <c r="D422" s="170" t="s">
        <v>275</v>
      </c>
      <c r="E422" s="171" t="s">
        <v>1161</v>
      </c>
      <c r="F422" s="172" t="s">
        <v>1162</v>
      </c>
      <c r="G422" s="173" t="s">
        <v>244</v>
      </c>
      <c r="H422" s="174">
        <v>70.201999999999998</v>
      </c>
      <c r="I422" s="175"/>
      <c r="J422" s="176">
        <f t="shared" si="115"/>
        <v>0</v>
      </c>
      <c r="K422" s="177"/>
      <c r="L422" s="178"/>
      <c r="M422" s="179" t="s">
        <v>1</v>
      </c>
      <c r="N422" s="180" t="s">
        <v>37</v>
      </c>
      <c r="P422" s="167">
        <f t="shared" si="116"/>
        <v>0</v>
      </c>
      <c r="Q422" s="167">
        <v>2.3900000000000002E-3</v>
      </c>
      <c r="R422" s="167">
        <f t="shared" si="117"/>
        <v>0.16778278000000002</v>
      </c>
      <c r="S422" s="167">
        <v>0</v>
      </c>
      <c r="T422" s="168">
        <f t="shared" si="118"/>
        <v>0</v>
      </c>
      <c r="AR422" s="169" t="s">
        <v>371</v>
      </c>
      <c r="AT422" s="169" t="s">
        <v>275</v>
      </c>
      <c r="AU422" s="169" t="s">
        <v>83</v>
      </c>
      <c r="AY422" s="13" t="s">
        <v>239</v>
      </c>
      <c r="BE422" s="97">
        <f t="shared" si="119"/>
        <v>0</v>
      </c>
      <c r="BF422" s="97">
        <f t="shared" si="120"/>
        <v>0</v>
      </c>
      <c r="BG422" s="97">
        <f t="shared" si="121"/>
        <v>0</v>
      </c>
      <c r="BH422" s="97">
        <f t="shared" si="122"/>
        <v>0</v>
      </c>
      <c r="BI422" s="97">
        <f t="shared" si="123"/>
        <v>0</v>
      </c>
      <c r="BJ422" s="13" t="s">
        <v>83</v>
      </c>
      <c r="BK422" s="97">
        <f t="shared" si="124"/>
        <v>0</v>
      </c>
      <c r="BL422" s="13" t="s">
        <v>305</v>
      </c>
      <c r="BM422" s="169" t="s">
        <v>2495</v>
      </c>
    </row>
    <row r="423" spans="2:65" s="1" customFormat="1" ht="24.2" customHeight="1" x14ac:dyDescent="0.2">
      <c r="B423" s="131"/>
      <c r="C423" s="158" t="s">
        <v>1284</v>
      </c>
      <c r="D423" s="158" t="s">
        <v>241</v>
      </c>
      <c r="E423" s="159" t="s">
        <v>1165</v>
      </c>
      <c r="F423" s="160" t="s">
        <v>1166</v>
      </c>
      <c r="G423" s="161" t="s">
        <v>244</v>
      </c>
      <c r="H423" s="162">
        <v>21.648</v>
      </c>
      <c r="I423" s="163"/>
      <c r="J423" s="164">
        <f t="shared" si="115"/>
        <v>0</v>
      </c>
      <c r="K423" s="165"/>
      <c r="L423" s="30"/>
      <c r="M423" s="166" t="s">
        <v>1</v>
      </c>
      <c r="N423" s="130" t="s">
        <v>37</v>
      </c>
      <c r="P423" s="167">
        <f t="shared" si="116"/>
        <v>0</v>
      </c>
      <c r="Q423" s="167">
        <v>2.5000000000000001E-3</v>
      </c>
      <c r="R423" s="167">
        <f t="shared" si="117"/>
        <v>5.4120000000000001E-2</v>
      </c>
      <c r="S423" s="167">
        <v>0</v>
      </c>
      <c r="T423" s="168">
        <f t="shared" si="118"/>
        <v>0</v>
      </c>
      <c r="AR423" s="169" t="s">
        <v>305</v>
      </c>
      <c r="AT423" s="169" t="s">
        <v>241</v>
      </c>
      <c r="AU423" s="169" t="s">
        <v>83</v>
      </c>
      <c r="AY423" s="13" t="s">
        <v>239</v>
      </c>
      <c r="BE423" s="97">
        <f t="shared" si="119"/>
        <v>0</v>
      </c>
      <c r="BF423" s="97">
        <f t="shared" si="120"/>
        <v>0</v>
      </c>
      <c r="BG423" s="97">
        <f t="shared" si="121"/>
        <v>0</v>
      </c>
      <c r="BH423" s="97">
        <f t="shared" si="122"/>
        <v>0</v>
      </c>
      <c r="BI423" s="97">
        <f t="shared" si="123"/>
        <v>0</v>
      </c>
      <c r="BJ423" s="13" t="s">
        <v>83</v>
      </c>
      <c r="BK423" s="97">
        <f t="shared" si="124"/>
        <v>0</v>
      </c>
      <c r="BL423" s="13" t="s">
        <v>305</v>
      </c>
      <c r="BM423" s="169" t="s">
        <v>2496</v>
      </c>
    </row>
    <row r="424" spans="2:65" s="1" customFormat="1" ht="16.5" customHeight="1" x14ac:dyDescent="0.2">
      <c r="B424" s="131"/>
      <c r="C424" s="170" t="s">
        <v>1288</v>
      </c>
      <c r="D424" s="170" t="s">
        <v>275</v>
      </c>
      <c r="E424" s="171" t="s">
        <v>1169</v>
      </c>
      <c r="F424" s="172" t="s">
        <v>1170</v>
      </c>
      <c r="G424" s="173" t="s">
        <v>244</v>
      </c>
      <c r="H424" s="174">
        <v>9.3810000000000002</v>
      </c>
      <c r="I424" s="175"/>
      <c r="J424" s="176">
        <f t="shared" si="115"/>
        <v>0</v>
      </c>
      <c r="K424" s="177"/>
      <c r="L424" s="178"/>
      <c r="M424" s="179" t="s">
        <v>1</v>
      </c>
      <c r="N424" s="180" t="s">
        <v>37</v>
      </c>
      <c r="P424" s="167">
        <f t="shared" si="116"/>
        <v>0</v>
      </c>
      <c r="Q424" s="167">
        <v>2E-3</v>
      </c>
      <c r="R424" s="167">
        <f t="shared" si="117"/>
        <v>1.8762000000000001E-2</v>
      </c>
      <c r="S424" s="167">
        <v>0</v>
      </c>
      <c r="T424" s="168">
        <f t="shared" si="118"/>
        <v>0</v>
      </c>
      <c r="AR424" s="169" t="s">
        <v>371</v>
      </c>
      <c r="AT424" s="169" t="s">
        <v>275</v>
      </c>
      <c r="AU424" s="169" t="s">
        <v>83</v>
      </c>
      <c r="AY424" s="13" t="s">
        <v>239</v>
      </c>
      <c r="BE424" s="97">
        <f t="shared" si="119"/>
        <v>0</v>
      </c>
      <c r="BF424" s="97">
        <f t="shared" si="120"/>
        <v>0</v>
      </c>
      <c r="BG424" s="97">
        <f t="shared" si="121"/>
        <v>0</v>
      </c>
      <c r="BH424" s="97">
        <f t="shared" si="122"/>
        <v>0</v>
      </c>
      <c r="BI424" s="97">
        <f t="shared" si="123"/>
        <v>0</v>
      </c>
      <c r="BJ424" s="13" t="s">
        <v>83</v>
      </c>
      <c r="BK424" s="97">
        <f t="shared" si="124"/>
        <v>0</v>
      </c>
      <c r="BL424" s="13" t="s">
        <v>305</v>
      </c>
      <c r="BM424" s="169" t="s">
        <v>2497</v>
      </c>
    </row>
    <row r="425" spans="2:65" s="1" customFormat="1" ht="16.5" customHeight="1" x14ac:dyDescent="0.2">
      <c r="B425" s="131"/>
      <c r="C425" s="170" t="s">
        <v>1292</v>
      </c>
      <c r="D425" s="170" t="s">
        <v>275</v>
      </c>
      <c r="E425" s="171" t="s">
        <v>1173</v>
      </c>
      <c r="F425" s="172" t="s">
        <v>1174</v>
      </c>
      <c r="G425" s="173" t="s">
        <v>244</v>
      </c>
      <c r="H425" s="174">
        <v>14.432</v>
      </c>
      <c r="I425" s="175"/>
      <c r="J425" s="176">
        <f t="shared" si="115"/>
        <v>0</v>
      </c>
      <c r="K425" s="177"/>
      <c r="L425" s="178"/>
      <c r="M425" s="179" t="s">
        <v>1</v>
      </c>
      <c r="N425" s="180" t="s">
        <v>37</v>
      </c>
      <c r="P425" s="167">
        <f t="shared" si="116"/>
        <v>0</v>
      </c>
      <c r="Q425" s="167">
        <v>4.0000000000000001E-3</v>
      </c>
      <c r="R425" s="167">
        <f t="shared" si="117"/>
        <v>5.7728000000000002E-2</v>
      </c>
      <c r="S425" s="167">
        <v>0</v>
      </c>
      <c r="T425" s="168">
        <f t="shared" si="118"/>
        <v>0</v>
      </c>
      <c r="AR425" s="169" t="s">
        <v>371</v>
      </c>
      <c r="AT425" s="169" t="s">
        <v>275</v>
      </c>
      <c r="AU425" s="169" t="s">
        <v>83</v>
      </c>
      <c r="AY425" s="13" t="s">
        <v>239</v>
      </c>
      <c r="BE425" s="97">
        <f t="shared" si="119"/>
        <v>0</v>
      </c>
      <c r="BF425" s="97">
        <f t="shared" si="120"/>
        <v>0</v>
      </c>
      <c r="BG425" s="97">
        <f t="shared" si="121"/>
        <v>0</v>
      </c>
      <c r="BH425" s="97">
        <f t="shared" si="122"/>
        <v>0</v>
      </c>
      <c r="BI425" s="97">
        <f t="shared" si="123"/>
        <v>0</v>
      </c>
      <c r="BJ425" s="13" t="s">
        <v>83</v>
      </c>
      <c r="BK425" s="97">
        <f t="shared" si="124"/>
        <v>0</v>
      </c>
      <c r="BL425" s="13" t="s">
        <v>305</v>
      </c>
      <c r="BM425" s="169" t="s">
        <v>2498</v>
      </c>
    </row>
    <row r="426" spans="2:65" s="1" customFormat="1" ht="24.2" customHeight="1" x14ac:dyDescent="0.2">
      <c r="B426" s="131"/>
      <c r="C426" s="158" t="s">
        <v>1296</v>
      </c>
      <c r="D426" s="158" t="s">
        <v>241</v>
      </c>
      <c r="E426" s="159" t="s">
        <v>1177</v>
      </c>
      <c r="F426" s="160" t="s">
        <v>1178</v>
      </c>
      <c r="G426" s="161" t="s">
        <v>244</v>
      </c>
      <c r="H426" s="162">
        <v>19.623999999999999</v>
      </c>
      <c r="I426" s="163"/>
      <c r="J426" s="164">
        <f t="shared" si="115"/>
        <v>0</v>
      </c>
      <c r="K426" s="165"/>
      <c r="L426" s="30"/>
      <c r="M426" s="166" t="s">
        <v>1</v>
      </c>
      <c r="N426" s="130" t="s">
        <v>37</v>
      </c>
      <c r="P426" s="167">
        <f t="shared" si="116"/>
        <v>0</v>
      </c>
      <c r="Q426" s="167">
        <v>1E-3</v>
      </c>
      <c r="R426" s="167">
        <f t="shared" si="117"/>
        <v>1.9623999999999999E-2</v>
      </c>
      <c r="S426" s="167">
        <v>0</v>
      </c>
      <c r="T426" s="168">
        <f t="shared" si="118"/>
        <v>0</v>
      </c>
      <c r="AR426" s="169" t="s">
        <v>305</v>
      </c>
      <c r="AT426" s="169" t="s">
        <v>241</v>
      </c>
      <c r="AU426" s="169" t="s">
        <v>83</v>
      </c>
      <c r="AY426" s="13" t="s">
        <v>239</v>
      </c>
      <c r="BE426" s="97">
        <f t="shared" si="119"/>
        <v>0</v>
      </c>
      <c r="BF426" s="97">
        <f t="shared" si="120"/>
        <v>0</v>
      </c>
      <c r="BG426" s="97">
        <f t="shared" si="121"/>
        <v>0</v>
      </c>
      <c r="BH426" s="97">
        <f t="shared" si="122"/>
        <v>0</v>
      </c>
      <c r="BI426" s="97">
        <f t="shared" si="123"/>
        <v>0</v>
      </c>
      <c r="BJ426" s="13" t="s">
        <v>83</v>
      </c>
      <c r="BK426" s="97">
        <f t="shared" si="124"/>
        <v>0</v>
      </c>
      <c r="BL426" s="13" t="s">
        <v>305</v>
      </c>
      <c r="BM426" s="169" t="s">
        <v>2499</v>
      </c>
    </row>
    <row r="427" spans="2:65" s="1" customFormat="1" ht="16.5" customHeight="1" x14ac:dyDescent="0.2">
      <c r="B427" s="131"/>
      <c r="C427" s="170" t="s">
        <v>1300</v>
      </c>
      <c r="D427" s="170" t="s">
        <v>275</v>
      </c>
      <c r="E427" s="171" t="s">
        <v>1181</v>
      </c>
      <c r="F427" s="172" t="s">
        <v>1182</v>
      </c>
      <c r="G427" s="173" t="s">
        <v>244</v>
      </c>
      <c r="H427" s="174">
        <v>21.585999999999999</v>
      </c>
      <c r="I427" s="175"/>
      <c r="J427" s="176">
        <f t="shared" si="115"/>
        <v>0</v>
      </c>
      <c r="K427" s="177"/>
      <c r="L427" s="178"/>
      <c r="M427" s="179" t="s">
        <v>1</v>
      </c>
      <c r="N427" s="180" t="s">
        <v>37</v>
      </c>
      <c r="P427" s="167">
        <f t="shared" si="116"/>
        <v>0</v>
      </c>
      <c r="Q427" s="167">
        <v>1.8E-3</v>
      </c>
      <c r="R427" s="167">
        <f t="shared" si="117"/>
        <v>3.8854799999999995E-2</v>
      </c>
      <c r="S427" s="167">
        <v>0</v>
      </c>
      <c r="T427" s="168">
        <f t="shared" si="118"/>
        <v>0</v>
      </c>
      <c r="AR427" s="169" t="s">
        <v>371</v>
      </c>
      <c r="AT427" s="169" t="s">
        <v>275</v>
      </c>
      <c r="AU427" s="169" t="s">
        <v>83</v>
      </c>
      <c r="AY427" s="13" t="s">
        <v>239</v>
      </c>
      <c r="BE427" s="97">
        <f t="shared" si="119"/>
        <v>0</v>
      </c>
      <c r="BF427" s="97">
        <f t="shared" si="120"/>
        <v>0</v>
      </c>
      <c r="BG427" s="97">
        <f t="shared" si="121"/>
        <v>0</v>
      </c>
      <c r="BH427" s="97">
        <f t="shared" si="122"/>
        <v>0</v>
      </c>
      <c r="BI427" s="97">
        <f t="shared" si="123"/>
        <v>0</v>
      </c>
      <c r="BJ427" s="13" t="s">
        <v>83</v>
      </c>
      <c r="BK427" s="97">
        <f t="shared" si="124"/>
        <v>0</v>
      </c>
      <c r="BL427" s="13" t="s">
        <v>305</v>
      </c>
      <c r="BM427" s="169" t="s">
        <v>2500</v>
      </c>
    </row>
    <row r="428" spans="2:65" s="1" customFormat="1" ht="24.2" customHeight="1" x14ac:dyDescent="0.2">
      <c r="B428" s="131"/>
      <c r="C428" s="158" t="s">
        <v>1304</v>
      </c>
      <c r="D428" s="158" t="s">
        <v>241</v>
      </c>
      <c r="E428" s="159" t="s">
        <v>1185</v>
      </c>
      <c r="F428" s="160" t="s">
        <v>1186</v>
      </c>
      <c r="G428" s="161" t="s">
        <v>244</v>
      </c>
      <c r="H428" s="162">
        <v>3.1440000000000001</v>
      </c>
      <c r="I428" s="163"/>
      <c r="J428" s="164">
        <f t="shared" si="115"/>
        <v>0</v>
      </c>
      <c r="K428" s="165"/>
      <c r="L428" s="30"/>
      <c r="M428" s="166" t="s">
        <v>1</v>
      </c>
      <c r="N428" s="130" t="s">
        <v>37</v>
      </c>
      <c r="P428" s="167">
        <f t="shared" si="116"/>
        <v>0</v>
      </c>
      <c r="Q428" s="167">
        <v>0</v>
      </c>
      <c r="R428" s="167">
        <f t="shared" si="117"/>
        <v>0</v>
      </c>
      <c r="S428" s="167">
        <v>0</v>
      </c>
      <c r="T428" s="168">
        <f t="shared" si="118"/>
        <v>0</v>
      </c>
      <c r="AR428" s="169" t="s">
        <v>305</v>
      </c>
      <c r="AT428" s="169" t="s">
        <v>241</v>
      </c>
      <c r="AU428" s="169" t="s">
        <v>83</v>
      </c>
      <c r="AY428" s="13" t="s">
        <v>239</v>
      </c>
      <c r="BE428" s="97">
        <f t="shared" si="119"/>
        <v>0</v>
      </c>
      <c r="BF428" s="97">
        <f t="shared" si="120"/>
        <v>0</v>
      </c>
      <c r="BG428" s="97">
        <f t="shared" si="121"/>
        <v>0</v>
      </c>
      <c r="BH428" s="97">
        <f t="shared" si="122"/>
        <v>0</v>
      </c>
      <c r="BI428" s="97">
        <f t="shared" si="123"/>
        <v>0</v>
      </c>
      <c r="BJ428" s="13" t="s">
        <v>83</v>
      </c>
      <c r="BK428" s="97">
        <f t="shared" si="124"/>
        <v>0</v>
      </c>
      <c r="BL428" s="13" t="s">
        <v>305</v>
      </c>
      <c r="BM428" s="169" t="s">
        <v>2501</v>
      </c>
    </row>
    <row r="429" spans="2:65" s="1" customFormat="1" ht="24.2" customHeight="1" x14ac:dyDescent="0.2">
      <c r="B429" s="131"/>
      <c r="C429" s="158" t="s">
        <v>1308</v>
      </c>
      <c r="D429" s="158" t="s">
        <v>241</v>
      </c>
      <c r="E429" s="159" t="s">
        <v>1189</v>
      </c>
      <c r="F429" s="160" t="s">
        <v>1190</v>
      </c>
      <c r="G429" s="161" t="s">
        <v>244</v>
      </c>
      <c r="H429" s="162">
        <v>80.376000000000005</v>
      </c>
      <c r="I429" s="163"/>
      <c r="J429" s="164">
        <f t="shared" si="115"/>
        <v>0</v>
      </c>
      <c r="K429" s="165"/>
      <c r="L429" s="30"/>
      <c r="M429" s="166" t="s">
        <v>1</v>
      </c>
      <c r="N429" s="130" t="s">
        <v>37</v>
      </c>
      <c r="P429" s="167">
        <f t="shared" si="116"/>
        <v>0</v>
      </c>
      <c r="Q429" s="167">
        <v>0</v>
      </c>
      <c r="R429" s="167">
        <f t="shared" si="117"/>
        <v>0</v>
      </c>
      <c r="S429" s="167">
        <v>0</v>
      </c>
      <c r="T429" s="168">
        <f t="shared" si="118"/>
        <v>0</v>
      </c>
      <c r="AR429" s="169" t="s">
        <v>305</v>
      </c>
      <c r="AT429" s="169" t="s">
        <v>241</v>
      </c>
      <c r="AU429" s="169" t="s">
        <v>83</v>
      </c>
      <c r="AY429" s="13" t="s">
        <v>239</v>
      </c>
      <c r="BE429" s="97">
        <f t="shared" si="119"/>
        <v>0</v>
      </c>
      <c r="BF429" s="97">
        <f t="shared" si="120"/>
        <v>0</v>
      </c>
      <c r="BG429" s="97">
        <f t="shared" si="121"/>
        <v>0</v>
      </c>
      <c r="BH429" s="97">
        <f t="shared" si="122"/>
        <v>0</v>
      </c>
      <c r="BI429" s="97">
        <f t="shared" si="123"/>
        <v>0</v>
      </c>
      <c r="BJ429" s="13" t="s">
        <v>83</v>
      </c>
      <c r="BK429" s="97">
        <f t="shared" si="124"/>
        <v>0</v>
      </c>
      <c r="BL429" s="13" t="s">
        <v>305</v>
      </c>
      <c r="BM429" s="169" t="s">
        <v>2502</v>
      </c>
    </row>
    <row r="430" spans="2:65" s="1" customFormat="1" ht="16.5" customHeight="1" x14ac:dyDescent="0.2">
      <c r="B430" s="131"/>
      <c r="C430" s="170" t="s">
        <v>1312</v>
      </c>
      <c r="D430" s="170" t="s">
        <v>275</v>
      </c>
      <c r="E430" s="171" t="s">
        <v>1193</v>
      </c>
      <c r="F430" s="172" t="s">
        <v>1194</v>
      </c>
      <c r="G430" s="173" t="s">
        <v>244</v>
      </c>
      <c r="H430" s="174">
        <v>91.872</v>
      </c>
      <c r="I430" s="175"/>
      <c r="J430" s="176">
        <f t="shared" si="115"/>
        <v>0</v>
      </c>
      <c r="K430" s="177"/>
      <c r="L430" s="178"/>
      <c r="M430" s="179" t="s">
        <v>1</v>
      </c>
      <c r="N430" s="180" t="s">
        <v>37</v>
      </c>
      <c r="P430" s="167">
        <f t="shared" si="116"/>
        <v>0</v>
      </c>
      <c r="Q430" s="167">
        <v>1.0800000000000001E-2</v>
      </c>
      <c r="R430" s="167">
        <f t="shared" si="117"/>
        <v>0.99221760000000003</v>
      </c>
      <c r="S430" s="167">
        <v>0</v>
      </c>
      <c r="T430" s="168">
        <f t="shared" si="118"/>
        <v>0</v>
      </c>
      <c r="AR430" s="169" t="s">
        <v>371</v>
      </c>
      <c r="AT430" s="169" t="s">
        <v>275</v>
      </c>
      <c r="AU430" s="169" t="s">
        <v>83</v>
      </c>
      <c r="AY430" s="13" t="s">
        <v>239</v>
      </c>
      <c r="BE430" s="97">
        <f t="shared" si="119"/>
        <v>0</v>
      </c>
      <c r="BF430" s="97">
        <f t="shared" si="120"/>
        <v>0</v>
      </c>
      <c r="BG430" s="97">
        <f t="shared" si="121"/>
        <v>0</v>
      </c>
      <c r="BH430" s="97">
        <f t="shared" si="122"/>
        <v>0</v>
      </c>
      <c r="BI430" s="97">
        <f t="shared" si="123"/>
        <v>0</v>
      </c>
      <c r="BJ430" s="13" t="s">
        <v>83</v>
      </c>
      <c r="BK430" s="97">
        <f t="shared" si="124"/>
        <v>0</v>
      </c>
      <c r="BL430" s="13" t="s">
        <v>305</v>
      </c>
      <c r="BM430" s="169" t="s">
        <v>2503</v>
      </c>
    </row>
    <row r="431" spans="2:65" s="1" customFormat="1" ht="16.5" customHeight="1" x14ac:dyDescent="0.2">
      <c r="B431" s="131"/>
      <c r="C431" s="170" t="s">
        <v>1318</v>
      </c>
      <c r="D431" s="170" t="s">
        <v>275</v>
      </c>
      <c r="E431" s="171" t="s">
        <v>1197</v>
      </c>
      <c r="F431" s="172" t="s">
        <v>1198</v>
      </c>
      <c r="G431" s="173" t="s">
        <v>244</v>
      </c>
      <c r="H431" s="174">
        <v>88.414000000000001</v>
      </c>
      <c r="I431" s="175"/>
      <c r="J431" s="176">
        <f t="shared" si="115"/>
        <v>0</v>
      </c>
      <c r="K431" s="177"/>
      <c r="L431" s="178"/>
      <c r="M431" s="179" t="s">
        <v>1</v>
      </c>
      <c r="N431" s="180" t="s">
        <v>37</v>
      </c>
      <c r="P431" s="167">
        <f t="shared" si="116"/>
        <v>0</v>
      </c>
      <c r="Q431" s="167">
        <v>1.0800000000000001E-2</v>
      </c>
      <c r="R431" s="167">
        <f t="shared" si="117"/>
        <v>0.95487120000000003</v>
      </c>
      <c r="S431" s="167">
        <v>0</v>
      </c>
      <c r="T431" s="168">
        <f t="shared" si="118"/>
        <v>0</v>
      </c>
      <c r="AR431" s="169" t="s">
        <v>371</v>
      </c>
      <c r="AT431" s="169" t="s">
        <v>275</v>
      </c>
      <c r="AU431" s="169" t="s">
        <v>83</v>
      </c>
      <c r="AY431" s="13" t="s">
        <v>239</v>
      </c>
      <c r="BE431" s="97">
        <f t="shared" si="119"/>
        <v>0</v>
      </c>
      <c r="BF431" s="97">
        <f t="shared" si="120"/>
        <v>0</v>
      </c>
      <c r="BG431" s="97">
        <f t="shared" si="121"/>
        <v>0</v>
      </c>
      <c r="BH431" s="97">
        <f t="shared" si="122"/>
        <v>0</v>
      </c>
      <c r="BI431" s="97">
        <f t="shared" si="123"/>
        <v>0</v>
      </c>
      <c r="BJ431" s="13" t="s">
        <v>83</v>
      </c>
      <c r="BK431" s="97">
        <f t="shared" si="124"/>
        <v>0</v>
      </c>
      <c r="BL431" s="13" t="s">
        <v>305</v>
      </c>
      <c r="BM431" s="169" t="s">
        <v>2504</v>
      </c>
    </row>
    <row r="432" spans="2:65" s="1" customFormat="1" ht="24.2" customHeight="1" x14ac:dyDescent="0.2">
      <c r="B432" s="131"/>
      <c r="C432" s="158" t="s">
        <v>1322</v>
      </c>
      <c r="D432" s="158" t="s">
        <v>241</v>
      </c>
      <c r="E432" s="159" t="s">
        <v>1201</v>
      </c>
      <c r="F432" s="160" t="s">
        <v>1202</v>
      </c>
      <c r="G432" s="161" t="s">
        <v>1082</v>
      </c>
      <c r="H432" s="181"/>
      <c r="I432" s="163"/>
      <c r="J432" s="164">
        <f t="shared" si="115"/>
        <v>0</v>
      </c>
      <c r="K432" s="165"/>
      <c r="L432" s="30"/>
      <c r="M432" s="166" t="s">
        <v>1</v>
      </c>
      <c r="N432" s="130" t="s">
        <v>37</v>
      </c>
      <c r="P432" s="167">
        <f t="shared" si="116"/>
        <v>0</v>
      </c>
      <c r="Q432" s="167">
        <v>0</v>
      </c>
      <c r="R432" s="167">
        <f t="shared" si="117"/>
        <v>0</v>
      </c>
      <c r="S432" s="167">
        <v>0</v>
      </c>
      <c r="T432" s="168">
        <f t="shared" si="118"/>
        <v>0</v>
      </c>
      <c r="AR432" s="169" t="s">
        <v>305</v>
      </c>
      <c r="AT432" s="169" t="s">
        <v>241</v>
      </c>
      <c r="AU432" s="169" t="s">
        <v>83</v>
      </c>
      <c r="AY432" s="13" t="s">
        <v>239</v>
      </c>
      <c r="BE432" s="97">
        <f t="shared" si="119"/>
        <v>0</v>
      </c>
      <c r="BF432" s="97">
        <f t="shared" si="120"/>
        <v>0</v>
      </c>
      <c r="BG432" s="97">
        <f t="shared" si="121"/>
        <v>0</v>
      </c>
      <c r="BH432" s="97">
        <f t="shared" si="122"/>
        <v>0</v>
      </c>
      <c r="BI432" s="97">
        <f t="shared" si="123"/>
        <v>0</v>
      </c>
      <c r="BJ432" s="13" t="s">
        <v>83</v>
      </c>
      <c r="BK432" s="97">
        <f t="shared" si="124"/>
        <v>0</v>
      </c>
      <c r="BL432" s="13" t="s">
        <v>305</v>
      </c>
      <c r="BM432" s="169" t="s">
        <v>2505</v>
      </c>
    </row>
    <row r="433" spans="2:65" s="11" customFormat="1" ht="22.9" customHeight="1" x14ac:dyDescent="0.2">
      <c r="B433" s="146"/>
      <c r="D433" s="147" t="s">
        <v>70</v>
      </c>
      <c r="E433" s="156" t="s">
        <v>1210</v>
      </c>
      <c r="F433" s="156" t="s">
        <v>2506</v>
      </c>
      <c r="I433" s="149"/>
      <c r="J433" s="157">
        <f>BK433</f>
        <v>0</v>
      </c>
      <c r="L433" s="146"/>
      <c r="M433" s="151"/>
      <c r="P433" s="152">
        <f>SUM(P434:P436)</f>
        <v>0</v>
      </c>
      <c r="R433" s="152">
        <f>SUM(R434:R436)</f>
        <v>1.3451199999999999</v>
      </c>
      <c r="T433" s="153">
        <f>SUM(T434:T436)</f>
        <v>0</v>
      </c>
      <c r="AR433" s="147" t="s">
        <v>83</v>
      </c>
      <c r="AT433" s="154" t="s">
        <v>70</v>
      </c>
      <c r="AU433" s="154" t="s">
        <v>78</v>
      </c>
      <c r="AY433" s="147" t="s">
        <v>239</v>
      </c>
      <c r="BK433" s="155">
        <f>SUM(BK434:BK436)</f>
        <v>0</v>
      </c>
    </row>
    <row r="434" spans="2:65" s="1" customFormat="1" ht="24.2" customHeight="1" x14ac:dyDescent="0.2">
      <c r="B434" s="131"/>
      <c r="C434" s="195" t="s">
        <v>1326</v>
      </c>
      <c r="D434" s="195" t="s">
        <v>241</v>
      </c>
      <c r="E434" s="196" t="s">
        <v>1213</v>
      </c>
      <c r="F434" s="197" t="s">
        <v>1214</v>
      </c>
      <c r="G434" s="198" t="s">
        <v>353</v>
      </c>
      <c r="H434" s="199">
        <v>20</v>
      </c>
      <c r="I434" s="200"/>
      <c r="J434" s="200">
        <f>ROUND(I434*H434,2)</f>
        <v>0</v>
      </c>
      <c r="K434" s="165"/>
      <c r="L434" s="30"/>
      <c r="M434" s="166" t="s">
        <v>1</v>
      </c>
      <c r="N434" s="130" t="s">
        <v>37</v>
      </c>
      <c r="P434" s="167">
        <f>O434*H434</f>
        <v>0</v>
      </c>
      <c r="Q434" s="167">
        <v>6.6970000000000002E-2</v>
      </c>
      <c r="R434" s="167">
        <f>Q434*H434</f>
        <v>1.3393999999999999</v>
      </c>
      <c r="S434" s="167">
        <v>0</v>
      </c>
      <c r="T434" s="168">
        <f>S434*H434</f>
        <v>0</v>
      </c>
      <c r="AR434" s="169" t="s">
        <v>305</v>
      </c>
      <c r="AT434" s="169" t="s">
        <v>241</v>
      </c>
      <c r="AU434" s="169" t="s">
        <v>83</v>
      </c>
      <c r="AY434" s="13" t="s">
        <v>239</v>
      </c>
      <c r="BE434" s="97">
        <f>IF(N434="základná",J434,0)</f>
        <v>0</v>
      </c>
      <c r="BF434" s="97">
        <f>IF(N434="znížená",J434,0)</f>
        <v>0</v>
      </c>
      <c r="BG434" s="97">
        <f>IF(N434="zákl. prenesená",J434,0)</f>
        <v>0</v>
      </c>
      <c r="BH434" s="97">
        <f>IF(N434="zníž. prenesená",J434,0)</f>
        <v>0</v>
      </c>
      <c r="BI434" s="97">
        <f>IF(N434="nulová",J434,0)</f>
        <v>0</v>
      </c>
      <c r="BJ434" s="13" t="s">
        <v>83</v>
      </c>
      <c r="BK434" s="97">
        <f>ROUND(I434*H434,2)</f>
        <v>0</v>
      </c>
      <c r="BL434" s="13" t="s">
        <v>305</v>
      </c>
      <c r="BM434" s="169" t="s">
        <v>2507</v>
      </c>
    </row>
    <row r="435" spans="2:65" s="1" customFormat="1" ht="24.2" customHeight="1" x14ac:dyDescent="0.2">
      <c r="B435" s="131"/>
      <c r="C435" s="158" t="s">
        <v>1330</v>
      </c>
      <c r="D435" s="158" t="s">
        <v>241</v>
      </c>
      <c r="E435" s="159" t="s">
        <v>2508</v>
      </c>
      <c r="F435" s="160" t="s">
        <v>2509</v>
      </c>
      <c r="G435" s="161" t="s">
        <v>353</v>
      </c>
      <c r="H435" s="162">
        <v>22</v>
      </c>
      <c r="I435" s="163"/>
      <c r="J435" s="164">
        <f>ROUND(I435*H435,2)</f>
        <v>0</v>
      </c>
      <c r="K435" s="165"/>
      <c r="L435" s="30"/>
      <c r="M435" s="166" t="s">
        <v>1</v>
      </c>
      <c r="N435" s="130" t="s">
        <v>37</v>
      </c>
      <c r="P435" s="167">
        <f>O435*H435</f>
        <v>0</v>
      </c>
      <c r="Q435" s="167">
        <v>2.5999999999999998E-4</v>
      </c>
      <c r="R435" s="167">
        <f>Q435*H435</f>
        <v>5.7199999999999994E-3</v>
      </c>
      <c r="S435" s="167">
        <v>0</v>
      </c>
      <c r="T435" s="168">
        <f>S435*H435</f>
        <v>0</v>
      </c>
      <c r="AR435" s="169" t="s">
        <v>305</v>
      </c>
      <c r="AT435" s="169" t="s">
        <v>241</v>
      </c>
      <c r="AU435" s="169" t="s">
        <v>83</v>
      </c>
      <c r="AY435" s="13" t="s">
        <v>239</v>
      </c>
      <c r="BE435" s="97">
        <f>IF(N435="základná",J435,0)</f>
        <v>0</v>
      </c>
      <c r="BF435" s="97">
        <f>IF(N435="znížená",J435,0)</f>
        <v>0</v>
      </c>
      <c r="BG435" s="97">
        <f>IF(N435="zákl. prenesená",J435,0)</f>
        <v>0</v>
      </c>
      <c r="BH435" s="97">
        <f>IF(N435="zníž. prenesená",J435,0)</f>
        <v>0</v>
      </c>
      <c r="BI435" s="97">
        <f>IF(N435="nulová",J435,0)</f>
        <v>0</v>
      </c>
      <c r="BJ435" s="13" t="s">
        <v>83</v>
      </c>
      <c r="BK435" s="97">
        <f>ROUND(I435*H435,2)</f>
        <v>0</v>
      </c>
      <c r="BL435" s="13" t="s">
        <v>305</v>
      </c>
      <c r="BM435" s="169" t="s">
        <v>2510</v>
      </c>
    </row>
    <row r="436" spans="2:65" s="1" customFormat="1" ht="24.2" customHeight="1" x14ac:dyDescent="0.2">
      <c r="B436" s="131"/>
      <c r="C436" s="158" t="s">
        <v>1334</v>
      </c>
      <c r="D436" s="158" t="s">
        <v>241</v>
      </c>
      <c r="E436" s="159" t="s">
        <v>1221</v>
      </c>
      <c r="F436" s="160" t="s">
        <v>1222</v>
      </c>
      <c r="G436" s="161" t="s">
        <v>1082</v>
      </c>
      <c r="H436" s="181"/>
      <c r="I436" s="163"/>
      <c r="J436" s="164">
        <f>ROUND(I436*H436,2)</f>
        <v>0</v>
      </c>
      <c r="K436" s="165"/>
      <c r="L436" s="30"/>
      <c r="M436" s="166" t="s">
        <v>1</v>
      </c>
      <c r="N436" s="130" t="s">
        <v>37</v>
      </c>
      <c r="P436" s="167">
        <f>O436*H436</f>
        <v>0</v>
      </c>
      <c r="Q436" s="167">
        <v>0</v>
      </c>
      <c r="R436" s="167">
        <f>Q436*H436</f>
        <v>0</v>
      </c>
      <c r="S436" s="167">
        <v>0</v>
      </c>
      <c r="T436" s="168">
        <f>S436*H436</f>
        <v>0</v>
      </c>
      <c r="AR436" s="169" t="s">
        <v>305</v>
      </c>
      <c r="AT436" s="169" t="s">
        <v>241</v>
      </c>
      <c r="AU436" s="169" t="s">
        <v>83</v>
      </c>
      <c r="AY436" s="13" t="s">
        <v>239</v>
      </c>
      <c r="BE436" s="97">
        <f>IF(N436="základná",J436,0)</f>
        <v>0</v>
      </c>
      <c r="BF436" s="97">
        <f>IF(N436="znížená",J436,0)</f>
        <v>0</v>
      </c>
      <c r="BG436" s="97">
        <f>IF(N436="zákl. prenesená",J436,0)</f>
        <v>0</v>
      </c>
      <c r="BH436" s="97">
        <f>IF(N436="zníž. prenesená",J436,0)</f>
        <v>0</v>
      </c>
      <c r="BI436" s="97">
        <f>IF(N436="nulová",J436,0)</f>
        <v>0</v>
      </c>
      <c r="BJ436" s="13" t="s">
        <v>83</v>
      </c>
      <c r="BK436" s="97">
        <f>ROUND(I436*H436,2)</f>
        <v>0</v>
      </c>
      <c r="BL436" s="13" t="s">
        <v>305</v>
      </c>
      <c r="BM436" s="169" t="s">
        <v>2511</v>
      </c>
    </row>
    <row r="437" spans="2:65" s="11" customFormat="1" ht="22.9" customHeight="1" x14ac:dyDescent="0.2">
      <c r="B437" s="146"/>
      <c r="D437" s="147" t="s">
        <v>70</v>
      </c>
      <c r="E437" s="156" t="s">
        <v>1224</v>
      </c>
      <c r="F437" s="156" t="s">
        <v>1225</v>
      </c>
      <c r="I437" s="149"/>
      <c r="J437" s="157">
        <f>BK437</f>
        <v>0</v>
      </c>
      <c r="L437" s="146"/>
      <c r="M437" s="151"/>
      <c r="P437" s="152">
        <f>SUM(P438:P442)</f>
        <v>0</v>
      </c>
      <c r="R437" s="152">
        <f>SUM(R438:R442)</f>
        <v>0.60229951999999998</v>
      </c>
      <c r="T437" s="153">
        <f>SUM(T438:T442)</f>
        <v>0</v>
      </c>
      <c r="AR437" s="147" t="s">
        <v>83</v>
      </c>
      <c r="AT437" s="154" t="s">
        <v>70</v>
      </c>
      <c r="AU437" s="154" t="s">
        <v>78</v>
      </c>
      <c r="AY437" s="147" t="s">
        <v>239</v>
      </c>
      <c r="BK437" s="155">
        <f>SUM(BK438:BK442)</f>
        <v>0</v>
      </c>
    </row>
    <row r="438" spans="2:65" s="1" customFormat="1" ht="37.9" customHeight="1" x14ac:dyDescent="0.2">
      <c r="B438" s="131"/>
      <c r="C438" s="195" t="s">
        <v>1338</v>
      </c>
      <c r="D438" s="195" t="s">
        <v>241</v>
      </c>
      <c r="E438" s="196" t="s">
        <v>1227</v>
      </c>
      <c r="F438" s="197" t="s">
        <v>1228</v>
      </c>
      <c r="G438" s="198" t="s">
        <v>244</v>
      </c>
      <c r="H438" s="199">
        <v>72</v>
      </c>
      <c r="I438" s="200"/>
      <c r="J438" s="200">
        <f>ROUND(I438*H438,2)</f>
        <v>0</v>
      </c>
      <c r="K438" s="165"/>
      <c r="L438" s="30"/>
      <c r="M438" s="166" t="s">
        <v>1</v>
      </c>
      <c r="N438" s="130" t="s">
        <v>37</v>
      </c>
      <c r="P438" s="167">
        <f>O438*H438</f>
        <v>0</v>
      </c>
      <c r="Q438" s="167">
        <v>0</v>
      </c>
      <c r="R438" s="167">
        <f>Q438*H438</f>
        <v>0</v>
      </c>
      <c r="S438" s="167">
        <v>0</v>
      </c>
      <c r="T438" s="168">
        <f>S438*H438</f>
        <v>0</v>
      </c>
      <c r="AR438" s="169" t="s">
        <v>305</v>
      </c>
      <c r="AT438" s="169" t="s">
        <v>241</v>
      </c>
      <c r="AU438" s="169" t="s">
        <v>83</v>
      </c>
      <c r="AY438" s="13" t="s">
        <v>239</v>
      </c>
      <c r="BE438" s="97">
        <f>IF(N438="základná",J438,0)</f>
        <v>0</v>
      </c>
      <c r="BF438" s="97">
        <f>IF(N438="znížená",J438,0)</f>
        <v>0</v>
      </c>
      <c r="BG438" s="97">
        <f>IF(N438="zákl. prenesená",J438,0)</f>
        <v>0</v>
      </c>
      <c r="BH438" s="97">
        <f>IF(N438="zníž. prenesená",J438,0)</f>
        <v>0</v>
      </c>
      <c r="BI438" s="97">
        <f>IF(N438="nulová",J438,0)</f>
        <v>0</v>
      </c>
      <c r="BJ438" s="13" t="s">
        <v>83</v>
      </c>
      <c r="BK438" s="97">
        <f>ROUND(I438*H438,2)</f>
        <v>0</v>
      </c>
      <c r="BL438" s="13" t="s">
        <v>305</v>
      </c>
      <c r="BM438" s="169" t="s">
        <v>2512</v>
      </c>
    </row>
    <row r="439" spans="2:65" s="1" customFormat="1" ht="16.5" customHeight="1" x14ac:dyDescent="0.2">
      <c r="B439" s="131"/>
      <c r="C439" s="189" t="s">
        <v>1342</v>
      </c>
      <c r="D439" s="189" t="s">
        <v>275</v>
      </c>
      <c r="E439" s="190" t="s">
        <v>1231</v>
      </c>
      <c r="F439" s="191" t="s">
        <v>1232</v>
      </c>
      <c r="G439" s="192" t="s">
        <v>244</v>
      </c>
      <c r="H439" s="193">
        <v>77.760000000000005</v>
      </c>
      <c r="I439" s="194"/>
      <c r="J439" s="194">
        <f>ROUND(I439*H439,2)</f>
        <v>0</v>
      </c>
      <c r="K439" s="177"/>
      <c r="L439" s="178"/>
      <c r="M439" s="179" t="s">
        <v>1</v>
      </c>
      <c r="N439" s="180" t="s">
        <v>37</v>
      </c>
      <c r="P439" s="167">
        <f>O439*H439</f>
        <v>0</v>
      </c>
      <c r="Q439" s="167">
        <v>6.6E-3</v>
      </c>
      <c r="R439" s="167">
        <f>Q439*H439</f>
        <v>0.51321600000000001</v>
      </c>
      <c r="S439" s="167">
        <v>0</v>
      </c>
      <c r="T439" s="168">
        <f>S439*H439</f>
        <v>0</v>
      </c>
      <c r="AR439" s="169" t="s">
        <v>371</v>
      </c>
      <c r="AT439" s="169" t="s">
        <v>275</v>
      </c>
      <c r="AU439" s="169" t="s">
        <v>83</v>
      </c>
      <c r="AY439" s="13" t="s">
        <v>239</v>
      </c>
      <c r="BE439" s="97">
        <f>IF(N439="základná",J439,0)</f>
        <v>0</v>
      </c>
      <c r="BF439" s="97">
        <f>IF(N439="znížená",J439,0)</f>
        <v>0</v>
      </c>
      <c r="BG439" s="97">
        <f>IF(N439="zákl. prenesená",J439,0)</f>
        <v>0</v>
      </c>
      <c r="BH439" s="97">
        <f>IF(N439="zníž. prenesená",J439,0)</f>
        <v>0</v>
      </c>
      <c r="BI439" s="97">
        <f>IF(N439="nulová",J439,0)</f>
        <v>0</v>
      </c>
      <c r="BJ439" s="13" t="s">
        <v>83</v>
      </c>
      <c r="BK439" s="97">
        <f>ROUND(I439*H439,2)</f>
        <v>0</v>
      </c>
      <c r="BL439" s="13" t="s">
        <v>305</v>
      </c>
      <c r="BM439" s="169" t="s">
        <v>2513</v>
      </c>
    </row>
    <row r="440" spans="2:65" s="1" customFormat="1" ht="24.2" customHeight="1" x14ac:dyDescent="0.2">
      <c r="B440" s="131"/>
      <c r="C440" s="158" t="s">
        <v>1346</v>
      </c>
      <c r="D440" s="158" t="s">
        <v>241</v>
      </c>
      <c r="E440" s="159" t="s">
        <v>1235</v>
      </c>
      <c r="F440" s="160" t="s">
        <v>1236</v>
      </c>
      <c r="G440" s="161" t="s">
        <v>244</v>
      </c>
      <c r="H440" s="162">
        <v>10.215999999999999</v>
      </c>
      <c r="I440" s="163"/>
      <c r="J440" s="164">
        <f>ROUND(I440*H440,2)</f>
        <v>0</v>
      </c>
      <c r="K440" s="165"/>
      <c r="L440" s="30"/>
      <c r="M440" s="166" t="s">
        <v>1</v>
      </c>
      <c r="N440" s="130" t="s">
        <v>37</v>
      </c>
      <c r="P440" s="167">
        <f>O440*H440</f>
        <v>0</v>
      </c>
      <c r="Q440" s="167">
        <v>8.4799999999999997E-3</v>
      </c>
      <c r="R440" s="167">
        <f>Q440*H440</f>
        <v>8.6631679999999989E-2</v>
      </c>
      <c r="S440" s="167">
        <v>0</v>
      </c>
      <c r="T440" s="168">
        <f>S440*H440</f>
        <v>0</v>
      </c>
      <c r="AR440" s="169" t="s">
        <v>305</v>
      </c>
      <c r="AT440" s="169" t="s">
        <v>241</v>
      </c>
      <c r="AU440" s="169" t="s">
        <v>83</v>
      </c>
      <c r="AY440" s="13" t="s">
        <v>239</v>
      </c>
      <c r="BE440" s="97">
        <f>IF(N440="základná",J440,0)</f>
        <v>0</v>
      </c>
      <c r="BF440" s="97">
        <f>IF(N440="znížená",J440,0)</f>
        <v>0</v>
      </c>
      <c r="BG440" s="97">
        <f>IF(N440="zákl. prenesená",J440,0)</f>
        <v>0</v>
      </c>
      <c r="BH440" s="97">
        <f>IF(N440="zníž. prenesená",J440,0)</f>
        <v>0</v>
      </c>
      <c r="BI440" s="97">
        <f>IF(N440="nulová",J440,0)</f>
        <v>0</v>
      </c>
      <c r="BJ440" s="13" t="s">
        <v>83</v>
      </c>
      <c r="BK440" s="97">
        <f>ROUND(I440*H440,2)</f>
        <v>0</v>
      </c>
      <c r="BL440" s="13" t="s">
        <v>305</v>
      </c>
      <c r="BM440" s="169" t="s">
        <v>2514</v>
      </c>
    </row>
    <row r="441" spans="2:65" s="1" customFormat="1" ht="33" customHeight="1" x14ac:dyDescent="0.2">
      <c r="B441" s="131"/>
      <c r="C441" s="158" t="s">
        <v>1350</v>
      </c>
      <c r="D441" s="158" t="s">
        <v>241</v>
      </c>
      <c r="E441" s="159" t="s">
        <v>1239</v>
      </c>
      <c r="F441" s="160" t="s">
        <v>1240</v>
      </c>
      <c r="G441" s="161" t="s">
        <v>244</v>
      </c>
      <c r="H441" s="162">
        <v>10.215999999999999</v>
      </c>
      <c r="I441" s="163"/>
      <c r="J441" s="164">
        <f>ROUND(I441*H441,2)</f>
        <v>0</v>
      </c>
      <c r="K441" s="165"/>
      <c r="L441" s="30"/>
      <c r="M441" s="166" t="s">
        <v>1</v>
      </c>
      <c r="N441" s="130" t="s">
        <v>37</v>
      </c>
      <c r="P441" s="167">
        <f>O441*H441</f>
        <v>0</v>
      </c>
      <c r="Q441" s="167">
        <v>2.4000000000000001E-4</v>
      </c>
      <c r="R441" s="167">
        <f>Q441*H441</f>
        <v>2.4518399999999998E-3</v>
      </c>
      <c r="S441" s="167">
        <v>0</v>
      </c>
      <c r="T441" s="168">
        <f>S441*H441</f>
        <v>0</v>
      </c>
      <c r="AR441" s="169" t="s">
        <v>305</v>
      </c>
      <c r="AT441" s="169" t="s">
        <v>241</v>
      </c>
      <c r="AU441" s="169" t="s">
        <v>83</v>
      </c>
      <c r="AY441" s="13" t="s">
        <v>239</v>
      </c>
      <c r="BE441" s="97">
        <f>IF(N441="základná",J441,0)</f>
        <v>0</v>
      </c>
      <c r="BF441" s="97">
        <f>IF(N441="znížená",J441,0)</f>
        <v>0</v>
      </c>
      <c r="BG441" s="97">
        <f>IF(N441="zákl. prenesená",J441,0)</f>
        <v>0</v>
      </c>
      <c r="BH441" s="97">
        <f>IF(N441="zníž. prenesená",J441,0)</f>
        <v>0</v>
      </c>
      <c r="BI441" s="97">
        <f>IF(N441="nulová",J441,0)</f>
        <v>0</v>
      </c>
      <c r="BJ441" s="13" t="s">
        <v>83</v>
      </c>
      <c r="BK441" s="97">
        <f>ROUND(I441*H441,2)</f>
        <v>0</v>
      </c>
      <c r="BL441" s="13" t="s">
        <v>305</v>
      </c>
      <c r="BM441" s="169" t="s">
        <v>2515</v>
      </c>
    </row>
    <row r="442" spans="2:65" s="1" customFormat="1" ht="24.2" customHeight="1" x14ac:dyDescent="0.2">
      <c r="B442" s="131"/>
      <c r="C442" s="158" t="s">
        <v>1354</v>
      </c>
      <c r="D442" s="158" t="s">
        <v>241</v>
      </c>
      <c r="E442" s="159" t="s">
        <v>1243</v>
      </c>
      <c r="F442" s="160" t="s">
        <v>1244</v>
      </c>
      <c r="G442" s="161" t="s">
        <v>1082</v>
      </c>
      <c r="H442" s="181"/>
      <c r="I442" s="163"/>
      <c r="J442" s="164">
        <f>ROUND(I442*H442,2)</f>
        <v>0</v>
      </c>
      <c r="K442" s="165"/>
      <c r="L442" s="30"/>
      <c r="M442" s="166" t="s">
        <v>1</v>
      </c>
      <c r="N442" s="130" t="s">
        <v>37</v>
      </c>
      <c r="P442" s="167">
        <f>O442*H442</f>
        <v>0</v>
      </c>
      <c r="Q442" s="167">
        <v>0</v>
      </c>
      <c r="R442" s="167">
        <f>Q442*H442</f>
        <v>0</v>
      </c>
      <c r="S442" s="167">
        <v>0</v>
      </c>
      <c r="T442" s="168">
        <f>S442*H442</f>
        <v>0</v>
      </c>
      <c r="AR442" s="169" t="s">
        <v>305</v>
      </c>
      <c r="AT442" s="169" t="s">
        <v>241</v>
      </c>
      <c r="AU442" s="169" t="s">
        <v>83</v>
      </c>
      <c r="AY442" s="13" t="s">
        <v>239</v>
      </c>
      <c r="BE442" s="97">
        <f>IF(N442="základná",J442,0)</f>
        <v>0</v>
      </c>
      <c r="BF442" s="97">
        <f>IF(N442="znížená",J442,0)</f>
        <v>0</v>
      </c>
      <c r="BG442" s="97">
        <f>IF(N442="zákl. prenesená",J442,0)</f>
        <v>0</v>
      </c>
      <c r="BH442" s="97">
        <f>IF(N442="zníž. prenesená",J442,0)</f>
        <v>0</v>
      </c>
      <c r="BI442" s="97">
        <f>IF(N442="nulová",J442,0)</f>
        <v>0</v>
      </c>
      <c r="BJ442" s="13" t="s">
        <v>83</v>
      </c>
      <c r="BK442" s="97">
        <f>ROUND(I442*H442,2)</f>
        <v>0</v>
      </c>
      <c r="BL442" s="13" t="s">
        <v>305</v>
      </c>
      <c r="BM442" s="169" t="s">
        <v>2516</v>
      </c>
    </row>
    <row r="443" spans="2:65" s="11" customFormat="1" ht="22.9" customHeight="1" x14ac:dyDescent="0.2">
      <c r="B443" s="146"/>
      <c r="D443" s="147" t="s">
        <v>70</v>
      </c>
      <c r="E443" s="156" t="s">
        <v>1246</v>
      </c>
      <c r="F443" s="156" t="s">
        <v>1247</v>
      </c>
      <c r="I443" s="149"/>
      <c r="J443" s="157">
        <f>BK443</f>
        <v>0</v>
      </c>
      <c r="L443" s="146"/>
      <c r="M443" s="151"/>
      <c r="P443" s="152">
        <f>SUM(P444:P456)</f>
        <v>0</v>
      </c>
      <c r="R443" s="152">
        <f>SUM(R444:R456)</f>
        <v>3.5580970500000002</v>
      </c>
      <c r="T443" s="153">
        <f>SUM(T444:T456)</f>
        <v>0.41972120000000002</v>
      </c>
      <c r="AR443" s="147" t="s">
        <v>83</v>
      </c>
      <c r="AT443" s="154" t="s">
        <v>70</v>
      </c>
      <c r="AU443" s="154" t="s">
        <v>78</v>
      </c>
      <c r="AY443" s="147" t="s">
        <v>239</v>
      </c>
      <c r="BK443" s="155">
        <f>SUM(BK444:BK456)</f>
        <v>0</v>
      </c>
    </row>
    <row r="444" spans="2:65" s="1" customFormat="1" ht="37.9" customHeight="1" x14ac:dyDescent="0.2">
      <c r="B444" s="131"/>
      <c r="C444" s="158" t="s">
        <v>1358</v>
      </c>
      <c r="D444" s="158" t="s">
        <v>241</v>
      </c>
      <c r="E444" s="159" t="s">
        <v>1265</v>
      </c>
      <c r="F444" s="160" t="s">
        <v>1266</v>
      </c>
      <c r="G444" s="161" t="s">
        <v>244</v>
      </c>
      <c r="H444" s="162">
        <v>4.8460000000000001</v>
      </c>
      <c r="I444" s="163"/>
      <c r="J444" s="164">
        <f t="shared" ref="J444:J456" si="125">ROUND(I444*H444,2)</f>
        <v>0</v>
      </c>
      <c r="K444" s="165"/>
      <c r="L444" s="30"/>
      <c r="M444" s="166" t="s">
        <v>1</v>
      </c>
      <c r="N444" s="130" t="s">
        <v>37</v>
      </c>
      <c r="P444" s="167">
        <f t="shared" ref="P444:P456" si="126">O444*H444</f>
        <v>0</v>
      </c>
      <c r="Q444" s="167">
        <v>4.2279999999999998E-2</v>
      </c>
      <c r="R444" s="167">
        <f t="shared" ref="R444:R456" si="127">Q444*H444</f>
        <v>0.20488888</v>
      </c>
      <c r="S444" s="167">
        <v>0</v>
      </c>
      <c r="T444" s="168">
        <f t="shared" ref="T444:T456" si="128">S444*H444</f>
        <v>0</v>
      </c>
      <c r="AR444" s="169" t="s">
        <v>305</v>
      </c>
      <c r="AT444" s="169" t="s">
        <v>241</v>
      </c>
      <c r="AU444" s="169" t="s">
        <v>83</v>
      </c>
      <c r="AY444" s="13" t="s">
        <v>239</v>
      </c>
      <c r="BE444" s="97">
        <f t="shared" ref="BE444:BE456" si="129">IF(N444="základná",J444,0)</f>
        <v>0</v>
      </c>
      <c r="BF444" s="97">
        <f t="shared" ref="BF444:BF456" si="130">IF(N444="znížená",J444,0)</f>
        <v>0</v>
      </c>
      <c r="BG444" s="97">
        <f t="shared" ref="BG444:BG456" si="131">IF(N444="zákl. prenesená",J444,0)</f>
        <v>0</v>
      </c>
      <c r="BH444" s="97">
        <f t="shared" ref="BH444:BH456" si="132">IF(N444="zníž. prenesená",J444,0)</f>
        <v>0</v>
      </c>
      <c r="BI444" s="97">
        <f t="shared" ref="BI444:BI456" si="133">IF(N444="nulová",J444,0)</f>
        <v>0</v>
      </c>
      <c r="BJ444" s="13" t="s">
        <v>83</v>
      </c>
      <c r="BK444" s="97">
        <f t="shared" ref="BK444:BK456" si="134">ROUND(I444*H444,2)</f>
        <v>0</v>
      </c>
      <c r="BL444" s="13" t="s">
        <v>305</v>
      </c>
      <c r="BM444" s="169" t="s">
        <v>2517</v>
      </c>
    </row>
    <row r="445" spans="2:65" s="1" customFormat="1" ht="37.9" customHeight="1" x14ac:dyDescent="0.2">
      <c r="B445" s="131"/>
      <c r="C445" s="158" t="s">
        <v>1362</v>
      </c>
      <c r="D445" s="158" t="s">
        <v>241</v>
      </c>
      <c r="E445" s="159" t="s">
        <v>1269</v>
      </c>
      <c r="F445" s="160" t="s">
        <v>1270</v>
      </c>
      <c r="G445" s="161" t="s">
        <v>244</v>
      </c>
      <c r="H445" s="162">
        <v>38.052</v>
      </c>
      <c r="I445" s="163"/>
      <c r="J445" s="164">
        <f t="shared" si="125"/>
        <v>0</v>
      </c>
      <c r="K445" s="165"/>
      <c r="L445" s="30"/>
      <c r="M445" s="166" t="s">
        <v>1</v>
      </c>
      <c r="N445" s="130" t="s">
        <v>37</v>
      </c>
      <c r="P445" s="167">
        <f t="shared" si="126"/>
        <v>0</v>
      </c>
      <c r="Q445" s="167">
        <v>2.1520000000000001E-2</v>
      </c>
      <c r="R445" s="167">
        <f t="shared" si="127"/>
        <v>0.81887904</v>
      </c>
      <c r="S445" s="167">
        <v>0</v>
      </c>
      <c r="T445" s="168">
        <f t="shared" si="128"/>
        <v>0</v>
      </c>
      <c r="AR445" s="169" t="s">
        <v>305</v>
      </c>
      <c r="AT445" s="169" t="s">
        <v>241</v>
      </c>
      <c r="AU445" s="169" t="s">
        <v>83</v>
      </c>
      <c r="AY445" s="13" t="s">
        <v>239</v>
      </c>
      <c r="BE445" s="97">
        <f t="shared" si="129"/>
        <v>0</v>
      </c>
      <c r="BF445" s="97">
        <f t="shared" si="130"/>
        <v>0</v>
      </c>
      <c r="BG445" s="97">
        <f t="shared" si="131"/>
        <v>0</v>
      </c>
      <c r="BH445" s="97">
        <f t="shared" si="132"/>
        <v>0</v>
      </c>
      <c r="BI445" s="97">
        <f t="shared" si="133"/>
        <v>0</v>
      </c>
      <c r="BJ445" s="13" t="s">
        <v>83</v>
      </c>
      <c r="BK445" s="97">
        <f t="shared" si="134"/>
        <v>0</v>
      </c>
      <c r="BL445" s="13" t="s">
        <v>305</v>
      </c>
      <c r="BM445" s="169" t="s">
        <v>2518</v>
      </c>
    </row>
    <row r="446" spans="2:65" s="1" customFormat="1" ht="44.25" customHeight="1" x14ac:dyDescent="0.2">
      <c r="B446" s="131"/>
      <c r="C446" s="158" t="s">
        <v>1366</v>
      </c>
      <c r="D446" s="158" t="s">
        <v>241</v>
      </c>
      <c r="E446" s="159" t="s">
        <v>1273</v>
      </c>
      <c r="F446" s="160" t="s">
        <v>1274</v>
      </c>
      <c r="G446" s="161" t="s">
        <v>244</v>
      </c>
      <c r="H446" s="162">
        <v>61.728999999999999</v>
      </c>
      <c r="I446" s="163"/>
      <c r="J446" s="164">
        <f t="shared" si="125"/>
        <v>0</v>
      </c>
      <c r="K446" s="165"/>
      <c r="L446" s="30"/>
      <c r="M446" s="166" t="s">
        <v>1</v>
      </c>
      <c r="N446" s="130" t="s">
        <v>37</v>
      </c>
      <c r="P446" s="167">
        <f t="shared" si="126"/>
        <v>0</v>
      </c>
      <c r="Q446" s="167">
        <v>2.1520000000000001E-2</v>
      </c>
      <c r="R446" s="167">
        <f t="shared" si="127"/>
        <v>1.32840808</v>
      </c>
      <c r="S446" s="167">
        <v>0</v>
      </c>
      <c r="T446" s="168">
        <f t="shared" si="128"/>
        <v>0</v>
      </c>
      <c r="AR446" s="169" t="s">
        <v>305</v>
      </c>
      <c r="AT446" s="169" t="s">
        <v>241</v>
      </c>
      <c r="AU446" s="169" t="s">
        <v>83</v>
      </c>
      <c r="AY446" s="13" t="s">
        <v>239</v>
      </c>
      <c r="BE446" s="97">
        <f t="shared" si="129"/>
        <v>0</v>
      </c>
      <c r="BF446" s="97">
        <f t="shared" si="130"/>
        <v>0</v>
      </c>
      <c r="BG446" s="97">
        <f t="shared" si="131"/>
        <v>0</v>
      </c>
      <c r="BH446" s="97">
        <f t="shared" si="132"/>
        <v>0</v>
      </c>
      <c r="BI446" s="97">
        <f t="shared" si="133"/>
        <v>0</v>
      </c>
      <c r="BJ446" s="13" t="s">
        <v>83</v>
      </c>
      <c r="BK446" s="97">
        <f t="shared" si="134"/>
        <v>0</v>
      </c>
      <c r="BL446" s="13" t="s">
        <v>305</v>
      </c>
      <c r="BM446" s="169" t="s">
        <v>2519</v>
      </c>
    </row>
    <row r="447" spans="2:65" s="1" customFormat="1" ht="37.9" customHeight="1" x14ac:dyDescent="0.2">
      <c r="B447" s="131"/>
      <c r="C447" s="158" t="s">
        <v>1370</v>
      </c>
      <c r="D447" s="158" t="s">
        <v>241</v>
      </c>
      <c r="E447" s="159" t="s">
        <v>1281</v>
      </c>
      <c r="F447" s="160" t="s">
        <v>2520</v>
      </c>
      <c r="G447" s="161" t="s">
        <v>244</v>
      </c>
      <c r="H447" s="162">
        <v>2.117</v>
      </c>
      <c r="I447" s="163"/>
      <c r="J447" s="164">
        <f t="shared" si="125"/>
        <v>0</v>
      </c>
      <c r="K447" s="165"/>
      <c r="L447" s="30"/>
      <c r="M447" s="166" t="s">
        <v>1</v>
      </c>
      <c r="N447" s="130" t="s">
        <v>37</v>
      </c>
      <c r="P447" s="167">
        <f t="shared" si="126"/>
        <v>0</v>
      </c>
      <c r="Q447" s="167">
        <v>2.4459999999999999E-2</v>
      </c>
      <c r="R447" s="167">
        <f t="shared" si="127"/>
        <v>5.1781819999999999E-2</v>
      </c>
      <c r="S447" s="167">
        <v>0</v>
      </c>
      <c r="T447" s="168">
        <f t="shared" si="128"/>
        <v>0</v>
      </c>
      <c r="AR447" s="169" t="s">
        <v>305</v>
      </c>
      <c r="AT447" s="169" t="s">
        <v>241</v>
      </c>
      <c r="AU447" s="169" t="s">
        <v>83</v>
      </c>
      <c r="AY447" s="13" t="s">
        <v>239</v>
      </c>
      <c r="BE447" s="97">
        <f t="shared" si="129"/>
        <v>0</v>
      </c>
      <c r="BF447" s="97">
        <f t="shared" si="130"/>
        <v>0</v>
      </c>
      <c r="BG447" s="97">
        <f t="shared" si="131"/>
        <v>0</v>
      </c>
      <c r="BH447" s="97">
        <f t="shared" si="132"/>
        <v>0</v>
      </c>
      <c r="BI447" s="97">
        <f t="shared" si="133"/>
        <v>0</v>
      </c>
      <c r="BJ447" s="13" t="s">
        <v>83</v>
      </c>
      <c r="BK447" s="97">
        <f t="shared" si="134"/>
        <v>0</v>
      </c>
      <c r="BL447" s="13" t="s">
        <v>305</v>
      </c>
      <c r="BM447" s="169" t="s">
        <v>2521</v>
      </c>
    </row>
    <row r="448" spans="2:65" s="1" customFormat="1" ht="37.9" customHeight="1" x14ac:dyDescent="0.2">
      <c r="B448" s="131"/>
      <c r="C448" s="158" t="s">
        <v>1374</v>
      </c>
      <c r="D448" s="158" t="s">
        <v>241</v>
      </c>
      <c r="E448" s="159" t="s">
        <v>1285</v>
      </c>
      <c r="F448" s="160" t="s">
        <v>1286</v>
      </c>
      <c r="G448" s="161" t="s">
        <v>244</v>
      </c>
      <c r="H448" s="162">
        <v>17.018999999999998</v>
      </c>
      <c r="I448" s="163"/>
      <c r="J448" s="164">
        <f t="shared" si="125"/>
        <v>0</v>
      </c>
      <c r="K448" s="165"/>
      <c r="L448" s="30"/>
      <c r="M448" s="166" t="s">
        <v>1</v>
      </c>
      <c r="N448" s="130" t="s">
        <v>37</v>
      </c>
      <c r="P448" s="167">
        <f t="shared" si="126"/>
        <v>0</v>
      </c>
      <c r="Q448" s="167">
        <v>2.1520000000000001E-2</v>
      </c>
      <c r="R448" s="167">
        <f t="shared" si="127"/>
        <v>0.36624888</v>
      </c>
      <c r="S448" s="167">
        <v>0</v>
      </c>
      <c r="T448" s="168">
        <f t="shared" si="128"/>
        <v>0</v>
      </c>
      <c r="AR448" s="169" t="s">
        <v>305</v>
      </c>
      <c r="AT448" s="169" t="s">
        <v>241</v>
      </c>
      <c r="AU448" s="169" t="s">
        <v>83</v>
      </c>
      <c r="AY448" s="13" t="s">
        <v>239</v>
      </c>
      <c r="BE448" s="97">
        <f t="shared" si="129"/>
        <v>0</v>
      </c>
      <c r="BF448" s="97">
        <f t="shared" si="130"/>
        <v>0</v>
      </c>
      <c r="BG448" s="97">
        <f t="shared" si="131"/>
        <v>0</v>
      </c>
      <c r="BH448" s="97">
        <f t="shared" si="132"/>
        <v>0</v>
      </c>
      <c r="BI448" s="97">
        <f t="shared" si="133"/>
        <v>0</v>
      </c>
      <c r="BJ448" s="13" t="s">
        <v>83</v>
      </c>
      <c r="BK448" s="97">
        <f t="shared" si="134"/>
        <v>0</v>
      </c>
      <c r="BL448" s="13" t="s">
        <v>305</v>
      </c>
      <c r="BM448" s="169" t="s">
        <v>2522</v>
      </c>
    </row>
    <row r="449" spans="2:65" s="1" customFormat="1" ht="44.25" customHeight="1" x14ac:dyDescent="0.2">
      <c r="B449" s="131"/>
      <c r="C449" s="158" t="s">
        <v>1378</v>
      </c>
      <c r="D449" s="158" t="s">
        <v>241</v>
      </c>
      <c r="E449" s="159" t="s">
        <v>1289</v>
      </c>
      <c r="F449" s="160" t="s">
        <v>1290</v>
      </c>
      <c r="G449" s="161" t="s">
        <v>244</v>
      </c>
      <c r="H449" s="162">
        <v>3.7650000000000001</v>
      </c>
      <c r="I449" s="163"/>
      <c r="J449" s="164">
        <f t="shared" si="125"/>
        <v>0</v>
      </c>
      <c r="K449" s="165"/>
      <c r="L449" s="30"/>
      <c r="M449" s="166" t="s">
        <v>1</v>
      </c>
      <c r="N449" s="130" t="s">
        <v>37</v>
      </c>
      <c r="P449" s="167">
        <f t="shared" si="126"/>
        <v>0</v>
      </c>
      <c r="Q449" s="167">
        <v>2.1520000000000001E-2</v>
      </c>
      <c r="R449" s="167">
        <f t="shared" si="127"/>
        <v>8.1022800000000006E-2</v>
      </c>
      <c r="S449" s="167">
        <v>0</v>
      </c>
      <c r="T449" s="168">
        <f t="shared" si="128"/>
        <v>0</v>
      </c>
      <c r="AR449" s="169" t="s">
        <v>305</v>
      </c>
      <c r="AT449" s="169" t="s">
        <v>241</v>
      </c>
      <c r="AU449" s="169" t="s">
        <v>83</v>
      </c>
      <c r="AY449" s="13" t="s">
        <v>239</v>
      </c>
      <c r="BE449" s="97">
        <f t="shared" si="129"/>
        <v>0</v>
      </c>
      <c r="BF449" s="97">
        <f t="shared" si="130"/>
        <v>0</v>
      </c>
      <c r="BG449" s="97">
        <f t="shared" si="131"/>
        <v>0</v>
      </c>
      <c r="BH449" s="97">
        <f t="shared" si="132"/>
        <v>0</v>
      </c>
      <c r="BI449" s="97">
        <f t="shared" si="133"/>
        <v>0</v>
      </c>
      <c r="BJ449" s="13" t="s">
        <v>83</v>
      </c>
      <c r="BK449" s="97">
        <f t="shared" si="134"/>
        <v>0</v>
      </c>
      <c r="BL449" s="13" t="s">
        <v>305</v>
      </c>
      <c r="BM449" s="169" t="s">
        <v>2523</v>
      </c>
    </row>
    <row r="450" spans="2:65" s="1" customFormat="1" ht="33" customHeight="1" x14ac:dyDescent="0.2">
      <c r="B450" s="131"/>
      <c r="C450" s="158" t="s">
        <v>1382</v>
      </c>
      <c r="D450" s="158" t="s">
        <v>241</v>
      </c>
      <c r="E450" s="159" t="s">
        <v>2524</v>
      </c>
      <c r="F450" s="160" t="s">
        <v>2525</v>
      </c>
      <c r="G450" s="161" t="s">
        <v>244</v>
      </c>
      <c r="H450" s="162">
        <v>8.57</v>
      </c>
      <c r="I450" s="163"/>
      <c r="J450" s="164">
        <f t="shared" si="125"/>
        <v>0</v>
      </c>
      <c r="K450" s="165"/>
      <c r="L450" s="30"/>
      <c r="M450" s="166" t="s">
        <v>1</v>
      </c>
      <c r="N450" s="130" t="s">
        <v>37</v>
      </c>
      <c r="P450" s="167">
        <f t="shared" si="126"/>
        <v>0</v>
      </c>
      <c r="Q450" s="167">
        <v>0</v>
      </c>
      <c r="R450" s="167">
        <f t="shared" si="127"/>
        <v>0</v>
      </c>
      <c r="S450" s="167">
        <v>3.0360000000000002E-2</v>
      </c>
      <c r="T450" s="168">
        <f t="shared" si="128"/>
        <v>0.26018520000000001</v>
      </c>
      <c r="AR450" s="169" t="s">
        <v>305</v>
      </c>
      <c r="AT450" s="169" t="s">
        <v>241</v>
      </c>
      <c r="AU450" s="169" t="s">
        <v>83</v>
      </c>
      <c r="AY450" s="13" t="s">
        <v>239</v>
      </c>
      <c r="BE450" s="97">
        <f t="shared" si="129"/>
        <v>0</v>
      </c>
      <c r="BF450" s="97">
        <f t="shared" si="130"/>
        <v>0</v>
      </c>
      <c r="BG450" s="97">
        <f t="shared" si="131"/>
        <v>0</v>
      </c>
      <c r="BH450" s="97">
        <f t="shared" si="132"/>
        <v>0</v>
      </c>
      <c r="BI450" s="97">
        <f t="shared" si="133"/>
        <v>0</v>
      </c>
      <c r="BJ450" s="13" t="s">
        <v>83</v>
      </c>
      <c r="BK450" s="97">
        <f t="shared" si="134"/>
        <v>0</v>
      </c>
      <c r="BL450" s="13" t="s">
        <v>305</v>
      </c>
      <c r="BM450" s="169" t="s">
        <v>2526</v>
      </c>
    </row>
    <row r="451" spans="2:65" s="1" customFormat="1" ht="33" customHeight="1" x14ac:dyDescent="0.2">
      <c r="B451" s="131"/>
      <c r="C451" s="158" t="s">
        <v>1388</v>
      </c>
      <c r="D451" s="158" t="s">
        <v>241</v>
      </c>
      <c r="E451" s="159" t="s">
        <v>2527</v>
      </c>
      <c r="F451" s="160" t="s">
        <v>2528</v>
      </c>
      <c r="G451" s="161" t="s">
        <v>244</v>
      </c>
      <c r="H451" s="162">
        <v>12.272</v>
      </c>
      <c r="I451" s="163"/>
      <c r="J451" s="164">
        <f t="shared" si="125"/>
        <v>0</v>
      </c>
      <c r="K451" s="165"/>
      <c r="L451" s="30"/>
      <c r="M451" s="166" t="s">
        <v>1</v>
      </c>
      <c r="N451" s="130" t="s">
        <v>37</v>
      </c>
      <c r="P451" s="167">
        <f t="shared" si="126"/>
        <v>0</v>
      </c>
      <c r="Q451" s="167">
        <v>0</v>
      </c>
      <c r="R451" s="167">
        <f t="shared" si="127"/>
        <v>0</v>
      </c>
      <c r="S451" s="167">
        <v>1.2999999999999999E-2</v>
      </c>
      <c r="T451" s="168">
        <f t="shared" si="128"/>
        <v>0.15953599999999998</v>
      </c>
      <c r="AR451" s="169" t="s">
        <v>305</v>
      </c>
      <c r="AT451" s="169" t="s">
        <v>241</v>
      </c>
      <c r="AU451" s="169" t="s">
        <v>83</v>
      </c>
      <c r="AY451" s="13" t="s">
        <v>239</v>
      </c>
      <c r="BE451" s="97">
        <f t="shared" si="129"/>
        <v>0</v>
      </c>
      <c r="BF451" s="97">
        <f t="shared" si="130"/>
        <v>0</v>
      </c>
      <c r="BG451" s="97">
        <f t="shared" si="131"/>
        <v>0</v>
      </c>
      <c r="BH451" s="97">
        <f t="shared" si="132"/>
        <v>0</v>
      </c>
      <c r="BI451" s="97">
        <f t="shared" si="133"/>
        <v>0</v>
      </c>
      <c r="BJ451" s="13" t="s">
        <v>83</v>
      </c>
      <c r="BK451" s="97">
        <f t="shared" si="134"/>
        <v>0</v>
      </c>
      <c r="BL451" s="13" t="s">
        <v>305</v>
      </c>
      <c r="BM451" s="169" t="s">
        <v>2529</v>
      </c>
    </row>
    <row r="452" spans="2:65" s="1" customFormat="1" ht="37.9" customHeight="1" x14ac:dyDescent="0.2">
      <c r="B452" s="131"/>
      <c r="C452" s="158" t="s">
        <v>1391</v>
      </c>
      <c r="D452" s="158" t="s">
        <v>241</v>
      </c>
      <c r="E452" s="159" t="s">
        <v>1297</v>
      </c>
      <c r="F452" s="160" t="s">
        <v>1298</v>
      </c>
      <c r="G452" s="161" t="s">
        <v>244</v>
      </c>
      <c r="H452" s="162">
        <v>21.439</v>
      </c>
      <c r="I452" s="163"/>
      <c r="J452" s="164">
        <f t="shared" si="125"/>
        <v>0</v>
      </c>
      <c r="K452" s="165"/>
      <c r="L452" s="30"/>
      <c r="M452" s="166" t="s">
        <v>1</v>
      </c>
      <c r="N452" s="130" t="s">
        <v>37</v>
      </c>
      <c r="P452" s="167">
        <f t="shared" si="126"/>
        <v>0</v>
      </c>
      <c r="Q452" s="167">
        <v>1.259E-2</v>
      </c>
      <c r="R452" s="167">
        <f t="shared" si="127"/>
        <v>0.26991701000000001</v>
      </c>
      <c r="S452" s="167">
        <v>0</v>
      </c>
      <c r="T452" s="168">
        <f t="shared" si="128"/>
        <v>0</v>
      </c>
      <c r="AR452" s="169" t="s">
        <v>305</v>
      </c>
      <c r="AT452" s="169" t="s">
        <v>241</v>
      </c>
      <c r="AU452" s="169" t="s">
        <v>83</v>
      </c>
      <c r="AY452" s="13" t="s">
        <v>239</v>
      </c>
      <c r="BE452" s="97">
        <f t="shared" si="129"/>
        <v>0</v>
      </c>
      <c r="BF452" s="97">
        <f t="shared" si="130"/>
        <v>0</v>
      </c>
      <c r="BG452" s="97">
        <f t="shared" si="131"/>
        <v>0</v>
      </c>
      <c r="BH452" s="97">
        <f t="shared" si="132"/>
        <v>0</v>
      </c>
      <c r="BI452" s="97">
        <f t="shared" si="133"/>
        <v>0</v>
      </c>
      <c r="BJ452" s="13" t="s">
        <v>83</v>
      </c>
      <c r="BK452" s="97">
        <f t="shared" si="134"/>
        <v>0</v>
      </c>
      <c r="BL452" s="13" t="s">
        <v>305</v>
      </c>
      <c r="BM452" s="169" t="s">
        <v>2530</v>
      </c>
    </row>
    <row r="453" spans="2:65" s="1" customFormat="1" ht="37.9" customHeight="1" x14ac:dyDescent="0.2">
      <c r="B453" s="131"/>
      <c r="C453" s="158" t="s">
        <v>1394</v>
      </c>
      <c r="D453" s="158" t="s">
        <v>241</v>
      </c>
      <c r="E453" s="159" t="s">
        <v>1301</v>
      </c>
      <c r="F453" s="160" t="s">
        <v>1302</v>
      </c>
      <c r="G453" s="161" t="s">
        <v>244</v>
      </c>
      <c r="H453" s="162">
        <v>6.7859999999999996</v>
      </c>
      <c r="I453" s="163"/>
      <c r="J453" s="164">
        <f t="shared" si="125"/>
        <v>0</v>
      </c>
      <c r="K453" s="165"/>
      <c r="L453" s="30"/>
      <c r="M453" s="166" t="s">
        <v>1</v>
      </c>
      <c r="N453" s="130" t="s">
        <v>37</v>
      </c>
      <c r="P453" s="167">
        <f t="shared" si="126"/>
        <v>0</v>
      </c>
      <c r="Q453" s="167">
        <v>1.259E-2</v>
      </c>
      <c r="R453" s="167">
        <f t="shared" si="127"/>
        <v>8.5435739999999996E-2</v>
      </c>
      <c r="S453" s="167">
        <v>0</v>
      </c>
      <c r="T453" s="168">
        <f t="shared" si="128"/>
        <v>0</v>
      </c>
      <c r="AR453" s="169" t="s">
        <v>305</v>
      </c>
      <c r="AT453" s="169" t="s">
        <v>241</v>
      </c>
      <c r="AU453" s="169" t="s">
        <v>83</v>
      </c>
      <c r="AY453" s="13" t="s">
        <v>239</v>
      </c>
      <c r="BE453" s="97">
        <f t="shared" si="129"/>
        <v>0</v>
      </c>
      <c r="BF453" s="97">
        <f t="shared" si="130"/>
        <v>0</v>
      </c>
      <c r="BG453" s="97">
        <f t="shared" si="131"/>
        <v>0</v>
      </c>
      <c r="BH453" s="97">
        <f t="shared" si="132"/>
        <v>0</v>
      </c>
      <c r="BI453" s="97">
        <f t="shared" si="133"/>
        <v>0</v>
      </c>
      <c r="BJ453" s="13" t="s">
        <v>83</v>
      </c>
      <c r="BK453" s="97">
        <f t="shared" si="134"/>
        <v>0</v>
      </c>
      <c r="BL453" s="13" t="s">
        <v>305</v>
      </c>
      <c r="BM453" s="169" t="s">
        <v>2531</v>
      </c>
    </row>
    <row r="454" spans="2:65" s="1" customFormat="1" ht="24.2" customHeight="1" x14ac:dyDescent="0.2">
      <c r="B454" s="131"/>
      <c r="C454" s="158" t="s">
        <v>1397</v>
      </c>
      <c r="D454" s="158" t="s">
        <v>241</v>
      </c>
      <c r="E454" s="159" t="s">
        <v>1305</v>
      </c>
      <c r="F454" s="160" t="s">
        <v>1306</v>
      </c>
      <c r="G454" s="161" t="s">
        <v>244</v>
      </c>
      <c r="H454" s="162">
        <v>34.22</v>
      </c>
      <c r="I454" s="163"/>
      <c r="J454" s="164">
        <f t="shared" si="125"/>
        <v>0</v>
      </c>
      <c r="K454" s="165"/>
      <c r="L454" s="30"/>
      <c r="M454" s="166" t="s">
        <v>1</v>
      </c>
      <c r="N454" s="130" t="s">
        <v>37</v>
      </c>
      <c r="P454" s="167">
        <f t="shared" si="126"/>
        <v>0</v>
      </c>
      <c r="Q454" s="167">
        <v>8.1200000000000005E-3</v>
      </c>
      <c r="R454" s="167">
        <f t="shared" si="127"/>
        <v>0.27786640000000001</v>
      </c>
      <c r="S454" s="167">
        <v>0</v>
      </c>
      <c r="T454" s="168">
        <f t="shared" si="128"/>
        <v>0</v>
      </c>
      <c r="AR454" s="169" t="s">
        <v>305</v>
      </c>
      <c r="AT454" s="169" t="s">
        <v>241</v>
      </c>
      <c r="AU454" s="169" t="s">
        <v>83</v>
      </c>
      <c r="AY454" s="13" t="s">
        <v>239</v>
      </c>
      <c r="BE454" s="97">
        <f t="shared" si="129"/>
        <v>0</v>
      </c>
      <c r="BF454" s="97">
        <f t="shared" si="130"/>
        <v>0</v>
      </c>
      <c r="BG454" s="97">
        <f t="shared" si="131"/>
        <v>0</v>
      </c>
      <c r="BH454" s="97">
        <f t="shared" si="132"/>
        <v>0</v>
      </c>
      <c r="BI454" s="97">
        <f t="shared" si="133"/>
        <v>0</v>
      </c>
      <c r="BJ454" s="13" t="s">
        <v>83</v>
      </c>
      <c r="BK454" s="97">
        <f t="shared" si="134"/>
        <v>0</v>
      </c>
      <c r="BL454" s="13" t="s">
        <v>305</v>
      </c>
      <c r="BM454" s="169" t="s">
        <v>2532</v>
      </c>
    </row>
    <row r="455" spans="2:65" s="1" customFormat="1" ht="37.9" customHeight="1" x14ac:dyDescent="0.2">
      <c r="B455" s="131"/>
      <c r="C455" s="158" t="s">
        <v>1400</v>
      </c>
      <c r="D455" s="158" t="s">
        <v>241</v>
      </c>
      <c r="E455" s="159" t="s">
        <v>1309</v>
      </c>
      <c r="F455" s="160" t="s">
        <v>1310</v>
      </c>
      <c r="G455" s="161" t="s">
        <v>244</v>
      </c>
      <c r="H455" s="162">
        <v>9.07</v>
      </c>
      <c r="I455" s="163"/>
      <c r="J455" s="164">
        <f t="shared" si="125"/>
        <v>0</v>
      </c>
      <c r="K455" s="165"/>
      <c r="L455" s="30"/>
      <c r="M455" s="166" t="s">
        <v>1</v>
      </c>
      <c r="N455" s="130" t="s">
        <v>37</v>
      </c>
      <c r="P455" s="167">
        <f t="shared" si="126"/>
        <v>0</v>
      </c>
      <c r="Q455" s="167">
        <v>8.1200000000000005E-3</v>
      </c>
      <c r="R455" s="167">
        <f t="shared" si="127"/>
        <v>7.3648400000000003E-2</v>
      </c>
      <c r="S455" s="167">
        <v>0</v>
      </c>
      <c r="T455" s="168">
        <f t="shared" si="128"/>
        <v>0</v>
      </c>
      <c r="AR455" s="169" t="s">
        <v>305</v>
      </c>
      <c r="AT455" s="169" t="s">
        <v>241</v>
      </c>
      <c r="AU455" s="169" t="s">
        <v>83</v>
      </c>
      <c r="AY455" s="13" t="s">
        <v>239</v>
      </c>
      <c r="BE455" s="97">
        <f t="shared" si="129"/>
        <v>0</v>
      </c>
      <c r="BF455" s="97">
        <f t="shared" si="130"/>
        <v>0</v>
      </c>
      <c r="BG455" s="97">
        <f t="shared" si="131"/>
        <v>0</v>
      </c>
      <c r="BH455" s="97">
        <f t="shared" si="132"/>
        <v>0</v>
      </c>
      <c r="BI455" s="97">
        <f t="shared" si="133"/>
        <v>0</v>
      </c>
      <c r="BJ455" s="13" t="s">
        <v>83</v>
      </c>
      <c r="BK455" s="97">
        <f t="shared" si="134"/>
        <v>0</v>
      </c>
      <c r="BL455" s="13" t="s">
        <v>305</v>
      </c>
      <c r="BM455" s="169" t="s">
        <v>2533</v>
      </c>
    </row>
    <row r="456" spans="2:65" s="1" customFormat="1" ht="24.2" customHeight="1" x14ac:dyDescent="0.2">
      <c r="B456" s="131"/>
      <c r="C456" s="158" t="s">
        <v>1403</v>
      </c>
      <c r="D456" s="158" t="s">
        <v>241</v>
      </c>
      <c r="E456" s="159" t="s">
        <v>1313</v>
      </c>
      <c r="F456" s="160" t="s">
        <v>2534</v>
      </c>
      <c r="G456" s="161" t="s">
        <v>1082</v>
      </c>
      <c r="H456" s="181"/>
      <c r="I456" s="163"/>
      <c r="J456" s="164">
        <f t="shared" si="125"/>
        <v>0</v>
      </c>
      <c r="K456" s="165"/>
      <c r="L456" s="30"/>
      <c r="M456" s="166" t="s">
        <v>1</v>
      </c>
      <c r="N456" s="130" t="s">
        <v>37</v>
      </c>
      <c r="P456" s="167">
        <f t="shared" si="126"/>
        <v>0</v>
      </c>
      <c r="Q456" s="167">
        <v>0</v>
      </c>
      <c r="R456" s="167">
        <f t="shared" si="127"/>
        <v>0</v>
      </c>
      <c r="S456" s="167">
        <v>0</v>
      </c>
      <c r="T456" s="168">
        <f t="shared" si="128"/>
        <v>0</v>
      </c>
      <c r="AR456" s="169" t="s">
        <v>305</v>
      </c>
      <c r="AT456" s="169" t="s">
        <v>241</v>
      </c>
      <c r="AU456" s="169" t="s">
        <v>83</v>
      </c>
      <c r="AY456" s="13" t="s">
        <v>239</v>
      </c>
      <c r="BE456" s="97">
        <f t="shared" si="129"/>
        <v>0</v>
      </c>
      <c r="BF456" s="97">
        <f t="shared" si="130"/>
        <v>0</v>
      </c>
      <c r="BG456" s="97">
        <f t="shared" si="131"/>
        <v>0</v>
      </c>
      <c r="BH456" s="97">
        <f t="shared" si="132"/>
        <v>0</v>
      </c>
      <c r="BI456" s="97">
        <f t="shared" si="133"/>
        <v>0</v>
      </c>
      <c r="BJ456" s="13" t="s">
        <v>83</v>
      </c>
      <c r="BK456" s="97">
        <f t="shared" si="134"/>
        <v>0</v>
      </c>
      <c r="BL456" s="13" t="s">
        <v>305</v>
      </c>
      <c r="BM456" s="169" t="s">
        <v>2535</v>
      </c>
    </row>
    <row r="457" spans="2:65" s="11" customFormat="1" ht="22.9" customHeight="1" x14ac:dyDescent="0.2">
      <c r="B457" s="146"/>
      <c r="D457" s="147" t="s">
        <v>70</v>
      </c>
      <c r="E457" s="156" t="s">
        <v>1316</v>
      </c>
      <c r="F457" s="156" t="s">
        <v>1317</v>
      </c>
      <c r="I457" s="149"/>
      <c r="J457" s="157">
        <f>BK457</f>
        <v>0</v>
      </c>
      <c r="L457" s="146"/>
      <c r="M457" s="151"/>
      <c r="P457" s="152">
        <f>SUM(P458:P473)</f>
        <v>0</v>
      </c>
      <c r="R457" s="152">
        <f>SUM(R458:R473)</f>
        <v>0</v>
      </c>
      <c r="T457" s="153">
        <f>SUM(T458:T473)</f>
        <v>0</v>
      </c>
      <c r="AR457" s="147" t="s">
        <v>83</v>
      </c>
      <c r="AT457" s="154" t="s">
        <v>70</v>
      </c>
      <c r="AU457" s="154" t="s">
        <v>78</v>
      </c>
      <c r="AY457" s="147" t="s">
        <v>239</v>
      </c>
      <c r="BK457" s="155">
        <f>SUM(BK458:BK473)</f>
        <v>0</v>
      </c>
    </row>
    <row r="458" spans="2:65" s="1" customFormat="1" ht="55.5" customHeight="1" x14ac:dyDescent="0.2">
      <c r="B458" s="131"/>
      <c r="C458" s="158" t="s">
        <v>1406</v>
      </c>
      <c r="D458" s="158" t="s">
        <v>241</v>
      </c>
      <c r="E458" s="159" t="s">
        <v>1319</v>
      </c>
      <c r="F458" s="160" t="s">
        <v>1320</v>
      </c>
      <c r="G458" s="161" t="s">
        <v>331</v>
      </c>
      <c r="H458" s="162">
        <v>20</v>
      </c>
      <c r="I458" s="163"/>
      <c r="J458" s="164">
        <f t="shared" ref="J458:J473" si="135">ROUND(I458*H458,2)</f>
        <v>0</v>
      </c>
      <c r="K458" s="165"/>
      <c r="L458" s="30"/>
      <c r="M458" s="166" t="s">
        <v>1</v>
      </c>
      <c r="N458" s="130" t="s">
        <v>37</v>
      </c>
      <c r="P458" s="167">
        <f t="shared" ref="P458:P473" si="136">O458*H458</f>
        <v>0</v>
      </c>
      <c r="Q458" s="167">
        <v>0</v>
      </c>
      <c r="R458" s="167">
        <f t="shared" ref="R458:R473" si="137">Q458*H458</f>
        <v>0</v>
      </c>
      <c r="S458" s="167">
        <v>0</v>
      </c>
      <c r="T458" s="168">
        <f t="shared" ref="T458:T473" si="138">S458*H458</f>
        <v>0</v>
      </c>
      <c r="AR458" s="169" t="s">
        <v>305</v>
      </c>
      <c r="AT458" s="169" t="s">
        <v>241</v>
      </c>
      <c r="AU458" s="169" t="s">
        <v>83</v>
      </c>
      <c r="AY458" s="13" t="s">
        <v>239</v>
      </c>
      <c r="BE458" s="97">
        <f t="shared" ref="BE458:BE473" si="139">IF(N458="základná",J458,0)</f>
        <v>0</v>
      </c>
      <c r="BF458" s="97">
        <f t="shared" ref="BF458:BF473" si="140">IF(N458="znížená",J458,0)</f>
        <v>0</v>
      </c>
      <c r="BG458" s="97">
        <f t="shared" ref="BG458:BG473" si="141">IF(N458="zákl. prenesená",J458,0)</f>
        <v>0</v>
      </c>
      <c r="BH458" s="97">
        <f t="shared" ref="BH458:BH473" si="142">IF(N458="zníž. prenesená",J458,0)</f>
        <v>0</v>
      </c>
      <c r="BI458" s="97">
        <f t="shared" ref="BI458:BI473" si="143">IF(N458="nulová",J458,0)</f>
        <v>0</v>
      </c>
      <c r="BJ458" s="13" t="s">
        <v>83</v>
      </c>
      <c r="BK458" s="97">
        <f t="shared" ref="BK458:BK473" si="144">ROUND(I458*H458,2)</f>
        <v>0</v>
      </c>
      <c r="BL458" s="13" t="s">
        <v>305</v>
      </c>
      <c r="BM458" s="169" t="s">
        <v>2536</v>
      </c>
    </row>
    <row r="459" spans="2:65" s="1" customFormat="1" ht="49.15" customHeight="1" x14ac:dyDescent="0.2">
      <c r="B459" s="131"/>
      <c r="C459" s="158" t="s">
        <v>1409</v>
      </c>
      <c r="D459" s="158" t="s">
        <v>241</v>
      </c>
      <c r="E459" s="159" t="s">
        <v>1327</v>
      </c>
      <c r="F459" s="160" t="s">
        <v>1328</v>
      </c>
      <c r="G459" s="161" t="s">
        <v>331</v>
      </c>
      <c r="H459" s="162">
        <v>32</v>
      </c>
      <c r="I459" s="163"/>
      <c r="J459" s="164">
        <f t="shared" si="135"/>
        <v>0</v>
      </c>
      <c r="K459" s="165"/>
      <c r="L459" s="30"/>
      <c r="M459" s="166" t="s">
        <v>1</v>
      </c>
      <c r="N459" s="130" t="s">
        <v>37</v>
      </c>
      <c r="P459" s="167">
        <f t="shared" si="136"/>
        <v>0</v>
      </c>
      <c r="Q459" s="167">
        <v>0</v>
      </c>
      <c r="R459" s="167">
        <f t="shared" si="137"/>
        <v>0</v>
      </c>
      <c r="S459" s="167">
        <v>0</v>
      </c>
      <c r="T459" s="168">
        <f t="shared" si="138"/>
        <v>0</v>
      </c>
      <c r="AR459" s="169" t="s">
        <v>305</v>
      </c>
      <c r="AT459" s="169" t="s">
        <v>241</v>
      </c>
      <c r="AU459" s="169" t="s">
        <v>83</v>
      </c>
      <c r="AY459" s="13" t="s">
        <v>239</v>
      </c>
      <c r="BE459" s="97">
        <f t="shared" si="139"/>
        <v>0</v>
      </c>
      <c r="BF459" s="97">
        <f t="shared" si="140"/>
        <v>0</v>
      </c>
      <c r="BG459" s="97">
        <f t="shared" si="141"/>
        <v>0</v>
      </c>
      <c r="BH459" s="97">
        <f t="shared" si="142"/>
        <v>0</v>
      </c>
      <c r="BI459" s="97">
        <f t="shared" si="143"/>
        <v>0</v>
      </c>
      <c r="BJ459" s="13" t="s">
        <v>83</v>
      </c>
      <c r="BK459" s="97">
        <f t="shared" si="144"/>
        <v>0</v>
      </c>
      <c r="BL459" s="13" t="s">
        <v>305</v>
      </c>
      <c r="BM459" s="169" t="s">
        <v>2537</v>
      </c>
    </row>
    <row r="460" spans="2:65" s="1" customFormat="1" ht="24.2" customHeight="1" x14ac:dyDescent="0.2">
      <c r="B460" s="131"/>
      <c r="C460" s="158" t="s">
        <v>1412</v>
      </c>
      <c r="D460" s="158" t="s">
        <v>241</v>
      </c>
      <c r="E460" s="159" t="s">
        <v>1331</v>
      </c>
      <c r="F460" s="160" t="s">
        <v>1332</v>
      </c>
      <c r="G460" s="161" t="s">
        <v>331</v>
      </c>
      <c r="H460" s="162">
        <v>20</v>
      </c>
      <c r="I460" s="163"/>
      <c r="J460" s="164">
        <f t="shared" si="135"/>
        <v>0</v>
      </c>
      <c r="K460" s="165"/>
      <c r="L460" s="30"/>
      <c r="M460" s="166" t="s">
        <v>1</v>
      </c>
      <c r="N460" s="130" t="s">
        <v>37</v>
      </c>
      <c r="P460" s="167">
        <f t="shared" si="136"/>
        <v>0</v>
      </c>
      <c r="Q460" s="167">
        <v>0</v>
      </c>
      <c r="R460" s="167">
        <f t="shared" si="137"/>
        <v>0</v>
      </c>
      <c r="S460" s="167">
        <v>0</v>
      </c>
      <c r="T460" s="168">
        <f t="shared" si="138"/>
        <v>0</v>
      </c>
      <c r="AR460" s="169" t="s">
        <v>305</v>
      </c>
      <c r="AT460" s="169" t="s">
        <v>241</v>
      </c>
      <c r="AU460" s="169" t="s">
        <v>83</v>
      </c>
      <c r="AY460" s="13" t="s">
        <v>239</v>
      </c>
      <c r="BE460" s="97">
        <f t="shared" si="139"/>
        <v>0</v>
      </c>
      <c r="BF460" s="97">
        <f t="shared" si="140"/>
        <v>0</v>
      </c>
      <c r="BG460" s="97">
        <f t="shared" si="141"/>
        <v>0</v>
      </c>
      <c r="BH460" s="97">
        <f t="shared" si="142"/>
        <v>0</v>
      </c>
      <c r="BI460" s="97">
        <f t="shared" si="143"/>
        <v>0</v>
      </c>
      <c r="BJ460" s="13" t="s">
        <v>83</v>
      </c>
      <c r="BK460" s="97">
        <f t="shared" si="144"/>
        <v>0</v>
      </c>
      <c r="BL460" s="13" t="s">
        <v>305</v>
      </c>
      <c r="BM460" s="169" t="s">
        <v>2538</v>
      </c>
    </row>
    <row r="461" spans="2:65" s="1" customFormat="1" ht="33" customHeight="1" x14ac:dyDescent="0.2">
      <c r="B461" s="131"/>
      <c r="C461" s="158" t="s">
        <v>1415</v>
      </c>
      <c r="D461" s="158" t="s">
        <v>241</v>
      </c>
      <c r="E461" s="159" t="s">
        <v>1335</v>
      </c>
      <c r="F461" s="160" t="s">
        <v>1336</v>
      </c>
      <c r="G461" s="161" t="s">
        <v>353</v>
      </c>
      <c r="H461" s="162">
        <v>8</v>
      </c>
      <c r="I461" s="163"/>
      <c r="J461" s="164">
        <f t="shared" si="135"/>
        <v>0</v>
      </c>
      <c r="K461" s="165"/>
      <c r="L461" s="30"/>
      <c r="M461" s="166" t="s">
        <v>1</v>
      </c>
      <c r="N461" s="130" t="s">
        <v>37</v>
      </c>
      <c r="P461" s="167">
        <f t="shared" si="136"/>
        <v>0</v>
      </c>
      <c r="Q461" s="167">
        <v>0</v>
      </c>
      <c r="R461" s="167">
        <f t="shared" si="137"/>
        <v>0</v>
      </c>
      <c r="S461" s="167">
        <v>0</v>
      </c>
      <c r="T461" s="168">
        <f t="shared" si="138"/>
        <v>0</v>
      </c>
      <c r="AR461" s="169" t="s">
        <v>305</v>
      </c>
      <c r="AT461" s="169" t="s">
        <v>241</v>
      </c>
      <c r="AU461" s="169" t="s">
        <v>83</v>
      </c>
      <c r="AY461" s="13" t="s">
        <v>239</v>
      </c>
      <c r="BE461" s="97">
        <f t="shared" si="139"/>
        <v>0</v>
      </c>
      <c r="BF461" s="97">
        <f t="shared" si="140"/>
        <v>0</v>
      </c>
      <c r="BG461" s="97">
        <f t="shared" si="141"/>
        <v>0</v>
      </c>
      <c r="BH461" s="97">
        <f t="shared" si="142"/>
        <v>0</v>
      </c>
      <c r="BI461" s="97">
        <f t="shared" si="143"/>
        <v>0</v>
      </c>
      <c r="BJ461" s="13" t="s">
        <v>83</v>
      </c>
      <c r="BK461" s="97">
        <f t="shared" si="144"/>
        <v>0</v>
      </c>
      <c r="BL461" s="13" t="s">
        <v>305</v>
      </c>
      <c r="BM461" s="169" t="s">
        <v>2539</v>
      </c>
    </row>
    <row r="462" spans="2:65" s="1" customFormat="1" ht="33" customHeight="1" x14ac:dyDescent="0.2">
      <c r="B462" s="131"/>
      <c r="C462" s="158" t="s">
        <v>1418</v>
      </c>
      <c r="D462" s="158" t="s">
        <v>241</v>
      </c>
      <c r="E462" s="159" t="s">
        <v>1339</v>
      </c>
      <c r="F462" s="160" t="s">
        <v>1340</v>
      </c>
      <c r="G462" s="161" t="s">
        <v>353</v>
      </c>
      <c r="H462" s="162">
        <v>8</v>
      </c>
      <c r="I462" s="163"/>
      <c r="J462" s="164">
        <f t="shared" si="135"/>
        <v>0</v>
      </c>
      <c r="K462" s="165"/>
      <c r="L462" s="30"/>
      <c r="M462" s="166" t="s">
        <v>1</v>
      </c>
      <c r="N462" s="130" t="s">
        <v>37</v>
      </c>
      <c r="P462" s="167">
        <f t="shared" si="136"/>
        <v>0</v>
      </c>
      <c r="Q462" s="167">
        <v>0</v>
      </c>
      <c r="R462" s="167">
        <f t="shared" si="137"/>
        <v>0</v>
      </c>
      <c r="S462" s="167">
        <v>0</v>
      </c>
      <c r="T462" s="168">
        <f t="shared" si="138"/>
        <v>0</v>
      </c>
      <c r="AR462" s="169" t="s">
        <v>305</v>
      </c>
      <c r="AT462" s="169" t="s">
        <v>241</v>
      </c>
      <c r="AU462" s="169" t="s">
        <v>83</v>
      </c>
      <c r="AY462" s="13" t="s">
        <v>239</v>
      </c>
      <c r="BE462" s="97">
        <f t="shared" si="139"/>
        <v>0</v>
      </c>
      <c r="BF462" s="97">
        <f t="shared" si="140"/>
        <v>0</v>
      </c>
      <c r="BG462" s="97">
        <f t="shared" si="141"/>
        <v>0</v>
      </c>
      <c r="BH462" s="97">
        <f t="shared" si="142"/>
        <v>0</v>
      </c>
      <c r="BI462" s="97">
        <f t="shared" si="143"/>
        <v>0</v>
      </c>
      <c r="BJ462" s="13" t="s">
        <v>83</v>
      </c>
      <c r="BK462" s="97">
        <f t="shared" si="144"/>
        <v>0</v>
      </c>
      <c r="BL462" s="13" t="s">
        <v>305</v>
      </c>
      <c r="BM462" s="169" t="s">
        <v>2540</v>
      </c>
    </row>
    <row r="463" spans="2:65" s="1" customFormat="1" ht="33" customHeight="1" x14ac:dyDescent="0.2">
      <c r="B463" s="131"/>
      <c r="C463" s="158" t="s">
        <v>1421</v>
      </c>
      <c r="D463" s="158" t="s">
        <v>241</v>
      </c>
      <c r="E463" s="159" t="s">
        <v>1343</v>
      </c>
      <c r="F463" s="160" t="s">
        <v>1344</v>
      </c>
      <c r="G463" s="161" t="s">
        <v>353</v>
      </c>
      <c r="H463" s="162">
        <v>32</v>
      </c>
      <c r="I463" s="163"/>
      <c r="J463" s="164">
        <f t="shared" si="135"/>
        <v>0</v>
      </c>
      <c r="K463" s="165"/>
      <c r="L463" s="30"/>
      <c r="M463" s="166" t="s">
        <v>1</v>
      </c>
      <c r="N463" s="130" t="s">
        <v>37</v>
      </c>
      <c r="P463" s="167">
        <f t="shared" si="136"/>
        <v>0</v>
      </c>
      <c r="Q463" s="167">
        <v>0</v>
      </c>
      <c r="R463" s="167">
        <f t="shared" si="137"/>
        <v>0</v>
      </c>
      <c r="S463" s="167">
        <v>0</v>
      </c>
      <c r="T463" s="168">
        <f t="shared" si="138"/>
        <v>0</v>
      </c>
      <c r="AR463" s="169" t="s">
        <v>305</v>
      </c>
      <c r="AT463" s="169" t="s">
        <v>241</v>
      </c>
      <c r="AU463" s="169" t="s">
        <v>83</v>
      </c>
      <c r="AY463" s="13" t="s">
        <v>239</v>
      </c>
      <c r="BE463" s="97">
        <f t="shared" si="139"/>
        <v>0</v>
      </c>
      <c r="BF463" s="97">
        <f t="shared" si="140"/>
        <v>0</v>
      </c>
      <c r="BG463" s="97">
        <f t="shared" si="141"/>
        <v>0</v>
      </c>
      <c r="BH463" s="97">
        <f t="shared" si="142"/>
        <v>0</v>
      </c>
      <c r="BI463" s="97">
        <f t="shared" si="143"/>
        <v>0</v>
      </c>
      <c r="BJ463" s="13" t="s">
        <v>83</v>
      </c>
      <c r="BK463" s="97">
        <f t="shared" si="144"/>
        <v>0</v>
      </c>
      <c r="BL463" s="13" t="s">
        <v>305</v>
      </c>
      <c r="BM463" s="169" t="s">
        <v>2541</v>
      </c>
    </row>
    <row r="464" spans="2:65" s="1" customFormat="1" ht="33" customHeight="1" x14ac:dyDescent="0.2">
      <c r="B464" s="131"/>
      <c r="C464" s="158" t="s">
        <v>1424</v>
      </c>
      <c r="D464" s="158" t="s">
        <v>241</v>
      </c>
      <c r="E464" s="159" t="s">
        <v>1347</v>
      </c>
      <c r="F464" s="160" t="s">
        <v>1348</v>
      </c>
      <c r="G464" s="161" t="s">
        <v>353</v>
      </c>
      <c r="H464" s="162">
        <v>8</v>
      </c>
      <c r="I464" s="163"/>
      <c r="J464" s="164">
        <f t="shared" si="135"/>
        <v>0</v>
      </c>
      <c r="K464" s="165"/>
      <c r="L464" s="30"/>
      <c r="M464" s="166" t="s">
        <v>1</v>
      </c>
      <c r="N464" s="130" t="s">
        <v>37</v>
      </c>
      <c r="P464" s="167">
        <f t="shared" si="136"/>
        <v>0</v>
      </c>
      <c r="Q464" s="167">
        <v>0</v>
      </c>
      <c r="R464" s="167">
        <f t="shared" si="137"/>
        <v>0</v>
      </c>
      <c r="S464" s="167">
        <v>0</v>
      </c>
      <c r="T464" s="168">
        <f t="shared" si="138"/>
        <v>0</v>
      </c>
      <c r="AR464" s="169" t="s">
        <v>305</v>
      </c>
      <c r="AT464" s="169" t="s">
        <v>241</v>
      </c>
      <c r="AU464" s="169" t="s">
        <v>83</v>
      </c>
      <c r="AY464" s="13" t="s">
        <v>239</v>
      </c>
      <c r="BE464" s="97">
        <f t="shared" si="139"/>
        <v>0</v>
      </c>
      <c r="BF464" s="97">
        <f t="shared" si="140"/>
        <v>0</v>
      </c>
      <c r="BG464" s="97">
        <f t="shared" si="141"/>
        <v>0</v>
      </c>
      <c r="BH464" s="97">
        <f t="shared" si="142"/>
        <v>0</v>
      </c>
      <c r="BI464" s="97">
        <f t="shared" si="143"/>
        <v>0</v>
      </c>
      <c r="BJ464" s="13" t="s">
        <v>83</v>
      </c>
      <c r="BK464" s="97">
        <f t="shared" si="144"/>
        <v>0</v>
      </c>
      <c r="BL464" s="13" t="s">
        <v>305</v>
      </c>
      <c r="BM464" s="169" t="s">
        <v>2542</v>
      </c>
    </row>
    <row r="465" spans="2:65" s="1" customFormat="1" ht="33" customHeight="1" x14ac:dyDescent="0.2">
      <c r="B465" s="131"/>
      <c r="C465" s="158" t="s">
        <v>1427</v>
      </c>
      <c r="D465" s="158" t="s">
        <v>241</v>
      </c>
      <c r="E465" s="159" t="s">
        <v>1351</v>
      </c>
      <c r="F465" s="160" t="s">
        <v>1352</v>
      </c>
      <c r="G465" s="161" t="s">
        <v>353</v>
      </c>
      <c r="H465" s="162">
        <v>8</v>
      </c>
      <c r="I465" s="163"/>
      <c r="J465" s="164">
        <f t="shared" si="135"/>
        <v>0</v>
      </c>
      <c r="K465" s="165"/>
      <c r="L465" s="30"/>
      <c r="M465" s="166" t="s">
        <v>1</v>
      </c>
      <c r="N465" s="130" t="s">
        <v>37</v>
      </c>
      <c r="P465" s="167">
        <f t="shared" si="136"/>
        <v>0</v>
      </c>
      <c r="Q465" s="167">
        <v>0</v>
      </c>
      <c r="R465" s="167">
        <f t="shared" si="137"/>
        <v>0</v>
      </c>
      <c r="S465" s="167">
        <v>0</v>
      </c>
      <c r="T465" s="168">
        <f t="shared" si="138"/>
        <v>0</v>
      </c>
      <c r="AR465" s="169" t="s">
        <v>305</v>
      </c>
      <c r="AT465" s="169" t="s">
        <v>241</v>
      </c>
      <c r="AU465" s="169" t="s">
        <v>83</v>
      </c>
      <c r="AY465" s="13" t="s">
        <v>239</v>
      </c>
      <c r="BE465" s="97">
        <f t="shared" si="139"/>
        <v>0</v>
      </c>
      <c r="BF465" s="97">
        <f t="shared" si="140"/>
        <v>0</v>
      </c>
      <c r="BG465" s="97">
        <f t="shared" si="141"/>
        <v>0</v>
      </c>
      <c r="BH465" s="97">
        <f t="shared" si="142"/>
        <v>0</v>
      </c>
      <c r="BI465" s="97">
        <f t="shared" si="143"/>
        <v>0</v>
      </c>
      <c r="BJ465" s="13" t="s">
        <v>83</v>
      </c>
      <c r="BK465" s="97">
        <f t="shared" si="144"/>
        <v>0</v>
      </c>
      <c r="BL465" s="13" t="s">
        <v>305</v>
      </c>
      <c r="BM465" s="169" t="s">
        <v>2543</v>
      </c>
    </row>
    <row r="466" spans="2:65" s="1" customFormat="1" ht="33" customHeight="1" x14ac:dyDescent="0.2">
      <c r="B466" s="131"/>
      <c r="C466" s="158" t="s">
        <v>1431</v>
      </c>
      <c r="D466" s="158" t="s">
        <v>241</v>
      </c>
      <c r="E466" s="159" t="s">
        <v>1355</v>
      </c>
      <c r="F466" s="160" t="s">
        <v>1356</v>
      </c>
      <c r="G466" s="161" t="s">
        <v>353</v>
      </c>
      <c r="H466" s="162">
        <v>8</v>
      </c>
      <c r="I466" s="163"/>
      <c r="J466" s="164">
        <f t="shared" si="135"/>
        <v>0</v>
      </c>
      <c r="K466" s="165"/>
      <c r="L466" s="30"/>
      <c r="M466" s="166" t="s">
        <v>1</v>
      </c>
      <c r="N466" s="130" t="s">
        <v>37</v>
      </c>
      <c r="P466" s="167">
        <f t="shared" si="136"/>
        <v>0</v>
      </c>
      <c r="Q466" s="167">
        <v>0</v>
      </c>
      <c r="R466" s="167">
        <f t="shared" si="137"/>
        <v>0</v>
      </c>
      <c r="S466" s="167">
        <v>0</v>
      </c>
      <c r="T466" s="168">
        <f t="shared" si="138"/>
        <v>0</v>
      </c>
      <c r="AR466" s="169" t="s">
        <v>305</v>
      </c>
      <c r="AT466" s="169" t="s">
        <v>241</v>
      </c>
      <c r="AU466" s="169" t="s">
        <v>83</v>
      </c>
      <c r="AY466" s="13" t="s">
        <v>239</v>
      </c>
      <c r="BE466" s="97">
        <f t="shared" si="139"/>
        <v>0</v>
      </c>
      <c r="BF466" s="97">
        <f t="shared" si="140"/>
        <v>0</v>
      </c>
      <c r="BG466" s="97">
        <f t="shared" si="141"/>
        <v>0</v>
      </c>
      <c r="BH466" s="97">
        <f t="shared" si="142"/>
        <v>0</v>
      </c>
      <c r="BI466" s="97">
        <f t="shared" si="143"/>
        <v>0</v>
      </c>
      <c r="BJ466" s="13" t="s">
        <v>83</v>
      </c>
      <c r="BK466" s="97">
        <f t="shared" si="144"/>
        <v>0</v>
      </c>
      <c r="BL466" s="13" t="s">
        <v>305</v>
      </c>
      <c r="BM466" s="169" t="s">
        <v>2544</v>
      </c>
    </row>
    <row r="467" spans="2:65" s="1" customFormat="1" ht="33" customHeight="1" x14ac:dyDescent="0.2">
      <c r="B467" s="131"/>
      <c r="C467" s="158" t="s">
        <v>1435</v>
      </c>
      <c r="D467" s="158" t="s">
        <v>241</v>
      </c>
      <c r="E467" s="159" t="s">
        <v>1359</v>
      </c>
      <c r="F467" s="160" t="s">
        <v>1360</v>
      </c>
      <c r="G467" s="161" t="s">
        <v>353</v>
      </c>
      <c r="H467" s="162">
        <v>8</v>
      </c>
      <c r="I467" s="163"/>
      <c r="J467" s="164">
        <f t="shared" si="135"/>
        <v>0</v>
      </c>
      <c r="K467" s="165"/>
      <c r="L467" s="30"/>
      <c r="M467" s="166" t="s">
        <v>1</v>
      </c>
      <c r="N467" s="130" t="s">
        <v>37</v>
      </c>
      <c r="P467" s="167">
        <f t="shared" si="136"/>
        <v>0</v>
      </c>
      <c r="Q467" s="167">
        <v>0</v>
      </c>
      <c r="R467" s="167">
        <f t="shared" si="137"/>
        <v>0</v>
      </c>
      <c r="S467" s="167">
        <v>0</v>
      </c>
      <c r="T467" s="168">
        <f t="shared" si="138"/>
        <v>0</v>
      </c>
      <c r="AR467" s="169" t="s">
        <v>305</v>
      </c>
      <c r="AT467" s="169" t="s">
        <v>241</v>
      </c>
      <c r="AU467" s="169" t="s">
        <v>83</v>
      </c>
      <c r="AY467" s="13" t="s">
        <v>239</v>
      </c>
      <c r="BE467" s="97">
        <f t="shared" si="139"/>
        <v>0</v>
      </c>
      <c r="BF467" s="97">
        <f t="shared" si="140"/>
        <v>0</v>
      </c>
      <c r="BG467" s="97">
        <f t="shared" si="141"/>
        <v>0</v>
      </c>
      <c r="BH467" s="97">
        <f t="shared" si="142"/>
        <v>0</v>
      </c>
      <c r="BI467" s="97">
        <f t="shared" si="143"/>
        <v>0</v>
      </c>
      <c r="BJ467" s="13" t="s">
        <v>83</v>
      </c>
      <c r="BK467" s="97">
        <f t="shared" si="144"/>
        <v>0</v>
      </c>
      <c r="BL467" s="13" t="s">
        <v>305</v>
      </c>
      <c r="BM467" s="169" t="s">
        <v>2545</v>
      </c>
    </row>
    <row r="468" spans="2:65" s="1" customFormat="1" ht="37.9" customHeight="1" x14ac:dyDescent="0.2">
      <c r="B468" s="131"/>
      <c r="C468" s="158" t="s">
        <v>1439</v>
      </c>
      <c r="D468" s="158" t="s">
        <v>241</v>
      </c>
      <c r="E468" s="159" t="s">
        <v>1363</v>
      </c>
      <c r="F468" s="160" t="s">
        <v>1364</v>
      </c>
      <c r="G468" s="161" t="s">
        <v>353</v>
      </c>
      <c r="H468" s="162">
        <v>8</v>
      </c>
      <c r="I468" s="163"/>
      <c r="J468" s="164">
        <f t="shared" si="135"/>
        <v>0</v>
      </c>
      <c r="K468" s="165"/>
      <c r="L468" s="30"/>
      <c r="M468" s="166" t="s">
        <v>1</v>
      </c>
      <c r="N468" s="130" t="s">
        <v>37</v>
      </c>
      <c r="P468" s="167">
        <f t="shared" si="136"/>
        <v>0</v>
      </c>
      <c r="Q468" s="167">
        <v>0</v>
      </c>
      <c r="R468" s="167">
        <f t="shared" si="137"/>
        <v>0</v>
      </c>
      <c r="S468" s="167">
        <v>0</v>
      </c>
      <c r="T468" s="168">
        <f t="shared" si="138"/>
        <v>0</v>
      </c>
      <c r="AR468" s="169" t="s">
        <v>305</v>
      </c>
      <c r="AT468" s="169" t="s">
        <v>241</v>
      </c>
      <c r="AU468" s="169" t="s">
        <v>83</v>
      </c>
      <c r="AY468" s="13" t="s">
        <v>239</v>
      </c>
      <c r="BE468" s="97">
        <f t="shared" si="139"/>
        <v>0</v>
      </c>
      <c r="BF468" s="97">
        <f t="shared" si="140"/>
        <v>0</v>
      </c>
      <c r="BG468" s="97">
        <f t="shared" si="141"/>
        <v>0</v>
      </c>
      <c r="BH468" s="97">
        <f t="shared" si="142"/>
        <v>0</v>
      </c>
      <c r="BI468" s="97">
        <f t="shared" si="143"/>
        <v>0</v>
      </c>
      <c r="BJ468" s="13" t="s">
        <v>83</v>
      </c>
      <c r="BK468" s="97">
        <f t="shared" si="144"/>
        <v>0</v>
      </c>
      <c r="BL468" s="13" t="s">
        <v>305</v>
      </c>
      <c r="BM468" s="169" t="s">
        <v>2546</v>
      </c>
    </row>
    <row r="469" spans="2:65" s="1" customFormat="1" ht="49.15" customHeight="1" x14ac:dyDescent="0.2">
      <c r="B469" s="131"/>
      <c r="C469" s="158" t="s">
        <v>1443</v>
      </c>
      <c r="D469" s="158" t="s">
        <v>241</v>
      </c>
      <c r="E469" s="159" t="s">
        <v>1367</v>
      </c>
      <c r="F469" s="160" t="s">
        <v>1368</v>
      </c>
      <c r="G469" s="161" t="s">
        <v>331</v>
      </c>
      <c r="H469" s="162">
        <v>80</v>
      </c>
      <c r="I469" s="163"/>
      <c r="J469" s="164">
        <f t="shared" si="135"/>
        <v>0</v>
      </c>
      <c r="K469" s="165"/>
      <c r="L469" s="30"/>
      <c r="M469" s="166" t="s">
        <v>1</v>
      </c>
      <c r="N469" s="130" t="s">
        <v>37</v>
      </c>
      <c r="P469" s="167">
        <f t="shared" si="136"/>
        <v>0</v>
      </c>
      <c r="Q469" s="167">
        <v>0</v>
      </c>
      <c r="R469" s="167">
        <f t="shared" si="137"/>
        <v>0</v>
      </c>
      <c r="S469" s="167">
        <v>0</v>
      </c>
      <c r="T469" s="168">
        <f t="shared" si="138"/>
        <v>0</v>
      </c>
      <c r="AR469" s="169" t="s">
        <v>305</v>
      </c>
      <c r="AT469" s="169" t="s">
        <v>241</v>
      </c>
      <c r="AU469" s="169" t="s">
        <v>83</v>
      </c>
      <c r="AY469" s="13" t="s">
        <v>239</v>
      </c>
      <c r="BE469" s="97">
        <f t="shared" si="139"/>
        <v>0</v>
      </c>
      <c r="BF469" s="97">
        <f t="shared" si="140"/>
        <v>0</v>
      </c>
      <c r="BG469" s="97">
        <f t="shared" si="141"/>
        <v>0</v>
      </c>
      <c r="BH469" s="97">
        <f t="shared" si="142"/>
        <v>0</v>
      </c>
      <c r="BI469" s="97">
        <f t="shared" si="143"/>
        <v>0</v>
      </c>
      <c r="BJ469" s="13" t="s">
        <v>83</v>
      </c>
      <c r="BK469" s="97">
        <f t="shared" si="144"/>
        <v>0</v>
      </c>
      <c r="BL469" s="13" t="s">
        <v>305</v>
      </c>
      <c r="BM469" s="169" t="s">
        <v>2547</v>
      </c>
    </row>
    <row r="470" spans="2:65" s="1" customFormat="1" ht="44.25" customHeight="1" x14ac:dyDescent="0.2">
      <c r="B470" s="131"/>
      <c r="C470" s="158" t="s">
        <v>1447</v>
      </c>
      <c r="D470" s="158" t="s">
        <v>241</v>
      </c>
      <c r="E470" s="159" t="s">
        <v>1371</v>
      </c>
      <c r="F470" s="160" t="s">
        <v>1372</v>
      </c>
      <c r="G470" s="161" t="s">
        <v>331</v>
      </c>
      <c r="H470" s="162">
        <v>160</v>
      </c>
      <c r="I470" s="163"/>
      <c r="J470" s="164">
        <f t="shared" si="135"/>
        <v>0</v>
      </c>
      <c r="K470" s="165"/>
      <c r="L470" s="30"/>
      <c r="M470" s="166" t="s">
        <v>1</v>
      </c>
      <c r="N470" s="130" t="s">
        <v>37</v>
      </c>
      <c r="P470" s="167">
        <f t="shared" si="136"/>
        <v>0</v>
      </c>
      <c r="Q470" s="167">
        <v>0</v>
      </c>
      <c r="R470" s="167">
        <f t="shared" si="137"/>
        <v>0</v>
      </c>
      <c r="S470" s="167">
        <v>0</v>
      </c>
      <c r="T470" s="168">
        <f t="shared" si="138"/>
        <v>0</v>
      </c>
      <c r="AR470" s="169" t="s">
        <v>305</v>
      </c>
      <c r="AT470" s="169" t="s">
        <v>241</v>
      </c>
      <c r="AU470" s="169" t="s">
        <v>83</v>
      </c>
      <c r="AY470" s="13" t="s">
        <v>239</v>
      </c>
      <c r="BE470" s="97">
        <f t="shared" si="139"/>
        <v>0</v>
      </c>
      <c r="BF470" s="97">
        <f t="shared" si="140"/>
        <v>0</v>
      </c>
      <c r="BG470" s="97">
        <f t="shared" si="141"/>
        <v>0</v>
      </c>
      <c r="BH470" s="97">
        <f t="shared" si="142"/>
        <v>0</v>
      </c>
      <c r="BI470" s="97">
        <f t="shared" si="143"/>
        <v>0</v>
      </c>
      <c r="BJ470" s="13" t="s">
        <v>83</v>
      </c>
      <c r="BK470" s="97">
        <f t="shared" si="144"/>
        <v>0</v>
      </c>
      <c r="BL470" s="13" t="s">
        <v>305</v>
      </c>
      <c r="BM470" s="169" t="s">
        <v>2548</v>
      </c>
    </row>
    <row r="471" spans="2:65" s="1" customFormat="1" ht="49.15" customHeight="1" x14ac:dyDescent="0.2">
      <c r="B471" s="131"/>
      <c r="C471" s="158" t="s">
        <v>1451</v>
      </c>
      <c r="D471" s="158" t="s">
        <v>241</v>
      </c>
      <c r="E471" s="159" t="s">
        <v>2549</v>
      </c>
      <c r="F471" s="160" t="s">
        <v>2550</v>
      </c>
      <c r="G471" s="161" t="s">
        <v>331</v>
      </c>
      <c r="H471" s="162">
        <v>160</v>
      </c>
      <c r="I471" s="163"/>
      <c r="J471" s="164">
        <f t="shared" si="135"/>
        <v>0</v>
      </c>
      <c r="K471" s="165"/>
      <c r="L471" s="30"/>
      <c r="M471" s="166" t="s">
        <v>1</v>
      </c>
      <c r="N471" s="130" t="s">
        <v>37</v>
      </c>
      <c r="P471" s="167">
        <f t="shared" si="136"/>
        <v>0</v>
      </c>
      <c r="Q471" s="167">
        <v>0</v>
      </c>
      <c r="R471" s="167">
        <f t="shared" si="137"/>
        <v>0</v>
      </c>
      <c r="S471" s="167">
        <v>0</v>
      </c>
      <c r="T471" s="168">
        <f t="shared" si="138"/>
        <v>0</v>
      </c>
      <c r="AR471" s="169" t="s">
        <v>305</v>
      </c>
      <c r="AT471" s="169" t="s">
        <v>241</v>
      </c>
      <c r="AU471" s="169" t="s">
        <v>83</v>
      </c>
      <c r="AY471" s="13" t="s">
        <v>239</v>
      </c>
      <c r="BE471" s="97">
        <f t="shared" si="139"/>
        <v>0</v>
      </c>
      <c r="BF471" s="97">
        <f t="shared" si="140"/>
        <v>0</v>
      </c>
      <c r="BG471" s="97">
        <f t="shared" si="141"/>
        <v>0</v>
      </c>
      <c r="BH471" s="97">
        <f t="shared" si="142"/>
        <v>0</v>
      </c>
      <c r="BI471" s="97">
        <f t="shared" si="143"/>
        <v>0</v>
      </c>
      <c r="BJ471" s="13" t="s">
        <v>83</v>
      </c>
      <c r="BK471" s="97">
        <f t="shared" si="144"/>
        <v>0</v>
      </c>
      <c r="BL471" s="13" t="s">
        <v>305</v>
      </c>
      <c r="BM471" s="169" t="s">
        <v>2551</v>
      </c>
    </row>
    <row r="472" spans="2:65" s="1" customFormat="1" ht="49.15" customHeight="1" x14ac:dyDescent="0.2">
      <c r="B472" s="131"/>
      <c r="C472" s="158" t="s">
        <v>1455</v>
      </c>
      <c r="D472" s="158" t="s">
        <v>241</v>
      </c>
      <c r="E472" s="159" t="s">
        <v>2552</v>
      </c>
      <c r="F472" s="160" t="s">
        <v>2553</v>
      </c>
      <c r="G472" s="161" t="s">
        <v>331</v>
      </c>
      <c r="H472" s="162">
        <v>475</v>
      </c>
      <c r="I472" s="163"/>
      <c r="J472" s="164">
        <f t="shared" si="135"/>
        <v>0</v>
      </c>
      <c r="K472" s="165"/>
      <c r="L472" s="30"/>
      <c r="M472" s="166" t="s">
        <v>1</v>
      </c>
      <c r="N472" s="130" t="s">
        <v>37</v>
      </c>
      <c r="P472" s="167">
        <f t="shared" si="136"/>
        <v>0</v>
      </c>
      <c r="Q472" s="167">
        <v>0</v>
      </c>
      <c r="R472" s="167">
        <f t="shared" si="137"/>
        <v>0</v>
      </c>
      <c r="S472" s="167">
        <v>0</v>
      </c>
      <c r="T472" s="168">
        <f t="shared" si="138"/>
        <v>0</v>
      </c>
      <c r="AR472" s="169" t="s">
        <v>305</v>
      </c>
      <c r="AT472" s="169" t="s">
        <v>241</v>
      </c>
      <c r="AU472" s="169" t="s">
        <v>83</v>
      </c>
      <c r="AY472" s="13" t="s">
        <v>239</v>
      </c>
      <c r="BE472" s="97">
        <f t="shared" si="139"/>
        <v>0</v>
      </c>
      <c r="BF472" s="97">
        <f t="shared" si="140"/>
        <v>0</v>
      </c>
      <c r="BG472" s="97">
        <f t="shared" si="141"/>
        <v>0</v>
      </c>
      <c r="BH472" s="97">
        <f t="shared" si="142"/>
        <v>0</v>
      </c>
      <c r="BI472" s="97">
        <f t="shared" si="143"/>
        <v>0</v>
      </c>
      <c r="BJ472" s="13" t="s">
        <v>83</v>
      </c>
      <c r="BK472" s="97">
        <f t="shared" si="144"/>
        <v>0</v>
      </c>
      <c r="BL472" s="13" t="s">
        <v>305</v>
      </c>
      <c r="BM472" s="169" t="s">
        <v>2554</v>
      </c>
    </row>
    <row r="473" spans="2:65" s="1" customFormat="1" ht="24.2" customHeight="1" x14ac:dyDescent="0.2">
      <c r="B473" s="131"/>
      <c r="C473" s="158" t="s">
        <v>1459</v>
      </c>
      <c r="D473" s="158" t="s">
        <v>241</v>
      </c>
      <c r="E473" s="159" t="s">
        <v>1383</v>
      </c>
      <c r="F473" s="160" t="s">
        <v>1384</v>
      </c>
      <c r="G473" s="161" t="s">
        <v>1082</v>
      </c>
      <c r="H473" s="181"/>
      <c r="I473" s="163"/>
      <c r="J473" s="164">
        <f t="shared" si="135"/>
        <v>0</v>
      </c>
      <c r="K473" s="165"/>
      <c r="L473" s="30"/>
      <c r="M473" s="166" t="s">
        <v>1</v>
      </c>
      <c r="N473" s="130" t="s">
        <v>37</v>
      </c>
      <c r="P473" s="167">
        <f t="shared" si="136"/>
        <v>0</v>
      </c>
      <c r="Q473" s="167">
        <v>0</v>
      </c>
      <c r="R473" s="167">
        <f t="shared" si="137"/>
        <v>0</v>
      </c>
      <c r="S473" s="167">
        <v>0</v>
      </c>
      <c r="T473" s="168">
        <f t="shared" si="138"/>
        <v>0</v>
      </c>
      <c r="AR473" s="169" t="s">
        <v>305</v>
      </c>
      <c r="AT473" s="169" t="s">
        <v>241</v>
      </c>
      <c r="AU473" s="169" t="s">
        <v>83</v>
      </c>
      <c r="AY473" s="13" t="s">
        <v>239</v>
      </c>
      <c r="BE473" s="97">
        <f t="shared" si="139"/>
        <v>0</v>
      </c>
      <c r="BF473" s="97">
        <f t="shared" si="140"/>
        <v>0</v>
      </c>
      <c r="BG473" s="97">
        <f t="shared" si="141"/>
        <v>0</v>
      </c>
      <c r="BH473" s="97">
        <f t="shared" si="142"/>
        <v>0</v>
      </c>
      <c r="BI473" s="97">
        <f t="shared" si="143"/>
        <v>0</v>
      </c>
      <c r="BJ473" s="13" t="s">
        <v>83</v>
      </c>
      <c r="BK473" s="97">
        <f t="shared" si="144"/>
        <v>0</v>
      </c>
      <c r="BL473" s="13" t="s">
        <v>305</v>
      </c>
      <c r="BM473" s="169" t="s">
        <v>2555</v>
      </c>
    </row>
    <row r="474" spans="2:65" s="11" customFormat="1" ht="22.9" customHeight="1" x14ac:dyDescent="0.2">
      <c r="B474" s="146"/>
      <c r="D474" s="147" t="s">
        <v>70</v>
      </c>
      <c r="E474" s="156" t="s">
        <v>1386</v>
      </c>
      <c r="F474" s="156" t="s">
        <v>1387</v>
      </c>
      <c r="I474" s="149"/>
      <c r="J474" s="157">
        <f>BK474</f>
        <v>0</v>
      </c>
      <c r="L474" s="146"/>
      <c r="M474" s="151"/>
      <c r="P474" s="152">
        <f>SUM(P475:P484)</f>
        <v>0</v>
      </c>
      <c r="R474" s="152">
        <f>SUM(R475:R484)</f>
        <v>0</v>
      </c>
      <c r="T474" s="153">
        <f>SUM(T475:T484)</f>
        <v>0</v>
      </c>
      <c r="AR474" s="147" t="s">
        <v>83</v>
      </c>
      <c r="AT474" s="154" t="s">
        <v>70</v>
      </c>
      <c r="AU474" s="154" t="s">
        <v>78</v>
      </c>
      <c r="AY474" s="147" t="s">
        <v>239</v>
      </c>
      <c r="BK474" s="155">
        <f>SUM(BK475:BK484)</f>
        <v>0</v>
      </c>
    </row>
    <row r="475" spans="2:65" s="1" customFormat="1" ht="44.25" customHeight="1" x14ac:dyDescent="0.2">
      <c r="B475" s="131"/>
      <c r="C475" s="158" t="s">
        <v>1463</v>
      </c>
      <c r="D475" s="158" t="s">
        <v>241</v>
      </c>
      <c r="E475" s="159" t="s">
        <v>2556</v>
      </c>
      <c r="F475" s="160" t="s">
        <v>2557</v>
      </c>
      <c r="G475" s="161" t="s">
        <v>353</v>
      </c>
      <c r="H475" s="162">
        <v>1</v>
      </c>
      <c r="I475" s="163"/>
      <c r="J475" s="164">
        <f t="shared" ref="J475:J484" si="145">ROUND(I475*H475,2)</f>
        <v>0</v>
      </c>
      <c r="K475" s="165"/>
      <c r="L475" s="30"/>
      <c r="M475" s="166" t="s">
        <v>1</v>
      </c>
      <c r="N475" s="130" t="s">
        <v>37</v>
      </c>
      <c r="P475" s="167">
        <f t="shared" ref="P475:P484" si="146">O475*H475</f>
        <v>0</v>
      </c>
      <c r="Q475" s="167">
        <v>0</v>
      </c>
      <c r="R475" s="167">
        <f t="shared" ref="R475:R484" si="147">Q475*H475</f>
        <v>0</v>
      </c>
      <c r="S475" s="167">
        <v>0</v>
      </c>
      <c r="T475" s="168">
        <f t="shared" ref="T475:T484" si="148">S475*H475</f>
        <v>0</v>
      </c>
      <c r="AR475" s="169" t="s">
        <v>305</v>
      </c>
      <c r="AT475" s="169" t="s">
        <v>241</v>
      </c>
      <c r="AU475" s="169" t="s">
        <v>83</v>
      </c>
      <c r="AY475" s="13" t="s">
        <v>239</v>
      </c>
      <c r="BE475" s="97">
        <f t="shared" ref="BE475:BE484" si="149">IF(N475="základná",J475,0)</f>
        <v>0</v>
      </c>
      <c r="BF475" s="97">
        <f t="shared" ref="BF475:BF484" si="150">IF(N475="znížená",J475,0)</f>
        <v>0</v>
      </c>
      <c r="BG475" s="97">
        <f t="shared" ref="BG475:BG484" si="151">IF(N475="zákl. prenesená",J475,0)</f>
        <v>0</v>
      </c>
      <c r="BH475" s="97">
        <f t="shared" ref="BH475:BH484" si="152">IF(N475="zníž. prenesená",J475,0)</f>
        <v>0</v>
      </c>
      <c r="BI475" s="97">
        <f t="shared" ref="BI475:BI484" si="153">IF(N475="nulová",J475,0)</f>
        <v>0</v>
      </c>
      <c r="BJ475" s="13" t="s">
        <v>83</v>
      </c>
      <c r="BK475" s="97">
        <f t="shared" ref="BK475:BK484" si="154">ROUND(I475*H475,2)</f>
        <v>0</v>
      </c>
      <c r="BL475" s="13" t="s">
        <v>305</v>
      </c>
      <c r="BM475" s="169" t="s">
        <v>2558</v>
      </c>
    </row>
    <row r="476" spans="2:65" s="1" customFormat="1" ht="44.25" customHeight="1" x14ac:dyDescent="0.2">
      <c r="B476" s="131"/>
      <c r="C476" s="158" t="s">
        <v>1467</v>
      </c>
      <c r="D476" s="158" t="s">
        <v>241</v>
      </c>
      <c r="E476" s="159" t="s">
        <v>2559</v>
      </c>
      <c r="F476" s="160" t="s">
        <v>2560</v>
      </c>
      <c r="G476" s="161" t="s">
        <v>353</v>
      </c>
      <c r="H476" s="162">
        <v>1</v>
      </c>
      <c r="I476" s="163"/>
      <c r="J476" s="164">
        <f t="shared" si="145"/>
        <v>0</v>
      </c>
      <c r="K476" s="165"/>
      <c r="L476" s="30"/>
      <c r="M476" s="166" t="s">
        <v>1</v>
      </c>
      <c r="N476" s="130" t="s">
        <v>37</v>
      </c>
      <c r="P476" s="167">
        <f t="shared" si="146"/>
        <v>0</v>
      </c>
      <c r="Q476" s="167">
        <v>0</v>
      </c>
      <c r="R476" s="167">
        <f t="shared" si="147"/>
        <v>0</v>
      </c>
      <c r="S476" s="167">
        <v>0</v>
      </c>
      <c r="T476" s="168">
        <f t="shared" si="148"/>
        <v>0</v>
      </c>
      <c r="AR476" s="169" t="s">
        <v>305</v>
      </c>
      <c r="AT476" s="169" t="s">
        <v>241</v>
      </c>
      <c r="AU476" s="169" t="s">
        <v>83</v>
      </c>
      <c r="AY476" s="13" t="s">
        <v>239</v>
      </c>
      <c r="BE476" s="97">
        <f t="shared" si="149"/>
        <v>0</v>
      </c>
      <c r="BF476" s="97">
        <f t="shared" si="150"/>
        <v>0</v>
      </c>
      <c r="BG476" s="97">
        <f t="shared" si="151"/>
        <v>0</v>
      </c>
      <c r="BH476" s="97">
        <f t="shared" si="152"/>
        <v>0</v>
      </c>
      <c r="BI476" s="97">
        <f t="shared" si="153"/>
        <v>0</v>
      </c>
      <c r="BJ476" s="13" t="s">
        <v>83</v>
      </c>
      <c r="BK476" s="97">
        <f t="shared" si="154"/>
        <v>0</v>
      </c>
      <c r="BL476" s="13" t="s">
        <v>305</v>
      </c>
      <c r="BM476" s="169" t="s">
        <v>2561</v>
      </c>
    </row>
    <row r="477" spans="2:65" s="1" customFormat="1" ht="44.25" customHeight="1" x14ac:dyDescent="0.2">
      <c r="B477" s="131"/>
      <c r="C477" s="158" t="s">
        <v>1471</v>
      </c>
      <c r="D477" s="158" t="s">
        <v>241</v>
      </c>
      <c r="E477" s="159" t="s">
        <v>2562</v>
      </c>
      <c r="F477" s="160" t="s">
        <v>2563</v>
      </c>
      <c r="G477" s="161" t="s">
        <v>353</v>
      </c>
      <c r="H477" s="162">
        <v>1</v>
      </c>
      <c r="I477" s="163"/>
      <c r="J477" s="164">
        <f t="shared" si="145"/>
        <v>0</v>
      </c>
      <c r="K477" s="165"/>
      <c r="L477" s="30"/>
      <c r="M477" s="166" t="s">
        <v>1</v>
      </c>
      <c r="N477" s="130" t="s">
        <v>37</v>
      </c>
      <c r="P477" s="167">
        <f t="shared" si="146"/>
        <v>0</v>
      </c>
      <c r="Q477" s="167">
        <v>0</v>
      </c>
      <c r="R477" s="167">
        <f t="shared" si="147"/>
        <v>0</v>
      </c>
      <c r="S477" s="167">
        <v>0</v>
      </c>
      <c r="T477" s="168">
        <f t="shared" si="148"/>
        <v>0</v>
      </c>
      <c r="AR477" s="169" t="s">
        <v>305</v>
      </c>
      <c r="AT477" s="169" t="s">
        <v>241</v>
      </c>
      <c r="AU477" s="169" t="s">
        <v>83</v>
      </c>
      <c r="AY477" s="13" t="s">
        <v>239</v>
      </c>
      <c r="BE477" s="97">
        <f t="shared" si="149"/>
        <v>0</v>
      </c>
      <c r="BF477" s="97">
        <f t="shared" si="150"/>
        <v>0</v>
      </c>
      <c r="BG477" s="97">
        <f t="shared" si="151"/>
        <v>0</v>
      </c>
      <c r="BH477" s="97">
        <f t="shared" si="152"/>
        <v>0</v>
      </c>
      <c r="BI477" s="97">
        <f t="shared" si="153"/>
        <v>0</v>
      </c>
      <c r="BJ477" s="13" t="s">
        <v>83</v>
      </c>
      <c r="BK477" s="97">
        <f t="shared" si="154"/>
        <v>0</v>
      </c>
      <c r="BL477" s="13" t="s">
        <v>305</v>
      </c>
      <c r="BM477" s="169" t="s">
        <v>2564</v>
      </c>
    </row>
    <row r="478" spans="2:65" s="1" customFormat="1" ht="44.25" customHeight="1" x14ac:dyDescent="0.2">
      <c r="B478" s="131"/>
      <c r="C478" s="158" t="s">
        <v>1475</v>
      </c>
      <c r="D478" s="158" t="s">
        <v>241</v>
      </c>
      <c r="E478" s="159" t="s">
        <v>2565</v>
      </c>
      <c r="F478" s="160" t="s">
        <v>2566</v>
      </c>
      <c r="G478" s="161" t="s">
        <v>353</v>
      </c>
      <c r="H478" s="162">
        <v>1</v>
      </c>
      <c r="I478" s="163"/>
      <c r="J478" s="164">
        <f t="shared" si="145"/>
        <v>0</v>
      </c>
      <c r="K478" s="165"/>
      <c r="L478" s="30"/>
      <c r="M478" s="166" t="s">
        <v>1</v>
      </c>
      <c r="N478" s="130" t="s">
        <v>37</v>
      </c>
      <c r="P478" s="167">
        <f t="shared" si="146"/>
        <v>0</v>
      </c>
      <c r="Q478" s="167">
        <v>0</v>
      </c>
      <c r="R478" s="167">
        <f t="shared" si="147"/>
        <v>0</v>
      </c>
      <c r="S478" s="167">
        <v>0</v>
      </c>
      <c r="T478" s="168">
        <f t="shared" si="148"/>
        <v>0</v>
      </c>
      <c r="AR478" s="169" t="s">
        <v>305</v>
      </c>
      <c r="AT478" s="169" t="s">
        <v>241</v>
      </c>
      <c r="AU478" s="169" t="s">
        <v>83</v>
      </c>
      <c r="AY478" s="13" t="s">
        <v>239</v>
      </c>
      <c r="BE478" s="97">
        <f t="shared" si="149"/>
        <v>0</v>
      </c>
      <c r="BF478" s="97">
        <f t="shared" si="150"/>
        <v>0</v>
      </c>
      <c r="BG478" s="97">
        <f t="shared" si="151"/>
        <v>0</v>
      </c>
      <c r="BH478" s="97">
        <f t="shared" si="152"/>
        <v>0</v>
      </c>
      <c r="BI478" s="97">
        <f t="shared" si="153"/>
        <v>0</v>
      </c>
      <c r="BJ478" s="13" t="s">
        <v>83</v>
      </c>
      <c r="BK478" s="97">
        <f t="shared" si="154"/>
        <v>0</v>
      </c>
      <c r="BL478" s="13" t="s">
        <v>305</v>
      </c>
      <c r="BM478" s="169" t="s">
        <v>2567</v>
      </c>
    </row>
    <row r="479" spans="2:65" s="1" customFormat="1" ht="44.25" customHeight="1" x14ac:dyDescent="0.2">
      <c r="B479" s="131"/>
      <c r="C479" s="158" t="s">
        <v>1479</v>
      </c>
      <c r="D479" s="158" t="s">
        <v>241</v>
      </c>
      <c r="E479" s="159" t="s">
        <v>2568</v>
      </c>
      <c r="F479" s="160" t="s">
        <v>2569</v>
      </c>
      <c r="G479" s="161" t="s">
        <v>353</v>
      </c>
      <c r="H479" s="162">
        <v>1</v>
      </c>
      <c r="I479" s="163"/>
      <c r="J479" s="164">
        <f t="shared" si="145"/>
        <v>0</v>
      </c>
      <c r="K479" s="165"/>
      <c r="L479" s="30"/>
      <c r="M479" s="166" t="s">
        <v>1</v>
      </c>
      <c r="N479" s="130" t="s">
        <v>37</v>
      </c>
      <c r="P479" s="167">
        <f t="shared" si="146"/>
        <v>0</v>
      </c>
      <c r="Q479" s="167">
        <v>0</v>
      </c>
      <c r="R479" s="167">
        <f t="shared" si="147"/>
        <v>0</v>
      </c>
      <c r="S479" s="167">
        <v>0</v>
      </c>
      <c r="T479" s="168">
        <f t="shared" si="148"/>
        <v>0</v>
      </c>
      <c r="AR479" s="169" t="s">
        <v>305</v>
      </c>
      <c r="AT479" s="169" t="s">
        <v>241</v>
      </c>
      <c r="AU479" s="169" t="s">
        <v>83</v>
      </c>
      <c r="AY479" s="13" t="s">
        <v>239</v>
      </c>
      <c r="BE479" s="97">
        <f t="shared" si="149"/>
        <v>0</v>
      </c>
      <c r="BF479" s="97">
        <f t="shared" si="150"/>
        <v>0</v>
      </c>
      <c r="BG479" s="97">
        <f t="shared" si="151"/>
        <v>0</v>
      </c>
      <c r="BH479" s="97">
        <f t="shared" si="152"/>
        <v>0</v>
      </c>
      <c r="BI479" s="97">
        <f t="shared" si="153"/>
        <v>0</v>
      </c>
      <c r="BJ479" s="13" t="s">
        <v>83</v>
      </c>
      <c r="BK479" s="97">
        <f t="shared" si="154"/>
        <v>0</v>
      </c>
      <c r="BL479" s="13" t="s">
        <v>305</v>
      </c>
      <c r="BM479" s="169" t="s">
        <v>2570</v>
      </c>
    </row>
    <row r="480" spans="2:65" s="1" customFormat="1" ht="44.25" customHeight="1" x14ac:dyDescent="0.2">
      <c r="B480" s="131"/>
      <c r="C480" s="158" t="s">
        <v>1483</v>
      </c>
      <c r="D480" s="158" t="s">
        <v>241</v>
      </c>
      <c r="E480" s="159" t="s">
        <v>2571</v>
      </c>
      <c r="F480" s="160" t="s">
        <v>2572</v>
      </c>
      <c r="G480" s="161" t="s">
        <v>353</v>
      </c>
      <c r="H480" s="162">
        <v>1</v>
      </c>
      <c r="I480" s="163"/>
      <c r="J480" s="164">
        <f t="shared" si="145"/>
        <v>0</v>
      </c>
      <c r="K480" s="165"/>
      <c r="L480" s="30"/>
      <c r="M480" s="166" t="s">
        <v>1</v>
      </c>
      <c r="N480" s="130" t="s">
        <v>37</v>
      </c>
      <c r="P480" s="167">
        <f t="shared" si="146"/>
        <v>0</v>
      </c>
      <c r="Q480" s="167">
        <v>0</v>
      </c>
      <c r="R480" s="167">
        <f t="shared" si="147"/>
        <v>0</v>
      </c>
      <c r="S480" s="167">
        <v>0</v>
      </c>
      <c r="T480" s="168">
        <f t="shared" si="148"/>
        <v>0</v>
      </c>
      <c r="AR480" s="169" t="s">
        <v>305</v>
      </c>
      <c r="AT480" s="169" t="s">
        <v>241</v>
      </c>
      <c r="AU480" s="169" t="s">
        <v>83</v>
      </c>
      <c r="AY480" s="13" t="s">
        <v>239</v>
      </c>
      <c r="BE480" s="97">
        <f t="shared" si="149"/>
        <v>0</v>
      </c>
      <c r="BF480" s="97">
        <f t="shared" si="150"/>
        <v>0</v>
      </c>
      <c r="BG480" s="97">
        <f t="shared" si="151"/>
        <v>0</v>
      </c>
      <c r="BH480" s="97">
        <f t="shared" si="152"/>
        <v>0</v>
      </c>
      <c r="BI480" s="97">
        <f t="shared" si="153"/>
        <v>0</v>
      </c>
      <c r="BJ480" s="13" t="s">
        <v>83</v>
      </c>
      <c r="BK480" s="97">
        <f t="shared" si="154"/>
        <v>0</v>
      </c>
      <c r="BL480" s="13" t="s">
        <v>305</v>
      </c>
      <c r="BM480" s="169" t="s">
        <v>2573</v>
      </c>
    </row>
    <row r="481" spans="2:65" s="1" customFormat="1" ht="44.25" customHeight="1" x14ac:dyDescent="0.2">
      <c r="B481" s="131"/>
      <c r="C481" s="158" t="s">
        <v>1487</v>
      </c>
      <c r="D481" s="158" t="s">
        <v>241</v>
      </c>
      <c r="E481" s="159" t="s">
        <v>2574</v>
      </c>
      <c r="F481" s="160" t="s">
        <v>2575</v>
      </c>
      <c r="G481" s="161" t="s">
        <v>353</v>
      </c>
      <c r="H481" s="162">
        <v>1</v>
      </c>
      <c r="I481" s="163"/>
      <c r="J481" s="164">
        <f t="shared" si="145"/>
        <v>0</v>
      </c>
      <c r="K481" s="165"/>
      <c r="L481" s="30"/>
      <c r="M481" s="166" t="s">
        <v>1</v>
      </c>
      <c r="N481" s="130" t="s">
        <v>37</v>
      </c>
      <c r="P481" s="167">
        <f t="shared" si="146"/>
        <v>0</v>
      </c>
      <c r="Q481" s="167">
        <v>0</v>
      </c>
      <c r="R481" s="167">
        <f t="shared" si="147"/>
        <v>0</v>
      </c>
      <c r="S481" s="167">
        <v>0</v>
      </c>
      <c r="T481" s="168">
        <f t="shared" si="148"/>
        <v>0</v>
      </c>
      <c r="AR481" s="169" t="s">
        <v>305</v>
      </c>
      <c r="AT481" s="169" t="s">
        <v>241</v>
      </c>
      <c r="AU481" s="169" t="s">
        <v>83</v>
      </c>
      <c r="AY481" s="13" t="s">
        <v>239</v>
      </c>
      <c r="BE481" s="97">
        <f t="shared" si="149"/>
        <v>0</v>
      </c>
      <c r="BF481" s="97">
        <f t="shared" si="150"/>
        <v>0</v>
      </c>
      <c r="BG481" s="97">
        <f t="shared" si="151"/>
        <v>0</v>
      </c>
      <c r="BH481" s="97">
        <f t="shared" si="152"/>
        <v>0</v>
      </c>
      <c r="BI481" s="97">
        <f t="shared" si="153"/>
        <v>0</v>
      </c>
      <c r="BJ481" s="13" t="s">
        <v>83</v>
      </c>
      <c r="BK481" s="97">
        <f t="shared" si="154"/>
        <v>0</v>
      </c>
      <c r="BL481" s="13" t="s">
        <v>305</v>
      </c>
      <c r="BM481" s="169" t="s">
        <v>2576</v>
      </c>
    </row>
    <row r="482" spans="2:65" s="1" customFormat="1" ht="44.25" customHeight="1" x14ac:dyDescent="0.2">
      <c r="B482" s="131"/>
      <c r="C482" s="158" t="s">
        <v>1491</v>
      </c>
      <c r="D482" s="158" t="s">
        <v>241</v>
      </c>
      <c r="E482" s="159" t="s">
        <v>2577</v>
      </c>
      <c r="F482" s="160" t="s">
        <v>2578</v>
      </c>
      <c r="G482" s="161" t="s">
        <v>353</v>
      </c>
      <c r="H482" s="162">
        <v>1</v>
      </c>
      <c r="I482" s="163"/>
      <c r="J482" s="164">
        <f t="shared" si="145"/>
        <v>0</v>
      </c>
      <c r="K482" s="165"/>
      <c r="L482" s="30"/>
      <c r="M482" s="166" t="s">
        <v>1</v>
      </c>
      <c r="N482" s="130" t="s">
        <v>37</v>
      </c>
      <c r="P482" s="167">
        <f t="shared" si="146"/>
        <v>0</v>
      </c>
      <c r="Q482" s="167">
        <v>0</v>
      </c>
      <c r="R482" s="167">
        <f t="shared" si="147"/>
        <v>0</v>
      </c>
      <c r="S482" s="167">
        <v>0</v>
      </c>
      <c r="T482" s="168">
        <f t="shared" si="148"/>
        <v>0</v>
      </c>
      <c r="AR482" s="169" t="s">
        <v>305</v>
      </c>
      <c r="AT482" s="169" t="s">
        <v>241</v>
      </c>
      <c r="AU482" s="169" t="s">
        <v>83</v>
      </c>
      <c r="AY482" s="13" t="s">
        <v>239</v>
      </c>
      <c r="BE482" s="97">
        <f t="shared" si="149"/>
        <v>0</v>
      </c>
      <c r="BF482" s="97">
        <f t="shared" si="150"/>
        <v>0</v>
      </c>
      <c r="BG482" s="97">
        <f t="shared" si="151"/>
        <v>0</v>
      </c>
      <c r="BH482" s="97">
        <f t="shared" si="152"/>
        <v>0</v>
      </c>
      <c r="BI482" s="97">
        <f t="shared" si="153"/>
        <v>0</v>
      </c>
      <c r="BJ482" s="13" t="s">
        <v>83</v>
      </c>
      <c r="BK482" s="97">
        <f t="shared" si="154"/>
        <v>0</v>
      </c>
      <c r="BL482" s="13" t="s">
        <v>305</v>
      </c>
      <c r="BM482" s="169" t="s">
        <v>2579</v>
      </c>
    </row>
    <row r="483" spans="2:65" s="1" customFormat="1" ht="37.9" customHeight="1" x14ac:dyDescent="0.2">
      <c r="B483" s="131"/>
      <c r="C483" s="158" t="s">
        <v>1495</v>
      </c>
      <c r="D483" s="158" t="s">
        <v>241</v>
      </c>
      <c r="E483" s="159" t="s">
        <v>2580</v>
      </c>
      <c r="F483" s="160" t="s">
        <v>2581</v>
      </c>
      <c r="G483" s="161" t="s">
        <v>353</v>
      </c>
      <c r="H483" s="162">
        <v>1</v>
      </c>
      <c r="I483" s="163"/>
      <c r="J483" s="164">
        <f t="shared" si="145"/>
        <v>0</v>
      </c>
      <c r="K483" s="165"/>
      <c r="L483" s="30"/>
      <c r="M483" s="166" t="s">
        <v>1</v>
      </c>
      <c r="N483" s="130" t="s">
        <v>37</v>
      </c>
      <c r="P483" s="167">
        <f t="shared" si="146"/>
        <v>0</v>
      </c>
      <c r="Q483" s="167">
        <v>0</v>
      </c>
      <c r="R483" s="167">
        <f t="shared" si="147"/>
        <v>0</v>
      </c>
      <c r="S483" s="167">
        <v>0</v>
      </c>
      <c r="T483" s="168">
        <f t="shared" si="148"/>
        <v>0</v>
      </c>
      <c r="AR483" s="169" t="s">
        <v>305</v>
      </c>
      <c r="AT483" s="169" t="s">
        <v>241</v>
      </c>
      <c r="AU483" s="169" t="s">
        <v>83</v>
      </c>
      <c r="AY483" s="13" t="s">
        <v>239</v>
      </c>
      <c r="BE483" s="97">
        <f t="shared" si="149"/>
        <v>0</v>
      </c>
      <c r="BF483" s="97">
        <f t="shared" si="150"/>
        <v>0</v>
      </c>
      <c r="BG483" s="97">
        <f t="shared" si="151"/>
        <v>0</v>
      </c>
      <c r="BH483" s="97">
        <f t="shared" si="152"/>
        <v>0</v>
      </c>
      <c r="BI483" s="97">
        <f t="shared" si="153"/>
        <v>0</v>
      </c>
      <c r="BJ483" s="13" t="s">
        <v>83</v>
      </c>
      <c r="BK483" s="97">
        <f t="shared" si="154"/>
        <v>0</v>
      </c>
      <c r="BL483" s="13" t="s">
        <v>305</v>
      </c>
      <c r="BM483" s="169" t="s">
        <v>2582</v>
      </c>
    </row>
    <row r="484" spans="2:65" s="1" customFormat="1" ht="24.2" customHeight="1" x14ac:dyDescent="0.2">
      <c r="B484" s="131"/>
      <c r="C484" s="158" t="s">
        <v>1499</v>
      </c>
      <c r="D484" s="158" t="s">
        <v>241</v>
      </c>
      <c r="E484" s="159" t="s">
        <v>1540</v>
      </c>
      <c r="F484" s="160" t="s">
        <v>1541</v>
      </c>
      <c r="G484" s="161" t="s">
        <v>1082</v>
      </c>
      <c r="H484" s="181"/>
      <c r="I484" s="163"/>
      <c r="J484" s="164">
        <f t="shared" si="145"/>
        <v>0</v>
      </c>
      <c r="K484" s="165"/>
      <c r="L484" s="30"/>
      <c r="M484" s="166" t="s">
        <v>1</v>
      </c>
      <c r="N484" s="130" t="s">
        <v>37</v>
      </c>
      <c r="P484" s="167">
        <f t="shared" si="146"/>
        <v>0</v>
      </c>
      <c r="Q484" s="167">
        <v>0</v>
      </c>
      <c r="R484" s="167">
        <f t="shared" si="147"/>
        <v>0</v>
      </c>
      <c r="S484" s="167">
        <v>0</v>
      </c>
      <c r="T484" s="168">
        <f t="shared" si="148"/>
        <v>0</v>
      </c>
      <c r="AR484" s="169" t="s">
        <v>305</v>
      </c>
      <c r="AT484" s="169" t="s">
        <v>241</v>
      </c>
      <c r="AU484" s="169" t="s">
        <v>83</v>
      </c>
      <c r="AY484" s="13" t="s">
        <v>239</v>
      </c>
      <c r="BE484" s="97">
        <f t="shared" si="149"/>
        <v>0</v>
      </c>
      <c r="BF484" s="97">
        <f t="shared" si="150"/>
        <v>0</v>
      </c>
      <c r="BG484" s="97">
        <f t="shared" si="151"/>
        <v>0</v>
      </c>
      <c r="BH484" s="97">
        <f t="shared" si="152"/>
        <v>0</v>
      </c>
      <c r="BI484" s="97">
        <f t="shared" si="153"/>
        <v>0</v>
      </c>
      <c r="BJ484" s="13" t="s">
        <v>83</v>
      </c>
      <c r="BK484" s="97">
        <f t="shared" si="154"/>
        <v>0</v>
      </c>
      <c r="BL484" s="13" t="s">
        <v>305</v>
      </c>
      <c r="BM484" s="169" t="s">
        <v>2583</v>
      </c>
    </row>
    <row r="485" spans="2:65" s="11" customFormat="1" ht="22.9" customHeight="1" x14ac:dyDescent="0.2">
      <c r="B485" s="146"/>
      <c r="D485" s="147" t="s">
        <v>70</v>
      </c>
      <c r="E485" s="156" t="s">
        <v>1543</v>
      </c>
      <c r="F485" s="156" t="s">
        <v>1544</v>
      </c>
      <c r="I485" s="149"/>
      <c r="J485" s="157">
        <f>BK485</f>
        <v>0</v>
      </c>
      <c r="L485" s="146"/>
      <c r="M485" s="151"/>
      <c r="P485" s="152">
        <f>SUM(P486:P527)</f>
        <v>0</v>
      </c>
      <c r="R485" s="152">
        <f>SUM(R486:R527)</f>
        <v>1.0478956499999998</v>
      </c>
      <c r="T485" s="153">
        <f>SUM(T486:T527)</f>
        <v>1.5897600000000001</v>
      </c>
      <c r="AR485" s="147" t="s">
        <v>83</v>
      </c>
      <c r="AT485" s="154" t="s">
        <v>70</v>
      </c>
      <c r="AU485" s="154" t="s">
        <v>78</v>
      </c>
      <c r="AY485" s="147" t="s">
        <v>239</v>
      </c>
      <c r="BK485" s="155">
        <f>SUM(BK486:BK527)</f>
        <v>0</v>
      </c>
    </row>
    <row r="486" spans="2:65" s="1" customFormat="1" ht="24.2" customHeight="1" x14ac:dyDescent="0.2">
      <c r="B486" s="131"/>
      <c r="C486" s="158" t="s">
        <v>1503</v>
      </c>
      <c r="D486" s="158" t="s">
        <v>241</v>
      </c>
      <c r="E486" s="159" t="s">
        <v>2584</v>
      </c>
      <c r="F486" s="160" t="s">
        <v>2585</v>
      </c>
      <c r="G486" s="161" t="s">
        <v>331</v>
      </c>
      <c r="H486" s="162">
        <v>79.488</v>
      </c>
      <c r="I486" s="163"/>
      <c r="J486" s="164">
        <f t="shared" ref="J486:J527" si="155">ROUND(I486*H486,2)</f>
        <v>0</v>
      </c>
      <c r="K486" s="165"/>
      <c r="L486" s="30"/>
      <c r="M486" s="166" t="s">
        <v>1</v>
      </c>
      <c r="N486" s="130" t="s">
        <v>37</v>
      </c>
      <c r="P486" s="167">
        <f t="shared" ref="P486:P527" si="156">O486*H486</f>
        <v>0</v>
      </c>
      <c r="Q486" s="167">
        <v>0</v>
      </c>
      <c r="R486" s="167">
        <f t="shared" ref="R486:R527" si="157">Q486*H486</f>
        <v>0</v>
      </c>
      <c r="S486" s="167">
        <v>0.02</v>
      </c>
      <c r="T486" s="168">
        <f t="shared" ref="T486:T527" si="158">S486*H486</f>
        <v>1.5897600000000001</v>
      </c>
      <c r="AR486" s="169" t="s">
        <v>305</v>
      </c>
      <c r="AT486" s="169" t="s">
        <v>241</v>
      </c>
      <c r="AU486" s="169" t="s">
        <v>83</v>
      </c>
      <c r="AY486" s="13" t="s">
        <v>239</v>
      </c>
      <c r="BE486" s="97">
        <f t="shared" ref="BE486:BE527" si="159">IF(N486="základná",J486,0)</f>
        <v>0</v>
      </c>
      <c r="BF486" s="97">
        <f t="shared" ref="BF486:BF527" si="160">IF(N486="znížená",J486,0)</f>
        <v>0</v>
      </c>
      <c r="BG486" s="97">
        <f t="shared" ref="BG486:BG527" si="161">IF(N486="zákl. prenesená",J486,0)</f>
        <v>0</v>
      </c>
      <c r="BH486" s="97">
        <f t="shared" ref="BH486:BH527" si="162">IF(N486="zníž. prenesená",J486,0)</f>
        <v>0</v>
      </c>
      <c r="BI486" s="97">
        <f t="shared" ref="BI486:BI527" si="163">IF(N486="nulová",J486,0)</f>
        <v>0</v>
      </c>
      <c r="BJ486" s="13" t="s">
        <v>83</v>
      </c>
      <c r="BK486" s="97">
        <f t="shared" ref="BK486:BK527" si="164">ROUND(I486*H486,2)</f>
        <v>0</v>
      </c>
      <c r="BL486" s="13" t="s">
        <v>305</v>
      </c>
      <c r="BM486" s="169" t="s">
        <v>2586</v>
      </c>
    </row>
    <row r="487" spans="2:65" s="1" customFormat="1" ht="66.75" customHeight="1" x14ac:dyDescent="0.2">
      <c r="B487" s="131"/>
      <c r="C487" s="158" t="s">
        <v>1507</v>
      </c>
      <c r="D487" s="158" t="s">
        <v>241</v>
      </c>
      <c r="E487" s="159" t="s">
        <v>2587</v>
      </c>
      <c r="F487" s="160" t="s">
        <v>2588</v>
      </c>
      <c r="G487" s="161" t="s">
        <v>353</v>
      </c>
      <c r="H487" s="162">
        <v>2</v>
      </c>
      <c r="I487" s="163"/>
      <c r="J487" s="164">
        <f t="shared" si="155"/>
        <v>0</v>
      </c>
      <c r="K487" s="165"/>
      <c r="L487" s="30"/>
      <c r="M487" s="166" t="s">
        <v>1</v>
      </c>
      <c r="N487" s="130" t="s">
        <v>37</v>
      </c>
      <c r="P487" s="167">
        <f t="shared" si="156"/>
        <v>0</v>
      </c>
      <c r="Q487" s="167">
        <v>0</v>
      </c>
      <c r="R487" s="167">
        <f t="shared" si="157"/>
        <v>0</v>
      </c>
      <c r="S487" s="167">
        <v>0</v>
      </c>
      <c r="T487" s="168">
        <f t="shared" si="158"/>
        <v>0</v>
      </c>
      <c r="AR487" s="169" t="s">
        <v>305</v>
      </c>
      <c r="AT487" s="169" t="s">
        <v>241</v>
      </c>
      <c r="AU487" s="169" t="s">
        <v>83</v>
      </c>
      <c r="AY487" s="13" t="s">
        <v>239</v>
      </c>
      <c r="BE487" s="97">
        <f t="shared" si="159"/>
        <v>0</v>
      </c>
      <c r="BF487" s="97">
        <f t="shared" si="160"/>
        <v>0</v>
      </c>
      <c r="BG487" s="97">
        <f t="shared" si="161"/>
        <v>0</v>
      </c>
      <c r="BH487" s="97">
        <f t="shared" si="162"/>
        <v>0</v>
      </c>
      <c r="BI487" s="97">
        <f t="shared" si="163"/>
        <v>0</v>
      </c>
      <c r="BJ487" s="13" t="s">
        <v>83</v>
      </c>
      <c r="BK487" s="97">
        <f t="shared" si="164"/>
        <v>0</v>
      </c>
      <c r="BL487" s="13" t="s">
        <v>305</v>
      </c>
      <c r="BM487" s="169" t="s">
        <v>2589</v>
      </c>
    </row>
    <row r="488" spans="2:65" s="1" customFormat="1" ht="55.5" customHeight="1" x14ac:dyDescent="0.2">
      <c r="B488" s="131"/>
      <c r="C488" s="158" t="s">
        <v>1511</v>
      </c>
      <c r="D488" s="158" t="s">
        <v>241</v>
      </c>
      <c r="E488" s="159" t="s">
        <v>2590</v>
      </c>
      <c r="F488" s="160" t="s">
        <v>2591</v>
      </c>
      <c r="G488" s="161" t="s">
        <v>353</v>
      </c>
      <c r="H488" s="162">
        <v>4</v>
      </c>
      <c r="I488" s="163"/>
      <c r="J488" s="164">
        <f t="shared" si="155"/>
        <v>0</v>
      </c>
      <c r="K488" s="165"/>
      <c r="L488" s="30"/>
      <c r="M488" s="166" t="s">
        <v>1</v>
      </c>
      <c r="N488" s="130" t="s">
        <v>37</v>
      </c>
      <c r="P488" s="167">
        <f t="shared" si="156"/>
        <v>0</v>
      </c>
      <c r="Q488" s="167">
        <v>0</v>
      </c>
      <c r="R488" s="167">
        <f t="shared" si="157"/>
        <v>0</v>
      </c>
      <c r="S488" s="167">
        <v>0</v>
      </c>
      <c r="T488" s="168">
        <f t="shared" si="158"/>
        <v>0</v>
      </c>
      <c r="AR488" s="169" t="s">
        <v>305</v>
      </c>
      <c r="AT488" s="169" t="s">
        <v>241</v>
      </c>
      <c r="AU488" s="169" t="s">
        <v>83</v>
      </c>
      <c r="AY488" s="13" t="s">
        <v>239</v>
      </c>
      <c r="BE488" s="97">
        <f t="shared" si="159"/>
        <v>0</v>
      </c>
      <c r="BF488" s="97">
        <f t="shared" si="160"/>
        <v>0</v>
      </c>
      <c r="BG488" s="97">
        <f t="shared" si="161"/>
        <v>0</v>
      </c>
      <c r="BH488" s="97">
        <f t="shared" si="162"/>
        <v>0</v>
      </c>
      <c r="BI488" s="97">
        <f t="shared" si="163"/>
        <v>0</v>
      </c>
      <c r="BJ488" s="13" t="s">
        <v>83</v>
      </c>
      <c r="BK488" s="97">
        <f t="shared" si="164"/>
        <v>0</v>
      </c>
      <c r="BL488" s="13" t="s">
        <v>305</v>
      </c>
      <c r="BM488" s="169" t="s">
        <v>2592</v>
      </c>
    </row>
    <row r="489" spans="2:65" s="1" customFormat="1" ht="62.65" customHeight="1" x14ac:dyDescent="0.2">
      <c r="B489" s="131"/>
      <c r="C489" s="158" t="s">
        <v>1515</v>
      </c>
      <c r="D489" s="158" t="s">
        <v>241</v>
      </c>
      <c r="E489" s="159" t="s">
        <v>2593</v>
      </c>
      <c r="F489" s="160" t="s">
        <v>2594</v>
      </c>
      <c r="G489" s="161" t="s">
        <v>353</v>
      </c>
      <c r="H489" s="162">
        <v>8</v>
      </c>
      <c r="I489" s="163"/>
      <c r="J489" s="164">
        <f t="shared" si="155"/>
        <v>0</v>
      </c>
      <c r="K489" s="165"/>
      <c r="L489" s="30"/>
      <c r="M489" s="166" t="s">
        <v>1</v>
      </c>
      <c r="N489" s="130" t="s">
        <v>37</v>
      </c>
      <c r="P489" s="167">
        <f t="shared" si="156"/>
        <v>0</v>
      </c>
      <c r="Q489" s="167">
        <v>0</v>
      </c>
      <c r="R489" s="167">
        <f t="shared" si="157"/>
        <v>0</v>
      </c>
      <c r="S489" s="167">
        <v>0</v>
      </c>
      <c r="T489" s="168">
        <f t="shared" si="158"/>
        <v>0</v>
      </c>
      <c r="AR489" s="169" t="s">
        <v>305</v>
      </c>
      <c r="AT489" s="169" t="s">
        <v>241</v>
      </c>
      <c r="AU489" s="169" t="s">
        <v>83</v>
      </c>
      <c r="AY489" s="13" t="s">
        <v>239</v>
      </c>
      <c r="BE489" s="97">
        <f t="shared" si="159"/>
        <v>0</v>
      </c>
      <c r="BF489" s="97">
        <f t="shared" si="160"/>
        <v>0</v>
      </c>
      <c r="BG489" s="97">
        <f t="shared" si="161"/>
        <v>0</v>
      </c>
      <c r="BH489" s="97">
        <f t="shared" si="162"/>
        <v>0</v>
      </c>
      <c r="BI489" s="97">
        <f t="shared" si="163"/>
        <v>0</v>
      </c>
      <c r="BJ489" s="13" t="s">
        <v>83</v>
      </c>
      <c r="BK489" s="97">
        <f t="shared" si="164"/>
        <v>0</v>
      </c>
      <c r="BL489" s="13" t="s">
        <v>305</v>
      </c>
      <c r="BM489" s="169" t="s">
        <v>2595</v>
      </c>
    </row>
    <row r="490" spans="2:65" s="1" customFormat="1" ht="62.65" customHeight="1" x14ac:dyDescent="0.2">
      <c r="B490" s="131"/>
      <c r="C490" s="158" t="s">
        <v>1519</v>
      </c>
      <c r="D490" s="158" t="s">
        <v>241</v>
      </c>
      <c r="E490" s="159" t="s">
        <v>2596</v>
      </c>
      <c r="F490" s="160" t="s">
        <v>2597</v>
      </c>
      <c r="G490" s="161" t="s">
        <v>353</v>
      </c>
      <c r="H490" s="162">
        <v>8</v>
      </c>
      <c r="I490" s="163"/>
      <c r="J490" s="164">
        <f t="shared" si="155"/>
        <v>0</v>
      </c>
      <c r="K490" s="165"/>
      <c r="L490" s="30"/>
      <c r="M490" s="166" t="s">
        <v>1</v>
      </c>
      <c r="N490" s="130" t="s">
        <v>37</v>
      </c>
      <c r="P490" s="167">
        <f t="shared" si="156"/>
        <v>0</v>
      </c>
      <c r="Q490" s="167">
        <v>0</v>
      </c>
      <c r="R490" s="167">
        <f t="shared" si="157"/>
        <v>0</v>
      </c>
      <c r="S490" s="167">
        <v>0</v>
      </c>
      <c r="T490" s="168">
        <f t="shared" si="158"/>
        <v>0</v>
      </c>
      <c r="AR490" s="169" t="s">
        <v>305</v>
      </c>
      <c r="AT490" s="169" t="s">
        <v>241</v>
      </c>
      <c r="AU490" s="169" t="s">
        <v>83</v>
      </c>
      <c r="AY490" s="13" t="s">
        <v>239</v>
      </c>
      <c r="BE490" s="97">
        <f t="shared" si="159"/>
        <v>0</v>
      </c>
      <c r="BF490" s="97">
        <f t="shared" si="160"/>
        <v>0</v>
      </c>
      <c r="BG490" s="97">
        <f t="shared" si="161"/>
        <v>0</v>
      </c>
      <c r="BH490" s="97">
        <f t="shared" si="162"/>
        <v>0</v>
      </c>
      <c r="BI490" s="97">
        <f t="shared" si="163"/>
        <v>0</v>
      </c>
      <c r="BJ490" s="13" t="s">
        <v>83</v>
      </c>
      <c r="BK490" s="97">
        <f t="shared" si="164"/>
        <v>0</v>
      </c>
      <c r="BL490" s="13" t="s">
        <v>305</v>
      </c>
      <c r="BM490" s="169" t="s">
        <v>2598</v>
      </c>
    </row>
    <row r="491" spans="2:65" s="1" customFormat="1" ht="55.5" customHeight="1" x14ac:dyDescent="0.2">
      <c r="B491" s="131"/>
      <c r="C491" s="158" t="s">
        <v>1523</v>
      </c>
      <c r="D491" s="158" t="s">
        <v>241</v>
      </c>
      <c r="E491" s="159" t="s">
        <v>2599</v>
      </c>
      <c r="F491" s="160" t="s">
        <v>2600</v>
      </c>
      <c r="G491" s="161" t="s">
        <v>353</v>
      </c>
      <c r="H491" s="162">
        <v>8</v>
      </c>
      <c r="I491" s="163"/>
      <c r="J491" s="164">
        <f t="shared" si="155"/>
        <v>0</v>
      </c>
      <c r="K491" s="165"/>
      <c r="L491" s="30"/>
      <c r="M491" s="166" t="s">
        <v>1</v>
      </c>
      <c r="N491" s="130" t="s">
        <v>37</v>
      </c>
      <c r="P491" s="167">
        <f t="shared" si="156"/>
        <v>0</v>
      </c>
      <c r="Q491" s="167">
        <v>0</v>
      </c>
      <c r="R491" s="167">
        <f t="shared" si="157"/>
        <v>0</v>
      </c>
      <c r="S491" s="167">
        <v>0</v>
      </c>
      <c r="T491" s="168">
        <f t="shared" si="158"/>
        <v>0</v>
      </c>
      <c r="AR491" s="169" t="s">
        <v>305</v>
      </c>
      <c r="AT491" s="169" t="s">
        <v>241</v>
      </c>
      <c r="AU491" s="169" t="s">
        <v>83</v>
      </c>
      <c r="AY491" s="13" t="s">
        <v>239</v>
      </c>
      <c r="BE491" s="97">
        <f t="shared" si="159"/>
        <v>0</v>
      </c>
      <c r="BF491" s="97">
        <f t="shared" si="160"/>
        <v>0</v>
      </c>
      <c r="BG491" s="97">
        <f t="shared" si="161"/>
        <v>0</v>
      </c>
      <c r="BH491" s="97">
        <f t="shared" si="162"/>
        <v>0</v>
      </c>
      <c r="BI491" s="97">
        <f t="shared" si="163"/>
        <v>0</v>
      </c>
      <c r="BJ491" s="13" t="s">
        <v>83</v>
      </c>
      <c r="BK491" s="97">
        <f t="shared" si="164"/>
        <v>0</v>
      </c>
      <c r="BL491" s="13" t="s">
        <v>305</v>
      </c>
      <c r="BM491" s="169" t="s">
        <v>2601</v>
      </c>
    </row>
    <row r="492" spans="2:65" s="1" customFormat="1" ht="55.5" customHeight="1" x14ac:dyDescent="0.2">
      <c r="B492" s="131"/>
      <c r="C492" s="158" t="s">
        <v>1527</v>
      </c>
      <c r="D492" s="158" t="s">
        <v>241</v>
      </c>
      <c r="E492" s="159" t="s">
        <v>2602</v>
      </c>
      <c r="F492" s="160" t="s">
        <v>2603</v>
      </c>
      <c r="G492" s="161" t="s">
        <v>353</v>
      </c>
      <c r="H492" s="162">
        <v>8</v>
      </c>
      <c r="I492" s="163"/>
      <c r="J492" s="164">
        <f t="shared" si="155"/>
        <v>0</v>
      </c>
      <c r="K492" s="165"/>
      <c r="L492" s="30"/>
      <c r="M492" s="166" t="s">
        <v>1</v>
      </c>
      <c r="N492" s="130" t="s">
        <v>37</v>
      </c>
      <c r="P492" s="167">
        <f t="shared" si="156"/>
        <v>0</v>
      </c>
      <c r="Q492" s="167">
        <v>0</v>
      </c>
      <c r="R492" s="167">
        <f t="shared" si="157"/>
        <v>0</v>
      </c>
      <c r="S492" s="167">
        <v>0</v>
      </c>
      <c r="T492" s="168">
        <f t="shared" si="158"/>
        <v>0</v>
      </c>
      <c r="AR492" s="169" t="s">
        <v>305</v>
      </c>
      <c r="AT492" s="169" t="s">
        <v>241</v>
      </c>
      <c r="AU492" s="169" t="s">
        <v>83</v>
      </c>
      <c r="AY492" s="13" t="s">
        <v>239</v>
      </c>
      <c r="BE492" s="97">
        <f t="shared" si="159"/>
        <v>0</v>
      </c>
      <c r="BF492" s="97">
        <f t="shared" si="160"/>
        <v>0</v>
      </c>
      <c r="BG492" s="97">
        <f t="shared" si="161"/>
        <v>0</v>
      </c>
      <c r="BH492" s="97">
        <f t="shared" si="162"/>
        <v>0</v>
      </c>
      <c r="BI492" s="97">
        <f t="shared" si="163"/>
        <v>0</v>
      </c>
      <c r="BJ492" s="13" t="s">
        <v>83</v>
      </c>
      <c r="BK492" s="97">
        <f t="shared" si="164"/>
        <v>0</v>
      </c>
      <c r="BL492" s="13" t="s">
        <v>305</v>
      </c>
      <c r="BM492" s="169" t="s">
        <v>2604</v>
      </c>
    </row>
    <row r="493" spans="2:65" s="1" customFormat="1" ht="55.5" customHeight="1" x14ac:dyDescent="0.2">
      <c r="B493" s="131"/>
      <c r="C493" s="158" t="s">
        <v>1531</v>
      </c>
      <c r="D493" s="158" t="s">
        <v>241</v>
      </c>
      <c r="E493" s="159" t="s">
        <v>2605</v>
      </c>
      <c r="F493" s="160" t="s">
        <v>2606</v>
      </c>
      <c r="G493" s="161" t="s">
        <v>353</v>
      </c>
      <c r="H493" s="162">
        <v>8</v>
      </c>
      <c r="I493" s="163"/>
      <c r="J493" s="164">
        <f t="shared" si="155"/>
        <v>0</v>
      </c>
      <c r="K493" s="165"/>
      <c r="L493" s="30"/>
      <c r="M493" s="166" t="s">
        <v>1</v>
      </c>
      <c r="N493" s="130" t="s">
        <v>37</v>
      </c>
      <c r="P493" s="167">
        <f t="shared" si="156"/>
        <v>0</v>
      </c>
      <c r="Q493" s="167">
        <v>0</v>
      </c>
      <c r="R493" s="167">
        <f t="shared" si="157"/>
        <v>0</v>
      </c>
      <c r="S493" s="167">
        <v>0</v>
      </c>
      <c r="T493" s="168">
        <f t="shared" si="158"/>
        <v>0</v>
      </c>
      <c r="AR493" s="169" t="s">
        <v>305</v>
      </c>
      <c r="AT493" s="169" t="s">
        <v>241</v>
      </c>
      <c r="AU493" s="169" t="s">
        <v>83</v>
      </c>
      <c r="AY493" s="13" t="s">
        <v>239</v>
      </c>
      <c r="BE493" s="97">
        <f t="shared" si="159"/>
        <v>0</v>
      </c>
      <c r="BF493" s="97">
        <f t="shared" si="160"/>
        <v>0</v>
      </c>
      <c r="BG493" s="97">
        <f t="shared" si="161"/>
        <v>0</v>
      </c>
      <c r="BH493" s="97">
        <f t="shared" si="162"/>
        <v>0</v>
      </c>
      <c r="BI493" s="97">
        <f t="shared" si="163"/>
        <v>0</v>
      </c>
      <c r="BJ493" s="13" t="s">
        <v>83</v>
      </c>
      <c r="BK493" s="97">
        <f t="shared" si="164"/>
        <v>0</v>
      </c>
      <c r="BL493" s="13" t="s">
        <v>305</v>
      </c>
      <c r="BM493" s="169" t="s">
        <v>2607</v>
      </c>
    </row>
    <row r="494" spans="2:65" s="1" customFormat="1" ht="55.5" customHeight="1" x14ac:dyDescent="0.2">
      <c r="B494" s="131"/>
      <c r="C494" s="158" t="s">
        <v>1535</v>
      </c>
      <c r="D494" s="158" t="s">
        <v>241</v>
      </c>
      <c r="E494" s="159" t="s">
        <v>2608</v>
      </c>
      <c r="F494" s="160" t="s">
        <v>2609</v>
      </c>
      <c r="G494" s="161" t="s">
        <v>353</v>
      </c>
      <c r="H494" s="162">
        <v>8</v>
      </c>
      <c r="I494" s="163"/>
      <c r="J494" s="164">
        <f t="shared" si="155"/>
        <v>0</v>
      </c>
      <c r="K494" s="165"/>
      <c r="L494" s="30"/>
      <c r="M494" s="166" t="s">
        <v>1</v>
      </c>
      <c r="N494" s="130" t="s">
        <v>37</v>
      </c>
      <c r="P494" s="167">
        <f t="shared" si="156"/>
        <v>0</v>
      </c>
      <c r="Q494" s="167">
        <v>0</v>
      </c>
      <c r="R494" s="167">
        <f t="shared" si="157"/>
        <v>0</v>
      </c>
      <c r="S494" s="167">
        <v>0</v>
      </c>
      <c r="T494" s="168">
        <f t="shared" si="158"/>
        <v>0</v>
      </c>
      <c r="AR494" s="169" t="s">
        <v>305</v>
      </c>
      <c r="AT494" s="169" t="s">
        <v>241</v>
      </c>
      <c r="AU494" s="169" t="s">
        <v>83</v>
      </c>
      <c r="AY494" s="13" t="s">
        <v>239</v>
      </c>
      <c r="BE494" s="97">
        <f t="shared" si="159"/>
        <v>0</v>
      </c>
      <c r="BF494" s="97">
        <f t="shared" si="160"/>
        <v>0</v>
      </c>
      <c r="BG494" s="97">
        <f t="shared" si="161"/>
        <v>0</v>
      </c>
      <c r="BH494" s="97">
        <f t="shared" si="162"/>
        <v>0</v>
      </c>
      <c r="BI494" s="97">
        <f t="shared" si="163"/>
        <v>0</v>
      </c>
      <c r="BJ494" s="13" t="s">
        <v>83</v>
      </c>
      <c r="BK494" s="97">
        <f t="shared" si="164"/>
        <v>0</v>
      </c>
      <c r="BL494" s="13" t="s">
        <v>305</v>
      </c>
      <c r="BM494" s="169" t="s">
        <v>2610</v>
      </c>
    </row>
    <row r="495" spans="2:65" s="1" customFormat="1" ht="55.5" customHeight="1" x14ac:dyDescent="0.2">
      <c r="B495" s="131"/>
      <c r="C495" s="158" t="s">
        <v>1539</v>
      </c>
      <c r="D495" s="158" t="s">
        <v>241</v>
      </c>
      <c r="E495" s="159" t="s">
        <v>1574</v>
      </c>
      <c r="F495" s="160" t="s">
        <v>1575</v>
      </c>
      <c r="G495" s="161" t="s">
        <v>353</v>
      </c>
      <c r="H495" s="162">
        <v>8</v>
      </c>
      <c r="I495" s="163"/>
      <c r="J495" s="164">
        <f t="shared" si="155"/>
        <v>0</v>
      </c>
      <c r="K495" s="165"/>
      <c r="L495" s="30"/>
      <c r="M495" s="166" t="s">
        <v>1</v>
      </c>
      <c r="N495" s="130" t="s">
        <v>37</v>
      </c>
      <c r="P495" s="167">
        <f t="shared" si="156"/>
        <v>0</v>
      </c>
      <c r="Q495" s="167">
        <v>0</v>
      </c>
      <c r="R495" s="167">
        <f t="shared" si="157"/>
        <v>0</v>
      </c>
      <c r="S495" s="167">
        <v>0</v>
      </c>
      <c r="T495" s="168">
        <f t="shared" si="158"/>
        <v>0</v>
      </c>
      <c r="AR495" s="169" t="s">
        <v>305</v>
      </c>
      <c r="AT495" s="169" t="s">
        <v>241</v>
      </c>
      <c r="AU495" s="169" t="s">
        <v>83</v>
      </c>
      <c r="AY495" s="13" t="s">
        <v>239</v>
      </c>
      <c r="BE495" s="97">
        <f t="shared" si="159"/>
        <v>0</v>
      </c>
      <c r="BF495" s="97">
        <f t="shared" si="160"/>
        <v>0</v>
      </c>
      <c r="BG495" s="97">
        <f t="shared" si="161"/>
        <v>0</v>
      </c>
      <c r="BH495" s="97">
        <f t="shared" si="162"/>
        <v>0</v>
      </c>
      <c r="BI495" s="97">
        <f t="shared" si="163"/>
        <v>0</v>
      </c>
      <c r="BJ495" s="13" t="s">
        <v>83</v>
      </c>
      <c r="BK495" s="97">
        <f t="shared" si="164"/>
        <v>0</v>
      </c>
      <c r="BL495" s="13" t="s">
        <v>305</v>
      </c>
      <c r="BM495" s="169" t="s">
        <v>2611</v>
      </c>
    </row>
    <row r="496" spans="2:65" s="1" customFormat="1" ht="55.5" customHeight="1" x14ac:dyDescent="0.2">
      <c r="B496" s="131"/>
      <c r="C496" s="158" t="s">
        <v>1545</v>
      </c>
      <c r="D496" s="158" t="s">
        <v>241</v>
      </c>
      <c r="E496" s="159" t="s">
        <v>2612</v>
      </c>
      <c r="F496" s="160" t="s">
        <v>2613</v>
      </c>
      <c r="G496" s="161" t="s">
        <v>353</v>
      </c>
      <c r="H496" s="162">
        <v>4</v>
      </c>
      <c r="I496" s="163"/>
      <c r="J496" s="164">
        <f t="shared" si="155"/>
        <v>0</v>
      </c>
      <c r="K496" s="165"/>
      <c r="L496" s="30"/>
      <c r="M496" s="166" t="s">
        <v>1</v>
      </c>
      <c r="N496" s="130" t="s">
        <v>37</v>
      </c>
      <c r="P496" s="167">
        <f t="shared" si="156"/>
        <v>0</v>
      </c>
      <c r="Q496" s="167">
        <v>0</v>
      </c>
      <c r="R496" s="167">
        <f t="shared" si="157"/>
        <v>0</v>
      </c>
      <c r="S496" s="167">
        <v>0</v>
      </c>
      <c r="T496" s="168">
        <f t="shared" si="158"/>
        <v>0</v>
      </c>
      <c r="AR496" s="169" t="s">
        <v>305</v>
      </c>
      <c r="AT496" s="169" t="s">
        <v>241</v>
      </c>
      <c r="AU496" s="169" t="s">
        <v>83</v>
      </c>
      <c r="AY496" s="13" t="s">
        <v>239</v>
      </c>
      <c r="BE496" s="97">
        <f t="shared" si="159"/>
        <v>0</v>
      </c>
      <c r="BF496" s="97">
        <f t="shared" si="160"/>
        <v>0</v>
      </c>
      <c r="BG496" s="97">
        <f t="shared" si="161"/>
        <v>0</v>
      </c>
      <c r="BH496" s="97">
        <f t="shared" si="162"/>
        <v>0</v>
      </c>
      <c r="BI496" s="97">
        <f t="shared" si="163"/>
        <v>0</v>
      </c>
      <c r="BJ496" s="13" t="s">
        <v>83</v>
      </c>
      <c r="BK496" s="97">
        <f t="shared" si="164"/>
        <v>0</v>
      </c>
      <c r="BL496" s="13" t="s">
        <v>305</v>
      </c>
      <c r="BM496" s="169" t="s">
        <v>2614</v>
      </c>
    </row>
    <row r="497" spans="2:65" s="1" customFormat="1" ht="55.5" customHeight="1" x14ac:dyDescent="0.2">
      <c r="B497" s="131"/>
      <c r="C497" s="158" t="s">
        <v>1549</v>
      </c>
      <c r="D497" s="158" t="s">
        <v>241</v>
      </c>
      <c r="E497" s="159" t="s">
        <v>2615</v>
      </c>
      <c r="F497" s="160" t="s">
        <v>2616</v>
      </c>
      <c r="G497" s="161" t="s">
        <v>353</v>
      </c>
      <c r="H497" s="162">
        <v>4</v>
      </c>
      <c r="I497" s="163"/>
      <c r="J497" s="164">
        <f t="shared" si="155"/>
        <v>0</v>
      </c>
      <c r="K497" s="165"/>
      <c r="L497" s="30"/>
      <c r="M497" s="166" t="s">
        <v>1</v>
      </c>
      <c r="N497" s="130" t="s">
        <v>37</v>
      </c>
      <c r="P497" s="167">
        <f t="shared" si="156"/>
        <v>0</v>
      </c>
      <c r="Q497" s="167">
        <v>0</v>
      </c>
      <c r="R497" s="167">
        <f t="shared" si="157"/>
        <v>0</v>
      </c>
      <c r="S497" s="167">
        <v>0</v>
      </c>
      <c r="T497" s="168">
        <f t="shared" si="158"/>
        <v>0</v>
      </c>
      <c r="AR497" s="169" t="s">
        <v>305</v>
      </c>
      <c r="AT497" s="169" t="s">
        <v>241</v>
      </c>
      <c r="AU497" s="169" t="s">
        <v>83</v>
      </c>
      <c r="AY497" s="13" t="s">
        <v>239</v>
      </c>
      <c r="BE497" s="97">
        <f t="shared" si="159"/>
        <v>0</v>
      </c>
      <c r="BF497" s="97">
        <f t="shared" si="160"/>
        <v>0</v>
      </c>
      <c r="BG497" s="97">
        <f t="shared" si="161"/>
        <v>0</v>
      </c>
      <c r="BH497" s="97">
        <f t="shared" si="162"/>
        <v>0</v>
      </c>
      <c r="BI497" s="97">
        <f t="shared" si="163"/>
        <v>0</v>
      </c>
      <c r="BJ497" s="13" t="s">
        <v>83</v>
      </c>
      <c r="BK497" s="97">
        <f t="shared" si="164"/>
        <v>0</v>
      </c>
      <c r="BL497" s="13" t="s">
        <v>305</v>
      </c>
      <c r="BM497" s="169" t="s">
        <v>2617</v>
      </c>
    </row>
    <row r="498" spans="2:65" s="1" customFormat="1" ht="49.15" customHeight="1" x14ac:dyDescent="0.2">
      <c r="B498" s="131"/>
      <c r="C498" s="158" t="s">
        <v>1553</v>
      </c>
      <c r="D498" s="158" t="s">
        <v>241</v>
      </c>
      <c r="E498" s="159" t="s">
        <v>2618</v>
      </c>
      <c r="F498" s="160" t="s">
        <v>2619</v>
      </c>
      <c r="G498" s="161" t="s">
        <v>353</v>
      </c>
      <c r="H498" s="162">
        <v>4</v>
      </c>
      <c r="I498" s="163"/>
      <c r="J498" s="164">
        <f t="shared" si="155"/>
        <v>0</v>
      </c>
      <c r="K498" s="165"/>
      <c r="L498" s="30"/>
      <c r="M498" s="166" t="s">
        <v>1</v>
      </c>
      <c r="N498" s="130" t="s">
        <v>37</v>
      </c>
      <c r="P498" s="167">
        <f t="shared" si="156"/>
        <v>0</v>
      </c>
      <c r="Q498" s="167">
        <v>0</v>
      </c>
      <c r="R498" s="167">
        <f t="shared" si="157"/>
        <v>0</v>
      </c>
      <c r="S498" s="167">
        <v>0</v>
      </c>
      <c r="T498" s="168">
        <f t="shared" si="158"/>
        <v>0</v>
      </c>
      <c r="AR498" s="169" t="s">
        <v>305</v>
      </c>
      <c r="AT498" s="169" t="s">
        <v>241</v>
      </c>
      <c r="AU498" s="169" t="s">
        <v>83</v>
      </c>
      <c r="AY498" s="13" t="s">
        <v>239</v>
      </c>
      <c r="BE498" s="97">
        <f t="shared" si="159"/>
        <v>0</v>
      </c>
      <c r="BF498" s="97">
        <f t="shared" si="160"/>
        <v>0</v>
      </c>
      <c r="BG498" s="97">
        <f t="shared" si="161"/>
        <v>0</v>
      </c>
      <c r="BH498" s="97">
        <f t="shared" si="162"/>
        <v>0</v>
      </c>
      <c r="BI498" s="97">
        <f t="shared" si="163"/>
        <v>0</v>
      </c>
      <c r="BJ498" s="13" t="s">
        <v>83</v>
      </c>
      <c r="BK498" s="97">
        <f t="shared" si="164"/>
        <v>0</v>
      </c>
      <c r="BL498" s="13" t="s">
        <v>305</v>
      </c>
      <c r="BM498" s="169" t="s">
        <v>2620</v>
      </c>
    </row>
    <row r="499" spans="2:65" s="1" customFormat="1" ht="66.75" customHeight="1" x14ac:dyDescent="0.2">
      <c r="B499" s="131"/>
      <c r="C499" s="158" t="s">
        <v>1557</v>
      </c>
      <c r="D499" s="158" t="s">
        <v>241</v>
      </c>
      <c r="E499" s="159" t="s">
        <v>1654</v>
      </c>
      <c r="F499" s="160" t="s">
        <v>1655</v>
      </c>
      <c r="G499" s="161" t="s">
        <v>353</v>
      </c>
      <c r="H499" s="162">
        <v>52</v>
      </c>
      <c r="I499" s="163"/>
      <c r="J499" s="164">
        <f t="shared" si="155"/>
        <v>0</v>
      </c>
      <c r="K499" s="165"/>
      <c r="L499" s="30"/>
      <c r="M499" s="166" t="s">
        <v>1</v>
      </c>
      <c r="N499" s="130" t="s">
        <v>37</v>
      </c>
      <c r="P499" s="167">
        <f t="shared" si="156"/>
        <v>0</v>
      </c>
      <c r="Q499" s="167">
        <v>0</v>
      </c>
      <c r="R499" s="167">
        <f t="shared" si="157"/>
        <v>0</v>
      </c>
      <c r="S499" s="167">
        <v>0</v>
      </c>
      <c r="T499" s="168">
        <f t="shared" si="158"/>
        <v>0</v>
      </c>
      <c r="AR499" s="169" t="s">
        <v>305</v>
      </c>
      <c r="AT499" s="169" t="s">
        <v>241</v>
      </c>
      <c r="AU499" s="169" t="s">
        <v>83</v>
      </c>
      <c r="AY499" s="13" t="s">
        <v>239</v>
      </c>
      <c r="BE499" s="97">
        <f t="shared" si="159"/>
        <v>0</v>
      </c>
      <c r="BF499" s="97">
        <f t="shared" si="160"/>
        <v>0</v>
      </c>
      <c r="BG499" s="97">
        <f t="shared" si="161"/>
        <v>0</v>
      </c>
      <c r="BH499" s="97">
        <f t="shared" si="162"/>
        <v>0</v>
      </c>
      <c r="BI499" s="97">
        <f t="shared" si="163"/>
        <v>0</v>
      </c>
      <c r="BJ499" s="13" t="s">
        <v>83</v>
      </c>
      <c r="BK499" s="97">
        <f t="shared" si="164"/>
        <v>0</v>
      </c>
      <c r="BL499" s="13" t="s">
        <v>305</v>
      </c>
      <c r="BM499" s="169" t="s">
        <v>2621</v>
      </c>
    </row>
    <row r="500" spans="2:65" s="1" customFormat="1" ht="66.75" customHeight="1" x14ac:dyDescent="0.2">
      <c r="B500" s="131"/>
      <c r="C500" s="158" t="s">
        <v>1561</v>
      </c>
      <c r="D500" s="158" t="s">
        <v>241</v>
      </c>
      <c r="E500" s="159" t="s">
        <v>1658</v>
      </c>
      <c r="F500" s="160" t="s">
        <v>1659</v>
      </c>
      <c r="G500" s="161" t="s">
        <v>353</v>
      </c>
      <c r="H500" s="162">
        <v>72</v>
      </c>
      <c r="I500" s="163"/>
      <c r="J500" s="164">
        <f t="shared" si="155"/>
        <v>0</v>
      </c>
      <c r="K500" s="165"/>
      <c r="L500" s="30"/>
      <c r="M500" s="166" t="s">
        <v>1</v>
      </c>
      <c r="N500" s="130" t="s">
        <v>37</v>
      </c>
      <c r="P500" s="167">
        <f t="shared" si="156"/>
        <v>0</v>
      </c>
      <c r="Q500" s="167">
        <v>0</v>
      </c>
      <c r="R500" s="167">
        <f t="shared" si="157"/>
        <v>0</v>
      </c>
      <c r="S500" s="167">
        <v>0</v>
      </c>
      <c r="T500" s="168">
        <f t="shared" si="158"/>
        <v>0</v>
      </c>
      <c r="AR500" s="169" t="s">
        <v>305</v>
      </c>
      <c r="AT500" s="169" t="s">
        <v>241</v>
      </c>
      <c r="AU500" s="169" t="s">
        <v>83</v>
      </c>
      <c r="AY500" s="13" t="s">
        <v>239</v>
      </c>
      <c r="BE500" s="97">
        <f t="shared" si="159"/>
        <v>0</v>
      </c>
      <c r="BF500" s="97">
        <f t="shared" si="160"/>
        <v>0</v>
      </c>
      <c r="BG500" s="97">
        <f t="shared" si="161"/>
        <v>0</v>
      </c>
      <c r="BH500" s="97">
        <f t="shared" si="162"/>
        <v>0</v>
      </c>
      <c r="BI500" s="97">
        <f t="shared" si="163"/>
        <v>0</v>
      </c>
      <c r="BJ500" s="13" t="s">
        <v>83</v>
      </c>
      <c r="BK500" s="97">
        <f t="shared" si="164"/>
        <v>0</v>
      </c>
      <c r="BL500" s="13" t="s">
        <v>305</v>
      </c>
      <c r="BM500" s="169" t="s">
        <v>2622</v>
      </c>
    </row>
    <row r="501" spans="2:65" s="1" customFormat="1" ht="62.65" customHeight="1" x14ac:dyDescent="0.2">
      <c r="B501" s="131"/>
      <c r="C501" s="158" t="s">
        <v>1565</v>
      </c>
      <c r="D501" s="158" t="s">
        <v>241</v>
      </c>
      <c r="E501" s="159" t="s">
        <v>1662</v>
      </c>
      <c r="F501" s="160" t="s">
        <v>1663</v>
      </c>
      <c r="G501" s="161" t="s">
        <v>353</v>
      </c>
      <c r="H501" s="162">
        <v>108</v>
      </c>
      <c r="I501" s="163"/>
      <c r="J501" s="164">
        <f t="shared" si="155"/>
        <v>0</v>
      </c>
      <c r="K501" s="165"/>
      <c r="L501" s="30"/>
      <c r="M501" s="166" t="s">
        <v>1</v>
      </c>
      <c r="N501" s="130" t="s">
        <v>37</v>
      </c>
      <c r="P501" s="167">
        <f t="shared" si="156"/>
        <v>0</v>
      </c>
      <c r="Q501" s="167">
        <v>0</v>
      </c>
      <c r="R501" s="167">
        <f t="shared" si="157"/>
        <v>0</v>
      </c>
      <c r="S501" s="167">
        <v>0</v>
      </c>
      <c r="T501" s="168">
        <f t="shared" si="158"/>
        <v>0</v>
      </c>
      <c r="AR501" s="169" t="s">
        <v>305</v>
      </c>
      <c r="AT501" s="169" t="s">
        <v>241</v>
      </c>
      <c r="AU501" s="169" t="s">
        <v>83</v>
      </c>
      <c r="AY501" s="13" t="s">
        <v>239</v>
      </c>
      <c r="BE501" s="97">
        <f t="shared" si="159"/>
        <v>0</v>
      </c>
      <c r="BF501" s="97">
        <f t="shared" si="160"/>
        <v>0</v>
      </c>
      <c r="BG501" s="97">
        <f t="shared" si="161"/>
        <v>0</v>
      </c>
      <c r="BH501" s="97">
        <f t="shared" si="162"/>
        <v>0</v>
      </c>
      <c r="BI501" s="97">
        <f t="shared" si="163"/>
        <v>0</v>
      </c>
      <c r="BJ501" s="13" t="s">
        <v>83</v>
      </c>
      <c r="BK501" s="97">
        <f t="shared" si="164"/>
        <v>0</v>
      </c>
      <c r="BL501" s="13" t="s">
        <v>305</v>
      </c>
      <c r="BM501" s="169" t="s">
        <v>2623</v>
      </c>
    </row>
    <row r="502" spans="2:65" s="1" customFormat="1" ht="66.75" customHeight="1" x14ac:dyDescent="0.2">
      <c r="B502" s="131"/>
      <c r="C502" s="158" t="s">
        <v>1569</v>
      </c>
      <c r="D502" s="158" t="s">
        <v>241</v>
      </c>
      <c r="E502" s="159" t="s">
        <v>1670</v>
      </c>
      <c r="F502" s="160" t="s">
        <v>1671</v>
      </c>
      <c r="G502" s="161" t="s">
        <v>353</v>
      </c>
      <c r="H502" s="162">
        <v>8</v>
      </c>
      <c r="I502" s="163"/>
      <c r="J502" s="164">
        <f t="shared" si="155"/>
        <v>0</v>
      </c>
      <c r="K502" s="165"/>
      <c r="L502" s="30"/>
      <c r="M502" s="166" t="s">
        <v>1</v>
      </c>
      <c r="N502" s="130" t="s">
        <v>37</v>
      </c>
      <c r="P502" s="167">
        <f t="shared" si="156"/>
        <v>0</v>
      </c>
      <c r="Q502" s="167">
        <v>0</v>
      </c>
      <c r="R502" s="167">
        <f t="shared" si="157"/>
        <v>0</v>
      </c>
      <c r="S502" s="167">
        <v>0</v>
      </c>
      <c r="T502" s="168">
        <f t="shared" si="158"/>
        <v>0</v>
      </c>
      <c r="AR502" s="169" t="s">
        <v>305</v>
      </c>
      <c r="AT502" s="169" t="s">
        <v>241</v>
      </c>
      <c r="AU502" s="169" t="s">
        <v>83</v>
      </c>
      <c r="AY502" s="13" t="s">
        <v>239</v>
      </c>
      <c r="BE502" s="97">
        <f t="shared" si="159"/>
        <v>0</v>
      </c>
      <c r="BF502" s="97">
        <f t="shared" si="160"/>
        <v>0</v>
      </c>
      <c r="BG502" s="97">
        <f t="shared" si="161"/>
        <v>0</v>
      </c>
      <c r="BH502" s="97">
        <f t="shared" si="162"/>
        <v>0</v>
      </c>
      <c r="BI502" s="97">
        <f t="shared" si="163"/>
        <v>0</v>
      </c>
      <c r="BJ502" s="13" t="s">
        <v>83</v>
      </c>
      <c r="BK502" s="97">
        <f t="shared" si="164"/>
        <v>0</v>
      </c>
      <c r="BL502" s="13" t="s">
        <v>305</v>
      </c>
      <c r="BM502" s="169" t="s">
        <v>2624</v>
      </c>
    </row>
    <row r="503" spans="2:65" s="1" customFormat="1" ht="66.75" customHeight="1" x14ac:dyDescent="0.2">
      <c r="B503" s="131"/>
      <c r="C503" s="158" t="s">
        <v>1573</v>
      </c>
      <c r="D503" s="158" t="s">
        <v>241</v>
      </c>
      <c r="E503" s="159" t="s">
        <v>2625</v>
      </c>
      <c r="F503" s="160" t="s">
        <v>2626</v>
      </c>
      <c r="G503" s="161" t="s">
        <v>353</v>
      </c>
      <c r="H503" s="162">
        <v>8</v>
      </c>
      <c r="I503" s="163"/>
      <c r="J503" s="164">
        <f t="shared" si="155"/>
        <v>0</v>
      </c>
      <c r="K503" s="165"/>
      <c r="L503" s="30"/>
      <c r="M503" s="166" t="s">
        <v>1</v>
      </c>
      <c r="N503" s="130" t="s">
        <v>37</v>
      </c>
      <c r="P503" s="167">
        <f t="shared" si="156"/>
        <v>0</v>
      </c>
      <c r="Q503" s="167">
        <v>0</v>
      </c>
      <c r="R503" s="167">
        <f t="shared" si="157"/>
        <v>0</v>
      </c>
      <c r="S503" s="167">
        <v>0</v>
      </c>
      <c r="T503" s="168">
        <f t="shared" si="158"/>
        <v>0</v>
      </c>
      <c r="AR503" s="169" t="s">
        <v>305</v>
      </c>
      <c r="AT503" s="169" t="s">
        <v>241</v>
      </c>
      <c r="AU503" s="169" t="s">
        <v>83</v>
      </c>
      <c r="AY503" s="13" t="s">
        <v>239</v>
      </c>
      <c r="BE503" s="97">
        <f t="shared" si="159"/>
        <v>0</v>
      </c>
      <c r="BF503" s="97">
        <f t="shared" si="160"/>
        <v>0</v>
      </c>
      <c r="BG503" s="97">
        <f t="shared" si="161"/>
        <v>0</v>
      </c>
      <c r="BH503" s="97">
        <f t="shared" si="162"/>
        <v>0</v>
      </c>
      <c r="BI503" s="97">
        <f t="shared" si="163"/>
        <v>0</v>
      </c>
      <c r="BJ503" s="13" t="s">
        <v>83</v>
      </c>
      <c r="BK503" s="97">
        <f t="shared" si="164"/>
        <v>0</v>
      </c>
      <c r="BL503" s="13" t="s">
        <v>305</v>
      </c>
      <c r="BM503" s="169" t="s">
        <v>2627</v>
      </c>
    </row>
    <row r="504" spans="2:65" s="1" customFormat="1" ht="62.65" customHeight="1" x14ac:dyDescent="0.2">
      <c r="B504" s="131"/>
      <c r="C504" s="158" t="s">
        <v>1577</v>
      </c>
      <c r="D504" s="158" t="s">
        <v>241</v>
      </c>
      <c r="E504" s="159" t="s">
        <v>1678</v>
      </c>
      <c r="F504" s="160" t="s">
        <v>1679</v>
      </c>
      <c r="G504" s="161" t="s">
        <v>353</v>
      </c>
      <c r="H504" s="162">
        <v>4</v>
      </c>
      <c r="I504" s="163"/>
      <c r="J504" s="164">
        <f t="shared" si="155"/>
        <v>0</v>
      </c>
      <c r="K504" s="165"/>
      <c r="L504" s="30"/>
      <c r="M504" s="166" t="s">
        <v>1</v>
      </c>
      <c r="N504" s="130" t="s">
        <v>37</v>
      </c>
      <c r="P504" s="167">
        <f t="shared" si="156"/>
        <v>0</v>
      </c>
      <c r="Q504" s="167">
        <v>0</v>
      </c>
      <c r="R504" s="167">
        <f t="shared" si="157"/>
        <v>0</v>
      </c>
      <c r="S504" s="167">
        <v>0</v>
      </c>
      <c r="T504" s="168">
        <f t="shared" si="158"/>
        <v>0</v>
      </c>
      <c r="AR504" s="169" t="s">
        <v>305</v>
      </c>
      <c r="AT504" s="169" t="s">
        <v>241</v>
      </c>
      <c r="AU504" s="169" t="s">
        <v>83</v>
      </c>
      <c r="AY504" s="13" t="s">
        <v>239</v>
      </c>
      <c r="BE504" s="97">
        <f t="shared" si="159"/>
        <v>0</v>
      </c>
      <c r="BF504" s="97">
        <f t="shared" si="160"/>
        <v>0</v>
      </c>
      <c r="BG504" s="97">
        <f t="shared" si="161"/>
        <v>0</v>
      </c>
      <c r="BH504" s="97">
        <f t="shared" si="162"/>
        <v>0</v>
      </c>
      <c r="BI504" s="97">
        <f t="shared" si="163"/>
        <v>0</v>
      </c>
      <c r="BJ504" s="13" t="s">
        <v>83</v>
      </c>
      <c r="BK504" s="97">
        <f t="shared" si="164"/>
        <v>0</v>
      </c>
      <c r="BL504" s="13" t="s">
        <v>305</v>
      </c>
      <c r="BM504" s="169" t="s">
        <v>2628</v>
      </c>
    </row>
    <row r="505" spans="2:65" s="1" customFormat="1" ht="62.65" customHeight="1" x14ac:dyDescent="0.2">
      <c r="B505" s="131"/>
      <c r="C505" s="158" t="s">
        <v>1581</v>
      </c>
      <c r="D505" s="158" t="s">
        <v>241</v>
      </c>
      <c r="E505" s="159" t="s">
        <v>2629</v>
      </c>
      <c r="F505" s="160" t="s">
        <v>2630</v>
      </c>
      <c r="G505" s="161" t="s">
        <v>353</v>
      </c>
      <c r="H505" s="162">
        <v>4</v>
      </c>
      <c r="I505" s="163"/>
      <c r="J505" s="164">
        <f t="shared" si="155"/>
        <v>0</v>
      </c>
      <c r="K505" s="165"/>
      <c r="L505" s="30"/>
      <c r="M505" s="166" t="s">
        <v>1</v>
      </c>
      <c r="N505" s="130" t="s">
        <v>37</v>
      </c>
      <c r="P505" s="167">
        <f t="shared" si="156"/>
        <v>0</v>
      </c>
      <c r="Q505" s="167">
        <v>0</v>
      </c>
      <c r="R505" s="167">
        <f t="shared" si="157"/>
        <v>0</v>
      </c>
      <c r="S505" s="167">
        <v>0</v>
      </c>
      <c r="T505" s="168">
        <f t="shared" si="158"/>
        <v>0</v>
      </c>
      <c r="AR505" s="169" t="s">
        <v>305</v>
      </c>
      <c r="AT505" s="169" t="s">
        <v>241</v>
      </c>
      <c r="AU505" s="169" t="s">
        <v>83</v>
      </c>
      <c r="AY505" s="13" t="s">
        <v>239</v>
      </c>
      <c r="BE505" s="97">
        <f t="shared" si="159"/>
        <v>0</v>
      </c>
      <c r="BF505" s="97">
        <f t="shared" si="160"/>
        <v>0</v>
      </c>
      <c r="BG505" s="97">
        <f t="shared" si="161"/>
        <v>0</v>
      </c>
      <c r="BH505" s="97">
        <f t="shared" si="162"/>
        <v>0</v>
      </c>
      <c r="BI505" s="97">
        <f t="shared" si="163"/>
        <v>0</v>
      </c>
      <c r="BJ505" s="13" t="s">
        <v>83</v>
      </c>
      <c r="BK505" s="97">
        <f t="shared" si="164"/>
        <v>0</v>
      </c>
      <c r="BL505" s="13" t="s">
        <v>305</v>
      </c>
      <c r="BM505" s="169" t="s">
        <v>2631</v>
      </c>
    </row>
    <row r="506" spans="2:65" s="1" customFormat="1" ht="62.65" customHeight="1" x14ac:dyDescent="0.2">
      <c r="B506" s="131"/>
      <c r="C506" s="158" t="s">
        <v>1585</v>
      </c>
      <c r="D506" s="158" t="s">
        <v>241</v>
      </c>
      <c r="E506" s="159" t="s">
        <v>2632</v>
      </c>
      <c r="F506" s="160" t="s">
        <v>2633</v>
      </c>
      <c r="G506" s="161" t="s">
        <v>353</v>
      </c>
      <c r="H506" s="162">
        <v>4</v>
      </c>
      <c r="I506" s="163"/>
      <c r="J506" s="164">
        <f t="shared" si="155"/>
        <v>0</v>
      </c>
      <c r="K506" s="165"/>
      <c r="L506" s="30"/>
      <c r="M506" s="166" t="s">
        <v>1</v>
      </c>
      <c r="N506" s="130" t="s">
        <v>37</v>
      </c>
      <c r="P506" s="167">
        <f t="shared" si="156"/>
        <v>0</v>
      </c>
      <c r="Q506" s="167">
        <v>0</v>
      </c>
      <c r="R506" s="167">
        <f t="shared" si="157"/>
        <v>0</v>
      </c>
      <c r="S506" s="167">
        <v>0</v>
      </c>
      <c r="T506" s="168">
        <f t="shared" si="158"/>
        <v>0</v>
      </c>
      <c r="AR506" s="169" t="s">
        <v>305</v>
      </c>
      <c r="AT506" s="169" t="s">
        <v>241</v>
      </c>
      <c r="AU506" s="169" t="s">
        <v>83</v>
      </c>
      <c r="AY506" s="13" t="s">
        <v>239</v>
      </c>
      <c r="BE506" s="97">
        <f t="shared" si="159"/>
        <v>0</v>
      </c>
      <c r="BF506" s="97">
        <f t="shared" si="160"/>
        <v>0</v>
      </c>
      <c r="BG506" s="97">
        <f t="shared" si="161"/>
        <v>0</v>
      </c>
      <c r="BH506" s="97">
        <f t="shared" si="162"/>
        <v>0</v>
      </c>
      <c r="BI506" s="97">
        <f t="shared" si="163"/>
        <v>0</v>
      </c>
      <c r="BJ506" s="13" t="s">
        <v>83</v>
      </c>
      <c r="BK506" s="97">
        <f t="shared" si="164"/>
        <v>0</v>
      </c>
      <c r="BL506" s="13" t="s">
        <v>305</v>
      </c>
      <c r="BM506" s="169" t="s">
        <v>2634</v>
      </c>
    </row>
    <row r="507" spans="2:65" s="1" customFormat="1" ht="55.5" customHeight="1" x14ac:dyDescent="0.2">
      <c r="B507" s="131"/>
      <c r="C507" s="158" t="s">
        <v>1589</v>
      </c>
      <c r="D507" s="158" t="s">
        <v>241</v>
      </c>
      <c r="E507" s="159" t="s">
        <v>2635</v>
      </c>
      <c r="F507" s="160" t="s">
        <v>2636</v>
      </c>
      <c r="G507" s="161" t="s">
        <v>353</v>
      </c>
      <c r="H507" s="162">
        <v>4</v>
      </c>
      <c r="I507" s="163"/>
      <c r="J507" s="164">
        <f t="shared" si="155"/>
        <v>0</v>
      </c>
      <c r="K507" s="165"/>
      <c r="L507" s="30"/>
      <c r="M507" s="166" t="s">
        <v>1</v>
      </c>
      <c r="N507" s="130" t="s">
        <v>37</v>
      </c>
      <c r="P507" s="167">
        <f t="shared" si="156"/>
        <v>0</v>
      </c>
      <c r="Q507" s="167">
        <v>0</v>
      </c>
      <c r="R507" s="167">
        <f t="shared" si="157"/>
        <v>0</v>
      </c>
      <c r="S507" s="167">
        <v>0</v>
      </c>
      <c r="T507" s="168">
        <f t="shared" si="158"/>
        <v>0</v>
      </c>
      <c r="AR507" s="169" t="s">
        <v>305</v>
      </c>
      <c r="AT507" s="169" t="s">
        <v>241</v>
      </c>
      <c r="AU507" s="169" t="s">
        <v>83</v>
      </c>
      <c r="AY507" s="13" t="s">
        <v>239</v>
      </c>
      <c r="BE507" s="97">
        <f t="shared" si="159"/>
        <v>0</v>
      </c>
      <c r="BF507" s="97">
        <f t="shared" si="160"/>
        <v>0</v>
      </c>
      <c r="BG507" s="97">
        <f t="shared" si="161"/>
        <v>0</v>
      </c>
      <c r="BH507" s="97">
        <f t="shared" si="162"/>
        <v>0</v>
      </c>
      <c r="BI507" s="97">
        <f t="shared" si="163"/>
        <v>0</v>
      </c>
      <c r="BJ507" s="13" t="s">
        <v>83</v>
      </c>
      <c r="BK507" s="97">
        <f t="shared" si="164"/>
        <v>0</v>
      </c>
      <c r="BL507" s="13" t="s">
        <v>305</v>
      </c>
      <c r="BM507" s="169" t="s">
        <v>2637</v>
      </c>
    </row>
    <row r="508" spans="2:65" s="1" customFormat="1" ht="55.5" customHeight="1" x14ac:dyDescent="0.2">
      <c r="B508" s="131"/>
      <c r="C508" s="158" t="s">
        <v>1593</v>
      </c>
      <c r="D508" s="158" t="s">
        <v>241</v>
      </c>
      <c r="E508" s="159" t="s">
        <v>2638</v>
      </c>
      <c r="F508" s="160" t="s">
        <v>2639</v>
      </c>
      <c r="G508" s="161" t="s">
        <v>353</v>
      </c>
      <c r="H508" s="162">
        <v>4</v>
      </c>
      <c r="I508" s="163"/>
      <c r="J508" s="164">
        <f t="shared" si="155"/>
        <v>0</v>
      </c>
      <c r="K508" s="165"/>
      <c r="L508" s="30"/>
      <c r="M508" s="166" t="s">
        <v>1</v>
      </c>
      <c r="N508" s="130" t="s">
        <v>37</v>
      </c>
      <c r="P508" s="167">
        <f t="shared" si="156"/>
        <v>0</v>
      </c>
      <c r="Q508" s="167">
        <v>0</v>
      </c>
      <c r="R508" s="167">
        <f t="shared" si="157"/>
        <v>0</v>
      </c>
      <c r="S508" s="167">
        <v>0</v>
      </c>
      <c r="T508" s="168">
        <f t="shared" si="158"/>
        <v>0</v>
      </c>
      <c r="AR508" s="169" t="s">
        <v>305</v>
      </c>
      <c r="AT508" s="169" t="s">
        <v>241</v>
      </c>
      <c r="AU508" s="169" t="s">
        <v>83</v>
      </c>
      <c r="AY508" s="13" t="s">
        <v>239</v>
      </c>
      <c r="BE508" s="97">
        <f t="shared" si="159"/>
        <v>0</v>
      </c>
      <c r="BF508" s="97">
        <f t="shared" si="160"/>
        <v>0</v>
      </c>
      <c r="BG508" s="97">
        <f t="shared" si="161"/>
        <v>0</v>
      </c>
      <c r="BH508" s="97">
        <f t="shared" si="162"/>
        <v>0</v>
      </c>
      <c r="BI508" s="97">
        <f t="shared" si="163"/>
        <v>0</v>
      </c>
      <c r="BJ508" s="13" t="s">
        <v>83</v>
      </c>
      <c r="BK508" s="97">
        <f t="shared" si="164"/>
        <v>0</v>
      </c>
      <c r="BL508" s="13" t="s">
        <v>305</v>
      </c>
      <c r="BM508" s="169" t="s">
        <v>2640</v>
      </c>
    </row>
    <row r="509" spans="2:65" s="1" customFormat="1" ht="55.5" customHeight="1" x14ac:dyDescent="0.2">
      <c r="B509" s="131"/>
      <c r="C509" s="158" t="s">
        <v>1597</v>
      </c>
      <c r="D509" s="158" t="s">
        <v>241</v>
      </c>
      <c r="E509" s="159" t="s">
        <v>2641</v>
      </c>
      <c r="F509" s="160" t="s">
        <v>2642</v>
      </c>
      <c r="G509" s="161" t="s">
        <v>353</v>
      </c>
      <c r="H509" s="162">
        <v>2</v>
      </c>
      <c r="I509" s="163"/>
      <c r="J509" s="164">
        <f t="shared" si="155"/>
        <v>0</v>
      </c>
      <c r="K509" s="165"/>
      <c r="L509" s="30"/>
      <c r="M509" s="166" t="s">
        <v>1</v>
      </c>
      <c r="N509" s="130" t="s">
        <v>37</v>
      </c>
      <c r="P509" s="167">
        <f t="shared" si="156"/>
        <v>0</v>
      </c>
      <c r="Q509" s="167">
        <v>0</v>
      </c>
      <c r="R509" s="167">
        <f t="shared" si="157"/>
        <v>0</v>
      </c>
      <c r="S509" s="167">
        <v>0</v>
      </c>
      <c r="T509" s="168">
        <f t="shared" si="158"/>
        <v>0</v>
      </c>
      <c r="AR509" s="169" t="s">
        <v>305</v>
      </c>
      <c r="AT509" s="169" t="s">
        <v>241</v>
      </c>
      <c r="AU509" s="169" t="s">
        <v>83</v>
      </c>
      <c r="AY509" s="13" t="s">
        <v>239</v>
      </c>
      <c r="BE509" s="97">
        <f t="shared" si="159"/>
        <v>0</v>
      </c>
      <c r="BF509" s="97">
        <f t="shared" si="160"/>
        <v>0</v>
      </c>
      <c r="BG509" s="97">
        <f t="shared" si="161"/>
        <v>0</v>
      </c>
      <c r="BH509" s="97">
        <f t="shared" si="162"/>
        <v>0</v>
      </c>
      <c r="BI509" s="97">
        <f t="shared" si="163"/>
        <v>0</v>
      </c>
      <c r="BJ509" s="13" t="s">
        <v>83</v>
      </c>
      <c r="BK509" s="97">
        <f t="shared" si="164"/>
        <v>0</v>
      </c>
      <c r="BL509" s="13" t="s">
        <v>305</v>
      </c>
      <c r="BM509" s="169" t="s">
        <v>2643</v>
      </c>
    </row>
    <row r="510" spans="2:65" s="1" customFormat="1" ht="76.349999999999994" customHeight="1" x14ac:dyDescent="0.2">
      <c r="B510" s="131"/>
      <c r="C510" s="158" t="s">
        <v>1601</v>
      </c>
      <c r="D510" s="158" t="s">
        <v>241</v>
      </c>
      <c r="E510" s="159" t="s">
        <v>2644</v>
      </c>
      <c r="F510" s="160" t="s">
        <v>2645</v>
      </c>
      <c r="G510" s="161" t="s">
        <v>353</v>
      </c>
      <c r="H510" s="162">
        <v>2</v>
      </c>
      <c r="I510" s="163"/>
      <c r="J510" s="164">
        <f t="shared" si="155"/>
        <v>0</v>
      </c>
      <c r="K510" s="165"/>
      <c r="L510" s="30"/>
      <c r="M510" s="166" t="s">
        <v>1</v>
      </c>
      <c r="N510" s="130" t="s">
        <v>37</v>
      </c>
      <c r="P510" s="167">
        <f t="shared" si="156"/>
        <v>0</v>
      </c>
      <c r="Q510" s="167">
        <v>0</v>
      </c>
      <c r="R510" s="167">
        <f t="shared" si="157"/>
        <v>0</v>
      </c>
      <c r="S510" s="167">
        <v>0</v>
      </c>
      <c r="T510" s="168">
        <f t="shared" si="158"/>
        <v>0</v>
      </c>
      <c r="AR510" s="169" t="s">
        <v>305</v>
      </c>
      <c r="AT510" s="169" t="s">
        <v>241</v>
      </c>
      <c r="AU510" s="169" t="s">
        <v>83</v>
      </c>
      <c r="AY510" s="13" t="s">
        <v>239</v>
      </c>
      <c r="BE510" s="97">
        <f t="shared" si="159"/>
        <v>0</v>
      </c>
      <c r="BF510" s="97">
        <f t="shared" si="160"/>
        <v>0</v>
      </c>
      <c r="BG510" s="97">
        <f t="shared" si="161"/>
        <v>0</v>
      </c>
      <c r="BH510" s="97">
        <f t="shared" si="162"/>
        <v>0</v>
      </c>
      <c r="BI510" s="97">
        <f t="shared" si="163"/>
        <v>0</v>
      </c>
      <c r="BJ510" s="13" t="s">
        <v>83</v>
      </c>
      <c r="BK510" s="97">
        <f t="shared" si="164"/>
        <v>0</v>
      </c>
      <c r="BL510" s="13" t="s">
        <v>305</v>
      </c>
      <c r="BM510" s="169" t="s">
        <v>2646</v>
      </c>
    </row>
    <row r="511" spans="2:65" s="1" customFormat="1" ht="55.5" customHeight="1" x14ac:dyDescent="0.2">
      <c r="B511" s="131"/>
      <c r="C511" s="158" t="s">
        <v>1605</v>
      </c>
      <c r="D511" s="158" t="s">
        <v>241</v>
      </c>
      <c r="E511" s="159" t="s">
        <v>2647</v>
      </c>
      <c r="F511" s="160" t="s">
        <v>2648</v>
      </c>
      <c r="G511" s="161" t="s">
        <v>353</v>
      </c>
      <c r="H511" s="162">
        <v>2</v>
      </c>
      <c r="I511" s="163"/>
      <c r="J511" s="164">
        <f t="shared" si="155"/>
        <v>0</v>
      </c>
      <c r="K511" s="165"/>
      <c r="L511" s="30"/>
      <c r="M511" s="166" t="s">
        <v>1</v>
      </c>
      <c r="N511" s="130" t="s">
        <v>37</v>
      </c>
      <c r="P511" s="167">
        <f t="shared" si="156"/>
        <v>0</v>
      </c>
      <c r="Q511" s="167">
        <v>0</v>
      </c>
      <c r="R511" s="167">
        <f t="shared" si="157"/>
        <v>0</v>
      </c>
      <c r="S511" s="167">
        <v>0</v>
      </c>
      <c r="T511" s="168">
        <f t="shared" si="158"/>
        <v>0</v>
      </c>
      <c r="AR511" s="169" t="s">
        <v>305</v>
      </c>
      <c r="AT511" s="169" t="s">
        <v>241</v>
      </c>
      <c r="AU511" s="169" t="s">
        <v>83</v>
      </c>
      <c r="AY511" s="13" t="s">
        <v>239</v>
      </c>
      <c r="BE511" s="97">
        <f t="shared" si="159"/>
        <v>0</v>
      </c>
      <c r="BF511" s="97">
        <f t="shared" si="160"/>
        <v>0</v>
      </c>
      <c r="BG511" s="97">
        <f t="shared" si="161"/>
        <v>0</v>
      </c>
      <c r="BH511" s="97">
        <f t="shared" si="162"/>
        <v>0</v>
      </c>
      <c r="BI511" s="97">
        <f t="shared" si="163"/>
        <v>0</v>
      </c>
      <c r="BJ511" s="13" t="s">
        <v>83</v>
      </c>
      <c r="BK511" s="97">
        <f t="shared" si="164"/>
        <v>0</v>
      </c>
      <c r="BL511" s="13" t="s">
        <v>305</v>
      </c>
      <c r="BM511" s="169" t="s">
        <v>2649</v>
      </c>
    </row>
    <row r="512" spans="2:65" s="1" customFormat="1" ht="76.349999999999994" customHeight="1" x14ac:dyDescent="0.2">
      <c r="B512" s="131"/>
      <c r="C512" s="158" t="s">
        <v>1609</v>
      </c>
      <c r="D512" s="158" t="s">
        <v>241</v>
      </c>
      <c r="E512" s="159" t="s">
        <v>2650</v>
      </c>
      <c r="F512" s="160" t="s">
        <v>2651</v>
      </c>
      <c r="G512" s="161" t="s">
        <v>353</v>
      </c>
      <c r="H512" s="162">
        <v>2</v>
      </c>
      <c r="I512" s="163"/>
      <c r="J512" s="164">
        <f t="shared" si="155"/>
        <v>0</v>
      </c>
      <c r="K512" s="165"/>
      <c r="L512" s="30"/>
      <c r="M512" s="166" t="s">
        <v>1</v>
      </c>
      <c r="N512" s="130" t="s">
        <v>37</v>
      </c>
      <c r="P512" s="167">
        <f t="shared" si="156"/>
        <v>0</v>
      </c>
      <c r="Q512" s="167">
        <v>0</v>
      </c>
      <c r="R512" s="167">
        <f t="shared" si="157"/>
        <v>0</v>
      </c>
      <c r="S512" s="167">
        <v>0</v>
      </c>
      <c r="T512" s="168">
        <f t="shared" si="158"/>
        <v>0</v>
      </c>
      <c r="AR512" s="169" t="s">
        <v>305</v>
      </c>
      <c r="AT512" s="169" t="s">
        <v>241</v>
      </c>
      <c r="AU512" s="169" t="s">
        <v>83</v>
      </c>
      <c r="AY512" s="13" t="s">
        <v>239</v>
      </c>
      <c r="BE512" s="97">
        <f t="shared" si="159"/>
        <v>0</v>
      </c>
      <c r="BF512" s="97">
        <f t="shared" si="160"/>
        <v>0</v>
      </c>
      <c r="BG512" s="97">
        <f t="shared" si="161"/>
        <v>0</v>
      </c>
      <c r="BH512" s="97">
        <f t="shared" si="162"/>
        <v>0</v>
      </c>
      <c r="BI512" s="97">
        <f t="shared" si="163"/>
        <v>0</v>
      </c>
      <c r="BJ512" s="13" t="s">
        <v>83</v>
      </c>
      <c r="BK512" s="97">
        <f t="shared" si="164"/>
        <v>0</v>
      </c>
      <c r="BL512" s="13" t="s">
        <v>305</v>
      </c>
      <c r="BM512" s="169" t="s">
        <v>2652</v>
      </c>
    </row>
    <row r="513" spans="2:65" s="1" customFormat="1" ht="76.349999999999994" customHeight="1" x14ac:dyDescent="0.2">
      <c r="B513" s="131"/>
      <c r="C513" s="158" t="s">
        <v>1613</v>
      </c>
      <c r="D513" s="158" t="s">
        <v>241</v>
      </c>
      <c r="E513" s="159" t="s">
        <v>2653</v>
      </c>
      <c r="F513" s="160" t="s">
        <v>2654</v>
      </c>
      <c r="G513" s="161" t="s">
        <v>353</v>
      </c>
      <c r="H513" s="162">
        <v>4</v>
      </c>
      <c r="I513" s="163"/>
      <c r="J513" s="164">
        <f t="shared" si="155"/>
        <v>0</v>
      </c>
      <c r="K513" s="165"/>
      <c r="L513" s="30"/>
      <c r="M513" s="166" t="s">
        <v>1</v>
      </c>
      <c r="N513" s="130" t="s">
        <v>37</v>
      </c>
      <c r="P513" s="167">
        <f t="shared" si="156"/>
        <v>0</v>
      </c>
      <c r="Q513" s="167">
        <v>0</v>
      </c>
      <c r="R513" s="167">
        <f t="shared" si="157"/>
        <v>0</v>
      </c>
      <c r="S513" s="167">
        <v>0</v>
      </c>
      <c r="T513" s="168">
        <f t="shared" si="158"/>
        <v>0</v>
      </c>
      <c r="AR513" s="169" t="s">
        <v>305</v>
      </c>
      <c r="AT513" s="169" t="s">
        <v>241</v>
      </c>
      <c r="AU513" s="169" t="s">
        <v>83</v>
      </c>
      <c r="AY513" s="13" t="s">
        <v>239</v>
      </c>
      <c r="BE513" s="97">
        <f t="shared" si="159"/>
        <v>0</v>
      </c>
      <c r="BF513" s="97">
        <f t="shared" si="160"/>
        <v>0</v>
      </c>
      <c r="BG513" s="97">
        <f t="shared" si="161"/>
        <v>0</v>
      </c>
      <c r="BH513" s="97">
        <f t="shared" si="162"/>
        <v>0</v>
      </c>
      <c r="BI513" s="97">
        <f t="shared" si="163"/>
        <v>0</v>
      </c>
      <c r="BJ513" s="13" t="s">
        <v>83</v>
      </c>
      <c r="BK513" s="97">
        <f t="shared" si="164"/>
        <v>0</v>
      </c>
      <c r="BL513" s="13" t="s">
        <v>305</v>
      </c>
      <c r="BM513" s="169" t="s">
        <v>2655</v>
      </c>
    </row>
    <row r="514" spans="2:65" s="1" customFormat="1" ht="49.15" customHeight="1" x14ac:dyDescent="0.2">
      <c r="B514" s="131"/>
      <c r="C514" s="158" t="s">
        <v>1617</v>
      </c>
      <c r="D514" s="158" t="s">
        <v>241</v>
      </c>
      <c r="E514" s="159" t="s">
        <v>2656</v>
      </c>
      <c r="F514" s="160" t="s">
        <v>2657</v>
      </c>
      <c r="G514" s="161" t="s">
        <v>331</v>
      </c>
      <c r="H514" s="162">
        <v>500</v>
      </c>
      <c r="I514" s="163"/>
      <c r="J514" s="164">
        <f t="shared" si="155"/>
        <v>0</v>
      </c>
      <c r="K514" s="165"/>
      <c r="L514" s="30"/>
      <c r="M514" s="166" t="s">
        <v>1</v>
      </c>
      <c r="N514" s="130" t="s">
        <v>37</v>
      </c>
      <c r="P514" s="167">
        <f t="shared" si="156"/>
        <v>0</v>
      </c>
      <c r="Q514" s="167">
        <v>0</v>
      </c>
      <c r="R514" s="167">
        <f t="shared" si="157"/>
        <v>0</v>
      </c>
      <c r="S514" s="167">
        <v>0</v>
      </c>
      <c r="T514" s="168">
        <f t="shared" si="158"/>
        <v>0</v>
      </c>
      <c r="AR514" s="169" t="s">
        <v>305</v>
      </c>
      <c r="AT514" s="169" t="s">
        <v>241</v>
      </c>
      <c r="AU514" s="169" t="s">
        <v>83</v>
      </c>
      <c r="AY514" s="13" t="s">
        <v>239</v>
      </c>
      <c r="BE514" s="97">
        <f t="shared" si="159"/>
        <v>0</v>
      </c>
      <c r="BF514" s="97">
        <f t="shared" si="160"/>
        <v>0</v>
      </c>
      <c r="BG514" s="97">
        <f t="shared" si="161"/>
        <v>0</v>
      </c>
      <c r="BH514" s="97">
        <f t="shared" si="162"/>
        <v>0</v>
      </c>
      <c r="BI514" s="97">
        <f t="shared" si="163"/>
        <v>0</v>
      </c>
      <c r="BJ514" s="13" t="s">
        <v>83</v>
      </c>
      <c r="BK514" s="97">
        <f t="shared" si="164"/>
        <v>0</v>
      </c>
      <c r="BL514" s="13" t="s">
        <v>305</v>
      </c>
      <c r="BM514" s="169" t="s">
        <v>2658</v>
      </c>
    </row>
    <row r="515" spans="2:65" s="1" customFormat="1" ht="24.2" customHeight="1" x14ac:dyDescent="0.2">
      <c r="B515" s="131"/>
      <c r="C515" s="158" t="s">
        <v>1621</v>
      </c>
      <c r="D515" s="158" t="s">
        <v>241</v>
      </c>
      <c r="E515" s="159" t="s">
        <v>1769</v>
      </c>
      <c r="F515" s="160" t="s">
        <v>1770</v>
      </c>
      <c r="G515" s="161" t="s">
        <v>244</v>
      </c>
      <c r="H515" s="162">
        <v>71.680000000000007</v>
      </c>
      <c r="I515" s="163"/>
      <c r="J515" s="164">
        <f t="shared" si="155"/>
        <v>0</v>
      </c>
      <c r="K515" s="165"/>
      <c r="L515" s="30"/>
      <c r="M515" s="166" t="s">
        <v>1</v>
      </c>
      <c r="N515" s="130" t="s">
        <v>37</v>
      </c>
      <c r="P515" s="167">
        <f t="shared" si="156"/>
        <v>0</v>
      </c>
      <c r="Q515" s="167">
        <v>1.4E-3</v>
      </c>
      <c r="R515" s="167">
        <f t="shared" si="157"/>
        <v>0.10035200000000001</v>
      </c>
      <c r="S515" s="167">
        <v>0</v>
      </c>
      <c r="T515" s="168">
        <f t="shared" si="158"/>
        <v>0</v>
      </c>
      <c r="AR515" s="169" t="s">
        <v>305</v>
      </c>
      <c r="AT515" s="169" t="s">
        <v>241</v>
      </c>
      <c r="AU515" s="169" t="s">
        <v>83</v>
      </c>
      <c r="AY515" s="13" t="s">
        <v>239</v>
      </c>
      <c r="BE515" s="97">
        <f t="shared" si="159"/>
        <v>0</v>
      </c>
      <c r="BF515" s="97">
        <f t="shared" si="160"/>
        <v>0</v>
      </c>
      <c r="BG515" s="97">
        <f t="shared" si="161"/>
        <v>0</v>
      </c>
      <c r="BH515" s="97">
        <f t="shared" si="162"/>
        <v>0</v>
      </c>
      <c r="BI515" s="97">
        <f t="shared" si="163"/>
        <v>0</v>
      </c>
      <c r="BJ515" s="13" t="s">
        <v>83</v>
      </c>
      <c r="BK515" s="97">
        <f t="shared" si="164"/>
        <v>0</v>
      </c>
      <c r="BL515" s="13" t="s">
        <v>305</v>
      </c>
      <c r="BM515" s="169" t="s">
        <v>2659</v>
      </c>
    </row>
    <row r="516" spans="2:65" s="1" customFormat="1" ht="16.5" customHeight="1" x14ac:dyDescent="0.2">
      <c r="B516" s="131"/>
      <c r="C516" s="189" t="s">
        <v>1625</v>
      </c>
      <c r="D516" s="189" t="s">
        <v>275</v>
      </c>
      <c r="E516" s="190" t="s">
        <v>1773</v>
      </c>
      <c r="F516" s="191" t="s">
        <v>4614</v>
      </c>
      <c r="G516" s="192" t="s">
        <v>244</v>
      </c>
      <c r="H516" s="193">
        <v>77.414000000000001</v>
      </c>
      <c r="I516" s="194"/>
      <c r="J516" s="194">
        <f t="shared" si="155"/>
        <v>0</v>
      </c>
      <c r="K516" s="177"/>
      <c r="L516" s="178"/>
      <c r="M516" s="179" t="s">
        <v>1</v>
      </c>
      <c r="N516" s="180" t="s">
        <v>37</v>
      </c>
      <c r="P516" s="167">
        <f t="shared" si="156"/>
        <v>0</v>
      </c>
      <c r="Q516" s="167">
        <v>5.8999999999999999E-3</v>
      </c>
      <c r="R516" s="167">
        <f t="shared" si="157"/>
        <v>0.4567426</v>
      </c>
      <c r="S516" s="167">
        <v>0</v>
      </c>
      <c r="T516" s="168">
        <f t="shared" si="158"/>
        <v>0</v>
      </c>
      <c r="AR516" s="169" t="s">
        <v>371</v>
      </c>
      <c r="AT516" s="169" t="s">
        <v>275</v>
      </c>
      <c r="AU516" s="169" t="s">
        <v>83</v>
      </c>
      <c r="AY516" s="13" t="s">
        <v>239</v>
      </c>
      <c r="BE516" s="97">
        <f t="shared" si="159"/>
        <v>0</v>
      </c>
      <c r="BF516" s="97">
        <f t="shared" si="160"/>
        <v>0</v>
      </c>
      <c r="BG516" s="97">
        <f t="shared" si="161"/>
        <v>0</v>
      </c>
      <c r="BH516" s="97">
        <f t="shared" si="162"/>
        <v>0</v>
      </c>
      <c r="BI516" s="97">
        <f t="shared" si="163"/>
        <v>0</v>
      </c>
      <c r="BJ516" s="13" t="s">
        <v>83</v>
      </c>
      <c r="BK516" s="97">
        <f t="shared" si="164"/>
        <v>0</v>
      </c>
      <c r="BL516" s="13" t="s">
        <v>305</v>
      </c>
      <c r="BM516" s="169" t="s">
        <v>2660</v>
      </c>
    </row>
    <row r="517" spans="2:65" s="1" customFormat="1" ht="37.9" customHeight="1" x14ac:dyDescent="0.2">
      <c r="B517" s="131"/>
      <c r="C517" s="195" t="s">
        <v>1629</v>
      </c>
      <c r="D517" s="195" t="s">
        <v>241</v>
      </c>
      <c r="E517" s="196" t="s">
        <v>1776</v>
      </c>
      <c r="F517" s="197" t="s">
        <v>4617</v>
      </c>
      <c r="G517" s="198" t="s">
        <v>244</v>
      </c>
      <c r="H517" s="199">
        <v>620</v>
      </c>
      <c r="I517" s="200"/>
      <c r="J517" s="200">
        <f t="shared" si="155"/>
        <v>0</v>
      </c>
      <c r="K517" s="165"/>
      <c r="L517" s="30"/>
      <c r="M517" s="166" t="s">
        <v>1</v>
      </c>
      <c r="N517" s="130" t="s">
        <v>37</v>
      </c>
      <c r="P517" s="167">
        <f t="shared" si="156"/>
        <v>0</v>
      </c>
      <c r="Q517" s="167">
        <v>2.7E-4</v>
      </c>
      <c r="R517" s="167">
        <f t="shared" si="157"/>
        <v>0.16739999999999999</v>
      </c>
      <c r="S517" s="167">
        <v>0</v>
      </c>
      <c r="T517" s="168">
        <f t="shared" si="158"/>
        <v>0</v>
      </c>
      <c r="AR517" s="169" t="s">
        <v>305</v>
      </c>
      <c r="AT517" s="169" t="s">
        <v>241</v>
      </c>
      <c r="AU517" s="169" t="s">
        <v>83</v>
      </c>
      <c r="AY517" s="13" t="s">
        <v>239</v>
      </c>
      <c r="BE517" s="97">
        <f t="shared" si="159"/>
        <v>0</v>
      </c>
      <c r="BF517" s="97">
        <f t="shared" si="160"/>
        <v>0</v>
      </c>
      <c r="BG517" s="97">
        <f t="shared" si="161"/>
        <v>0</v>
      </c>
      <c r="BH517" s="97">
        <f t="shared" si="162"/>
        <v>0</v>
      </c>
      <c r="BI517" s="97">
        <f t="shared" si="163"/>
        <v>0</v>
      </c>
      <c r="BJ517" s="13" t="s">
        <v>83</v>
      </c>
      <c r="BK517" s="97">
        <f t="shared" si="164"/>
        <v>0</v>
      </c>
      <c r="BL517" s="13" t="s">
        <v>305</v>
      </c>
      <c r="BM517" s="169" t="s">
        <v>1778</v>
      </c>
    </row>
    <row r="518" spans="2:65" s="1" customFormat="1" ht="24.2" customHeight="1" x14ac:dyDescent="0.2">
      <c r="B518" s="131"/>
      <c r="C518" s="195" t="s">
        <v>1633</v>
      </c>
      <c r="D518" s="195" t="s">
        <v>241</v>
      </c>
      <c r="E518" s="196" t="s">
        <v>1780</v>
      </c>
      <c r="F518" s="197" t="s">
        <v>1781</v>
      </c>
      <c r="G518" s="198" t="s">
        <v>244</v>
      </c>
      <c r="H518" s="199">
        <v>170</v>
      </c>
      <c r="I518" s="200"/>
      <c r="J518" s="200">
        <f t="shared" si="155"/>
        <v>0</v>
      </c>
      <c r="K518" s="165"/>
      <c r="L518" s="30"/>
      <c r="M518" s="166" t="s">
        <v>1</v>
      </c>
      <c r="N518" s="130" t="s">
        <v>37</v>
      </c>
      <c r="P518" s="167">
        <f t="shared" si="156"/>
        <v>0</v>
      </c>
      <c r="Q518" s="167">
        <v>2.7E-4</v>
      </c>
      <c r="R518" s="167">
        <f t="shared" si="157"/>
        <v>4.5900000000000003E-2</v>
      </c>
      <c r="S518" s="167">
        <v>0</v>
      </c>
      <c r="T518" s="168">
        <f t="shared" si="158"/>
        <v>0</v>
      </c>
      <c r="AR518" s="169" t="s">
        <v>305</v>
      </c>
      <c r="AT518" s="169" t="s">
        <v>241</v>
      </c>
      <c r="AU518" s="169" t="s">
        <v>83</v>
      </c>
      <c r="AY518" s="13" t="s">
        <v>239</v>
      </c>
      <c r="BE518" s="97">
        <f t="shared" si="159"/>
        <v>0</v>
      </c>
      <c r="BF518" s="97">
        <f t="shared" si="160"/>
        <v>0</v>
      </c>
      <c r="BG518" s="97">
        <f t="shared" si="161"/>
        <v>0</v>
      </c>
      <c r="BH518" s="97">
        <f t="shared" si="162"/>
        <v>0</v>
      </c>
      <c r="BI518" s="97">
        <f t="shared" si="163"/>
        <v>0</v>
      </c>
      <c r="BJ518" s="13" t="s">
        <v>83</v>
      </c>
      <c r="BK518" s="97">
        <f t="shared" si="164"/>
        <v>0</v>
      </c>
      <c r="BL518" s="13" t="s">
        <v>305</v>
      </c>
      <c r="BM518" s="169" t="s">
        <v>1782</v>
      </c>
    </row>
    <row r="519" spans="2:65" s="1" customFormat="1" ht="289.5" customHeight="1" x14ac:dyDescent="0.2">
      <c r="B519" s="131"/>
      <c r="C519" s="195" t="s">
        <v>1637</v>
      </c>
      <c r="D519" s="195" t="s">
        <v>241</v>
      </c>
      <c r="E519" s="196" t="s">
        <v>1784</v>
      </c>
      <c r="F519" s="197" t="s">
        <v>4627</v>
      </c>
      <c r="G519" s="198" t="s">
        <v>244</v>
      </c>
      <c r="H519" s="199">
        <v>1000</v>
      </c>
      <c r="I519" s="200"/>
      <c r="J519" s="200">
        <f t="shared" si="155"/>
        <v>0</v>
      </c>
      <c r="K519" s="165"/>
      <c r="L519" s="30"/>
      <c r="M519" s="166" t="s">
        <v>1</v>
      </c>
      <c r="N519" s="130" t="s">
        <v>37</v>
      </c>
      <c r="P519" s="167">
        <f t="shared" si="156"/>
        <v>0</v>
      </c>
      <c r="Q519" s="167">
        <v>2.7E-4</v>
      </c>
      <c r="R519" s="167">
        <f t="shared" si="157"/>
        <v>0.27</v>
      </c>
      <c r="S519" s="167">
        <v>0</v>
      </c>
      <c r="T519" s="168">
        <f t="shared" si="158"/>
        <v>0</v>
      </c>
      <c r="AR519" s="169" t="s">
        <v>305</v>
      </c>
      <c r="AT519" s="169" t="s">
        <v>241</v>
      </c>
      <c r="AU519" s="169" t="s">
        <v>83</v>
      </c>
      <c r="AY519" s="13" t="s">
        <v>239</v>
      </c>
      <c r="BE519" s="97">
        <f t="shared" si="159"/>
        <v>0</v>
      </c>
      <c r="BF519" s="97">
        <f t="shared" si="160"/>
        <v>0</v>
      </c>
      <c r="BG519" s="97">
        <f t="shared" si="161"/>
        <v>0</v>
      </c>
      <c r="BH519" s="97">
        <f t="shared" si="162"/>
        <v>0</v>
      </c>
      <c r="BI519" s="97">
        <f t="shared" si="163"/>
        <v>0</v>
      </c>
      <c r="BJ519" s="13" t="s">
        <v>83</v>
      </c>
      <c r="BK519" s="97">
        <f t="shared" si="164"/>
        <v>0</v>
      </c>
      <c r="BL519" s="13" t="s">
        <v>305</v>
      </c>
      <c r="BM519" s="169" t="s">
        <v>1785</v>
      </c>
    </row>
    <row r="520" spans="2:65" s="1" customFormat="1" ht="16.5" customHeight="1" x14ac:dyDescent="0.2">
      <c r="B520" s="131"/>
      <c r="C520" s="158" t="s">
        <v>1641</v>
      </c>
      <c r="D520" s="158" t="s">
        <v>241</v>
      </c>
      <c r="E520" s="159" t="s">
        <v>1811</v>
      </c>
      <c r="F520" s="160" t="s">
        <v>1812</v>
      </c>
      <c r="G520" s="161" t="s">
        <v>353</v>
      </c>
      <c r="H520" s="162">
        <v>2</v>
      </c>
      <c r="I520" s="163"/>
      <c r="J520" s="164">
        <f t="shared" si="155"/>
        <v>0</v>
      </c>
      <c r="K520" s="165"/>
      <c r="L520" s="30"/>
      <c r="M520" s="166" t="s">
        <v>1</v>
      </c>
      <c r="N520" s="130" t="s">
        <v>37</v>
      </c>
      <c r="P520" s="167">
        <f t="shared" si="156"/>
        <v>0</v>
      </c>
      <c r="Q520" s="167">
        <v>2.7E-4</v>
      </c>
      <c r="R520" s="167">
        <f t="shared" si="157"/>
        <v>5.4000000000000001E-4</v>
      </c>
      <c r="S520" s="167">
        <v>0</v>
      </c>
      <c r="T520" s="168">
        <f t="shared" si="158"/>
        <v>0</v>
      </c>
      <c r="AR520" s="169" t="s">
        <v>305</v>
      </c>
      <c r="AT520" s="169" t="s">
        <v>241</v>
      </c>
      <c r="AU520" s="169" t="s">
        <v>83</v>
      </c>
      <c r="AY520" s="13" t="s">
        <v>239</v>
      </c>
      <c r="BE520" s="97">
        <f t="shared" si="159"/>
        <v>0</v>
      </c>
      <c r="BF520" s="97">
        <f t="shared" si="160"/>
        <v>0</v>
      </c>
      <c r="BG520" s="97">
        <f t="shared" si="161"/>
        <v>0</v>
      </c>
      <c r="BH520" s="97">
        <f t="shared" si="162"/>
        <v>0</v>
      </c>
      <c r="BI520" s="97">
        <f t="shared" si="163"/>
        <v>0</v>
      </c>
      <c r="BJ520" s="13" t="s">
        <v>83</v>
      </c>
      <c r="BK520" s="97">
        <f t="shared" si="164"/>
        <v>0</v>
      </c>
      <c r="BL520" s="13" t="s">
        <v>305</v>
      </c>
      <c r="BM520" s="169" t="s">
        <v>2661</v>
      </c>
    </row>
    <row r="521" spans="2:65" s="1" customFormat="1" ht="24.2" customHeight="1" x14ac:dyDescent="0.2">
      <c r="B521" s="131"/>
      <c r="C521" s="158" t="s">
        <v>1645</v>
      </c>
      <c r="D521" s="158" t="s">
        <v>241</v>
      </c>
      <c r="E521" s="159" t="s">
        <v>2662</v>
      </c>
      <c r="F521" s="160" t="s">
        <v>2663</v>
      </c>
      <c r="G521" s="161" t="s">
        <v>353</v>
      </c>
      <c r="H521" s="162">
        <v>4</v>
      </c>
      <c r="I521" s="163"/>
      <c r="J521" s="164">
        <f t="shared" si="155"/>
        <v>0</v>
      </c>
      <c r="K521" s="165"/>
      <c r="L521" s="30"/>
      <c r="M521" s="166" t="s">
        <v>1</v>
      </c>
      <c r="N521" s="130" t="s">
        <v>37</v>
      </c>
      <c r="P521" s="167">
        <f t="shared" si="156"/>
        <v>0</v>
      </c>
      <c r="Q521" s="167">
        <v>0</v>
      </c>
      <c r="R521" s="167">
        <f t="shared" si="157"/>
        <v>0</v>
      </c>
      <c r="S521" s="167">
        <v>0</v>
      </c>
      <c r="T521" s="168">
        <f t="shared" si="158"/>
        <v>0</v>
      </c>
      <c r="AR521" s="169" t="s">
        <v>305</v>
      </c>
      <c r="AT521" s="169" t="s">
        <v>241</v>
      </c>
      <c r="AU521" s="169" t="s">
        <v>83</v>
      </c>
      <c r="AY521" s="13" t="s">
        <v>239</v>
      </c>
      <c r="BE521" s="97">
        <f t="shared" si="159"/>
        <v>0</v>
      </c>
      <c r="BF521" s="97">
        <f t="shared" si="160"/>
        <v>0</v>
      </c>
      <c r="BG521" s="97">
        <f t="shared" si="161"/>
        <v>0</v>
      </c>
      <c r="BH521" s="97">
        <f t="shared" si="162"/>
        <v>0</v>
      </c>
      <c r="BI521" s="97">
        <f t="shared" si="163"/>
        <v>0</v>
      </c>
      <c r="BJ521" s="13" t="s">
        <v>83</v>
      </c>
      <c r="BK521" s="97">
        <f t="shared" si="164"/>
        <v>0</v>
      </c>
      <c r="BL521" s="13" t="s">
        <v>305</v>
      </c>
      <c r="BM521" s="169" t="s">
        <v>2664</v>
      </c>
    </row>
    <row r="522" spans="2:65" s="1" customFormat="1" ht="33" customHeight="1" x14ac:dyDescent="0.2">
      <c r="B522" s="131"/>
      <c r="C522" s="158" t="s">
        <v>1649</v>
      </c>
      <c r="D522" s="158" t="s">
        <v>241</v>
      </c>
      <c r="E522" s="159" t="s">
        <v>1815</v>
      </c>
      <c r="F522" s="160" t="s">
        <v>1816</v>
      </c>
      <c r="G522" s="161" t="s">
        <v>278</v>
      </c>
      <c r="H522" s="162">
        <v>84.19</v>
      </c>
      <c r="I522" s="163"/>
      <c r="J522" s="164">
        <f t="shared" si="155"/>
        <v>0</v>
      </c>
      <c r="K522" s="165"/>
      <c r="L522" s="30"/>
      <c r="M522" s="166" t="s">
        <v>1</v>
      </c>
      <c r="N522" s="130" t="s">
        <v>37</v>
      </c>
      <c r="P522" s="167">
        <f t="shared" si="156"/>
        <v>0</v>
      </c>
      <c r="Q522" s="167">
        <v>5.0000000000000002E-5</v>
      </c>
      <c r="R522" s="167">
        <f t="shared" si="157"/>
        <v>4.2094999999999997E-3</v>
      </c>
      <c r="S522" s="167">
        <v>0</v>
      </c>
      <c r="T522" s="168">
        <f t="shared" si="158"/>
        <v>0</v>
      </c>
      <c r="AR522" s="169" t="s">
        <v>305</v>
      </c>
      <c r="AT522" s="169" t="s">
        <v>241</v>
      </c>
      <c r="AU522" s="169" t="s">
        <v>83</v>
      </c>
      <c r="AY522" s="13" t="s">
        <v>239</v>
      </c>
      <c r="BE522" s="97">
        <f t="shared" si="159"/>
        <v>0</v>
      </c>
      <c r="BF522" s="97">
        <f t="shared" si="160"/>
        <v>0</v>
      </c>
      <c r="BG522" s="97">
        <f t="shared" si="161"/>
        <v>0</v>
      </c>
      <c r="BH522" s="97">
        <f t="shared" si="162"/>
        <v>0</v>
      </c>
      <c r="BI522" s="97">
        <f t="shared" si="163"/>
        <v>0</v>
      </c>
      <c r="BJ522" s="13" t="s">
        <v>83</v>
      </c>
      <c r="BK522" s="97">
        <f t="shared" si="164"/>
        <v>0</v>
      </c>
      <c r="BL522" s="13" t="s">
        <v>305</v>
      </c>
      <c r="BM522" s="169" t="s">
        <v>2665</v>
      </c>
    </row>
    <row r="523" spans="2:65" s="1" customFormat="1" ht="37.9" customHeight="1" x14ac:dyDescent="0.2">
      <c r="B523" s="131"/>
      <c r="C523" s="158" t="s">
        <v>1653</v>
      </c>
      <c r="D523" s="158" t="s">
        <v>241</v>
      </c>
      <c r="E523" s="159" t="s">
        <v>1819</v>
      </c>
      <c r="F523" s="160" t="s">
        <v>1820</v>
      </c>
      <c r="G523" s="161" t="s">
        <v>278</v>
      </c>
      <c r="H523" s="162">
        <v>6.8529999999999998</v>
      </c>
      <c r="I523" s="163"/>
      <c r="J523" s="164">
        <f t="shared" si="155"/>
        <v>0</v>
      </c>
      <c r="K523" s="165"/>
      <c r="L523" s="30"/>
      <c r="M523" s="166" t="s">
        <v>1</v>
      </c>
      <c r="N523" s="130" t="s">
        <v>37</v>
      </c>
      <c r="P523" s="167">
        <f t="shared" si="156"/>
        <v>0</v>
      </c>
      <c r="Q523" s="167">
        <v>5.0000000000000002E-5</v>
      </c>
      <c r="R523" s="167">
        <f t="shared" si="157"/>
        <v>3.4265000000000001E-4</v>
      </c>
      <c r="S523" s="167">
        <v>0</v>
      </c>
      <c r="T523" s="168">
        <f t="shared" si="158"/>
        <v>0</v>
      </c>
      <c r="AR523" s="169" t="s">
        <v>305</v>
      </c>
      <c r="AT523" s="169" t="s">
        <v>241</v>
      </c>
      <c r="AU523" s="169" t="s">
        <v>83</v>
      </c>
      <c r="AY523" s="13" t="s">
        <v>239</v>
      </c>
      <c r="BE523" s="97">
        <f t="shared" si="159"/>
        <v>0</v>
      </c>
      <c r="BF523" s="97">
        <f t="shared" si="160"/>
        <v>0</v>
      </c>
      <c r="BG523" s="97">
        <f t="shared" si="161"/>
        <v>0</v>
      </c>
      <c r="BH523" s="97">
        <f t="shared" si="162"/>
        <v>0</v>
      </c>
      <c r="BI523" s="97">
        <f t="shared" si="163"/>
        <v>0</v>
      </c>
      <c r="BJ523" s="13" t="s">
        <v>83</v>
      </c>
      <c r="BK523" s="97">
        <f t="shared" si="164"/>
        <v>0</v>
      </c>
      <c r="BL523" s="13" t="s">
        <v>305</v>
      </c>
      <c r="BM523" s="169" t="s">
        <v>2666</v>
      </c>
    </row>
    <row r="524" spans="2:65" s="1" customFormat="1" ht="24.2" customHeight="1" x14ac:dyDescent="0.2">
      <c r="B524" s="131"/>
      <c r="C524" s="158" t="s">
        <v>1657</v>
      </c>
      <c r="D524" s="158" t="s">
        <v>241</v>
      </c>
      <c r="E524" s="159" t="s">
        <v>1823</v>
      </c>
      <c r="F524" s="160" t="s">
        <v>2667</v>
      </c>
      <c r="G524" s="161" t="s">
        <v>278</v>
      </c>
      <c r="H524" s="162">
        <v>1.591</v>
      </c>
      <c r="I524" s="163"/>
      <c r="J524" s="164">
        <f t="shared" si="155"/>
        <v>0</v>
      </c>
      <c r="K524" s="165"/>
      <c r="L524" s="30"/>
      <c r="M524" s="166" t="s">
        <v>1</v>
      </c>
      <c r="N524" s="130" t="s">
        <v>37</v>
      </c>
      <c r="P524" s="167">
        <f t="shared" si="156"/>
        <v>0</v>
      </c>
      <c r="Q524" s="167">
        <v>5.0000000000000002E-5</v>
      </c>
      <c r="R524" s="167">
        <f t="shared" si="157"/>
        <v>7.9549999999999996E-5</v>
      </c>
      <c r="S524" s="167">
        <v>0</v>
      </c>
      <c r="T524" s="168">
        <f t="shared" si="158"/>
        <v>0</v>
      </c>
      <c r="AR524" s="169" t="s">
        <v>305</v>
      </c>
      <c r="AT524" s="169" t="s">
        <v>241</v>
      </c>
      <c r="AU524" s="169" t="s">
        <v>83</v>
      </c>
      <c r="AY524" s="13" t="s">
        <v>239</v>
      </c>
      <c r="BE524" s="97">
        <f t="shared" si="159"/>
        <v>0</v>
      </c>
      <c r="BF524" s="97">
        <f t="shared" si="160"/>
        <v>0</v>
      </c>
      <c r="BG524" s="97">
        <f t="shared" si="161"/>
        <v>0</v>
      </c>
      <c r="BH524" s="97">
        <f t="shared" si="162"/>
        <v>0</v>
      </c>
      <c r="BI524" s="97">
        <f t="shared" si="163"/>
        <v>0</v>
      </c>
      <c r="BJ524" s="13" t="s">
        <v>83</v>
      </c>
      <c r="BK524" s="97">
        <f t="shared" si="164"/>
        <v>0</v>
      </c>
      <c r="BL524" s="13" t="s">
        <v>305</v>
      </c>
      <c r="BM524" s="169" t="s">
        <v>2668</v>
      </c>
    </row>
    <row r="525" spans="2:65" s="1" customFormat="1" ht="37.9" customHeight="1" x14ac:dyDescent="0.2">
      <c r="B525" s="131"/>
      <c r="C525" s="158" t="s">
        <v>1661</v>
      </c>
      <c r="D525" s="158" t="s">
        <v>241</v>
      </c>
      <c r="E525" s="159" t="s">
        <v>1827</v>
      </c>
      <c r="F525" s="160" t="s">
        <v>1828</v>
      </c>
      <c r="G525" s="161" t="s">
        <v>278</v>
      </c>
      <c r="H525" s="162">
        <v>1.5229999999999999</v>
      </c>
      <c r="I525" s="163"/>
      <c r="J525" s="164">
        <f t="shared" si="155"/>
        <v>0</v>
      </c>
      <c r="K525" s="165"/>
      <c r="L525" s="30"/>
      <c r="M525" s="166" t="s">
        <v>1</v>
      </c>
      <c r="N525" s="130" t="s">
        <v>37</v>
      </c>
      <c r="P525" s="167">
        <f t="shared" si="156"/>
        <v>0</v>
      </c>
      <c r="Q525" s="167">
        <v>5.0000000000000002E-5</v>
      </c>
      <c r="R525" s="167">
        <f t="shared" si="157"/>
        <v>7.6149999999999994E-5</v>
      </c>
      <c r="S525" s="167">
        <v>0</v>
      </c>
      <c r="T525" s="168">
        <f t="shared" si="158"/>
        <v>0</v>
      </c>
      <c r="AR525" s="169" t="s">
        <v>305</v>
      </c>
      <c r="AT525" s="169" t="s">
        <v>241</v>
      </c>
      <c r="AU525" s="169" t="s">
        <v>83</v>
      </c>
      <c r="AY525" s="13" t="s">
        <v>239</v>
      </c>
      <c r="BE525" s="97">
        <f t="shared" si="159"/>
        <v>0</v>
      </c>
      <c r="BF525" s="97">
        <f t="shared" si="160"/>
        <v>0</v>
      </c>
      <c r="BG525" s="97">
        <f t="shared" si="161"/>
        <v>0</v>
      </c>
      <c r="BH525" s="97">
        <f t="shared" si="162"/>
        <v>0</v>
      </c>
      <c r="BI525" s="97">
        <f t="shared" si="163"/>
        <v>0</v>
      </c>
      <c r="BJ525" s="13" t="s">
        <v>83</v>
      </c>
      <c r="BK525" s="97">
        <f t="shared" si="164"/>
        <v>0</v>
      </c>
      <c r="BL525" s="13" t="s">
        <v>305</v>
      </c>
      <c r="BM525" s="169" t="s">
        <v>2669</v>
      </c>
    </row>
    <row r="526" spans="2:65" s="1" customFormat="1" ht="37.9" customHeight="1" x14ac:dyDescent="0.2">
      <c r="B526" s="131"/>
      <c r="C526" s="158" t="s">
        <v>1665</v>
      </c>
      <c r="D526" s="158" t="s">
        <v>241</v>
      </c>
      <c r="E526" s="159" t="s">
        <v>1831</v>
      </c>
      <c r="F526" s="160" t="s">
        <v>1832</v>
      </c>
      <c r="G526" s="161" t="s">
        <v>331</v>
      </c>
      <c r="H526" s="162">
        <v>45.064</v>
      </c>
      <c r="I526" s="163"/>
      <c r="J526" s="164">
        <f t="shared" si="155"/>
        <v>0</v>
      </c>
      <c r="K526" s="165"/>
      <c r="L526" s="30"/>
      <c r="M526" s="166" t="s">
        <v>1</v>
      </c>
      <c r="N526" s="130" t="s">
        <v>37</v>
      </c>
      <c r="P526" s="167">
        <f t="shared" si="156"/>
        <v>0</v>
      </c>
      <c r="Q526" s="167">
        <v>5.0000000000000002E-5</v>
      </c>
      <c r="R526" s="167">
        <f t="shared" si="157"/>
        <v>2.2531999999999999E-3</v>
      </c>
      <c r="S526" s="167">
        <v>0</v>
      </c>
      <c r="T526" s="168">
        <f t="shared" si="158"/>
        <v>0</v>
      </c>
      <c r="AR526" s="169" t="s">
        <v>305</v>
      </c>
      <c r="AT526" s="169" t="s">
        <v>241</v>
      </c>
      <c r="AU526" s="169" t="s">
        <v>83</v>
      </c>
      <c r="AY526" s="13" t="s">
        <v>239</v>
      </c>
      <c r="BE526" s="97">
        <f t="shared" si="159"/>
        <v>0</v>
      </c>
      <c r="BF526" s="97">
        <f t="shared" si="160"/>
        <v>0</v>
      </c>
      <c r="BG526" s="97">
        <f t="shared" si="161"/>
        <v>0</v>
      </c>
      <c r="BH526" s="97">
        <f t="shared" si="162"/>
        <v>0</v>
      </c>
      <c r="BI526" s="97">
        <f t="shared" si="163"/>
        <v>0</v>
      </c>
      <c r="BJ526" s="13" t="s">
        <v>83</v>
      </c>
      <c r="BK526" s="97">
        <f t="shared" si="164"/>
        <v>0</v>
      </c>
      <c r="BL526" s="13" t="s">
        <v>305</v>
      </c>
      <c r="BM526" s="169" t="s">
        <v>2670</v>
      </c>
    </row>
    <row r="527" spans="2:65" s="1" customFormat="1" ht="24.2" customHeight="1" x14ac:dyDescent="0.2">
      <c r="B527" s="131"/>
      <c r="C527" s="158" t="s">
        <v>1669</v>
      </c>
      <c r="D527" s="158" t="s">
        <v>241</v>
      </c>
      <c r="E527" s="159" t="s">
        <v>1835</v>
      </c>
      <c r="F527" s="160" t="s">
        <v>1836</v>
      </c>
      <c r="G527" s="161" t="s">
        <v>1082</v>
      </c>
      <c r="H527" s="181"/>
      <c r="I527" s="163"/>
      <c r="J527" s="164">
        <f t="shared" si="155"/>
        <v>0</v>
      </c>
      <c r="K527" s="165"/>
      <c r="L527" s="30"/>
      <c r="M527" s="166" t="s">
        <v>1</v>
      </c>
      <c r="N527" s="130" t="s">
        <v>37</v>
      </c>
      <c r="P527" s="167">
        <f t="shared" si="156"/>
        <v>0</v>
      </c>
      <c r="Q527" s="167">
        <v>0</v>
      </c>
      <c r="R527" s="167">
        <f t="shared" si="157"/>
        <v>0</v>
      </c>
      <c r="S527" s="167">
        <v>0</v>
      </c>
      <c r="T527" s="168">
        <f t="shared" si="158"/>
        <v>0</v>
      </c>
      <c r="AR527" s="169" t="s">
        <v>305</v>
      </c>
      <c r="AT527" s="169" t="s">
        <v>241</v>
      </c>
      <c r="AU527" s="169" t="s">
        <v>83</v>
      </c>
      <c r="AY527" s="13" t="s">
        <v>239</v>
      </c>
      <c r="BE527" s="97">
        <f t="shared" si="159"/>
        <v>0</v>
      </c>
      <c r="BF527" s="97">
        <f t="shared" si="160"/>
        <v>0</v>
      </c>
      <c r="BG527" s="97">
        <f t="shared" si="161"/>
        <v>0</v>
      </c>
      <c r="BH527" s="97">
        <f t="shared" si="162"/>
        <v>0</v>
      </c>
      <c r="BI527" s="97">
        <f t="shared" si="163"/>
        <v>0</v>
      </c>
      <c r="BJ527" s="13" t="s">
        <v>83</v>
      </c>
      <c r="BK527" s="97">
        <f t="shared" si="164"/>
        <v>0</v>
      </c>
      <c r="BL527" s="13" t="s">
        <v>305</v>
      </c>
      <c r="BM527" s="169" t="s">
        <v>2671</v>
      </c>
    </row>
    <row r="528" spans="2:65" s="11" customFormat="1" ht="22.9" customHeight="1" x14ac:dyDescent="0.2">
      <c r="B528" s="146"/>
      <c r="D528" s="147" t="s">
        <v>70</v>
      </c>
      <c r="E528" s="156" t="s">
        <v>1838</v>
      </c>
      <c r="F528" s="156" t="s">
        <v>1839</v>
      </c>
      <c r="I528" s="149"/>
      <c r="J528" s="157">
        <f>BK528</f>
        <v>0</v>
      </c>
      <c r="L528" s="146"/>
      <c r="M528" s="151"/>
      <c r="P528" s="152">
        <f>SUM(P529:P532)</f>
        <v>0</v>
      </c>
      <c r="R528" s="152">
        <f>SUM(R529:R532)</f>
        <v>0.32353198000000005</v>
      </c>
      <c r="T528" s="153">
        <f>SUM(T529:T532)</f>
        <v>0</v>
      </c>
      <c r="AR528" s="147" t="s">
        <v>83</v>
      </c>
      <c r="AT528" s="154" t="s">
        <v>70</v>
      </c>
      <c r="AU528" s="154" t="s">
        <v>78</v>
      </c>
      <c r="AY528" s="147" t="s">
        <v>239</v>
      </c>
      <c r="BK528" s="155">
        <f>SUM(BK529:BK532)</f>
        <v>0</v>
      </c>
    </row>
    <row r="529" spans="2:65" s="1" customFormat="1" ht="24.2" customHeight="1" x14ac:dyDescent="0.2">
      <c r="B529" s="131"/>
      <c r="C529" s="158" t="s">
        <v>1673</v>
      </c>
      <c r="D529" s="158" t="s">
        <v>241</v>
      </c>
      <c r="E529" s="159" t="s">
        <v>1845</v>
      </c>
      <c r="F529" s="160" t="s">
        <v>1846</v>
      </c>
      <c r="G529" s="161" t="s">
        <v>244</v>
      </c>
      <c r="H529" s="162">
        <v>20.59</v>
      </c>
      <c r="I529" s="163"/>
      <c r="J529" s="164">
        <f>ROUND(I529*H529,2)</f>
        <v>0</v>
      </c>
      <c r="K529" s="165"/>
      <c r="L529" s="30"/>
      <c r="M529" s="166" t="s">
        <v>1</v>
      </c>
      <c r="N529" s="130" t="s">
        <v>37</v>
      </c>
      <c r="P529" s="167">
        <f>O529*H529</f>
        <v>0</v>
      </c>
      <c r="Q529" s="167">
        <v>3.8500000000000001E-3</v>
      </c>
      <c r="R529" s="167">
        <f>Q529*H529</f>
        <v>7.9271500000000009E-2</v>
      </c>
      <c r="S529" s="167">
        <v>0</v>
      </c>
      <c r="T529" s="168">
        <f>S529*H529</f>
        <v>0</v>
      </c>
      <c r="AR529" s="169" t="s">
        <v>305</v>
      </c>
      <c r="AT529" s="169" t="s">
        <v>241</v>
      </c>
      <c r="AU529" s="169" t="s">
        <v>83</v>
      </c>
      <c r="AY529" s="13" t="s">
        <v>239</v>
      </c>
      <c r="BE529" s="97">
        <f>IF(N529="základná",J529,0)</f>
        <v>0</v>
      </c>
      <c r="BF529" s="97">
        <f>IF(N529="znížená",J529,0)</f>
        <v>0</v>
      </c>
      <c r="BG529" s="97">
        <f>IF(N529="zákl. prenesená",J529,0)</f>
        <v>0</v>
      </c>
      <c r="BH529" s="97">
        <f>IF(N529="zníž. prenesená",J529,0)</f>
        <v>0</v>
      </c>
      <c r="BI529" s="97">
        <f>IF(N529="nulová",J529,0)</f>
        <v>0</v>
      </c>
      <c r="BJ529" s="13" t="s">
        <v>83</v>
      </c>
      <c r="BK529" s="97">
        <f>ROUND(I529*H529,2)</f>
        <v>0</v>
      </c>
      <c r="BL529" s="13" t="s">
        <v>305</v>
      </c>
      <c r="BM529" s="169" t="s">
        <v>2672</v>
      </c>
    </row>
    <row r="530" spans="2:65" s="1" customFormat="1" ht="24.2" customHeight="1" x14ac:dyDescent="0.2">
      <c r="B530" s="131"/>
      <c r="C530" s="170" t="s">
        <v>1677</v>
      </c>
      <c r="D530" s="170" t="s">
        <v>275</v>
      </c>
      <c r="E530" s="171" t="s">
        <v>1849</v>
      </c>
      <c r="F530" s="172" t="s">
        <v>1850</v>
      </c>
      <c r="G530" s="173" t="s">
        <v>244</v>
      </c>
      <c r="H530" s="174">
        <v>21.414000000000001</v>
      </c>
      <c r="I530" s="175"/>
      <c r="J530" s="176">
        <f>ROUND(I530*H530,2)</f>
        <v>0</v>
      </c>
      <c r="K530" s="177"/>
      <c r="L530" s="178"/>
      <c r="M530" s="179" t="s">
        <v>1</v>
      </c>
      <c r="N530" s="180" t="s">
        <v>37</v>
      </c>
      <c r="P530" s="167">
        <f>O530*H530</f>
        <v>0</v>
      </c>
      <c r="Q530" s="167">
        <v>1.132E-2</v>
      </c>
      <c r="R530" s="167">
        <f>Q530*H530</f>
        <v>0.24240648000000001</v>
      </c>
      <c r="S530" s="167">
        <v>0</v>
      </c>
      <c r="T530" s="168">
        <f>S530*H530</f>
        <v>0</v>
      </c>
      <c r="AR530" s="169" t="s">
        <v>371</v>
      </c>
      <c r="AT530" s="169" t="s">
        <v>275</v>
      </c>
      <c r="AU530" s="169" t="s">
        <v>83</v>
      </c>
      <c r="AY530" s="13" t="s">
        <v>239</v>
      </c>
      <c r="BE530" s="97">
        <f>IF(N530="základná",J530,0)</f>
        <v>0</v>
      </c>
      <c r="BF530" s="97">
        <f>IF(N530="znížená",J530,0)</f>
        <v>0</v>
      </c>
      <c r="BG530" s="97">
        <f>IF(N530="zákl. prenesená",J530,0)</f>
        <v>0</v>
      </c>
      <c r="BH530" s="97">
        <f>IF(N530="zníž. prenesená",J530,0)</f>
        <v>0</v>
      </c>
      <c r="BI530" s="97">
        <f>IF(N530="nulová",J530,0)</f>
        <v>0</v>
      </c>
      <c r="BJ530" s="13" t="s">
        <v>83</v>
      </c>
      <c r="BK530" s="97">
        <f>ROUND(I530*H530,2)</f>
        <v>0</v>
      </c>
      <c r="BL530" s="13" t="s">
        <v>305</v>
      </c>
      <c r="BM530" s="169" t="s">
        <v>2673</v>
      </c>
    </row>
    <row r="531" spans="2:65" s="1" customFormat="1" ht="16.5" customHeight="1" x14ac:dyDescent="0.2">
      <c r="B531" s="131"/>
      <c r="C531" s="158" t="s">
        <v>1681</v>
      </c>
      <c r="D531" s="158" t="s">
        <v>241</v>
      </c>
      <c r="E531" s="159" t="s">
        <v>2674</v>
      </c>
      <c r="F531" s="160" t="s">
        <v>2675</v>
      </c>
      <c r="G531" s="161" t="s">
        <v>331</v>
      </c>
      <c r="H531" s="162">
        <v>46.35</v>
      </c>
      <c r="I531" s="163"/>
      <c r="J531" s="164">
        <f>ROUND(I531*H531,2)</f>
        <v>0</v>
      </c>
      <c r="K531" s="165"/>
      <c r="L531" s="30"/>
      <c r="M531" s="166" t="s">
        <v>1</v>
      </c>
      <c r="N531" s="130" t="s">
        <v>37</v>
      </c>
      <c r="P531" s="167">
        <f>O531*H531</f>
        <v>0</v>
      </c>
      <c r="Q531" s="167">
        <v>4.0000000000000003E-5</v>
      </c>
      <c r="R531" s="167">
        <f>Q531*H531</f>
        <v>1.8540000000000002E-3</v>
      </c>
      <c r="S531" s="167">
        <v>0</v>
      </c>
      <c r="T531" s="168">
        <f>S531*H531</f>
        <v>0</v>
      </c>
      <c r="AR531" s="169" t="s">
        <v>305</v>
      </c>
      <c r="AT531" s="169" t="s">
        <v>241</v>
      </c>
      <c r="AU531" s="169" t="s">
        <v>83</v>
      </c>
      <c r="AY531" s="13" t="s">
        <v>239</v>
      </c>
      <c r="BE531" s="97">
        <f>IF(N531="základná",J531,0)</f>
        <v>0</v>
      </c>
      <c r="BF531" s="97">
        <f>IF(N531="znížená",J531,0)</f>
        <v>0</v>
      </c>
      <c r="BG531" s="97">
        <f>IF(N531="zákl. prenesená",J531,0)</f>
        <v>0</v>
      </c>
      <c r="BH531" s="97">
        <f>IF(N531="zníž. prenesená",J531,0)</f>
        <v>0</v>
      </c>
      <c r="BI531" s="97">
        <f>IF(N531="nulová",J531,0)</f>
        <v>0</v>
      </c>
      <c r="BJ531" s="13" t="s">
        <v>83</v>
      </c>
      <c r="BK531" s="97">
        <f>ROUND(I531*H531,2)</f>
        <v>0</v>
      </c>
      <c r="BL531" s="13" t="s">
        <v>305</v>
      </c>
      <c r="BM531" s="169" t="s">
        <v>2676</v>
      </c>
    </row>
    <row r="532" spans="2:65" s="1" customFormat="1" ht="24.2" customHeight="1" x14ac:dyDescent="0.2">
      <c r="B532" s="131"/>
      <c r="C532" s="158" t="s">
        <v>1685</v>
      </c>
      <c r="D532" s="158" t="s">
        <v>241</v>
      </c>
      <c r="E532" s="159" t="s">
        <v>1853</v>
      </c>
      <c r="F532" s="160" t="s">
        <v>1854</v>
      </c>
      <c r="G532" s="161" t="s">
        <v>1082</v>
      </c>
      <c r="H532" s="181"/>
      <c r="I532" s="163"/>
      <c r="J532" s="164">
        <f>ROUND(I532*H532,2)</f>
        <v>0</v>
      </c>
      <c r="K532" s="165"/>
      <c r="L532" s="30"/>
      <c r="M532" s="166" t="s">
        <v>1</v>
      </c>
      <c r="N532" s="130" t="s">
        <v>37</v>
      </c>
      <c r="P532" s="167">
        <f>O532*H532</f>
        <v>0</v>
      </c>
      <c r="Q532" s="167">
        <v>0</v>
      </c>
      <c r="R532" s="167">
        <f>Q532*H532</f>
        <v>0</v>
      </c>
      <c r="S532" s="167">
        <v>0</v>
      </c>
      <c r="T532" s="168">
        <f>S532*H532</f>
        <v>0</v>
      </c>
      <c r="AR532" s="169" t="s">
        <v>305</v>
      </c>
      <c r="AT532" s="169" t="s">
        <v>241</v>
      </c>
      <c r="AU532" s="169" t="s">
        <v>83</v>
      </c>
      <c r="AY532" s="13" t="s">
        <v>239</v>
      </c>
      <c r="BE532" s="97">
        <f>IF(N532="základná",J532,0)</f>
        <v>0</v>
      </c>
      <c r="BF532" s="97">
        <f>IF(N532="znížená",J532,0)</f>
        <v>0</v>
      </c>
      <c r="BG532" s="97">
        <f>IF(N532="zákl. prenesená",J532,0)</f>
        <v>0</v>
      </c>
      <c r="BH532" s="97">
        <f>IF(N532="zníž. prenesená",J532,0)</f>
        <v>0</v>
      </c>
      <c r="BI532" s="97">
        <f>IF(N532="nulová",J532,0)</f>
        <v>0</v>
      </c>
      <c r="BJ532" s="13" t="s">
        <v>83</v>
      </c>
      <c r="BK532" s="97">
        <f>ROUND(I532*H532,2)</f>
        <v>0</v>
      </c>
      <c r="BL532" s="13" t="s">
        <v>305</v>
      </c>
      <c r="BM532" s="169" t="s">
        <v>2677</v>
      </c>
    </row>
    <row r="533" spans="2:65" s="11" customFormat="1" ht="22.9" customHeight="1" x14ac:dyDescent="0.2">
      <c r="B533" s="146"/>
      <c r="D533" s="147" t="s">
        <v>70</v>
      </c>
      <c r="E533" s="156" t="s">
        <v>1870</v>
      </c>
      <c r="F533" s="156" t="s">
        <v>1871</v>
      </c>
      <c r="I533" s="149"/>
      <c r="J533" s="157">
        <f>BK533</f>
        <v>0</v>
      </c>
      <c r="L533" s="146"/>
      <c r="M533" s="151"/>
      <c r="P533" s="152">
        <f>SUM(P534:P536)</f>
        <v>0</v>
      </c>
      <c r="R533" s="152">
        <f>SUM(R534:R536)</f>
        <v>0.26229206999999999</v>
      </c>
      <c r="T533" s="153">
        <f>SUM(T534:T536)</f>
        <v>0</v>
      </c>
      <c r="AR533" s="147" t="s">
        <v>83</v>
      </c>
      <c r="AT533" s="154" t="s">
        <v>70</v>
      </c>
      <c r="AU533" s="154" t="s">
        <v>78</v>
      </c>
      <c r="AY533" s="147" t="s">
        <v>239</v>
      </c>
      <c r="BK533" s="155">
        <f>SUM(BK534:BK536)</f>
        <v>0</v>
      </c>
    </row>
    <row r="534" spans="2:65" s="1" customFormat="1" ht="37.9" customHeight="1" x14ac:dyDescent="0.2">
      <c r="B534" s="131"/>
      <c r="C534" s="158" t="s">
        <v>1689</v>
      </c>
      <c r="D534" s="158" t="s">
        <v>241</v>
      </c>
      <c r="E534" s="159" t="s">
        <v>1873</v>
      </c>
      <c r="F534" s="160" t="s">
        <v>1874</v>
      </c>
      <c r="G534" s="161" t="s">
        <v>244</v>
      </c>
      <c r="H534" s="162">
        <v>59.326000000000001</v>
      </c>
      <c r="I534" s="163"/>
      <c r="J534" s="164">
        <f>ROUND(I534*H534,2)</f>
        <v>0</v>
      </c>
      <c r="K534" s="165"/>
      <c r="L534" s="30"/>
      <c r="M534" s="166" t="s">
        <v>1</v>
      </c>
      <c r="N534" s="130" t="s">
        <v>37</v>
      </c>
      <c r="P534" s="167">
        <f>O534*H534</f>
        <v>0</v>
      </c>
      <c r="Q534" s="167">
        <v>3.3500000000000001E-3</v>
      </c>
      <c r="R534" s="167">
        <f>Q534*H534</f>
        <v>0.1987421</v>
      </c>
      <c r="S534" s="167">
        <v>0</v>
      </c>
      <c r="T534" s="168">
        <f>S534*H534</f>
        <v>0</v>
      </c>
      <c r="AR534" s="169" t="s">
        <v>305</v>
      </c>
      <c r="AT534" s="169" t="s">
        <v>241</v>
      </c>
      <c r="AU534" s="169" t="s">
        <v>83</v>
      </c>
      <c r="AY534" s="13" t="s">
        <v>239</v>
      </c>
      <c r="BE534" s="97">
        <f>IF(N534="základná",J534,0)</f>
        <v>0</v>
      </c>
      <c r="BF534" s="97">
        <f>IF(N534="znížená",J534,0)</f>
        <v>0</v>
      </c>
      <c r="BG534" s="97">
        <f>IF(N534="zákl. prenesená",J534,0)</f>
        <v>0</v>
      </c>
      <c r="BH534" s="97">
        <f>IF(N534="zníž. prenesená",J534,0)</f>
        <v>0</v>
      </c>
      <c r="BI534" s="97">
        <f>IF(N534="nulová",J534,0)</f>
        <v>0</v>
      </c>
      <c r="BJ534" s="13" t="s">
        <v>83</v>
      </c>
      <c r="BK534" s="97">
        <f>ROUND(I534*H534,2)</f>
        <v>0</v>
      </c>
      <c r="BL534" s="13" t="s">
        <v>305</v>
      </c>
      <c r="BM534" s="169" t="s">
        <v>2678</v>
      </c>
    </row>
    <row r="535" spans="2:65" s="1" customFormat="1" ht="24.2" customHeight="1" x14ac:dyDescent="0.2">
      <c r="B535" s="131"/>
      <c r="C535" s="170" t="s">
        <v>1693</v>
      </c>
      <c r="D535" s="170" t="s">
        <v>275</v>
      </c>
      <c r="E535" s="171" t="s">
        <v>1877</v>
      </c>
      <c r="F535" s="172" t="s">
        <v>1878</v>
      </c>
      <c r="G535" s="173" t="s">
        <v>244</v>
      </c>
      <c r="H535" s="174">
        <v>61.698999999999998</v>
      </c>
      <c r="I535" s="175"/>
      <c r="J535" s="176">
        <f>ROUND(I535*H535,2)</f>
        <v>0</v>
      </c>
      <c r="K535" s="177"/>
      <c r="L535" s="178"/>
      <c r="M535" s="179" t="s">
        <v>1</v>
      </c>
      <c r="N535" s="180" t="s">
        <v>37</v>
      </c>
      <c r="P535" s="167">
        <f>O535*H535</f>
        <v>0</v>
      </c>
      <c r="Q535" s="167">
        <v>1.0300000000000001E-3</v>
      </c>
      <c r="R535" s="167">
        <f>Q535*H535</f>
        <v>6.3549969999999997E-2</v>
      </c>
      <c r="S535" s="167">
        <v>0</v>
      </c>
      <c r="T535" s="168">
        <f>S535*H535</f>
        <v>0</v>
      </c>
      <c r="AR535" s="169" t="s">
        <v>371</v>
      </c>
      <c r="AT535" s="169" t="s">
        <v>275</v>
      </c>
      <c r="AU535" s="169" t="s">
        <v>83</v>
      </c>
      <c r="AY535" s="13" t="s">
        <v>239</v>
      </c>
      <c r="BE535" s="97">
        <f>IF(N535="základná",J535,0)</f>
        <v>0</v>
      </c>
      <c r="BF535" s="97">
        <f>IF(N535="znížená",J535,0)</f>
        <v>0</v>
      </c>
      <c r="BG535" s="97">
        <f>IF(N535="zákl. prenesená",J535,0)</f>
        <v>0</v>
      </c>
      <c r="BH535" s="97">
        <f>IF(N535="zníž. prenesená",J535,0)</f>
        <v>0</v>
      </c>
      <c r="BI535" s="97">
        <f>IF(N535="nulová",J535,0)</f>
        <v>0</v>
      </c>
      <c r="BJ535" s="13" t="s">
        <v>83</v>
      </c>
      <c r="BK535" s="97">
        <f>ROUND(I535*H535,2)</f>
        <v>0</v>
      </c>
      <c r="BL535" s="13" t="s">
        <v>305</v>
      </c>
      <c r="BM535" s="169" t="s">
        <v>2679</v>
      </c>
    </row>
    <row r="536" spans="2:65" s="1" customFormat="1" ht="24.2" customHeight="1" x14ac:dyDescent="0.2">
      <c r="B536" s="131"/>
      <c r="C536" s="158" t="s">
        <v>1697</v>
      </c>
      <c r="D536" s="158" t="s">
        <v>241</v>
      </c>
      <c r="E536" s="159" t="s">
        <v>1881</v>
      </c>
      <c r="F536" s="160" t="s">
        <v>1882</v>
      </c>
      <c r="G536" s="161" t="s">
        <v>1082</v>
      </c>
      <c r="H536" s="181"/>
      <c r="I536" s="163"/>
      <c r="J536" s="164">
        <f>ROUND(I536*H536,2)</f>
        <v>0</v>
      </c>
      <c r="K536" s="165"/>
      <c r="L536" s="30"/>
      <c r="M536" s="166" t="s">
        <v>1</v>
      </c>
      <c r="N536" s="130" t="s">
        <v>37</v>
      </c>
      <c r="P536" s="167">
        <f>O536*H536</f>
        <v>0</v>
      </c>
      <c r="Q536" s="167">
        <v>0</v>
      </c>
      <c r="R536" s="167">
        <f>Q536*H536</f>
        <v>0</v>
      </c>
      <c r="S536" s="167">
        <v>0</v>
      </c>
      <c r="T536" s="168">
        <f>S536*H536</f>
        <v>0</v>
      </c>
      <c r="AR536" s="169" t="s">
        <v>305</v>
      </c>
      <c r="AT536" s="169" t="s">
        <v>241</v>
      </c>
      <c r="AU536" s="169" t="s">
        <v>83</v>
      </c>
      <c r="AY536" s="13" t="s">
        <v>239</v>
      </c>
      <c r="BE536" s="97">
        <f>IF(N536="základná",J536,0)</f>
        <v>0</v>
      </c>
      <c r="BF536" s="97">
        <f>IF(N536="znížená",J536,0)</f>
        <v>0</v>
      </c>
      <c r="BG536" s="97">
        <f>IF(N536="zákl. prenesená",J536,0)</f>
        <v>0</v>
      </c>
      <c r="BH536" s="97">
        <f>IF(N536="zníž. prenesená",J536,0)</f>
        <v>0</v>
      </c>
      <c r="BI536" s="97">
        <f>IF(N536="nulová",J536,0)</f>
        <v>0</v>
      </c>
      <c r="BJ536" s="13" t="s">
        <v>83</v>
      </c>
      <c r="BK536" s="97">
        <f>ROUND(I536*H536,2)</f>
        <v>0</v>
      </c>
      <c r="BL536" s="13" t="s">
        <v>305</v>
      </c>
      <c r="BM536" s="169" t="s">
        <v>2680</v>
      </c>
    </row>
    <row r="537" spans="2:65" s="11" customFormat="1" ht="22.9" customHeight="1" x14ac:dyDescent="0.2">
      <c r="B537" s="146"/>
      <c r="D537" s="147" t="s">
        <v>70</v>
      </c>
      <c r="E537" s="156" t="s">
        <v>1884</v>
      </c>
      <c r="F537" s="156" t="s">
        <v>1885</v>
      </c>
      <c r="I537" s="149"/>
      <c r="J537" s="157">
        <f>BK537</f>
        <v>0</v>
      </c>
      <c r="L537" s="146"/>
      <c r="M537" s="151"/>
      <c r="P537" s="152">
        <f>SUM(P538:P539)</f>
        <v>0</v>
      </c>
      <c r="R537" s="152">
        <f>SUM(R538:R539)</f>
        <v>4.9893260000000002E-2</v>
      </c>
      <c r="T537" s="153">
        <f>SUM(T538:T539)</f>
        <v>0</v>
      </c>
      <c r="AR537" s="147" t="s">
        <v>83</v>
      </c>
      <c r="AT537" s="154" t="s">
        <v>70</v>
      </c>
      <c r="AU537" s="154" t="s">
        <v>78</v>
      </c>
      <c r="AY537" s="147" t="s">
        <v>239</v>
      </c>
      <c r="BK537" s="155">
        <f>SUM(BK538:BK539)</f>
        <v>0</v>
      </c>
    </row>
    <row r="538" spans="2:65" s="1" customFormat="1" ht="24.2" customHeight="1" x14ac:dyDescent="0.2">
      <c r="B538" s="131"/>
      <c r="C538" s="158" t="s">
        <v>1701</v>
      </c>
      <c r="D538" s="158" t="s">
        <v>241</v>
      </c>
      <c r="E538" s="159" t="s">
        <v>1887</v>
      </c>
      <c r="F538" s="160" t="s">
        <v>1888</v>
      </c>
      <c r="G538" s="161" t="s">
        <v>244</v>
      </c>
      <c r="H538" s="162">
        <v>160.946</v>
      </c>
      <c r="I538" s="163"/>
      <c r="J538" s="164">
        <f>ROUND(I538*H538,2)</f>
        <v>0</v>
      </c>
      <c r="K538" s="165"/>
      <c r="L538" s="30"/>
      <c r="M538" s="166" t="s">
        <v>1</v>
      </c>
      <c r="N538" s="130" t="s">
        <v>37</v>
      </c>
      <c r="P538" s="167">
        <f>O538*H538</f>
        <v>0</v>
      </c>
      <c r="Q538" s="167">
        <v>1E-4</v>
      </c>
      <c r="R538" s="167">
        <f>Q538*H538</f>
        <v>1.6094600000000001E-2</v>
      </c>
      <c r="S538" s="167">
        <v>0</v>
      </c>
      <c r="T538" s="168">
        <f>S538*H538</f>
        <v>0</v>
      </c>
      <c r="AR538" s="169" t="s">
        <v>305</v>
      </c>
      <c r="AT538" s="169" t="s">
        <v>241</v>
      </c>
      <c r="AU538" s="169" t="s">
        <v>83</v>
      </c>
      <c r="AY538" s="13" t="s">
        <v>239</v>
      </c>
      <c r="BE538" s="97">
        <f>IF(N538="základná",J538,0)</f>
        <v>0</v>
      </c>
      <c r="BF538" s="97">
        <f>IF(N538="znížená",J538,0)</f>
        <v>0</v>
      </c>
      <c r="BG538" s="97">
        <f>IF(N538="zákl. prenesená",J538,0)</f>
        <v>0</v>
      </c>
      <c r="BH538" s="97">
        <f>IF(N538="zníž. prenesená",J538,0)</f>
        <v>0</v>
      </c>
      <c r="BI538" s="97">
        <f>IF(N538="nulová",J538,0)</f>
        <v>0</v>
      </c>
      <c r="BJ538" s="13" t="s">
        <v>83</v>
      </c>
      <c r="BK538" s="97">
        <f>ROUND(I538*H538,2)</f>
        <v>0</v>
      </c>
      <c r="BL538" s="13" t="s">
        <v>305</v>
      </c>
      <c r="BM538" s="169" t="s">
        <v>2681</v>
      </c>
    </row>
    <row r="539" spans="2:65" s="1" customFormat="1" ht="37.9" customHeight="1" x14ac:dyDescent="0.2">
      <c r="B539" s="131"/>
      <c r="C539" s="158" t="s">
        <v>1704</v>
      </c>
      <c r="D539" s="158" t="s">
        <v>241</v>
      </c>
      <c r="E539" s="159" t="s">
        <v>1891</v>
      </c>
      <c r="F539" s="160" t="s">
        <v>1892</v>
      </c>
      <c r="G539" s="161" t="s">
        <v>244</v>
      </c>
      <c r="H539" s="162">
        <v>160.946</v>
      </c>
      <c r="I539" s="163"/>
      <c r="J539" s="164">
        <f>ROUND(I539*H539,2)</f>
        <v>0</v>
      </c>
      <c r="K539" s="165"/>
      <c r="L539" s="30"/>
      <c r="M539" s="166" t="s">
        <v>1</v>
      </c>
      <c r="N539" s="130" t="s">
        <v>37</v>
      </c>
      <c r="P539" s="167">
        <f>O539*H539</f>
        <v>0</v>
      </c>
      <c r="Q539" s="167">
        <v>2.1000000000000001E-4</v>
      </c>
      <c r="R539" s="167">
        <f>Q539*H539</f>
        <v>3.3798660000000001E-2</v>
      </c>
      <c r="S539" s="167">
        <v>0</v>
      </c>
      <c r="T539" s="168">
        <f>S539*H539</f>
        <v>0</v>
      </c>
      <c r="AR539" s="169" t="s">
        <v>305</v>
      </c>
      <c r="AT539" s="169" t="s">
        <v>241</v>
      </c>
      <c r="AU539" s="169" t="s">
        <v>83</v>
      </c>
      <c r="AY539" s="13" t="s">
        <v>239</v>
      </c>
      <c r="BE539" s="97">
        <f>IF(N539="základná",J539,0)</f>
        <v>0</v>
      </c>
      <c r="BF539" s="97">
        <f>IF(N539="znížená",J539,0)</f>
        <v>0</v>
      </c>
      <c r="BG539" s="97">
        <f>IF(N539="zákl. prenesená",J539,0)</f>
        <v>0</v>
      </c>
      <c r="BH539" s="97">
        <f>IF(N539="zníž. prenesená",J539,0)</f>
        <v>0</v>
      </c>
      <c r="BI539" s="97">
        <f>IF(N539="nulová",J539,0)</f>
        <v>0</v>
      </c>
      <c r="BJ539" s="13" t="s">
        <v>83</v>
      </c>
      <c r="BK539" s="97">
        <f>ROUND(I539*H539,2)</f>
        <v>0</v>
      </c>
      <c r="BL539" s="13" t="s">
        <v>305</v>
      </c>
      <c r="BM539" s="169" t="s">
        <v>2682</v>
      </c>
    </row>
    <row r="540" spans="2:65" s="11" customFormat="1" ht="25.9" customHeight="1" x14ac:dyDescent="0.2">
      <c r="B540" s="146"/>
      <c r="D540" s="147" t="s">
        <v>70</v>
      </c>
      <c r="E540" s="148" t="s">
        <v>1894</v>
      </c>
      <c r="F540" s="148" t="s">
        <v>1895</v>
      </c>
      <c r="I540" s="149"/>
      <c r="J540" s="150">
        <f>BK540</f>
        <v>0</v>
      </c>
      <c r="L540" s="146"/>
      <c r="M540" s="151"/>
      <c r="P540" s="152">
        <f>P541</f>
        <v>0</v>
      </c>
      <c r="R540" s="152">
        <f>R541</f>
        <v>0</v>
      </c>
      <c r="T540" s="153">
        <f>T541</f>
        <v>0</v>
      </c>
      <c r="AR540" s="147" t="s">
        <v>245</v>
      </c>
      <c r="AT540" s="154" t="s">
        <v>70</v>
      </c>
      <c r="AU540" s="154" t="s">
        <v>71</v>
      </c>
      <c r="AY540" s="147" t="s">
        <v>239</v>
      </c>
      <c r="BK540" s="155">
        <f>BK541</f>
        <v>0</v>
      </c>
    </row>
    <row r="541" spans="2:65" s="1" customFormat="1" ht="16.5" customHeight="1" x14ac:dyDescent="0.2">
      <c r="B541" s="131"/>
      <c r="C541" s="158" t="s">
        <v>1708</v>
      </c>
      <c r="D541" s="158" t="s">
        <v>241</v>
      </c>
      <c r="E541" s="159" t="s">
        <v>1897</v>
      </c>
      <c r="F541" s="160" t="s">
        <v>2683</v>
      </c>
      <c r="G541" s="161" t="s">
        <v>244</v>
      </c>
      <c r="H541" s="162">
        <v>63.82</v>
      </c>
      <c r="I541" s="163"/>
      <c r="J541" s="164">
        <f>ROUND(I541*H541,2)</f>
        <v>0</v>
      </c>
      <c r="K541" s="165"/>
      <c r="L541" s="30"/>
      <c r="M541" s="182" t="s">
        <v>1</v>
      </c>
      <c r="N541" s="183" t="s">
        <v>37</v>
      </c>
      <c r="O541" s="184"/>
      <c r="P541" s="185">
        <f>O541*H541</f>
        <v>0</v>
      </c>
      <c r="Q541" s="185">
        <v>0</v>
      </c>
      <c r="R541" s="185">
        <f>Q541*H541</f>
        <v>0</v>
      </c>
      <c r="S541" s="185">
        <v>0</v>
      </c>
      <c r="T541" s="186">
        <f>S541*H541</f>
        <v>0</v>
      </c>
      <c r="AR541" s="169" t="s">
        <v>1899</v>
      </c>
      <c r="AT541" s="169" t="s">
        <v>241</v>
      </c>
      <c r="AU541" s="169" t="s">
        <v>78</v>
      </c>
      <c r="AY541" s="13" t="s">
        <v>239</v>
      </c>
      <c r="BE541" s="97">
        <f>IF(N541="základná",J541,0)</f>
        <v>0</v>
      </c>
      <c r="BF541" s="97">
        <f>IF(N541="znížená",J541,0)</f>
        <v>0</v>
      </c>
      <c r="BG541" s="97">
        <f>IF(N541="zákl. prenesená",J541,0)</f>
        <v>0</v>
      </c>
      <c r="BH541" s="97">
        <f>IF(N541="zníž. prenesená",J541,0)</f>
        <v>0</v>
      </c>
      <c r="BI541" s="97">
        <f>IF(N541="nulová",J541,0)</f>
        <v>0</v>
      </c>
      <c r="BJ541" s="13" t="s">
        <v>83</v>
      </c>
      <c r="BK541" s="97">
        <f>ROUND(I541*H541,2)</f>
        <v>0</v>
      </c>
      <c r="BL541" s="13" t="s">
        <v>1899</v>
      </c>
      <c r="BM541" s="169" t="s">
        <v>2684</v>
      </c>
    </row>
    <row r="542" spans="2:65" s="1" customFormat="1" ht="6.95" customHeight="1" x14ac:dyDescent="0.2">
      <c r="B542" s="45"/>
      <c r="C542" s="46"/>
      <c r="D542" s="46"/>
      <c r="E542" s="46"/>
      <c r="F542" s="46"/>
      <c r="G542" s="46"/>
      <c r="H542" s="46"/>
      <c r="I542" s="46"/>
      <c r="J542" s="46"/>
      <c r="K542" s="46"/>
      <c r="L542" s="30"/>
    </row>
    <row r="545" spans="3:5" x14ac:dyDescent="0.2">
      <c r="C545" t="s">
        <v>4622</v>
      </c>
    </row>
    <row r="546" spans="3:5" x14ac:dyDescent="0.2">
      <c r="C546" s="201"/>
      <c r="D546" s="201"/>
      <c r="E546" t="s">
        <v>4623</v>
      </c>
    </row>
  </sheetData>
  <autoFilter ref="C152:K541" xr:uid="{00000000-0009-0000-0000-000002000000}"/>
  <mergeCells count="17">
    <mergeCell ref="L2:V2"/>
    <mergeCell ref="D127:F127"/>
    <mergeCell ref="D128:F128"/>
    <mergeCell ref="D129:F129"/>
    <mergeCell ref="E141:H141"/>
    <mergeCell ref="E85:H85"/>
    <mergeCell ref="E87:H87"/>
    <mergeCell ref="E89:H89"/>
    <mergeCell ref="D125:F125"/>
    <mergeCell ref="D126:F126"/>
    <mergeCell ref="E7:H7"/>
    <mergeCell ref="E9:H9"/>
    <mergeCell ref="E11:H11"/>
    <mergeCell ref="E20:H20"/>
    <mergeCell ref="E29:H29"/>
    <mergeCell ref="E145:H145"/>
    <mergeCell ref="E143:H143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2:BM163"/>
  <sheetViews>
    <sheetView showGridLines="0" topLeftCell="A137" workbookViewId="0">
      <selection activeCell="AA149" sqref="AA149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3" t="s">
        <v>140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4587</v>
      </c>
      <c r="L4" s="16"/>
      <c r="M4" s="103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14</v>
      </c>
      <c r="L6" s="16"/>
    </row>
    <row r="7" spans="2:46" ht="16.5" customHeight="1" x14ac:dyDescent="0.2">
      <c r="B7" s="16"/>
      <c r="E7" s="259" t="str">
        <f>'Rekapitulácia stavby'!K6</f>
        <v>KFA - Košická futbalová aréna II. a III. etapa</v>
      </c>
      <c r="F7" s="261"/>
      <c r="G7" s="261"/>
      <c r="H7" s="261"/>
      <c r="L7" s="16"/>
    </row>
    <row r="8" spans="2:46" ht="12" customHeight="1" x14ac:dyDescent="0.2">
      <c r="B8" s="16"/>
      <c r="D8" s="23" t="s">
        <v>180</v>
      </c>
      <c r="L8" s="16"/>
    </row>
    <row r="9" spans="2:46" s="1" customFormat="1" ht="16.5" customHeight="1" x14ac:dyDescent="0.2">
      <c r="B9" s="30"/>
      <c r="E9" s="259" t="s">
        <v>181</v>
      </c>
      <c r="F9" s="257"/>
      <c r="G9" s="257"/>
      <c r="H9" s="257"/>
      <c r="L9" s="30"/>
    </row>
    <row r="10" spans="2:46" s="1" customFormat="1" ht="12" customHeight="1" x14ac:dyDescent="0.2">
      <c r="B10" s="30"/>
      <c r="D10" s="23" t="s">
        <v>182</v>
      </c>
      <c r="L10" s="30"/>
    </row>
    <row r="11" spans="2:46" s="1" customFormat="1" ht="16.5" customHeight="1" x14ac:dyDescent="0.2">
      <c r="B11" s="30"/>
      <c r="E11" s="226" t="s">
        <v>3480</v>
      </c>
      <c r="F11" s="257"/>
      <c r="G11" s="257"/>
      <c r="H11" s="257"/>
      <c r="L11" s="30"/>
    </row>
    <row r="12" spans="2:46" s="1" customFormat="1" x14ac:dyDescent="0.2">
      <c r="B12" s="30"/>
      <c r="L12" s="30"/>
    </row>
    <row r="13" spans="2:46" s="1" customFormat="1" ht="12" customHeight="1" x14ac:dyDescent="0.2">
      <c r="B13" s="30"/>
      <c r="D13" s="23" t="s">
        <v>15</v>
      </c>
      <c r="F13" s="21" t="s">
        <v>1</v>
      </c>
      <c r="I13" s="23" t="s">
        <v>16</v>
      </c>
      <c r="J13" s="21" t="s">
        <v>1</v>
      </c>
      <c r="L13" s="30"/>
    </row>
    <row r="14" spans="2:46" s="1" customFormat="1" ht="12" customHeight="1" x14ac:dyDescent="0.2">
      <c r="B14" s="30"/>
      <c r="D14" s="23" t="s">
        <v>17</v>
      </c>
      <c r="F14" s="21" t="s">
        <v>18</v>
      </c>
      <c r="I14" s="23" t="s">
        <v>19</v>
      </c>
      <c r="J14" s="53" t="str">
        <f>'Rekapitulácia stavby'!AN8</f>
        <v>4.10.2022 - REV05</v>
      </c>
      <c r="L14" s="30"/>
    </row>
    <row r="15" spans="2:46" s="1" customFormat="1" ht="10.9" customHeight="1" x14ac:dyDescent="0.2">
      <c r="B15" s="30"/>
      <c r="L15" s="30"/>
    </row>
    <row r="16" spans="2:46" s="1" customFormat="1" ht="12" customHeight="1" x14ac:dyDescent="0.2">
      <c r="B16" s="30"/>
      <c r="D16" s="23" t="s">
        <v>20</v>
      </c>
      <c r="I16" s="23" t="s">
        <v>21</v>
      </c>
      <c r="J16" s="21" t="str">
        <f>IF('Rekapitulácia stavby'!AN10="","",'Rekapitulácia stavby'!AN10)</f>
        <v/>
      </c>
      <c r="L16" s="30"/>
    </row>
    <row r="17" spans="2:12" s="1" customFormat="1" ht="18" customHeight="1" x14ac:dyDescent="0.2">
      <c r="B17" s="30"/>
      <c r="E17" s="21" t="str">
        <f>IF('Rekapitulácia stavby'!E11="","",'Rekapitulácia stavby'!E11)</f>
        <v xml:space="preserve"> </v>
      </c>
      <c r="I17" s="23" t="s">
        <v>22</v>
      </c>
      <c r="J17" s="21" t="str">
        <f>IF('Rekapitulácia stavby'!AN11="","",'Rekapitulácia stavby'!AN11)</f>
        <v/>
      </c>
      <c r="L17" s="30"/>
    </row>
    <row r="18" spans="2:12" s="1" customFormat="1" ht="6.95" customHeight="1" x14ac:dyDescent="0.2">
      <c r="B18" s="30"/>
      <c r="L18" s="30"/>
    </row>
    <row r="19" spans="2:12" s="1" customFormat="1" ht="12" customHeight="1" x14ac:dyDescent="0.2">
      <c r="B19" s="30"/>
      <c r="D19" s="23" t="s">
        <v>23</v>
      </c>
      <c r="I19" s="23" t="s">
        <v>21</v>
      </c>
      <c r="J19" s="24" t="str">
        <f>'Rekapitulácia stavby'!AN13</f>
        <v>Vyplň údaj</v>
      </c>
      <c r="L19" s="30"/>
    </row>
    <row r="20" spans="2:12" s="1" customFormat="1" ht="18" customHeight="1" x14ac:dyDescent="0.2">
      <c r="B20" s="30"/>
      <c r="E20" s="258" t="str">
        <f>'Rekapitulácia stavby'!E14</f>
        <v>Vyplň údaj</v>
      </c>
      <c r="F20" s="248"/>
      <c r="G20" s="248"/>
      <c r="H20" s="248"/>
      <c r="I20" s="23" t="s">
        <v>22</v>
      </c>
      <c r="J20" s="24" t="str">
        <f>'Rekapitulácia stavby'!AN14</f>
        <v>Vyplň údaj</v>
      </c>
      <c r="L20" s="30"/>
    </row>
    <row r="21" spans="2:12" s="1" customFormat="1" ht="6.95" customHeight="1" x14ac:dyDescent="0.2">
      <c r="B21" s="30"/>
      <c r="L21" s="30"/>
    </row>
    <row r="22" spans="2:12" s="1" customFormat="1" ht="12" customHeight="1" x14ac:dyDescent="0.2">
      <c r="B22" s="30"/>
      <c r="D22" s="23" t="s">
        <v>25</v>
      </c>
      <c r="I22" s="23" t="s">
        <v>21</v>
      </c>
      <c r="J22" s="21" t="str">
        <f>IF('Rekapitulácia stavby'!AN16="","",'Rekapitulácia stavby'!AN16)</f>
        <v/>
      </c>
      <c r="L22" s="30"/>
    </row>
    <row r="23" spans="2:12" s="1" customFormat="1" ht="18" customHeight="1" x14ac:dyDescent="0.2">
      <c r="B23" s="30"/>
      <c r="E23" s="21" t="str">
        <f>IF('Rekapitulácia stavby'!E17="","",'Rekapitulácia stavby'!E17)</f>
        <v>HESCON,s.r.o.</v>
      </c>
      <c r="I23" s="23" t="s">
        <v>22</v>
      </c>
      <c r="J23" s="21" t="str">
        <f>IF('Rekapitulácia stavby'!AN17="","",'Rekapitulácia stavby'!AN17)</f>
        <v/>
      </c>
      <c r="L23" s="30"/>
    </row>
    <row r="24" spans="2:12" s="1" customFormat="1" ht="6.95" customHeight="1" x14ac:dyDescent="0.2">
      <c r="B24" s="30"/>
      <c r="L24" s="30"/>
    </row>
    <row r="25" spans="2:12" s="1" customFormat="1" ht="12" customHeight="1" x14ac:dyDescent="0.2">
      <c r="B25" s="30"/>
      <c r="D25" s="23" t="s">
        <v>27</v>
      </c>
      <c r="I25" s="23" t="s">
        <v>21</v>
      </c>
      <c r="J25" s="21" t="str">
        <f>IF('Rekapitulácia stavby'!AN19="","",'Rekapitulácia stavby'!AN19)</f>
        <v/>
      </c>
      <c r="L25" s="30"/>
    </row>
    <row r="26" spans="2:12" s="1" customFormat="1" ht="18" customHeight="1" x14ac:dyDescent="0.2">
      <c r="B26" s="30"/>
      <c r="E26" s="21" t="str">
        <f>IF('Rekapitulácia stavby'!E20="","",'Rekapitulácia stavby'!E20)</f>
        <v xml:space="preserve"> </v>
      </c>
      <c r="I26" s="23" t="s">
        <v>22</v>
      </c>
      <c r="J26" s="21" t="str">
        <f>IF('Rekapitulácia stavby'!AN20="","",'Rekapitulácia stavby'!AN20)</f>
        <v/>
      </c>
      <c r="L26" s="30"/>
    </row>
    <row r="27" spans="2:12" s="1" customFormat="1" ht="6.95" customHeight="1" x14ac:dyDescent="0.2">
      <c r="B27" s="30"/>
      <c r="L27" s="30"/>
    </row>
    <row r="28" spans="2:12" s="1" customFormat="1" ht="12" customHeight="1" x14ac:dyDescent="0.2">
      <c r="B28" s="30"/>
      <c r="D28" s="23" t="s">
        <v>28</v>
      </c>
      <c r="L28" s="30"/>
    </row>
    <row r="29" spans="2:12" s="7" customFormat="1" ht="16.5" customHeight="1" x14ac:dyDescent="0.2">
      <c r="B29" s="104"/>
      <c r="E29" s="251" t="s">
        <v>1</v>
      </c>
      <c r="F29" s="251"/>
      <c r="G29" s="251"/>
      <c r="H29" s="251"/>
      <c r="L29" s="104"/>
    </row>
    <row r="30" spans="2:12" s="1" customFormat="1" ht="6.95" customHeight="1" x14ac:dyDescent="0.2">
      <c r="B30" s="30"/>
      <c r="L30" s="30"/>
    </row>
    <row r="31" spans="2:12" s="1" customFormat="1" ht="6.95" customHeight="1" x14ac:dyDescent="0.2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5" customHeight="1" x14ac:dyDescent="0.2">
      <c r="B32" s="30"/>
      <c r="D32" s="21" t="s">
        <v>187</v>
      </c>
      <c r="J32" s="29">
        <f>J98</f>
        <v>0</v>
      </c>
      <c r="L32" s="30"/>
    </row>
    <row r="33" spans="2:12" s="1" customFormat="1" ht="14.45" customHeight="1" x14ac:dyDescent="0.2">
      <c r="B33" s="30"/>
      <c r="D33" s="28" t="s">
        <v>174</v>
      </c>
      <c r="J33" s="29">
        <f>J107</f>
        <v>0</v>
      </c>
      <c r="L33" s="30"/>
    </row>
    <row r="34" spans="2:12" s="1" customFormat="1" ht="25.35" customHeight="1" x14ac:dyDescent="0.2">
      <c r="B34" s="30"/>
      <c r="D34" s="105" t="s">
        <v>31</v>
      </c>
      <c r="J34" s="66">
        <f>ROUND(J32 + J33, 2)</f>
        <v>0</v>
      </c>
      <c r="L34" s="30"/>
    </row>
    <row r="35" spans="2:12" s="1" customFormat="1" ht="6.95" customHeight="1" x14ac:dyDescent="0.2">
      <c r="B35" s="30"/>
      <c r="D35" s="54"/>
      <c r="E35" s="54"/>
      <c r="F35" s="54"/>
      <c r="G35" s="54"/>
      <c r="H35" s="54"/>
      <c r="I35" s="54"/>
      <c r="J35" s="54"/>
      <c r="K35" s="54"/>
      <c r="L35" s="30"/>
    </row>
    <row r="36" spans="2:12" s="1" customFormat="1" ht="14.45" customHeight="1" x14ac:dyDescent="0.2">
      <c r="B36" s="30"/>
      <c r="F36" s="33" t="s">
        <v>33</v>
      </c>
      <c r="I36" s="33" t="s">
        <v>32</v>
      </c>
      <c r="J36" s="33" t="s">
        <v>34</v>
      </c>
      <c r="L36" s="30"/>
    </row>
    <row r="37" spans="2:12" s="1" customFormat="1" ht="14.45" customHeight="1" x14ac:dyDescent="0.2">
      <c r="B37" s="30"/>
      <c r="D37" s="106" t="s">
        <v>35</v>
      </c>
      <c r="E37" s="35" t="s">
        <v>36</v>
      </c>
      <c r="F37" s="107">
        <f>ROUND((SUM(BE107:BE114) + SUM(BE136:BE162)),  2)</f>
        <v>0</v>
      </c>
      <c r="G37" s="108"/>
      <c r="H37" s="108"/>
      <c r="I37" s="109">
        <v>0.2</v>
      </c>
      <c r="J37" s="107">
        <f>ROUND(((SUM(BE107:BE114) + SUM(BE136:BE162))*I37),  2)</f>
        <v>0</v>
      </c>
      <c r="L37" s="30"/>
    </row>
    <row r="38" spans="2:12" s="1" customFormat="1" ht="14.45" customHeight="1" x14ac:dyDescent="0.2">
      <c r="B38" s="30"/>
      <c r="E38" s="35" t="s">
        <v>37</v>
      </c>
      <c r="F38" s="107">
        <f>ROUND((SUM(BF107:BF114) + SUM(BF136:BF162)),  2)</f>
        <v>0</v>
      </c>
      <c r="G38" s="108"/>
      <c r="H38" s="108"/>
      <c r="I38" s="109">
        <v>0.2</v>
      </c>
      <c r="J38" s="107">
        <f>ROUND(((SUM(BF107:BF114) + SUM(BF136:BF162))*I38),  2)</f>
        <v>0</v>
      </c>
      <c r="L38" s="30"/>
    </row>
    <row r="39" spans="2:12" s="1" customFormat="1" ht="14.45" hidden="1" customHeight="1" x14ac:dyDescent="0.2">
      <c r="B39" s="30"/>
      <c r="E39" s="23" t="s">
        <v>38</v>
      </c>
      <c r="F39" s="86">
        <f>ROUND((SUM(BG107:BG114) + SUM(BG136:BG162)),  2)</f>
        <v>0</v>
      </c>
      <c r="I39" s="110">
        <v>0.2</v>
      </c>
      <c r="J39" s="86">
        <f>0</f>
        <v>0</v>
      </c>
      <c r="L39" s="30"/>
    </row>
    <row r="40" spans="2:12" s="1" customFormat="1" ht="14.45" hidden="1" customHeight="1" x14ac:dyDescent="0.2">
      <c r="B40" s="30"/>
      <c r="E40" s="23" t="s">
        <v>39</v>
      </c>
      <c r="F40" s="86">
        <f>ROUND((SUM(BH107:BH114) + SUM(BH136:BH162)),  2)</f>
        <v>0</v>
      </c>
      <c r="I40" s="110">
        <v>0.2</v>
      </c>
      <c r="J40" s="86">
        <f>0</f>
        <v>0</v>
      </c>
      <c r="L40" s="30"/>
    </row>
    <row r="41" spans="2:12" s="1" customFormat="1" ht="14.45" hidden="1" customHeight="1" x14ac:dyDescent="0.2">
      <c r="B41" s="30"/>
      <c r="E41" s="35" t="s">
        <v>40</v>
      </c>
      <c r="F41" s="107">
        <f>ROUND((SUM(BI107:BI114) + SUM(BI136:BI162)),  2)</f>
        <v>0</v>
      </c>
      <c r="G41" s="108"/>
      <c r="H41" s="108"/>
      <c r="I41" s="109">
        <v>0</v>
      </c>
      <c r="J41" s="107">
        <f>0</f>
        <v>0</v>
      </c>
      <c r="L41" s="30"/>
    </row>
    <row r="42" spans="2:12" s="1" customFormat="1" ht="6.95" customHeight="1" x14ac:dyDescent="0.2">
      <c r="B42" s="30"/>
      <c r="L42" s="30"/>
    </row>
    <row r="43" spans="2:12" s="1" customFormat="1" ht="25.35" customHeight="1" x14ac:dyDescent="0.2">
      <c r="B43" s="30"/>
      <c r="C43" s="101"/>
      <c r="D43" s="111" t="s">
        <v>41</v>
      </c>
      <c r="E43" s="57"/>
      <c r="F43" s="57"/>
      <c r="G43" s="112" t="s">
        <v>42</v>
      </c>
      <c r="H43" s="113" t="s">
        <v>43</v>
      </c>
      <c r="I43" s="57"/>
      <c r="J43" s="114">
        <f>SUM(J34:J41)</f>
        <v>0</v>
      </c>
      <c r="K43" s="115"/>
      <c r="L43" s="30"/>
    </row>
    <row r="44" spans="2:12" s="1" customFormat="1" ht="14.45" customHeight="1" x14ac:dyDescent="0.2">
      <c r="B44" s="30"/>
      <c r="L44" s="30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30"/>
      <c r="D50" s="42" t="s">
        <v>44</v>
      </c>
      <c r="E50" s="43"/>
      <c r="F50" s="43"/>
      <c r="G50" s="42" t="s">
        <v>45</v>
      </c>
      <c r="H50" s="43"/>
      <c r="I50" s="43"/>
      <c r="J50" s="43"/>
      <c r="K50" s="43"/>
      <c r="L50" s="30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30"/>
      <c r="D61" s="44" t="s">
        <v>46</v>
      </c>
      <c r="E61" s="32"/>
      <c r="F61" s="116" t="s">
        <v>47</v>
      </c>
      <c r="G61" s="44" t="s">
        <v>46</v>
      </c>
      <c r="H61" s="32"/>
      <c r="I61" s="32"/>
      <c r="J61" s="117" t="s">
        <v>47</v>
      </c>
      <c r="K61" s="32"/>
      <c r="L61" s="30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30"/>
      <c r="D65" s="42" t="s">
        <v>48</v>
      </c>
      <c r="E65" s="43"/>
      <c r="F65" s="43"/>
      <c r="G65" s="42" t="s">
        <v>49</v>
      </c>
      <c r="H65" s="43"/>
      <c r="I65" s="43"/>
      <c r="J65" s="43"/>
      <c r="K65" s="43"/>
      <c r="L65" s="30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30"/>
      <c r="D76" s="44" t="s">
        <v>46</v>
      </c>
      <c r="E76" s="32"/>
      <c r="F76" s="116" t="s">
        <v>47</v>
      </c>
      <c r="G76" s="44" t="s">
        <v>46</v>
      </c>
      <c r="H76" s="32"/>
      <c r="I76" s="32"/>
      <c r="J76" s="117" t="s">
        <v>47</v>
      </c>
      <c r="K76" s="32"/>
      <c r="L76" s="30"/>
    </row>
    <row r="77" spans="2:12" s="1" customFormat="1" ht="14.45" customHeight="1" x14ac:dyDescent="0.2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12" s="1" customFormat="1" ht="6.95" customHeight="1" x14ac:dyDescent="0.2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12" s="1" customFormat="1" ht="24.95" customHeight="1" x14ac:dyDescent="0.2">
      <c r="B82" s="30"/>
      <c r="C82" s="17" t="s">
        <v>4588</v>
      </c>
      <c r="L82" s="30"/>
    </row>
    <row r="83" spans="2:12" s="1" customFormat="1" ht="6.95" customHeight="1" x14ac:dyDescent="0.2">
      <c r="B83" s="30"/>
      <c r="L83" s="30"/>
    </row>
    <row r="84" spans="2:12" s="1" customFormat="1" ht="12" customHeight="1" x14ac:dyDescent="0.2">
      <c r="B84" s="30"/>
      <c r="C84" s="23" t="s">
        <v>14</v>
      </c>
      <c r="L84" s="30"/>
    </row>
    <row r="85" spans="2:12" s="1" customFormat="1" ht="16.5" customHeight="1" x14ac:dyDescent="0.2">
      <c r="B85" s="30"/>
      <c r="E85" s="259" t="str">
        <f>E7</f>
        <v>KFA - Košická futbalová aréna II. a III. etapa</v>
      </c>
      <c r="F85" s="261"/>
      <c r="G85" s="261"/>
      <c r="H85" s="261"/>
      <c r="L85" s="30"/>
    </row>
    <row r="86" spans="2:12" ht="12" customHeight="1" x14ac:dyDescent="0.2">
      <c r="B86" s="16"/>
      <c r="C86" s="23" t="s">
        <v>180</v>
      </c>
      <c r="L86" s="16"/>
    </row>
    <row r="87" spans="2:12" s="1" customFormat="1" ht="16.5" customHeight="1" x14ac:dyDescent="0.2">
      <c r="B87" s="30"/>
      <c r="E87" s="259" t="s">
        <v>181</v>
      </c>
      <c r="F87" s="257"/>
      <c r="G87" s="257"/>
      <c r="H87" s="257"/>
      <c r="L87" s="30"/>
    </row>
    <row r="88" spans="2:12" s="1" customFormat="1" ht="12" customHeight="1" x14ac:dyDescent="0.2">
      <c r="B88" s="30"/>
      <c r="C88" s="23" t="s">
        <v>182</v>
      </c>
      <c r="L88" s="30"/>
    </row>
    <row r="89" spans="2:12" s="1" customFormat="1" ht="16.5" customHeight="1" x14ac:dyDescent="0.2">
      <c r="B89" s="30"/>
      <c r="E89" s="226" t="str">
        <f>E11</f>
        <v>031 - Silnoprúd vstavky B+D ELI stena</v>
      </c>
      <c r="F89" s="257"/>
      <c r="G89" s="257"/>
      <c r="H89" s="257"/>
      <c r="L89" s="30"/>
    </row>
    <row r="90" spans="2:12" s="1" customFormat="1" ht="6.95" customHeight="1" x14ac:dyDescent="0.2">
      <c r="B90" s="30"/>
      <c r="L90" s="30"/>
    </row>
    <row r="91" spans="2:12" s="1" customFormat="1" ht="12" customHeight="1" x14ac:dyDescent="0.2">
      <c r="B91" s="30"/>
      <c r="C91" s="23" t="s">
        <v>17</v>
      </c>
      <c r="F91" s="21" t="str">
        <f>F14</f>
        <v xml:space="preserve"> </v>
      </c>
      <c r="I91" s="23" t="s">
        <v>19</v>
      </c>
      <c r="J91" s="53" t="str">
        <f>IF(J14="","",J14)</f>
        <v>4.10.2022 - REV05</v>
      </c>
      <c r="L91" s="30"/>
    </row>
    <row r="92" spans="2:12" s="1" customFormat="1" ht="6.95" customHeight="1" x14ac:dyDescent="0.2">
      <c r="B92" s="30"/>
      <c r="L92" s="30"/>
    </row>
    <row r="93" spans="2:12" s="1" customFormat="1" ht="15.2" customHeight="1" x14ac:dyDescent="0.2">
      <c r="B93" s="30"/>
      <c r="C93" s="23" t="s">
        <v>20</v>
      </c>
      <c r="F93" s="21" t="str">
        <f>E17</f>
        <v xml:space="preserve"> </v>
      </c>
      <c r="I93" s="23" t="s">
        <v>25</v>
      </c>
      <c r="J93" s="26" t="str">
        <f>E23</f>
        <v>HESCON,s.r.o.</v>
      </c>
      <c r="L93" s="30"/>
    </row>
    <row r="94" spans="2:12" s="1" customFormat="1" ht="15.2" customHeight="1" x14ac:dyDescent="0.2">
      <c r="B94" s="30"/>
      <c r="C94" s="23" t="s">
        <v>23</v>
      </c>
      <c r="F94" s="21" t="str">
        <f>IF(E20="","",E20)</f>
        <v>Vyplň údaj</v>
      </c>
      <c r="I94" s="23" t="s">
        <v>27</v>
      </c>
      <c r="J94" s="26" t="str">
        <f>E26</f>
        <v xml:space="preserve"> </v>
      </c>
      <c r="L94" s="30"/>
    </row>
    <row r="95" spans="2:12" s="1" customFormat="1" ht="10.35" customHeight="1" x14ac:dyDescent="0.2">
      <c r="B95" s="30"/>
      <c r="L95" s="30"/>
    </row>
    <row r="96" spans="2:12" s="1" customFormat="1" ht="29.25" customHeight="1" x14ac:dyDescent="0.2">
      <c r="B96" s="30"/>
      <c r="C96" s="118" t="s">
        <v>188</v>
      </c>
      <c r="D96" s="101"/>
      <c r="E96" s="101"/>
      <c r="F96" s="101"/>
      <c r="G96" s="101"/>
      <c r="H96" s="101"/>
      <c r="I96" s="101"/>
      <c r="J96" s="119" t="s">
        <v>189</v>
      </c>
      <c r="K96" s="101"/>
      <c r="L96" s="30"/>
    </row>
    <row r="97" spans="2:65" s="1" customFormat="1" ht="10.35" customHeight="1" x14ac:dyDescent="0.2">
      <c r="B97" s="30"/>
      <c r="L97" s="30"/>
    </row>
    <row r="98" spans="2:65" s="1" customFormat="1" ht="22.9" customHeight="1" x14ac:dyDescent="0.2">
      <c r="B98" s="30"/>
      <c r="C98" s="120" t="s">
        <v>190</v>
      </c>
      <c r="J98" s="66">
        <f>J136</f>
        <v>0</v>
      </c>
      <c r="L98" s="30"/>
      <c r="AU98" s="13" t="s">
        <v>191</v>
      </c>
    </row>
    <row r="99" spans="2:65" s="8" customFormat="1" ht="24.95" customHeight="1" x14ac:dyDescent="0.2">
      <c r="B99" s="121"/>
      <c r="D99" s="122" t="s">
        <v>3481</v>
      </c>
      <c r="E99" s="123"/>
      <c r="F99" s="123"/>
      <c r="G99" s="123"/>
      <c r="H99" s="123"/>
      <c r="I99" s="123"/>
      <c r="J99" s="124">
        <f>J137</f>
        <v>0</v>
      </c>
      <c r="L99" s="121"/>
    </row>
    <row r="100" spans="2:65" s="8" customFormat="1" ht="24.95" customHeight="1" x14ac:dyDescent="0.2">
      <c r="B100" s="121"/>
      <c r="D100" s="122" t="s">
        <v>3482</v>
      </c>
      <c r="E100" s="123"/>
      <c r="F100" s="123"/>
      <c r="G100" s="123"/>
      <c r="H100" s="123"/>
      <c r="I100" s="123"/>
      <c r="J100" s="124">
        <f>J144</f>
        <v>0</v>
      </c>
      <c r="L100" s="121"/>
    </row>
    <row r="101" spans="2:65" s="9" customFormat="1" ht="19.899999999999999" customHeight="1" x14ac:dyDescent="0.2">
      <c r="B101" s="125"/>
      <c r="D101" s="126" t="s">
        <v>3483</v>
      </c>
      <c r="E101" s="127"/>
      <c r="F101" s="127"/>
      <c r="G101" s="127"/>
      <c r="H101" s="127"/>
      <c r="I101" s="127"/>
      <c r="J101" s="128">
        <f>J145</f>
        <v>0</v>
      </c>
      <c r="L101" s="125"/>
    </row>
    <row r="102" spans="2:65" s="9" customFormat="1" ht="19.899999999999999" customHeight="1" x14ac:dyDescent="0.2">
      <c r="B102" s="125"/>
      <c r="D102" s="126" t="s">
        <v>3484</v>
      </c>
      <c r="E102" s="127"/>
      <c r="F102" s="127"/>
      <c r="G102" s="127"/>
      <c r="H102" s="127"/>
      <c r="I102" s="127"/>
      <c r="J102" s="128">
        <f>J147</f>
        <v>0</v>
      </c>
      <c r="L102" s="125"/>
    </row>
    <row r="103" spans="2:65" s="9" customFormat="1" ht="19.899999999999999" customHeight="1" x14ac:dyDescent="0.2">
      <c r="B103" s="125"/>
      <c r="D103" s="126" t="s">
        <v>3311</v>
      </c>
      <c r="E103" s="127"/>
      <c r="F103" s="127"/>
      <c r="G103" s="127"/>
      <c r="H103" s="127"/>
      <c r="I103" s="127"/>
      <c r="J103" s="128">
        <f>J149</f>
        <v>0</v>
      </c>
      <c r="L103" s="125"/>
    </row>
    <row r="104" spans="2:65" s="9" customFormat="1" ht="19.899999999999999" customHeight="1" x14ac:dyDescent="0.2">
      <c r="B104" s="125"/>
      <c r="D104" s="126" t="s">
        <v>3485</v>
      </c>
      <c r="E104" s="127"/>
      <c r="F104" s="127"/>
      <c r="G104" s="127"/>
      <c r="H104" s="127"/>
      <c r="I104" s="127"/>
      <c r="J104" s="128">
        <f>J152</f>
        <v>0</v>
      </c>
      <c r="L104" s="125"/>
    </row>
    <row r="105" spans="2:65" s="1" customFormat="1" ht="21.75" customHeight="1" x14ac:dyDescent="0.2">
      <c r="B105" s="30"/>
      <c r="L105" s="30"/>
    </row>
    <row r="106" spans="2:65" s="1" customFormat="1" ht="6.95" customHeight="1" x14ac:dyDescent="0.2">
      <c r="B106" s="30"/>
      <c r="L106" s="30"/>
    </row>
    <row r="107" spans="2:65" s="1" customFormat="1" ht="29.25" customHeight="1" x14ac:dyDescent="0.2">
      <c r="B107" s="30"/>
      <c r="C107" s="120" t="s">
        <v>217</v>
      </c>
      <c r="J107" s="129">
        <f>ROUND(J108 + J109 + J110 + J111 + J112 + J113,2)</f>
        <v>0</v>
      </c>
      <c r="L107" s="30"/>
      <c r="N107" s="130" t="s">
        <v>35</v>
      </c>
    </row>
    <row r="108" spans="2:65" s="1" customFormat="1" ht="18" customHeight="1" x14ac:dyDescent="0.2">
      <c r="B108" s="131"/>
      <c r="C108" s="132"/>
      <c r="D108" s="207" t="s">
        <v>218</v>
      </c>
      <c r="E108" s="260"/>
      <c r="F108" s="260"/>
      <c r="G108" s="132"/>
      <c r="H108" s="132"/>
      <c r="I108" s="132"/>
      <c r="J108" s="94">
        <v>0</v>
      </c>
      <c r="K108" s="132"/>
      <c r="L108" s="131"/>
      <c r="M108" s="132"/>
      <c r="N108" s="134" t="s">
        <v>37</v>
      </c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5" t="s">
        <v>219</v>
      </c>
      <c r="AZ108" s="132"/>
      <c r="BA108" s="132"/>
      <c r="BB108" s="132"/>
      <c r="BC108" s="132"/>
      <c r="BD108" s="132"/>
      <c r="BE108" s="136">
        <f t="shared" ref="BE108:BE113" si="0">IF(N108="základná",J108,0)</f>
        <v>0</v>
      </c>
      <c r="BF108" s="136">
        <f t="shared" ref="BF108:BF113" si="1">IF(N108="znížená",J108,0)</f>
        <v>0</v>
      </c>
      <c r="BG108" s="136">
        <f t="shared" ref="BG108:BG113" si="2">IF(N108="zákl. prenesená",J108,0)</f>
        <v>0</v>
      </c>
      <c r="BH108" s="136">
        <f t="shared" ref="BH108:BH113" si="3">IF(N108="zníž. prenesená",J108,0)</f>
        <v>0</v>
      </c>
      <c r="BI108" s="136">
        <f t="shared" ref="BI108:BI113" si="4">IF(N108="nulová",J108,0)</f>
        <v>0</v>
      </c>
      <c r="BJ108" s="135" t="s">
        <v>83</v>
      </c>
      <c r="BK108" s="132"/>
      <c r="BL108" s="132"/>
      <c r="BM108" s="132"/>
    </row>
    <row r="109" spans="2:65" s="1" customFormat="1" ht="18" customHeight="1" x14ac:dyDescent="0.2">
      <c r="B109" s="131"/>
      <c r="C109" s="132"/>
      <c r="D109" s="207" t="s">
        <v>220</v>
      </c>
      <c r="E109" s="260"/>
      <c r="F109" s="260"/>
      <c r="G109" s="132"/>
      <c r="H109" s="132"/>
      <c r="I109" s="132"/>
      <c r="J109" s="94">
        <v>0</v>
      </c>
      <c r="K109" s="132"/>
      <c r="L109" s="131"/>
      <c r="M109" s="132"/>
      <c r="N109" s="134" t="s">
        <v>37</v>
      </c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5" t="s">
        <v>219</v>
      </c>
      <c r="AZ109" s="132"/>
      <c r="BA109" s="132"/>
      <c r="BB109" s="132"/>
      <c r="BC109" s="132"/>
      <c r="BD109" s="132"/>
      <c r="BE109" s="136">
        <f t="shared" si="0"/>
        <v>0</v>
      </c>
      <c r="BF109" s="136">
        <f t="shared" si="1"/>
        <v>0</v>
      </c>
      <c r="BG109" s="136">
        <f t="shared" si="2"/>
        <v>0</v>
      </c>
      <c r="BH109" s="136">
        <f t="shared" si="3"/>
        <v>0</v>
      </c>
      <c r="BI109" s="136">
        <f t="shared" si="4"/>
        <v>0</v>
      </c>
      <c r="BJ109" s="135" t="s">
        <v>83</v>
      </c>
      <c r="BK109" s="132"/>
      <c r="BL109" s="132"/>
      <c r="BM109" s="132"/>
    </row>
    <row r="110" spans="2:65" s="1" customFormat="1" ht="18" customHeight="1" x14ac:dyDescent="0.2">
      <c r="B110" s="131"/>
      <c r="C110" s="132"/>
      <c r="D110" s="207" t="s">
        <v>221</v>
      </c>
      <c r="E110" s="260"/>
      <c r="F110" s="260"/>
      <c r="G110" s="132"/>
      <c r="H110" s="132"/>
      <c r="I110" s="132"/>
      <c r="J110" s="94">
        <v>0</v>
      </c>
      <c r="K110" s="132"/>
      <c r="L110" s="131"/>
      <c r="M110" s="132"/>
      <c r="N110" s="134" t="s">
        <v>37</v>
      </c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5" t="s">
        <v>219</v>
      </c>
      <c r="AZ110" s="132"/>
      <c r="BA110" s="132"/>
      <c r="BB110" s="132"/>
      <c r="BC110" s="132"/>
      <c r="BD110" s="132"/>
      <c r="BE110" s="136">
        <f t="shared" si="0"/>
        <v>0</v>
      </c>
      <c r="BF110" s="136">
        <f t="shared" si="1"/>
        <v>0</v>
      </c>
      <c r="BG110" s="136">
        <f t="shared" si="2"/>
        <v>0</v>
      </c>
      <c r="BH110" s="136">
        <f t="shared" si="3"/>
        <v>0</v>
      </c>
      <c r="BI110" s="136">
        <f t="shared" si="4"/>
        <v>0</v>
      </c>
      <c r="BJ110" s="135" t="s">
        <v>83</v>
      </c>
      <c r="BK110" s="132"/>
      <c r="BL110" s="132"/>
      <c r="BM110" s="132"/>
    </row>
    <row r="111" spans="2:65" s="1" customFormat="1" ht="18" customHeight="1" x14ac:dyDescent="0.2">
      <c r="B111" s="131"/>
      <c r="C111" s="132"/>
      <c r="D111" s="207" t="s">
        <v>222</v>
      </c>
      <c r="E111" s="260"/>
      <c r="F111" s="260"/>
      <c r="G111" s="132"/>
      <c r="H111" s="132"/>
      <c r="I111" s="132"/>
      <c r="J111" s="94">
        <v>0</v>
      </c>
      <c r="K111" s="132"/>
      <c r="L111" s="131"/>
      <c r="M111" s="132"/>
      <c r="N111" s="134" t="s">
        <v>37</v>
      </c>
      <c r="O111" s="132"/>
      <c r="P111" s="132"/>
      <c r="Q111" s="132"/>
      <c r="R111" s="132"/>
      <c r="S111" s="132"/>
      <c r="T111" s="132"/>
      <c r="U111" s="132"/>
      <c r="V111" s="132"/>
      <c r="W111" s="132"/>
      <c r="X111" s="132"/>
      <c r="Y111" s="132"/>
      <c r="Z111" s="132"/>
      <c r="AA111" s="132"/>
      <c r="AB111" s="132"/>
      <c r="AC111" s="132"/>
      <c r="AD111" s="132"/>
      <c r="AE111" s="132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5" t="s">
        <v>219</v>
      </c>
      <c r="AZ111" s="132"/>
      <c r="BA111" s="132"/>
      <c r="BB111" s="132"/>
      <c r="BC111" s="132"/>
      <c r="BD111" s="132"/>
      <c r="BE111" s="136">
        <f t="shared" si="0"/>
        <v>0</v>
      </c>
      <c r="BF111" s="136">
        <f t="shared" si="1"/>
        <v>0</v>
      </c>
      <c r="BG111" s="136">
        <f t="shared" si="2"/>
        <v>0</v>
      </c>
      <c r="BH111" s="136">
        <f t="shared" si="3"/>
        <v>0</v>
      </c>
      <c r="BI111" s="136">
        <f t="shared" si="4"/>
        <v>0</v>
      </c>
      <c r="BJ111" s="135" t="s">
        <v>83</v>
      </c>
      <c r="BK111" s="132"/>
      <c r="BL111" s="132"/>
      <c r="BM111" s="132"/>
    </row>
    <row r="112" spans="2:65" s="1" customFormat="1" ht="18" customHeight="1" x14ac:dyDescent="0.2">
      <c r="B112" s="131"/>
      <c r="C112" s="132"/>
      <c r="D112" s="207" t="s">
        <v>223</v>
      </c>
      <c r="E112" s="260"/>
      <c r="F112" s="260"/>
      <c r="G112" s="132"/>
      <c r="H112" s="132"/>
      <c r="I112" s="132"/>
      <c r="J112" s="94">
        <v>0</v>
      </c>
      <c r="K112" s="132"/>
      <c r="L112" s="131"/>
      <c r="M112" s="132"/>
      <c r="N112" s="134" t="s">
        <v>37</v>
      </c>
      <c r="O112" s="132"/>
      <c r="P112" s="132"/>
      <c r="Q112" s="132"/>
      <c r="R112" s="132"/>
      <c r="S112" s="132"/>
      <c r="T112" s="132"/>
      <c r="U112" s="132"/>
      <c r="V112" s="132"/>
      <c r="W112" s="132"/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5" t="s">
        <v>219</v>
      </c>
      <c r="AZ112" s="132"/>
      <c r="BA112" s="132"/>
      <c r="BB112" s="132"/>
      <c r="BC112" s="132"/>
      <c r="BD112" s="132"/>
      <c r="BE112" s="136">
        <f t="shared" si="0"/>
        <v>0</v>
      </c>
      <c r="BF112" s="136">
        <f t="shared" si="1"/>
        <v>0</v>
      </c>
      <c r="BG112" s="136">
        <f t="shared" si="2"/>
        <v>0</v>
      </c>
      <c r="BH112" s="136">
        <f t="shared" si="3"/>
        <v>0</v>
      </c>
      <c r="BI112" s="136">
        <f t="shared" si="4"/>
        <v>0</v>
      </c>
      <c r="BJ112" s="135" t="s">
        <v>83</v>
      </c>
      <c r="BK112" s="132"/>
      <c r="BL112" s="132"/>
      <c r="BM112" s="132"/>
    </row>
    <row r="113" spans="2:65" s="1" customFormat="1" ht="18" customHeight="1" x14ac:dyDescent="0.2">
      <c r="B113" s="131"/>
      <c r="C113" s="132"/>
      <c r="D113" s="133" t="s">
        <v>224</v>
      </c>
      <c r="E113" s="132"/>
      <c r="F113" s="132"/>
      <c r="G113" s="132"/>
      <c r="H113" s="132"/>
      <c r="I113" s="132"/>
      <c r="J113" s="94">
        <f>ROUND(J32*T113,2)</f>
        <v>0</v>
      </c>
      <c r="K113" s="132"/>
      <c r="L113" s="131"/>
      <c r="M113" s="132"/>
      <c r="N113" s="134" t="s">
        <v>37</v>
      </c>
      <c r="O113" s="132"/>
      <c r="P113" s="132"/>
      <c r="Q113" s="132"/>
      <c r="R113" s="132"/>
      <c r="S113" s="132"/>
      <c r="T113" s="132"/>
      <c r="U113" s="132"/>
      <c r="V113" s="132"/>
      <c r="W113" s="132"/>
      <c r="X113" s="132"/>
      <c r="Y113" s="132"/>
      <c r="Z113" s="132"/>
      <c r="AA113" s="132"/>
      <c r="AB113" s="132"/>
      <c r="AC113" s="132"/>
      <c r="AD113" s="132"/>
      <c r="AE113" s="132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5" t="s">
        <v>225</v>
      </c>
      <c r="AZ113" s="132"/>
      <c r="BA113" s="132"/>
      <c r="BB113" s="132"/>
      <c r="BC113" s="132"/>
      <c r="BD113" s="132"/>
      <c r="BE113" s="136">
        <f t="shared" si="0"/>
        <v>0</v>
      </c>
      <c r="BF113" s="136">
        <f t="shared" si="1"/>
        <v>0</v>
      </c>
      <c r="BG113" s="136">
        <f t="shared" si="2"/>
        <v>0</v>
      </c>
      <c r="BH113" s="136">
        <f t="shared" si="3"/>
        <v>0</v>
      </c>
      <c r="BI113" s="136">
        <f t="shared" si="4"/>
        <v>0</v>
      </c>
      <c r="BJ113" s="135" t="s">
        <v>83</v>
      </c>
      <c r="BK113" s="132"/>
      <c r="BL113" s="132"/>
      <c r="BM113" s="132"/>
    </row>
    <row r="114" spans="2:65" s="1" customFormat="1" x14ac:dyDescent="0.2">
      <c r="B114" s="30"/>
      <c r="L114" s="30"/>
    </row>
    <row r="115" spans="2:65" s="1" customFormat="1" ht="29.25" customHeight="1" x14ac:dyDescent="0.2">
      <c r="B115" s="30"/>
      <c r="C115" s="100" t="s">
        <v>179</v>
      </c>
      <c r="D115" s="101"/>
      <c r="E115" s="101"/>
      <c r="F115" s="101"/>
      <c r="G115" s="101"/>
      <c r="H115" s="101"/>
      <c r="I115" s="101"/>
      <c r="J115" s="102">
        <f>ROUND(J98+J107,2)</f>
        <v>0</v>
      </c>
      <c r="K115" s="101"/>
      <c r="L115" s="30"/>
    </row>
    <row r="116" spans="2:65" s="1" customFormat="1" ht="6.95" customHeight="1" x14ac:dyDescent="0.2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30"/>
    </row>
    <row r="120" spans="2:65" s="1" customFormat="1" ht="6.95" customHeight="1" x14ac:dyDescent="0.2"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30"/>
    </row>
    <row r="121" spans="2:65" s="1" customFormat="1" ht="24.95" customHeight="1" x14ac:dyDescent="0.2">
      <c r="B121" s="30"/>
      <c r="C121" s="17" t="s">
        <v>4589</v>
      </c>
      <c r="L121" s="30"/>
    </row>
    <row r="122" spans="2:65" s="1" customFormat="1" ht="6.95" customHeight="1" x14ac:dyDescent="0.2">
      <c r="B122" s="30"/>
      <c r="L122" s="30"/>
    </row>
    <row r="123" spans="2:65" s="1" customFormat="1" ht="12" customHeight="1" x14ac:dyDescent="0.2">
      <c r="B123" s="30"/>
      <c r="C123" s="23" t="s">
        <v>14</v>
      </c>
      <c r="L123" s="30"/>
    </row>
    <row r="124" spans="2:65" s="1" customFormat="1" ht="16.5" customHeight="1" x14ac:dyDescent="0.2">
      <c r="B124" s="30"/>
      <c r="E124" s="259" t="str">
        <f>E7</f>
        <v>KFA - Košická futbalová aréna II. a III. etapa</v>
      </c>
      <c r="F124" s="261"/>
      <c r="G124" s="261"/>
      <c r="H124" s="261"/>
      <c r="L124" s="30"/>
    </row>
    <row r="125" spans="2:65" ht="12" customHeight="1" x14ac:dyDescent="0.2">
      <c r="B125" s="16"/>
      <c r="C125" s="23" t="s">
        <v>180</v>
      </c>
      <c r="L125" s="16"/>
    </row>
    <row r="126" spans="2:65" s="1" customFormat="1" ht="16.5" customHeight="1" x14ac:dyDescent="0.2">
      <c r="B126" s="30"/>
      <c r="E126" s="259" t="s">
        <v>181</v>
      </c>
      <c r="F126" s="257"/>
      <c r="G126" s="257"/>
      <c r="H126" s="257"/>
      <c r="L126" s="30"/>
    </row>
    <row r="127" spans="2:65" s="1" customFormat="1" ht="12" customHeight="1" x14ac:dyDescent="0.2">
      <c r="B127" s="30"/>
      <c r="C127" s="23" t="s">
        <v>182</v>
      </c>
      <c r="L127" s="30"/>
    </row>
    <row r="128" spans="2:65" s="1" customFormat="1" ht="16.5" customHeight="1" x14ac:dyDescent="0.2">
      <c r="B128" s="30"/>
      <c r="E128" s="226" t="str">
        <f>E11</f>
        <v>031 - Silnoprúd vstavky B+D ELI stena</v>
      </c>
      <c r="F128" s="257"/>
      <c r="G128" s="257"/>
      <c r="H128" s="257"/>
      <c r="L128" s="30"/>
    </row>
    <row r="129" spans="2:65" s="1" customFormat="1" ht="6.95" customHeight="1" x14ac:dyDescent="0.2">
      <c r="B129" s="30"/>
      <c r="L129" s="30"/>
    </row>
    <row r="130" spans="2:65" s="1" customFormat="1" ht="12" customHeight="1" x14ac:dyDescent="0.2">
      <c r="B130" s="30"/>
      <c r="C130" s="23" t="s">
        <v>17</v>
      </c>
      <c r="F130" s="21" t="str">
        <f>F14</f>
        <v xml:space="preserve"> </v>
      </c>
      <c r="I130" s="23" t="s">
        <v>19</v>
      </c>
      <c r="J130" s="53" t="str">
        <f>IF(J14="","",J14)</f>
        <v>4.10.2022 - REV05</v>
      </c>
      <c r="L130" s="30"/>
    </row>
    <row r="131" spans="2:65" s="1" customFormat="1" ht="6.95" customHeight="1" x14ac:dyDescent="0.2">
      <c r="B131" s="30"/>
      <c r="L131" s="30"/>
    </row>
    <row r="132" spans="2:65" s="1" customFormat="1" ht="15.2" customHeight="1" x14ac:dyDescent="0.2">
      <c r="B132" s="30"/>
      <c r="C132" s="23" t="s">
        <v>20</v>
      </c>
      <c r="F132" s="21" t="str">
        <f>E17</f>
        <v xml:space="preserve"> </v>
      </c>
      <c r="I132" s="23" t="s">
        <v>25</v>
      </c>
      <c r="J132" s="26" t="str">
        <f>E23</f>
        <v>HESCON,s.r.o.</v>
      </c>
      <c r="L132" s="30"/>
    </row>
    <row r="133" spans="2:65" s="1" customFormat="1" ht="15.2" customHeight="1" x14ac:dyDescent="0.2">
      <c r="B133" s="30"/>
      <c r="C133" s="23" t="s">
        <v>23</v>
      </c>
      <c r="F133" s="21" t="str">
        <f>IF(E20="","",E20)</f>
        <v>Vyplň údaj</v>
      </c>
      <c r="I133" s="23" t="s">
        <v>27</v>
      </c>
      <c r="J133" s="26" t="str">
        <f>E26</f>
        <v xml:space="preserve"> </v>
      </c>
      <c r="L133" s="30"/>
    </row>
    <row r="134" spans="2:65" s="1" customFormat="1" ht="10.35" customHeight="1" x14ac:dyDescent="0.2">
      <c r="B134" s="30"/>
      <c r="L134" s="30"/>
    </row>
    <row r="135" spans="2:65" s="10" customFormat="1" ht="29.25" customHeight="1" x14ac:dyDescent="0.2">
      <c r="B135" s="137"/>
      <c r="C135" s="138" t="s">
        <v>226</v>
      </c>
      <c r="D135" s="139" t="s">
        <v>56</v>
      </c>
      <c r="E135" s="139" t="s">
        <v>52</v>
      </c>
      <c r="F135" s="139" t="s">
        <v>53</v>
      </c>
      <c r="G135" s="139" t="s">
        <v>227</v>
      </c>
      <c r="H135" s="139" t="s">
        <v>228</v>
      </c>
      <c r="I135" s="139" t="s">
        <v>229</v>
      </c>
      <c r="J135" s="140" t="s">
        <v>189</v>
      </c>
      <c r="K135" s="141" t="s">
        <v>230</v>
      </c>
      <c r="L135" s="137"/>
      <c r="M135" s="59" t="s">
        <v>1</v>
      </c>
      <c r="N135" s="60" t="s">
        <v>35</v>
      </c>
      <c r="O135" s="60" t="s">
        <v>231</v>
      </c>
      <c r="P135" s="60" t="s">
        <v>232</v>
      </c>
      <c r="Q135" s="60" t="s">
        <v>233</v>
      </c>
      <c r="R135" s="60" t="s">
        <v>234</v>
      </c>
      <c r="S135" s="60" t="s">
        <v>235</v>
      </c>
      <c r="T135" s="61" t="s">
        <v>236</v>
      </c>
    </row>
    <row r="136" spans="2:65" s="1" customFormat="1" ht="22.9" customHeight="1" x14ac:dyDescent="0.25">
      <c r="B136" s="30"/>
      <c r="C136" s="64" t="s">
        <v>187</v>
      </c>
      <c r="J136" s="142">
        <f>BK136</f>
        <v>0</v>
      </c>
      <c r="L136" s="30"/>
      <c r="M136" s="62"/>
      <c r="N136" s="54"/>
      <c r="O136" s="54"/>
      <c r="P136" s="143">
        <f>P137+P144</f>
        <v>0</v>
      </c>
      <c r="Q136" s="54"/>
      <c r="R136" s="143">
        <f>R137+R144</f>
        <v>0</v>
      </c>
      <c r="S136" s="54"/>
      <c r="T136" s="144">
        <f>T137+T144</f>
        <v>0</v>
      </c>
      <c r="AT136" s="13" t="s">
        <v>70</v>
      </c>
      <c r="AU136" s="13" t="s">
        <v>191</v>
      </c>
      <c r="BK136" s="145">
        <f>BK137+BK144</f>
        <v>0</v>
      </c>
    </row>
    <row r="137" spans="2:65" s="11" customFormat="1" ht="25.9" customHeight="1" x14ac:dyDescent="0.2">
      <c r="B137" s="146"/>
      <c r="D137" s="147" t="s">
        <v>70</v>
      </c>
      <c r="E137" s="148" t="s">
        <v>3486</v>
      </c>
      <c r="F137" s="148" t="s">
        <v>3487</v>
      </c>
      <c r="I137" s="149"/>
      <c r="J137" s="150">
        <f>BK137</f>
        <v>0</v>
      </c>
      <c r="L137" s="146"/>
      <c r="M137" s="151"/>
      <c r="P137" s="152">
        <f>SUM(P138:P143)</f>
        <v>0</v>
      </c>
      <c r="R137" s="152">
        <f>SUM(R138:R143)</f>
        <v>0</v>
      </c>
      <c r="T137" s="153">
        <f>SUM(T138:T143)</f>
        <v>0</v>
      </c>
      <c r="AR137" s="147" t="s">
        <v>78</v>
      </c>
      <c r="AT137" s="154" t="s">
        <v>70</v>
      </c>
      <c r="AU137" s="154" t="s">
        <v>71</v>
      </c>
      <c r="AY137" s="147" t="s">
        <v>239</v>
      </c>
      <c r="BK137" s="155">
        <f>SUM(BK138:BK143)</f>
        <v>0</v>
      </c>
    </row>
    <row r="138" spans="2:65" s="1" customFormat="1" ht="24.2" customHeight="1" x14ac:dyDescent="0.2">
      <c r="B138" s="131"/>
      <c r="C138" s="158" t="s">
        <v>78</v>
      </c>
      <c r="D138" s="158" t="s">
        <v>241</v>
      </c>
      <c r="E138" s="159" t="s">
        <v>3488</v>
      </c>
      <c r="F138" s="160" t="s">
        <v>3489</v>
      </c>
      <c r="G138" s="161" t="s">
        <v>353</v>
      </c>
      <c r="H138" s="162">
        <v>1</v>
      </c>
      <c r="I138" s="163"/>
      <c r="J138" s="164">
        <f t="shared" ref="J138:J143" si="5">ROUND(I138*H138,2)</f>
        <v>0</v>
      </c>
      <c r="K138" s="165"/>
      <c r="L138" s="30"/>
      <c r="M138" s="166" t="s">
        <v>1</v>
      </c>
      <c r="N138" s="130" t="s">
        <v>37</v>
      </c>
      <c r="P138" s="167">
        <f t="shared" ref="P138:P143" si="6">O138*H138</f>
        <v>0</v>
      </c>
      <c r="Q138" s="167">
        <v>0</v>
      </c>
      <c r="R138" s="167">
        <f t="shared" ref="R138:R143" si="7">Q138*H138</f>
        <v>0</v>
      </c>
      <c r="S138" s="167">
        <v>0</v>
      </c>
      <c r="T138" s="168">
        <f t="shared" ref="T138:T143" si="8">S138*H138</f>
        <v>0</v>
      </c>
      <c r="AR138" s="169" t="s">
        <v>245</v>
      </c>
      <c r="AT138" s="169" t="s">
        <v>241</v>
      </c>
      <c r="AU138" s="169" t="s">
        <v>78</v>
      </c>
      <c r="AY138" s="13" t="s">
        <v>239</v>
      </c>
      <c r="BE138" s="97">
        <f t="shared" ref="BE138:BE143" si="9">IF(N138="základná",J138,0)</f>
        <v>0</v>
      </c>
      <c r="BF138" s="97">
        <f t="shared" ref="BF138:BF143" si="10">IF(N138="znížená",J138,0)</f>
        <v>0</v>
      </c>
      <c r="BG138" s="97">
        <f t="shared" ref="BG138:BG143" si="11">IF(N138="zákl. prenesená",J138,0)</f>
        <v>0</v>
      </c>
      <c r="BH138" s="97">
        <f t="shared" ref="BH138:BH143" si="12">IF(N138="zníž. prenesená",J138,0)</f>
        <v>0</v>
      </c>
      <c r="BI138" s="97">
        <f t="shared" ref="BI138:BI143" si="13">IF(N138="nulová",J138,0)</f>
        <v>0</v>
      </c>
      <c r="BJ138" s="13" t="s">
        <v>83</v>
      </c>
      <c r="BK138" s="97">
        <f t="shared" ref="BK138:BK143" si="14">ROUND(I138*H138,2)</f>
        <v>0</v>
      </c>
      <c r="BL138" s="13" t="s">
        <v>245</v>
      </c>
      <c r="BM138" s="169" t="s">
        <v>83</v>
      </c>
    </row>
    <row r="139" spans="2:65" s="1" customFormat="1" ht="24.2" customHeight="1" x14ac:dyDescent="0.2">
      <c r="B139" s="131"/>
      <c r="C139" s="158" t="s">
        <v>83</v>
      </c>
      <c r="D139" s="158" t="s">
        <v>241</v>
      </c>
      <c r="E139" s="159" t="s">
        <v>3490</v>
      </c>
      <c r="F139" s="160" t="s">
        <v>3491</v>
      </c>
      <c r="G139" s="161" t="s">
        <v>353</v>
      </c>
      <c r="H139" s="162">
        <v>1</v>
      </c>
      <c r="I139" s="163"/>
      <c r="J139" s="164">
        <f t="shared" si="5"/>
        <v>0</v>
      </c>
      <c r="K139" s="165"/>
      <c r="L139" s="30"/>
      <c r="M139" s="166" t="s">
        <v>1</v>
      </c>
      <c r="N139" s="130" t="s">
        <v>37</v>
      </c>
      <c r="P139" s="167">
        <f t="shared" si="6"/>
        <v>0</v>
      </c>
      <c r="Q139" s="167">
        <v>0</v>
      </c>
      <c r="R139" s="167">
        <f t="shared" si="7"/>
        <v>0</v>
      </c>
      <c r="S139" s="167">
        <v>0</v>
      </c>
      <c r="T139" s="168">
        <f t="shared" si="8"/>
        <v>0</v>
      </c>
      <c r="AR139" s="169" t="s">
        <v>245</v>
      </c>
      <c r="AT139" s="169" t="s">
        <v>241</v>
      </c>
      <c r="AU139" s="169" t="s">
        <v>78</v>
      </c>
      <c r="AY139" s="13" t="s">
        <v>239</v>
      </c>
      <c r="BE139" s="97">
        <f t="shared" si="9"/>
        <v>0</v>
      </c>
      <c r="BF139" s="97">
        <f t="shared" si="10"/>
        <v>0</v>
      </c>
      <c r="BG139" s="97">
        <f t="shared" si="11"/>
        <v>0</v>
      </c>
      <c r="BH139" s="97">
        <f t="shared" si="12"/>
        <v>0</v>
      </c>
      <c r="BI139" s="97">
        <f t="shared" si="13"/>
        <v>0</v>
      </c>
      <c r="BJ139" s="13" t="s">
        <v>83</v>
      </c>
      <c r="BK139" s="97">
        <f t="shared" si="14"/>
        <v>0</v>
      </c>
      <c r="BL139" s="13" t="s">
        <v>245</v>
      </c>
      <c r="BM139" s="169" t="s">
        <v>245</v>
      </c>
    </row>
    <row r="140" spans="2:65" s="1" customFormat="1" ht="16.5" customHeight="1" x14ac:dyDescent="0.2">
      <c r="B140" s="131"/>
      <c r="C140" s="158" t="s">
        <v>251</v>
      </c>
      <c r="D140" s="158" t="s">
        <v>241</v>
      </c>
      <c r="E140" s="159" t="s">
        <v>3492</v>
      </c>
      <c r="F140" s="160" t="s">
        <v>3493</v>
      </c>
      <c r="G140" s="161" t="s">
        <v>331</v>
      </c>
      <c r="H140" s="162">
        <v>150</v>
      </c>
      <c r="I140" s="163"/>
      <c r="J140" s="164">
        <f t="shared" si="5"/>
        <v>0</v>
      </c>
      <c r="K140" s="165"/>
      <c r="L140" s="30"/>
      <c r="M140" s="166" t="s">
        <v>1</v>
      </c>
      <c r="N140" s="130" t="s">
        <v>37</v>
      </c>
      <c r="P140" s="167">
        <f t="shared" si="6"/>
        <v>0</v>
      </c>
      <c r="Q140" s="167">
        <v>0</v>
      </c>
      <c r="R140" s="167">
        <f t="shared" si="7"/>
        <v>0</v>
      </c>
      <c r="S140" s="167">
        <v>0</v>
      </c>
      <c r="T140" s="168">
        <f t="shared" si="8"/>
        <v>0</v>
      </c>
      <c r="AR140" s="169" t="s">
        <v>245</v>
      </c>
      <c r="AT140" s="169" t="s">
        <v>241</v>
      </c>
      <c r="AU140" s="169" t="s">
        <v>78</v>
      </c>
      <c r="AY140" s="13" t="s">
        <v>239</v>
      </c>
      <c r="BE140" s="97">
        <f t="shared" si="9"/>
        <v>0</v>
      </c>
      <c r="BF140" s="97">
        <f t="shared" si="10"/>
        <v>0</v>
      </c>
      <c r="BG140" s="97">
        <f t="shared" si="11"/>
        <v>0</v>
      </c>
      <c r="BH140" s="97">
        <f t="shared" si="12"/>
        <v>0</v>
      </c>
      <c r="BI140" s="97">
        <f t="shared" si="13"/>
        <v>0</v>
      </c>
      <c r="BJ140" s="13" t="s">
        <v>83</v>
      </c>
      <c r="BK140" s="97">
        <f t="shared" si="14"/>
        <v>0</v>
      </c>
      <c r="BL140" s="13" t="s">
        <v>245</v>
      </c>
      <c r="BM140" s="169" t="s">
        <v>262</v>
      </c>
    </row>
    <row r="141" spans="2:65" s="1" customFormat="1" ht="16.5" customHeight="1" x14ac:dyDescent="0.2">
      <c r="B141" s="131"/>
      <c r="C141" s="158" t="s">
        <v>245</v>
      </c>
      <c r="D141" s="158" t="s">
        <v>241</v>
      </c>
      <c r="E141" s="159" t="s">
        <v>3494</v>
      </c>
      <c r="F141" s="160" t="s">
        <v>3495</v>
      </c>
      <c r="G141" s="161" t="s">
        <v>331</v>
      </c>
      <c r="H141" s="162">
        <v>150</v>
      </c>
      <c r="I141" s="163"/>
      <c r="J141" s="164">
        <f t="shared" si="5"/>
        <v>0</v>
      </c>
      <c r="K141" s="165"/>
      <c r="L141" s="30"/>
      <c r="M141" s="166" t="s">
        <v>1</v>
      </c>
      <c r="N141" s="130" t="s">
        <v>37</v>
      </c>
      <c r="P141" s="167">
        <f t="shared" si="6"/>
        <v>0</v>
      </c>
      <c r="Q141" s="167">
        <v>0</v>
      </c>
      <c r="R141" s="167">
        <f t="shared" si="7"/>
        <v>0</v>
      </c>
      <c r="S141" s="167">
        <v>0</v>
      </c>
      <c r="T141" s="168">
        <f t="shared" si="8"/>
        <v>0</v>
      </c>
      <c r="AR141" s="169" t="s">
        <v>245</v>
      </c>
      <c r="AT141" s="169" t="s">
        <v>241</v>
      </c>
      <c r="AU141" s="169" t="s">
        <v>78</v>
      </c>
      <c r="AY141" s="13" t="s">
        <v>239</v>
      </c>
      <c r="BE141" s="97">
        <f t="shared" si="9"/>
        <v>0</v>
      </c>
      <c r="BF141" s="97">
        <f t="shared" si="10"/>
        <v>0</v>
      </c>
      <c r="BG141" s="97">
        <f t="shared" si="11"/>
        <v>0</v>
      </c>
      <c r="BH141" s="97">
        <f t="shared" si="12"/>
        <v>0</v>
      </c>
      <c r="BI141" s="97">
        <f t="shared" si="13"/>
        <v>0</v>
      </c>
      <c r="BJ141" s="13" t="s">
        <v>83</v>
      </c>
      <c r="BK141" s="97">
        <f t="shared" si="14"/>
        <v>0</v>
      </c>
      <c r="BL141" s="13" t="s">
        <v>245</v>
      </c>
      <c r="BM141" s="169" t="s">
        <v>270</v>
      </c>
    </row>
    <row r="142" spans="2:65" s="1" customFormat="1" ht="21.75" customHeight="1" x14ac:dyDescent="0.2">
      <c r="B142" s="131"/>
      <c r="C142" s="158" t="s">
        <v>258</v>
      </c>
      <c r="D142" s="158" t="s">
        <v>241</v>
      </c>
      <c r="E142" s="159" t="s">
        <v>3496</v>
      </c>
      <c r="F142" s="160" t="s">
        <v>3497</v>
      </c>
      <c r="G142" s="161" t="s">
        <v>353</v>
      </c>
      <c r="H142" s="162">
        <v>300</v>
      </c>
      <c r="I142" s="163"/>
      <c r="J142" s="164">
        <f t="shared" si="5"/>
        <v>0</v>
      </c>
      <c r="K142" s="165"/>
      <c r="L142" s="30"/>
      <c r="M142" s="166" t="s">
        <v>1</v>
      </c>
      <c r="N142" s="130" t="s">
        <v>37</v>
      </c>
      <c r="P142" s="167">
        <f t="shared" si="6"/>
        <v>0</v>
      </c>
      <c r="Q142" s="167">
        <v>0</v>
      </c>
      <c r="R142" s="167">
        <f t="shared" si="7"/>
        <v>0</v>
      </c>
      <c r="S142" s="167">
        <v>0</v>
      </c>
      <c r="T142" s="168">
        <f t="shared" si="8"/>
        <v>0</v>
      </c>
      <c r="AR142" s="169" t="s">
        <v>245</v>
      </c>
      <c r="AT142" s="169" t="s">
        <v>241</v>
      </c>
      <c r="AU142" s="169" t="s">
        <v>78</v>
      </c>
      <c r="AY142" s="13" t="s">
        <v>239</v>
      </c>
      <c r="BE142" s="97">
        <f t="shared" si="9"/>
        <v>0</v>
      </c>
      <c r="BF142" s="97">
        <f t="shared" si="10"/>
        <v>0</v>
      </c>
      <c r="BG142" s="97">
        <f t="shared" si="11"/>
        <v>0</v>
      </c>
      <c r="BH142" s="97">
        <f t="shared" si="12"/>
        <v>0</v>
      </c>
      <c r="BI142" s="97">
        <f t="shared" si="13"/>
        <v>0</v>
      </c>
      <c r="BJ142" s="13" t="s">
        <v>83</v>
      </c>
      <c r="BK142" s="97">
        <f t="shared" si="14"/>
        <v>0</v>
      </c>
      <c r="BL142" s="13" t="s">
        <v>245</v>
      </c>
      <c r="BM142" s="169" t="s">
        <v>280</v>
      </c>
    </row>
    <row r="143" spans="2:65" s="1" customFormat="1" ht="16.5" customHeight="1" x14ac:dyDescent="0.2">
      <c r="B143" s="131"/>
      <c r="C143" s="158" t="s">
        <v>262</v>
      </c>
      <c r="D143" s="158" t="s">
        <v>241</v>
      </c>
      <c r="E143" s="159" t="s">
        <v>3498</v>
      </c>
      <c r="F143" s="160" t="s">
        <v>3499</v>
      </c>
      <c r="G143" s="161" t="s">
        <v>353</v>
      </c>
      <c r="H143" s="162">
        <v>300</v>
      </c>
      <c r="I143" s="163"/>
      <c r="J143" s="164">
        <f t="shared" si="5"/>
        <v>0</v>
      </c>
      <c r="K143" s="165"/>
      <c r="L143" s="30"/>
      <c r="M143" s="166" t="s">
        <v>1</v>
      </c>
      <c r="N143" s="130" t="s">
        <v>37</v>
      </c>
      <c r="P143" s="167">
        <f t="shared" si="6"/>
        <v>0</v>
      </c>
      <c r="Q143" s="167">
        <v>0</v>
      </c>
      <c r="R143" s="167">
        <f t="shared" si="7"/>
        <v>0</v>
      </c>
      <c r="S143" s="167">
        <v>0</v>
      </c>
      <c r="T143" s="168">
        <f t="shared" si="8"/>
        <v>0</v>
      </c>
      <c r="AR143" s="169" t="s">
        <v>245</v>
      </c>
      <c r="AT143" s="169" t="s">
        <v>241</v>
      </c>
      <c r="AU143" s="169" t="s">
        <v>78</v>
      </c>
      <c r="AY143" s="13" t="s">
        <v>239</v>
      </c>
      <c r="BE143" s="97">
        <f t="shared" si="9"/>
        <v>0</v>
      </c>
      <c r="BF143" s="97">
        <f t="shared" si="10"/>
        <v>0</v>
      </c>
      <c r="BG143" s="97">
        <f t="shared" si="11"/>
        <v>0</v>
      </c>
      <c r="BH143" s="97">
        <f t="shared" si="12"/>
        <v>0</v>
      </c>
      <c r="BI143" s="97">
        <f t="shared" si="13"/>
        <v>0</v>
      </c>
      <c r="BJ143" s="13" t="s">
        <v>83</v>
      </c>
      <c r="BK143" s="97">
        <f t="shared" si="14"/>
        <v>0</v>
      </c>
      <c r="BL143" s="13" t="s">
        <v>245</v>
      </c>
      <c r="BM143" s="169" t="s">
        <v>289</v>
      </c>
    </row>
    <row r="144" spans="2:65" s="11" customFormat="1" ht="25.9" customHeight="1" x14ac:dyDescent="0.2">
      <c r="B144" s="146"/>
      <c r="D144" s="147" t="s">
        <v>70</v>
      </c>
      <c r="E144" s="148" t="s">
        <v>3500</v>
      </c>
      <c r="F144" s="148" t="s">
        <v>3501</v>
      </c>
      <c r="I144" s="149"/>
      <c r="J144" s="150">
        <f>BK144</f>
        <v>0</v>
      </c>
      <c r="L144" s="146"/>
      <c r="M144" s="151"/>
      <c r="P144" s="152">
        <f>P145+P147+P149+P152</f>
        <v>0</v>
      </c>
      <c r="R144" s="152">
        <f>R145+R147+R149+R152</f>
        <v>0</v>
      </c>
      <c r="T144" s="153">
        <f>T145+T147+T149+T152</f>
        <v>0</v>
      </c>
      <c r="AR144" s="147" t="s">
        <v>78</v>
      </c>
      <c r="AT144" s="154" t="s">
        <v>70</v>
      </c>
      <c r="AU144" s="154" t="s">
        <v>71</v>
      </c>
      <c r="AY144" s="147" t="s">
        <v>239</v>
      </c>
      <c r="BK144" s="155">
        <f>BK145+BK147+BK149+BK152</f>
        <v>0</v>
      </c>
    </row>
    <row r="145" spans="2:65" s="11" customFormat="1" ht="22.9" customHeight="1" x14ac:dyDescent="0.2">
      <c r="B145" s="146"/>
      <c r="D145" s="147" t="s">
        <v>70</v>
      </c>
      <c r="E145" s="156" t="s">
        <v>3502</v>
      </c>
      <c r="F145" s="156" t="s">
        <v>3503</v>
      </c>
      <c r="I145" s="149"/>
      <c r="J145" s="157">
        <f>BK145</f>
        <v>0</v>
      </c>
      <c r="L145" s="146"/>
      <c r="M145" s="151"/>
      <c r="P145" s="152">
        <f>P146</f>
        <v>0</v>
      </c>
      <c r="R145" s="152">
        <f>R146</f>
        <v>0</v>
      </c>
      <c r="T145" s="153">
        <f>T146</f>
        <v>0</v>
      </c>
      <c r="AR145" s="147" t="s">
        <v>78</v>
      </c>
      <c r="AT145" s="154" t="s">
        <v>70</v>
      </c>
      <c r="AU145" s="154" t="s">
        <v>78</v>
      </c>
      <c r="AY145" s="147" t="s">
        <v>239</v>
      </c>
      <c r="BK145" s="155">
        <f>BK146</f>
        <v>0</v>
      </c>
    </row>
    <row r="146" spans="2:65" s="1" customFormat="1" ht="16.5" customHeight="1" x14ac:dyDescent="0.2">
      <c r="B146" s="131"/>
      <c r="C146" s="158" t="s">
        <v>266</v>
      </c>
      <c r="D146" s="158" t="s">
        <v>241</v>
      </c>
      <c r="E146" s="159" t="s">
        <v>3504</v>
      </c>
      <c r="F146" s="160" t="s">
        <v>3505</v>
      </c>
      <c r="G146" s="161" t="s">
        <v>1082</v>
      </c>
      <c r="H146" s="199">
        <v>2</v>
      </c>
      <c r="I146" s="163"/>
      <c r="J146" s="164">
        <f>ROUND(I146*H146,2)</f>
        <v>0</v>
      </c>
      <c r="K146" s="165"/>
      <c r="L146" s="30"/>
      <c r="M146" s="166" t="s">
        <v>1</v>
      </c>
      <c r="N146" s="130" t="s">
        <v>37</v>
      </c>
      <c r="P146" s="167">
        <f>O146*H146</f>
        <v>0</v>
      </c>
      <c r="Q146" s="167">
        <v>0</v>
      </c>
      <c r="R146" s="167">
        <f>Q146*H146</f>
        <v>0</v>
      </c>
      <c r="S146" s="167">
        <v>0</v>
      </c>
      <c r="T146" s="168">
        <f>S146*H146</f>
        <v>0</v>
      </c>
      <c r="AR146" s="169" t="s">
        <v>245</v>
      </c>
      <c r="AT146" s="169" t="s">
        <v>241</v>
      </c>
      <c r="AU146" s="169" t="s">
        <v>83</v>
      </c>
      <c r="AY146" s="13" t="s">
        <v>239</v>
      </c>
      <c r="BE146" s="97">
        <f>IF(N146="základná",J146,0)</f>
        <v>0</v>
      </c>
      <c r="BF146" s="97">
        <f>IF(N146="znížená",J146,0)</f>
        <v>0</v>
      </c>
      <c r="BG146" s="97">
        <f>IF(N146="zákl. prenesená",J146,0)</f>
        <v>0</v>
      </c>
      <c r="BH146" s="97">
        <f>IF(N146="zníž. prenesená",J146,0)</f>
        <v>0</v>
      </c>
      <c r="BI146" s="97">
        <f>IF(N146="nulová",J146,0)</f>
        <v>0</v>
      </c>
      <c r="BJ146" s="13" t="s">
        <v>83</v>
      </c>
      <c r="BK146" s="97">
        <f>ROUND(I146*H146,2)</f>
        <v>0</v>
      </c>
      <c r="BL146" s="13" t="s">
        <v>245</v>
      </c>
      <c r="BM146" s="169" t="s">
        <v>297</v>
      </c>
    </row>
    <row r="147" spans="2:65" s="11" customFormat="1" ht="22.9" customHeight="1" x14ac:dyDescent="0.2">
      <c r="B147" s="146"/>
      <c r="D147" s="147" t="s">
        <v>70</v>
      </c>
      <c r="E147" s="156" t="s">
        <v>3506</v>
      </c>
      <c r="F147" s="156" t="s">
        <v>3507</v>
      </c>
      <c r="H147" s="202"/>
      <c r="I147" s="149"/>
      <c r="J147" s="157">
        <f>BK147</f>
        <v>0</v>
      </c>
      <c r="L147" s="146"/>
      <c r="M147" s="151"/>
      <c r="P147" s="152">
        <f>P148</f>
        <v>0</v>
      </c>
      <c r="R147" s="152">
        <f>R148</f>
        <v>0</v>
      </c>
      <c r="T147" s="153">
        <f>T148</f>
        <v>0</v>
      </c>
      <c r="AR147" s="147" t="s">
        <v>78</v>
      </c>
      <c r="AT147" s="154" t="s">
        <v>70</v>
      </c>
      <c r="AU147" s="154" t="s">
        <v>78</v>
      </c>
      <c r="AY147" s="147" t="s">
        <v>239</v>
      </c>
      <c r="BK147" s="155">
        <f>BK148</f>
        <v>0</v>
      </c>
    </row>
    <row r="148" spans="2:65" s="1" customFormat="1" ht="16.5" customHeight="1" x14ac:dyDescent="0.2">
      <c r="B148" s="131"/>
      <c r="C148" s="158" t="s">
        <v>270</v>
      </c>
      <c r="D148" s="158" t="s">
        <v>241</v>
      </c>
      <c r="E148" s="159" t="s">
        <v>3508</v>
      </c>
      <c r="F148" s="160" t="s">
        <v>3509</v>
      </c>
      <c r="G148" s="161" t="s">
        <v>1082</v>
      </c>
      <c r="H148" s="199">
        <v>6</v>
      </c>
      <c r="I148" s="163"/>
      <c r="J148" s="164">
        <f>ROUND(I148*H148,2)</f>
        <v>0</v>
      </c>
      <c r="K148" s="165"/>
      <c r="L148" s="30"/>
      <c r="M148" s="166" t="s">
        <v>1</v>
      </c>
      <c r="N148" s="130" t="s">
        <v>37</v>
      </c>
      <c r="P148" s="167">
        <f>O148*H148</f>
        <v>0</v>
      </c>
      <c r="Q148" s="167">
        <v>0</v>
      </c>
      <c r="R148" s="167">
        <f>Q148*H148</f>
        <v>0</v>
      </c>
      <c r="S148" s="167">
        <v>0</v>
      </c>
      <c r="T148" s="168">
        <f>S148*H148</f>
        <v>0</v>
      </c>
      <c r="AR148" s="169" t="s">
        <v>245</v>
      </c>
      <c r="AT148" s="169" t="s">
        <v>241</v>
      </c>
      <c r="AU148" s="169" t="s">
        <v>83</v>
      </c>
      <c r="AY148" s="13" t="s">
        <v>239</v>
      </c>
      <c r="BE148" s="97">
        <f>IF(N148="základná",J148,0)</f>
        <v>0</v>
      </c>
      <c r="BF148" s="97">
        <f>IF(N148="znížená",J148,0)</f>
        <v>0</v>
      </c>
      <c r="BG148" s="97">
        <f>IF(N148="zákl. prenesená",J148,0)</f>
        <v>0</v>
      </c>
      <c r="BH148" s="97">
        <f>IF(N148="zníž. prenesená",J148,0)</f>
        <v>0</v>
      </c>
      <c r="BI148" s="97">
        <f>IF(N148="nulová",J148,0)</f>
        <v>0</v>
      </c>
      <c r="BJ148" s="13" t="s">
        <v>83</v>
      </c>
      <c r="BK148" s="97">
        <f>ROUND(I148*H148,2)</f>
        <v>0</v>
      </c>
      <c r="BL148" s="13" t="s">
        <v>245</v>
      </c>
      <c r="BM148" s="169" t="s">
        <v>305</v>
      </c>
    </row>
    <row r="149" spans="2:65" s="11" customFormat="1" ht="22.9" customHeight="1" x14ac:dyDescent="0.2">
      <c r="B149" s="146"/>
      <c r="D149" s="147" t="s">
        <v>70</v>
      </c>
      <c r="E149" s="156" t="s">
        <v>3470</v>
      </c>
      <c r="F149" s="156" t="s">
        <v>3471</v>
      </c>
      <c r="H149" s="202"/>
      <c r="I149" s="149"/>
      <c r="J149" s="157">
        <f>BK149</f>
        <v>0</v>
      </c>
      <c r="L149" s="146"/>
      <c r="M149" s="151"/>
      <c r="P149" s="152">
        <f>SUM(P150:P151)</f>
        <v>0</v>
      </c>
      <c r="R149" s="152">
        <f>SUM(R150:R151)</f>
        <v>0</v>
      </c>
      <c r="T149" s="153">
        <f>SUM(T150:T151)</f>
        <v>0</v>
      </c>
      <c r="AR149" s="147" t="s">
        <v>78</v>
      </c>
      <c r="AT149" s="154" t="s">
        <v>70</v>
      </c>
      <c r="AU149" s="154" t="s">
        <v>78</v>
      </c>
      <c r="AY149" s="147" t="s">
        <v>239</v>
      </c>
      <c r="BK149" s="155">
        <f>SUM(BK150:BK151)</f>
        <v>0</v>
      </c>
    </row>
    <row r="150" spans="2:65" s="1" customFormat="1" ht="16.5" customHeight="1" x14ac:dyDescent="0.2">
      <c r="B150" s="131"/>
      <c r="C150" s="158" t="s">
        <v>274</v>
      </c>
      <c r="D150" s="158" t="s">
        <v>241</v>
      </c>
      <c r="E150" s="159" t="s">
        <v>3510</v>
      </c>
      <c r="F150" s="160" t="s">
        <v>3511</v>
      </c>
      <c r="G150" s="161" t="s">
        <v>1082</v>
      </c>
      <c r="H150" s="199">
        <v>3</v>
      </c>
      <c r="I150" s="163"/>
      <c r="J150" s="164">
        <f>ROUND(I150*H150,2)</f>
        <v>0</v>
      </c>
      <c r="K150" s="165"/>
      <c r="L150" s="30"/>
      <c r="M150" s="166" t="s">
        <v>1</v>
      </c>
      <c r="N150" s="130" t="s">
        <v>37</v>
      </c>
      <c r="P150" s="167">
        <f>O150*H150</f>
        <v>0</v>
      </c>
      <c r="Q150" s="167">
        <v>0</v>
      </c>
      <c r="R150" s="167">
        <f>Q150*H150</f>
        <v>0</v>
      </c>
      <c r="S150" s="167">
        <v>0</v>
      </c>
      <c r="T150" s="168">
        <f>S150*H150</f>
        <v>0</v>
      </c>
      <c r="AR150" s="169" t="s">
        <v>245</v>
      </c>
      <c r="AT150" s="169" t="s">
        <v>241</v>
      </c>
      <c r="AU150" s="169" t="s">
        <v>83</v>
      </c>
      <c r="AY150" s="13" t="s">
        <v>239</v>
      </c>
      <c r="BE150" s="97">
        <f>IF(N150="základná",J150,0)</f>
        <v>0</v>
      </c>
      <c r="BF150" s="97">
        <f>IF(N150="znížená",J150,0)</f>
        <v>0</v>
      </c>
      <c r="BG150" s="97">
        <f>IF(N150="zákl. prenesená",J150,0)</f>
        <v>0</v>
      </c>
      <c r="BH150" s="97">
        <f>IF(N150="zníž. prenesená",J150,0)</f>
        <v>0</v>
      </c>
      <c r="BI150" s="97">
        <f>IF(N150="nulová",J150,0)</f>
        <v>0</v>
      </c>
      <c r="BJ150" s="13" t="s">
        <v>83</v>
      </c>
      <c r="BK150" s="97">
        <f>ROUND(I150*H150,2)</f>
        <v>0</v>
      </c>
      <c r="BL150" s="13" t="s">
        <v>245</v>
      </c>
      <c r="BM150" s="169" t="s">
        <v>313</v>
      </c>
    </row>
    <row r="151" spans="2:65" s="1" customFormat="1" ht="16.5" customHeight="1" x14ac:dyDescent="0.2">
      <c r="B151" s="131"/>
      <c r="C151" s="158" t="s">
        <v>280</v>
      </c>
      <c r="D151" s="158" t="s">
        <v>241</v>
      </c>
      <c r="E151" s="159" t="s">
        <v>3512</v>
      </c>
      <c r="F151" s="160" t="s">
        <v>3513</v>
      </c>
      <c r="G151" s="161" t="s">
        <v>1082</v>
      </c>
      <c r="H151" s="199">
        <v>1.5</v>
      </c>
      <c r="I151" s="163"/>
      <c r="J151" s="164">
        <f>ROUND(I151*H151,2)</f>
        <v>0</v>
      </c>
      <c r="K151" s="165"/>
      <c r="L151" s="30"/>
      <c r="M151" s="166" t="s">
        <v>1</v>
      </c>
      <c r="N151" s="130" t="s">
        <v>37</v>
      </c>
      <c r="P151" s="167">
        <f>O151*H151</f>
        <v>0</v>
      </c>
      <c r="Q151" s="167">
        <v>0</v>
      </c>
      <c r="R151" s="167">
        <f>Q151*H151</f>
        <v>0</v>
      </c>
      <c r="S151" s="167">
        <v>0</v>
      </c>
      <c r="T151" s="168">
        <f>S151*H151</f>
        <v>0</v>
      </c>
      <c r="AR151" s="169" t="s">
        <v>245</v>
      </c>
      <c r="AT151" s="169" t="s">
        <v>241</v>
      </c>
      <c r="AU151" s="169" t="s">
        <v>83</v>
      </c>
      <c r="AY151" s="13" t="s">
        <v>239</v>
      </c>
      <c r="BE151" s="97">
        <f>IF(N151="základná",J151,0)</f>
        <v>0</v>
      </c>
      <c r="BF151" s="97">
        <f>IF(N151="znížená",J151,0)</f>
        <v>0</v>
      </c>
      <c r="BG151" s="97">
        <f>IF(N151="zákl. prenesená",J151,0)</f>
        <v>0</v>
      </c>
      <c r="BH151" s="97">
        <f>IF(N151="zníž. prenesená",J151,0)</f>
        <v>0</v>
      </c>
      <c r="BI151" s="97">
        <f>IF(N151="nulová",J151,0)</f>
        <v>0</v>
      </c>
      <c r="BJ151" s="13" t="s">
        <v>83</v>
      </c>
      <c r="BK151" s="97">
        <f>ROUND(I151*H151,2)</f>
        <v>0</v>
      </c>
      <c r="BL151" s="13" t="s">
        <v>245</v>
      </c>
      <c r="BM151" s="169" t="s">
        <v>7</v>
      </c>
    </row>
    <row r="152" spans="2:65" s="11" customFormat="1" ht="22.9" customHeight="1" x14ac:dyDescent="0.2">
      <c r="B152" s="146"/>
      <c r="D152" s="147" t="s">
        <v>70</v>
      </c>
      <c r="E152" s="156" t="s">
        <v>219</v>
      </c>
      <c r="F152" s="156" t="s">
        <v>219</v>
      </c>
      <c r="H152" s="202"/>
      <c r="I152" s="149"/>
      <c r="J152" s="157">
        <f>BK152</f>
        <v>0</v>
      </c>
      <c r="L152" s="146"/>
      <c r="M152" s="151"/>
      <c r="P152" s="152">
        <f>SUM(P153:P162)</f>
        <v>0</v>
      </c>
      <c r="R152" s="152">
        <f>SUM(R153:R162)</f>
        <v>0</v>
      </c>
      <c r="T152" s="153">
        <f>SUM(T153:T162)</f>
        <v>0</v>
      </c>
      <c r="AR152" s="147" t="s">
        <v>258</v>
      </c>
      <c r="AT152" s="154" t="s">
        <v>70</v>
      </c>
      <c r="AU152" s="154" t="s">
        <v>78</v>
      </c>
      <c r="AY152" s="147" t="s">
        <v>239</v>
      </c>
      <c r="BK152" s="155">
        <f>SUM(BK153:BK162)</f>
        <v>0</v>
      </c>
    </row>
    <row r="153" spans="2:65" s="1" customFormat="1" ht="16.5" customHeight="1" x14ac:dyDescent="0.2">
      <c r="B153" s="131"/>
      <c r="C153" s="158" t="s">
        <v>285</v>
      </c>
      <c r="D153" s="158" t="s">
        <v>241</v>
      </c>
      <c r="E153" s="159" t="s">
        <v>3514</v>
      </c>
      <c r="F153" s="160" t="s">
        <v>3515</v>
      </c>
      <c r="G153" s="161" t="s">
        <v>1082</v>
      </c>
      <c r="H153" s="199">
        <v>6</v>
      </c>
      <c r="I153" s="163"/>
      <c r="J153" s="164">
        <f t="shared" ref="J153:J162" si="15">ROUND(I153*H153,2)</f>
        <v>0</v>
      </c>
      <c r="K153" s="165"/>
      <c r="L153" s="30"/>
      <c r="M153" s="166" t="s">
        <v>1</v>
      </c>
      <c r="N153" s="130" t="s">
        <v>37</v>
      </c>
      <c r="P153" s="167">
        <f t="shared" ref="P153:P162" si="16">O153*H153</f>
        <v>0</v>
      </c>
      <c r="Q153" s="167">
        <v>0</v>
      </c>
      <c r="R153" s="167">
        <f t="shared" ref="R153:R162" si="17">Q153*H153</f>
        <v>0</v>
      </c>
      <c r="S153" s="167">
        <v>0</v>
      </c>
      <c r="T153" s="168">
        <f t="shared" ref="T153:T162" si="18">S153*H153</f>
        <v>0</v>
      </c>
      <c r="AR153" s="169" t="s">
        <v>245</v>
      </c>
      <c r="AT153" s="169" t="s">
        <v>241</v>
      </c>
      <c r="AU153" s="169" t="s">
        <v>83</v>
      </c>
      <c r="AY153" s="13" t="s">
        <v>239</v>
      </c>
      <c r="BE153" s="97">
        <f t="shared" ref="BE153:BE162" si="19">IF(N153="základná",J153,0)</f>
        <v>0</v>
      </c>
      <c r="BF153" s="97">
        <f t="shared" ref="BF153:BF162" si="20">IF(N153="znížená",J153,0)</f>
        <v>0</v>
      </c>
      <c r="BG153" s="97">
        <f t="shared" ref="BG153:BG162" si="21">IF(N153="zákl. prenesená",J153,0)</f>
        <v>0</v>
      </c>
      <c r="BH153" s="97">
        <f t="shared" ref="BH153:BH162" si="22">IF(N153="zníž. prenesená",J153,0)</f>
        <v>0</v>
      </c>
      <c r="BI153" s="97">
        <f t="shared" ref="BI153:BI162" si="23">IF(N153="nulová",J153,0)</f>
        <v>0</v>
      </c>
      <c r="BJ153" s="13" t="s">
        <v>83</v>
      </c>
      <c r="BK153" s="97">
        <f t="shared" ref="BK153:BK162" si="24">ROUND(I153*H153,2)</f>
        <v>0</v>
      </c>
      <c r="BL153" s="13" t="s">
        <v>245</v>
      </c>
      <c r="BM153" s="169" t="s">
        <v>328</v>
      </c>
    </row>
    <row r="154" spans="2:65" s="1" customFormat="1" ht="16.5" customHeight="1" x14ac:dyDescent="0.2">
      <c r="B154" s="131"/>
      <c r="C154" s="158" t="s">
        <v>289</v>
      </c>
      <c r="D154" s="158" t="s">
        <v>241</v>
      </c>
      <c r="E154" s="159" t="s">
        <v>3516</v>
      </c>
      <c r="F154" s="160" t="s">
        <v>3517</v>
      </c>
      <c r="G154" s="161" t="s">
        <v>1082</v>
      </c>
      <c r="H154" s="199">
        <v>3</v>
      </c>
      <c r="I154" s="163"/>
      <c r="J154" s="164">
        <f t="shared" si="15"/>
        <v>0</v>
      </c>
      <c r="K154" s="165"/>
      <c r="L154" s="30"/>
      <c r="M154" s="166" t="s">
        <v>1</v>
      </c>
      <c r="N154" s="130" t="s">
        <v>37</v>
      </c>
      <c r="P154" s="167">
        <f t="shared" si="16"/>
        <v>0</v>
      </c>
      <c r="Q154" s="167">
        <v>0</v>
      </c>
      <c r="R154" s="167">
        <f t="shared" si="17"/>
        <v>0</v>
      </c>
      <c r="S154" s="167">
        <v>0</v>
      </c>
      <c r="T154" s="168">
        <f t="shared" si="18"/>
        <v>0</v>
      </c>
      <c r="AR154" s="169" t="s">
        <v>245</v>
      </c>
      <c r="AT154" s="169" t="s">
        <v>241</v>
      </c>
      <c r="AU154" s="169" t="s">
        <v>83</v>
      </c>
      <c r="AY154" s="13" t="s">
        <v>239</v>
      </c>
      <c r="BE154" s="97">
        <f t="shared" si="19"/>
        <v>0</v>
      </c>
      <c r="BF154" s="97">
        <f t="shared" si="20"/>
        <v>0</v>
      </c>
      <c r="BG154" s="97">
        <f t="shared" si="21"/>
        <v>0</v>
      </c>
      <c r="BH154" s="97">
        <f t="shared" si="22"/>
        <v>0</v>
      </c>
      <c r="BI154" s="97">
        <f t="shared" si="23"/>
        <v>0</v>
      </c>
      <c r="BJ154" s="13" t="s">
        <v>83</v>
      </c>
      <c r="BK154" s="97">
        <f t="shared" si="24"/>
        <v>0</v>
      </c>
      <c r="BL154" s="13" t="s">
        <v>245</v>
      </c>
      <c r="BM154" s="169" t="s">
        <v>338</v>
      </c>
    </row>
    <row r="155" spans="2:65" s="1" customFormat="1" ht="16.5" customHeight="1" x14ac:dyDescent="0.2">
      <c r="B155" s="131"/>
      <c r="C155" s="158" t="s">
        <v>293</v>
      </c>
      <c r="D155" s="158" t="s">
        <v>241</v>
      </c>
      <c r="E155" s="159" t="s">
        <v>3518</v>
      </c>
      <c r="F155" s="160" t="s">
        <v>3519</v>
      </c>
      <c r="G155" s="161" t="s">
        <v>1082</v>
      </c>
      <c r="H155" s="199">
        <v>1</v>
      </c>
      <c r="I155" s="163"/>
      <c r="J155" s="164">
        <f t="shared" si="15"/>
        <v>0</v>
      </c>
      <c r="K155" s="165"/>
      <c r="L155" s="30"/>
      <c r="M155" s="166" t="s">
        <v>1</v>
      </c>
      <c r="N155" s="130" t="s">
        <v>37</v>
      </c>
      <c r="P155" s="167">
        <f t="shared" si="16"/>
        <v>0</v>
      </c>
      <c r="Q155" s="167">
        <v>0</v>
      </c>
      <c r="R155" s="167">
        <f t="shared" si="17"/>
        <v>0</v>
      </c>
      <c r="S155" s="167">
        <v>0</v>
      </c>
      <c r="T155" s="168">
        <f t="shared" si="18"/>
        <v>0</v>
      </c>
      <c r="AR155" s="169" t="s">
        <v>245</v>
      </c>
      <c r="AT155" s="169" t="s">
        <v>241</v>
      </c>
      <c r="AU155" s="169" t="s">
        <v>83</v>
      </c>
      <c r="AY155" s="13" t="s">
        <v>239</v>
      </c>
      <c r="BE155" s="97">
        <f t="shared" si="19"/>
        <v>0</v>
      </c>
      <c r="BF155" s="97">
        <f t="shared" si="20"/>
        <v>0</v>
      </c>
      <c r="BG155" s="97">
        <f t="shared" si="21"/>
        <v>0</v>
      </c>
      <c r="BH155" s="97">
        <f t="shared" si="22"/>
        <v>0</v>
      </c>
      <c r="BI155" s="97">
        <f t="shared" si="23"/>
        <v>0</v>
      </c>
      <c r="BJ155" s="13" t="s">
        <v>83</v>
      </c>
      <c r="BK155" s="97">
        <f t="shared" si="24"/>
        <v>0</v>
      </c>
      <c r="BL155" s="13" t="s">
        <v>245</v>
      </c>
      <c r="BM155" s="169" t="s">
        <v>346</v>
      </c>
    </row>
    <row r="156" spans="2:65" s="1" customFormat="1" ht="16.5" customHeight="1" x14ac:dyDescent="0.2">
      <c r="B156" s="131"/>
      <c r="C156" s="158" t="s">
        <v>297</v>
      </c>
      <c r="D156" s="158" t="s">
        <v>241</v>
      </c>
      <c r="E156" s="159" t="s">
        <v>3520</v>
      </c>
      <c r="F156" s="160" t="s">
        <v>3521</v>
      </c>
      <c r="G156" s="161" t="s">
        <v>1082</v>
      </c>
      <c r="H156" s="199">
        <v>1</v>
      </c>
      <c r="I156" s="163"/>
      <c r="J156" s="164">
        <f t="shared" si="15"/>
        <v>0</v>
      </c>
      <c r="K156" s="165"/>
      <c r="L156" s="30"/>
      <c r="M156" s="166" t="s">
        <v>1</v>
      </c>
      <c r="N156" s="130" t="s">
        <v>37</v>
      </c>
      <c r="P156" s="167">
        <f t="shared" si="16"/>
        <v>0</v>
      </c>
      <c r="Q156" s="167">
        <v>0</v>
      </c>
      <c r="R156" s="167">
        <f t="shared" si="17"/>
        <v>0</v>
      </c>
      <c r="S156" s="167">
        <v>0</v>
      </c>
      <c r="T156" s="168">
        <f t="shared" si="18"/>
        <v>0</v>
      </c>
      <c r="AR156" s="169" t="s">
        <v>245</v>
      </c>
      <c r="AT156" s="169" t="s">
        <v>241</v>
      </c>
      <c r="AU156" s="169" t="s">
        <v>83</v>
      </c>
      <c r="AY156" s="13" t="s">
        <v>239</v>
      </c>
      <c r="BE156" s="97">
        <f t="shared" si="19"/>
        <v>0</v>
      </c>
      <c r="BF156" s="97">
        <f t="shared" si="20"/>
        <v>0</v>
      </c>
      <c r="BG156" s="97">
        <f t="shared" si="21"/>
        <v>0</v>
      </c>
      <c r="BH156" s="97">
        <f t="shared" si="22"/>
        <v>0</v>
      </c>
      <c r="BI156" s="97">
        <f t="shared" si="23"/>
        <v>0</v>
      </c>
      <c r="BJ156" s="13" t="s">
        <v>83</v>
      </c>
      <c r="BK156" s="97">
        <f t="shared" si="24"/>
        <v>0</v>
      </c>
      <c r="BL156" s="13" t="s">
        <v>245</v>
      </c>
      <c r="BM156" s="169" t="s">
        <v>355</v>
      </c>
    </row>
    <row r="157" spans="2:65" s="1" customFormat="1" ht="24.2" customHeight="1" x14ac:dyDescent="0.2">
      <c r="B157" s="131"/>
      <c r="C157" s="158" t="s">
        <v>301</v>
      </c>
      <c r="D157" s="158" t="s">
        <v>241</v>
      </c>
      <c r="E157" s="159" t="s">
        <v>3522</v>
      </c>
      <c r="F157" s="160" t="s">
        <v>3523</v>
      </c>
      <c r="G157" s="161" t="s">
        <v>1082</v>
      </c>
      <c r="H157" s="199">
        <v>1</v>
      </c>
      <c r="I157" s="163"/>
      <c r="J157" s="164">
        <f t="shared" si="15"/>
        <v>0</v>
      </c>
      <c r="K157" s="165"/>
      <c r="L157" s="30"/>
      <c r="M157" s="166" t="s">
        <v>1</v>
      </c>
      <c r="N157" s="130" t="s">
        <v>37</v>
      </c>
      <c r="P157" s="167">
        <f t="shared" si="16"/>
        <v>0</v>
      </c>
      <c r="Q157" s="167">
        <v>0</v>
      </c>
      <c r="R157" s="167">
        <f t="shared" si="17"/>
        <v>0</v>
      </c>
      <c r="S157" s="167">
        <v>0</v>
      </c>
      <c r="T157" s="168">
        <f t="shared" si="18"/>
        <v>0</v>
      </c>
      <c r="AR157" s="169" t="s">
        <v>245</v>
      </c>
      <c r="AT157" s="169" t="s">
        <v>241</v>
      </c>
      <c r="AU157" s="169" t="s">
        <v>83</v>
      </c>
      <c r="AY157" s="13" t="s">
        <v>239</v>
      </c>
      <c r="BE157" s="97">
        <f t="shared" si="19"/>
        <v>0</v>
      </c>
      <c r="BF157" s="97">
        <f t="shared" si="20"/>
        <v>0</v>
      </c>
      <c r="BG157" s="97">
        <f t="shared" si="21"/>
        <v>0</v>
      </c>
      <c r="BH157" s="97">
        <f t="shared" si="22"/>
        <v>0</v>
      </c>
      <c r="BI157" s="97">
        <f t="shared" si="23"/>
        <v>0</v>
      </c>
      <c r="BJ157" s="13" t="s">
        <v>83</v>
      </c>
      <c r="BK157" s="97">
        <f t="shared" si="24"/>
        <v>0</v>
      </c>
      <c r="BL157" s="13" t="s">
        <v>245</v>
      </c>
      <c r="BM157" s="169" t="s">
        <v>363</v>
      </c>
    </row>
    <row r="158" spans="2:65" s="1" customFormat="1" ht="21.75" customHeight="1" x14ac:dyDescent="0.2">
      <c r="B158" s="131"/>
      <c r="C158" s="158" t="s">
        <v>305</v>
      </c>
      <c r="D158" s="158" t="s">
        <v>241</v>
      </c>
      <c r="E158" s="159" t="s">
        <v>3524</v>
      </c>
      <c r="F158" s="160" t="s">
        <v>3525</v>
      </c>
      <c r="G158" s="161" t="s">
        <v>1082</v>
      </c>
      <c r="H158" s="199">
        <v>2</v>
      </c>
      <c r="I158" s="163"/>
      <c r="J158" s="164">
        <f t="shared" si="15"/>
        <v>0</v>
      </c>
      <c r="K158" s="165"/>
      <c r="L158" s="30"/>
      <c r="M158" s="166" t="s">
        <v>1</v>
      </c>
      <c r="N158" s="130" t="s">
        <v>37</v>
      </c>
      <c r="P158" s="167">
        <f t="shared" si="16"/>
        <v>0</v>
      </c>
      <c r="Q158" s="167">
        <v>0</v>
      </c>
      <c r="R158" s="167">
        <f t="shared" si="17"/>
        <v>0</v>
      </c>
      <c r="S158" s="167">
        <v>0</v>
      </c>
      <c r="T158" s="168">
        <f t="shared" si="18"/>
        <v>0</v>
      </c>
      <c r="AR158" s="169" t="s">
        <v>245</v>
      </c>
      <c r="AT158" s="169" t="s">
        <v>241</v>
      </c>
      <c r="AU158" s="169" t="s">
        <v>83</v>
      </c>
      <c r="AY158" s="13" t="s">
        <v>239</v>
      </c>
      <c r="BE158" s="97">
        <f t="shared" si="19"/>
        <v>0</v>
      </c>
      <c r="BF158" s="97">
        <f t="shared" si="20"/>
        <v>0</v>
      </c>
      <c r="BG158" s="97">
        <f t="shared" si="21"/>
        <v>0</v>
      </c>
      <c r="BH158" s="97">
        <f t="shared" si="22"/>
        <v>0</v>
      </c>
      <c r="BI158" s="97">
        <f t="shared" si="23"/>
        <v>0</v>
      </c>
      <c r="BJ158" s="13" t="s">
        <v>83</v>
      </c>
      <c r="BK158" s="97">
        <f t="shared" si="24"/>
        <v>0</v>
      </c>
      <c r="BL158" s="13" t="s">
        <v>245</v>
      </c>
      <c r="BM158" s="169" t="s">
        <v>371</v>
      </c>
    </row>
    <row r="159" spans="2:65" s="1" customFormat="1" ht="16.5" customHeight="1" x14ac:dyDescent="0.2">
      <c r="B159" s="131"/>
      <c r="C159" s="158" t="s">
        <v>309</v>
      </c>
      <c r="D159" s="158" t="s">
        <v>241</v>
      </c>
      <c r="E159" s="159" t="s">
        <v>3526</v>
      </c>
      <c r="F159" s="160" t="s">
        <v>3527</v>
      </c>
      <c r="G159" s="161" t="s">
        <v>1082</v>
      </c>
      <c r="H159" s="199">
        <v>2</v>
      </c>
      <c r="I159" s="163"/>
      <c r="J159" s="164">
        <f t="shared" si="15"/>
        <v>0</v>
      </c>
      <c r="K159" s="165"/>
      <c r="L159" s="30"/>
      <c r="M159" s="166" t="s">
        <v>1</v>
      </c>
      <c r="N159" s="130" t="s">
        <v>37</v>
      </c>
      <c r="P159" s="167">
        <f t="shared" si="16"/>
        <v>0</v>
      </c>
      <c r="Q159" s="167">
        <v>0</v>
      </c>
      <c r="R159" s="167">
        <f t="shared" si="17"/>
        <v>0</v>
      </c>
      <c r="S159" s="167">
        <v>0</v>
      </c>
      <c r="T159" s="168">
        <f t="shared" si="18"/>
        <v>0</v>
      </c>
      <c r="AR159" s="169" t="s">
        <v>245</v>
      </c>
      <c r="AT159" s="169" t="s">
        <v>241</v>
      </c>
      <c r="AU159" s="169" t="s">
        <v>83</v>
      </c>
      <c r="AY159" s="13" t="s">
        <v>239</v>
      </c>
      <c r="BE159" s="97">
        <f t="shared" si="19"/>
        <v>0</v>
      </c>
      <c r="BF159" s="97">
        <f t="shared" si="20"/>
        <v>0</v>
      </c>
      <c r="BG159" s="97">
        <f t="shared" si="21"/>
        <v>0</v>
      </c>
      <c r="BH159" s="97">
        <f t="shared" si="22"/>
        <v>0</v>
      </c>
      <c r="BI159" s="97">
        <f t="shared" si="23"/>
        <v>0</v>
      </c>
      <c r="BJ159" s="13" t="s">
        <v>83</v>
      </c>
      <c r="BK159" s="97">
        <f t="shared" si="24"/>
        <v>0</v>
      </c>
      <c r="BL159" s="13" t="s">
        <v>245</v>
      </c>
      <c r="BM159" s="169" t="s">
        <v>379</v>
      </c>
    </row>
    <row r="160" spans="2:65" s="1" customFormat="1" ht="16.5" customHeight="1" x14ac:dyDescent="0.2">
      <c r="B160" s="131"/>
      <c r="C160" s="158" t="s">
        <v>313</v>
      </c>
      <c r="D160" s="158" t="s">
        <v>241</v>
      </c>
      <c r="E160" s="159" t="s">
        <v>3528</v>
      </c>
      <c r="F160" s="160" t="s">
        <v>3529</v>
      </c>
      <c r="G160" s="161" t="s">
        <v>1082</v>
      </c>
      <c r="H160" s="199">
        <v>3</v>
      </c>
      <c r="I160" s="163"/>
      <c r="J160" s="164">
        <f t="shared" si="15"/>
        <v>0</v>
      </c>
      <c r="K160" s="165"/>
      <c r="L160" s="30"/>
      <c r="M160" s="166" t="s">
        <v>1</v>
      </c>
      <c r="N160" s="130" t="s">
        <v>37</v>
      </c>
      <c r="P160" s="167">
        <f t="shared" si="16"/>
        <v>0</v>
      </c>
      <c r="Q160" s="167">
        <v>0</v>
      </c>
      <c r="R160" s="167">
        <f t="shared" si="17"/>
        <v>0</v>
      </c>
      <c r="S160" s="167">
        <v>0</v>
      </c>
      <c r="T160" s="168">
        <f t="shared" si="18"/>
        <v>0</v>
      </c>
      <c r="AR160" s="169" t="s">
        <v>245</v>
      </c>
      <c r="AT160" s="169" t="s">
        <v>241</v>
      </c>
      <c r="AU160" s="169" t="s">
        <v>83</v>
      </c>
      <c r="AY160" s="13" t="s">
        <v>239</v>
      </c>
      <c r="BE160" s="97">
        <f t="shared" si="19"/>
        <v>0</v>
      </c>
      <c r="BF160" s="97">
        <f t="shared" si="20"/>
        <v>0</v>
      </c>
      <c r="BG160" s="97">
        <f t="shared" si="21"/>
        <v>0</v>
      </c>
      <c r="BH160" s="97">
        <f t="shared" si="22"/>
        <v>0</v>
      </c>
      <c r="BI160" s="97">
        <f t="shared" si="23"/>
        <v>0</v>
      </c>
      <c r="BJ160" s="13" t="s">
        <v>83</v>
      </c>
      <c r="BK160" s="97">
        <f t="shared" si="24"/>
        <v>0</v>
      </c>
      <c r="BL160" s="13" t="s">
        <v>245</v>
      </c>
      <c r="BM160" s="169" t="s">
        <v>387</v>
      </c>
    </row>
    <row r="161" spans="2:65" s="1" customFormat="1" ht="16.5" customHeight="1" x14ac:dyDescent="0.2">
      <c r="B161" s="131"/>
      <c r="C161" s="158" t="s">
        <v>317</v>
      </c>
      <c r="D161" s="158" t="s">
        <v>241</v>
      </c>
      <c r="E161" s="159" t="s">
        <v>3530</v>
      </c>
      <c r="F161" s="160" t="s">
        <v>3531</v>
      </c>
      <c r="G161" s="161" t="s">
        <v>1082</v>
      </c>
      <c r="H161" s="199">
        <v>1</v>
      </c>
      <c r="I161" s="163"/>
      <c r="J161" s="164">
        <f t="shared" si="15"/>
        <v>0</v>
      </c>
      <c r="K161" s="165"/>
      <c r="L161" s="30"/>
      <c r="M161" s="166" t="s">
        <v>1</v>
      </c>
      <c r="N161" s="130" t="s">
        <v>37</v>
      </c>
      <c r="P161" s="167">
        <f t="shared" si="16"/>
        <v>0</v>
      </c>
      <c r="Q161" s="167">
        <v>0</v>
      </c>
      <c r="R161" s="167">
        <f t="shared" si="17"/>
        <v>0</v>
      </c>
      <c r="S161" s="167">
        <v>0</v>
      </c>
      <c r="T161" s="168">
        <f t="shared" si="18"/>
        <v>0</v>
      </c>
      <c r="AR161" s="169" t="s">
        <v>245</v>
      </c>
      <c r="AT161" s="169" t="s">
        <v>241</v>
      </c>
      <c r="AU161" s="169" t="s">
        <v>83</v>
      </c>
      <c r="AY161" s="13" t="s">
        <v>239</v>
      </c>
      <c r="BE161" s="97">
        <f t="shared" si="19"/>
        <v>0</v>
      </c>
      <c r="BF161" s="97">
        <f t="shared" si="20"/>
        <v>0</v>
      </c>
      <c r="BG161" s="97">
        <f t="shared" si="21"/>
        <v>0</v>
      </c>
      <c r="BH161" s="97">
        <f t="shared" si="22"/>
        <v>0</v>
      </c>
      <c r="BI161" s="97">
        <f t="shared" si="23"/>
        <v>0</v>
      </c>
      <c r="BJ161" s="13" t="s">
        <v>83</v>
      </c>
      <c r="BK161" s="97">
        <f t="shared" si="24"/>
        <v>0</v>
      </c>
      <c r="BL161" s="13" t="s">
        <v>245</v>
      </c>
      <c r="BM161" s="169" t="s">
        <v>395</v>
      </c>
    </row>
    <row r="162" spans="2:65" s="1" customFormat="1" ht="16.5" customHeight="1" x14ac:dyDescent="0.2">
      <c r="B162" s="131"/>
      <c r="C162" s="158" t="s">
        <v>7</v>
      </c>
      <c r="D162" s="158" t="s">
        <v>241</v>
      </c>
      <c r="E162" s="159" t="s">
        <v>3532</v>
      </c>
      <c r="F162" s="160" t="s">
        <v>3533</v>
      </c>
      <c r="G162" s="161" t="s">
        <v>1082</v>
      </c>
      <c r="H162" s="199">
        <v>2</v>
      </c>
      <c r="I162" s="163"/>
      <c r="J162" s="164">
        <f t="shared" si="15"/>
        <v>0</v>
      </c>
      <c r="K162" s="165"/>
      <c r="L162" s="30"/>
      <c r="M162" s="182" t="s">
        <v>1</v>
      </c>
      <c r="N162" s="183" t="s">
        <v>37</v>
      </c>
      <c r="O162" s="184"/>
      <c r="P162" s="185">
        <f t="shared" si="16"/>
        <v>0</v>
      </c>
      <c r="Q162" s="185">
        <v>0</v>
      </c>
      <c r="R162" s="185">
        <f t="shared" si="17"/>
        <v>0</v>
      </c>
      <c r="S162" s="185">
        <v>0</v>
      </c>
      <c r="T162" s="186">
        <f t="shared" si="18"/>
        <v>0</v>
      </c>
      <c r="AR162" s="169" t="s">
        <v>245</v>
      </c>
      <c r="AT162" s="169" t="s">
        <v>241</v>
      </c>
      <c r="AU162" s="169" t="s">
        <v>83</v>
      </c>
      <c r="AY162" s="13" t="s">
        <v>239</v>
      </c>
      <c r="BE162" s="97">
        <f t="shared" si="19"/>
        <v>0</v>
      </c>
      <c r="BF162" s="97">
        <f t="shared" si="20"/>
        <v>0</v>
      </c>
      <c r="BG162" s="97">
        <f t="shared" si="21"/>
        <v>0</v>
      </c>
      <c r="BH162" s="97">
        <f t="shared" si="22"/>
        <v>0</v>
      </c>
      <c r="BI162" s="97">
        <f t="shared" si="23"/>
        <v>0</v>
      </c>
      <c r="BJ162" s="13" t="s">
        <v>83</v>
      </c>
      <c r="BK162" s="97">
        <f t="shared" si="24"/>
        <v>0</v>
      </c>
      <c r="BL162" s="13" t="s">
        <v>245</v>
      </c>
      <c r="BM162" s="169" t="s">
        <v>403</v>
      </c>
    </row>
    <row r="163" spans="2:65" s="1" customFormat="1" ht="6.95" customHeight="1" x14ac:dyDescent="0.2">
      <c r="B163" s="45"/>
      <c r="C163" s="46"/>
      <c r="D163" s="46"/>
      <c r="E163" s="46"/>
      <c r="F163" s="46"/>
      <c r="G163" s="46"/>
      <c r="H163" s="46"/>
      <c r="I163" s="46"/>
      <c r="J163" s="46"/>
      <c r="K163" s="46"/>
      <c r="L163" s="30"/>
    </row>
  </sheetData>
  <autoFilter ref="C135:K162" xr:uid="{00000000-0009-0000-0000-00001D000000}"/>
  <mergeCells count="17">
    <mergeCell ref="L2:V2"/>
    <mergeCell ref="D110:F110"/>
    <mergeCell ref="D111:F111"/>
    <mergeCell ref="D112:F112"/>
    <mergeCell ref="E124:H124"/>
    <mergeCell ref="E85:H85"/>
    <mergeCell ref="E87:H87"/>
    <mergeCell ref="E89:H89"/>
    <mergeCell ref="D108:F108"/>
    <mergeCell ref="D109:F109"/>
    <mergeCell ref="E7:H7"/>
    <mergeCell ref="E9:H9"/>
    <mergeCell ref="E11:H11"/>
    <mergeCell ref="E20:H20"/>
    <mergeCell ref="E29:H29"/>
    <mergeCell ref="E128:H128"/>
    <mergeCell ref="E126:H126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2:BM214"/>
  <sheetViews>
    <sheetView showGridLines="0" topLeftCell="A180" workbookViewId="0">
      <selection activeCell="AA209" sqref="AA209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3" t="s">
        <v>142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4587</v>
      </c>
      <c r="L4" s="16"/>
      <c r="M4" s="103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14</v>
      </c>
      <c r="L6" s="16"/>
    </row>
    <row r="7" spans="2:46" ht="16.5" customHeight="1" x14ac:dyDescent="0.2">
      <c r="B7" s="16"/>
      <c r="E7" s="259" t="str">
        <f>'Rekapitulácia stavby'!K6</f>
        <v>KFA - Košická futbalová aréna II. a III. etapa</v>
      </c>
      <c r="F7" s="261"/>
      <c r="G7" s="261"/>
      <c r="H7" s="261"/>
      <c r="L7" s="16"/>
    </row>
    <row r="8" spans="2:46" ht="12" customHeight="1" x14ac:dyDescent="0.2">
      <c r="B8" s="16"/>
      <c r="D8" s="23" t="s">
        <v>180</v>
      </c>
      <c r="L8" s="16"/>
    </row>
    <row r="9" spans="2:46" s="1" customFormat="1" ht="16.5" customHeight="1" x14ac:dyDescent="0.2">
      <c r="B9" s="30"/>
      <c r="E9" s="259" t="s">
        <v>181</v>
      </c>
      <c r="F9" s="257"/>
      <c r="G9" s="257"/>
      <c r="H9" s="257"/>
      <c r="L9" s="30"/>
    </row>
    <row r="10" spans="2:46" s="1" customFormat="1" ht="12" customHeight="1" x14ac:dyDescent="0.2">
      <c r="B10" s="30"/>
      <c r="D10" s="23" t="s">
        <v>182</v>
      </c>
      <c r="L10" s="30"/>
    </row>
    <row r="11" spans="2:46" s="1" customFormat="1" ht="16.5" customHeight="1" x14ac:dyDescent="0.2">
      <c r="B11" s="30"/>
      <c r="E11" s="226" t="s">
        <v>3534</v>
      </c>
      <c r="F11" s="257"/>
      <c r="G11" s="257"/>
      <c r="H11" s="257"/>
      <c r="L11" s="30"/>
    </row>
    <row r="12" spans="2:46" s="1" customFormat="1" x14ac:dyDescent="0.2">
      <c r="B12" s="30"/>
      <c r="L12" s="30"/>
    </row>
    <row r="13" spans="2:46" s="1" customFormat="1" ht="12" customHeight="1" x14ac:dyDescent="0.2">
      <c r="B13" s="30"/>
      <c r="D13" s="23" t="s">
        <v>15</v>
      </c>
      <c r="F13" s="21" t="s">
        <v>1</v>
      </c>
      <c r="I13" s="23" t="s">
        <v>16</v>
      </c>
      <c r="J13" s="21" t="s">
        <v>1</v>
      </c>
      <c r="L13" s="30"/>
    </row>
    <row r="14" spans="2:46" s="1" customFormat="1" ht="12" customHeight="1" x14ac:dyDescent="0.2">
      <c r="B14" s="30"/>
      <c r="D14" s="23" t="s">
        <v>17</v>
      </c>
      <c r="F14" s="21" t="s">
        <v>18</v>
      </c>
      <c r="I14" s="23" t="s">
        <v>19</v>
      </c>
      <c r="J14" s="53" t="str">
        <f>'Rekapitulácia stavby'!AN8</f>
        <v>4.10.2022 - REV05</v>
      </c>
      <c r="L14" s="30"/>
    </row>
    <row r="15" spans="2:46" s="1" customFormat="1" ht="10.9" customHeight="1" x14ac:dyDescent="0.2">
      <c r="B15" s="30"/>
      <c r="L15" s="30"/>
    </row>
    <row r="16" spans="2:46" s="1" customFormat="1" ht="12" customHeight="1" x14ac:dyDescent="0.2">
      <c r="B16" s="30"/>
      <c r="D16" s="23" t="s">
        <v>20</v>
      </c>
      <c r="I16" s="23" t="s">
        <v>21</v>
      </c>
      <c r="J16" s="21" t="str">
        <f>IF('Rekapitulácia stavby'!AN10="","",'Rekapitulácia stavby'!AN10)</f>
        <v/>
      </c>
      <c r="L16" s="30"/>
    </row>
    <row r="17" spans="2:12" s="1" customFormat="1" ht="18" customHeight="1" x14ac:dyDescent="0.2">
      <c r="B17" s="30"/>
      <c r="E17" s="21" t="str">
        <f>IF('Rekapitulácia stavby'!E11="","",'Rekapitulácia stavby'!E11)</f>
        <v xml:space="preserve"> </v>
      </c>
      <c r="I17" s="23" t="s">
        <v>22</v>
      </c>
      <c r="J17" s="21" t="str">
        <f>IF('Rekapitulácia stavby'!AN11="","",'Rekapitulácia stavby'!AN11)</f>
        <v/>
      </c>
      <c r="L17" s="30"/>
    </row>
    <row r="18" spans="2:12" s="1" customFormat="1" ht="6.95" customHeight="1" x14ac:dyDescent="0.2">
      <c r="B18" s="30"/>
      <c r="L18" s="30"/>
    </row>
    <row r="19" spans="2:12" s="1" customFormat="1" ht="12" customHeight="1" x14ac:dyDescent="0.2">
      <c r="B19" s="30"/>
      <c r="D19" s="23" t="s">
        <v>23</v>
      </c>
      <c r="I19" s="23" t="s">
        <v>21</v>
      </c>
      <c r="J19" s="24" t="str">
        <f>'Rekapitulácia stavby'!AN13</f>
        <v>Vyplň údaj</v>
      </c>
      <c r="L19" s="30"/>
    </row>
    <row r="20" spans="2:12" s="1" customFormat="1" ht="18" customHeight="1" x14ac:dyDescent="0.2">
      <c r="B20" s="30"/>
      <c r="E20" s="258" t="str">
        <f>'Rekapitulácia stavby'!E14</f>
        <v>Vyplň údaj</v>
      </c>
      <c r="F20" s="248"/>
      <c r="G20" s="248"/>
      <c r="H20" s="248"/>
      <c r="I20" s="23" t="s">
        <v>22</v>
      </c>
      <c r="J20" s="24" t="str">
        <f>'Rekapitulácia stavby'!AN14</f>
        <v>Vyplň údaj</v>
      </c>
      <c r="L20" s="30"/>
    </row>
    <row r="21" spans="2:12" s="1" customFormat="1" ht="6.95" customHeight="1" x14ac:dyDescent="0.2">
      <c r="B21" s="30"/>
      <c r="L21" s="30"/>
    </row>
    <row r="22" spans="2:12" s="1" customFormat="1" ht="12" customHeight="1" x14ac:dyDescent="0.2">
      <c r="B22" s="30"/>
      <c r="D22" s="23" t="s">
        <v>25</v>
      </c>
      <c r="I22" s="23" t="s">
        <v>21</v>
      </c>
      <c r="J22" s="21" t="str">
        <f>IF('Rekapitulácia stavby'!AN16="","",'Rekapitulácia stavby'!AN16)</f>
        <v/>
      </c>
      <c r="L22" s="30"/>
    </row>
    <row r="23" spans="2:12" s="1" customFormat="1" ht="18" customHeight="1" x14ac:dyDescent="0.2">
      <c r="B23" s="30"/>
      <c r="E23" s="21" t="str">
        <f>IF('Rekapitulácia stavby'!E17="","",'Rekapitulácia stavby'!E17)</f>
        <v>HESCON,s.r.o.</v>
      </c>
      <c r="I23" s="23" t="s">
        <v>22</v>
      </c>
      <c r="J23" s="21" t="str">
        <f>IF('Rekapitulácia stavby'!AN17="","",'Rekapitulácia stavby'!AN17)</f>
        <v/>
      </c>
      <c r="L23" s="30"/>
    </row>
    <row r="24" spans="2:12" s="1" customFormat="1" ht="6.95" customHeight="1" x14ac:dyDescent="0.2">
      <c r="B24" s="30"/>
      <c r="L24" s="30"/>
    </row>
    <row r="25" spans="2:12" s="1" customFormat="1" ht="12" customHeight="1" x14ac:dyDescent="0.2">
      <c r="B25" s="30"/>
      <c r="D25" s="23" t="s">
        <v>27</v>
      </c>
      <c r="I25" s="23" t="s">
        <v>21</v>
      </c>
      <c r="J25" s="21" t="str">
        <f>IF('Rekapitulácia stavby'!AN19="","",'Rekapitulácia stavby'!AN19)</f>
        <v/>
      </c>
      <c r="L25" s="30"/>
    </row>
    <row r="26" spans="2:12" s="1" customFormat="1" ht="18" customHeight="1" x14ac:dyDescent="0.2">
      <c r="B26" s="30"/>
      <c r="E26" s="21" t="str">
        <f>IF('Rekapitulácia stavby'!E20="","",'Rekapitulácia stavby'!E20)</f>
        <v xml:space="preserve"> </v>
      </c>
      <c r="I26" s="23" t="s">
        <v>22</v>
      </c>
      <c r="J26" s="21" t="str">
        <f>IF('Rekapitulácia stavby'!AN20="","",'Rekapitulácia stavby'!AN20)</f>
        <v/>
      </c>
      <c r="L26" s="30"/>
    </row>
    <row r="27" spans="2:12" s="1" customFormat="1" ht="6.95" customHeight="1" x14ac:dyDescent="0.2">
      <c r="B27" s="30"/>
      <c r="L27" s="30"/>
    </row>
    <row r="28" spans="2:12" s="1" customFormat="1" ht="12" customHeight="1" x14ac:dyDescent="0.2">
      <c r="B28" s="30"/>
      <c r="D28" s="23" t="s">
        <v>28</v>
      </c>
      <c r="L28" s="30"/>
    </row>
    <row r="29" spans="2:12" s="7" customFormat="1" ht="16.5" customHeight="1" x14ac:dyDescent="0.2">
      <c r="B29" s="104"/>
      <c r="E29" s="251" t="s">
        <v>1</v>
      </c>
      <c r="F29" s="251"/>
      <c r="G29" s="251"/>
      <c r="H29" s="251"/>
      <c r="L29" s="104"/>
    </row>
    <row r="30" spans="2:12" s="1" customFormat="1" ht="6.95" customHeight="1" x14ac:dyDescent="0.2">
      <c r="B30" s="30"/>
      <c r="L30" s="30"/>
    </row>
    <row r="31" spans="2:12" s="1" customFormat="1" ht="6.95" customHeight="1" x14ac:dyDescent="0.2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5" customHeight="1" x14ac:dyDescent="0.2">
      <c r="B32" s="30"/>
      <c r="D32" s="21" t="s">
        <v>187</v>
      </c>
      <c r="J32" s="29">
        <f>J98</f>
        <v>0</v>
      </c>
      <c r="L32" s="30"/>
    </row>
    <row r="33" spans="2:12" s="1" customFormat="1" ht="14.45" customHeight="1" x14ac:dyDescent="0.2">
      <c r="B33" s="30"/>
      <c r="D33" s="28" t="s">
        <v>174</v>
      </c>
      <c r="J33" s="29">
        <f>J111</f>
        <v>0</v>
      </c>
      <c r="L33" s="30"/>
    </row>
    <row r="34" spans="2:12" s="1" customFormat="1" ht="25.35" customHeight="1" x14ac:dyDescent="0.2">
      <c r="B34" s="30"/>
      <c r="D34" s="105" t="s">
        <v>31</v>
      </c>
      <c r="J34" s="66">
        <f>ROUND(J32 + J33, 2)</f>
        <v>0</v>
      </c>
      <c r="L34" s="30"/>
    </row>
    <row r="35" spans="2:12" s="1" customFormat="1" ht="6.95" customHeight="1" x14ac:dyDescent="0.2">
      <c r="B35" s="30"/>
      <c r="D35" s="54"/>
      <c r="E35" s="54"/>
      <c r="F35" s="54"/>
      <c r="G35" s="54"/>
      <c r="H35" s="54"/>
      <c r="I35" s="54"/>
      <c r="J35" s="54"/>
      <c r="K35" s="54"/>
      <c r="L35" s="30"/>
    </row>
    <row r="36" spans="2:12" s="1" customFormat="1" ht="14.45" customHeight="1" x14ac:dyDescent="0.2">
      <c r="B36" s="30"/>
      <c r="F36" s="33" t="s">
        <v>33</v>
      </c>
      <c r="I36" s="33" t="s">
        <v>32</v>
      </c>
      <c r="J36" s="33" t="s">
        <v>34</v>
      </c>
      <c r="L36" s="30"/>
    </row>
    <row r="37" spans="2:12" s="1" customFormat="1" ht="14.45" customHeight="1" x14ac:dyDescent="0.2">
      <c r="B37" s="30"/>
      <c r="D37" s="106" t="s">
        <v>35</v>
      </c>
      <c r="E37" s="35" t="s">
        <v>36</v>
      </c>
      <c r="F37" s="107">
        <f>ROUND((SUM(BE111:BE118) + SUM(BE140:BE213)),  2)</f>
        <v>0</v>
      </c>
      <c r="G37" s="108"/>
      <c r="H37" s="108"/>
      <c r="I37" s="109">
        <v>0.2</v>
      </c>
      <c r="J37" s="107">
        <f>ROUND(((SUM(BE111:BE118) + SUM(BE140:BE213))*I37),  2)</f>
        <v>0</v>
      </c>
      <c r="L37" s="30"/>
    </row>
    <row r="38" spans="2:12" s="1" customFormat="1" ht="14.45" customHeight="1" x14ac:dyDescent="0.2">
      <c r="B38" s="30"/>
      <c r="E38" s="35" t="s">
        <v>37</v>
      </c>
      <c r="F38" s="107">
        <f>ROUND((SUM(BF111:BF118) + SUM(BF140:BF213)),  2)</f>
        <v>0</v>
      </c>
      <c r="G38" s="108"/>
      <c r="H38" s="108"/>
      <c r="I38" s="109">
        <v>0.2</v>
      </c>
      <c r="J38" s="107">
        <f>ROUND(((SUM(BF111:BF118) + SUM(BF140:BF213))*I38),  2)</f>
        <v>0</v>
      </c>
      <c r="L38" s="30"/>
    </row>
    <row r="39" spans="2:12" s="1" customFormat="1" ht="14.45" hidden="1" customHeight="1" x14ac:dyDescent="0.2">
      <c r="B39" s="30"/>
      <c r="E39" s="23" t="s">
        <v>38</v>
      </c>
      <c r="F39" s="86">
        <f>ROUND((SUM(BG111:BG118) + SUM(BG140:BG213)),  2)</f>
        <v>0</v>
      </c>
      <c r="I39" s="110">
        <v>0.2</v>
      </c>
      <c r="J39" s="86">
        <f>0</f>
        <v>0</v>
      </c>
      <c r="L39" s="30"/>
    </row>
    <row r="40" spans="2:12" s="1" customFormat="1" ht="14.45" hidden="1" customHeight="1" x14ac:dyDescent="0.2">
      <c r="B40" s="30"/>
      <c r="E40" s="23" t="s">
        <v>39</v>
      </c>
      <c r="F40" s="86">
        <f>ROUND((SUM(BH111:BH118) + SUM(BH140:BH213)),  2)</f>
        <v>0</v>
      </c>
      <c r="I40" s="110">
        <v>0.2</v>
      </c>
      <c r="J40" s="86">
        <f>0</f>
        <v>0</v>
      </c>
      <c r="L40" s="30"/>
    </row>
    <row r="41" spans="2:12" s="1" customFormat="1" ht="14.45" hidden="1" customHeight="1" x14ac:dyDescent="0.2">
      <c r="B41" s="30"/>
      <c r="E41" s="35" t="s">
        <v>40</v>
      </c>
      <c r="F41" s="107">
        <f>ROUND((SUM(BI111:BI118) + SUM(BI140:BI213)),  2)</f>
        <v>0</v>
      </c>
      <c r="G41" s="108"/>
      <c r="H41" s="108"/>
      <c r="I41" s="109">
        <v>0</v>
      </c>
      <c r="J41" s="107">
        <f>0</f>
        <v>0</v>
      </c>
      <c r="L41" s="30"/>
    </row>
    <row r="42" spans="2:12" s="1" customFormat="1" ht="6.95" customHeight="1" x14ac:dyDescent="0.2">
      <c r="B42" s="30"/>
      <c r="L42" s="30"/>
    </row>
    <row r="43" spans="2:12" s="1" customFormat="1" ht="25.35" customHeight="1" x14ac:dyDescent="0.2">
      <c r="B43" s="30"/>
      <c r="C43" s="101"/>
      <c r="D43" s="111" t="s">
        <v>41</v>
      </c>
      <c r="E43" s="57"/>
      <c r="F43" s="57"/>
      <c r="G43" s="112" t="s">
        <v>42</v>
      </c>
      <c r="H43" s="113" t="s">
        <v>43</v>
      </c>
      <c r="I43" s="57"/>
      <c r="J43" s="114">
        <f>SUM(J34:J41)</f>
        <v>0</v>
      </c>
      <c r="K43" s="115"/>
      <c r="L43" s="30"/>
    </row>
    <row r="44" spans="2:12" s="1" customFormat="1" ht="14.45" customHeight="1" x14ac:dyDescent="0.2">
      <c r="B44" s="30"/>
      <c r="L44" s="30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30"/>
      <c r="D50" s="42" t="s">
        <v>44</v>
      </c>
      <c r="E50" s="43"/>
      <c r="F50" s="43"/>
      <c r="G50" s="42" t="s">
        <v>45</v>
      </c>
      <c r="H50" s="43"/>
      <c r="I50" s="43"/>
      <c r="J50" s="43"/>
      <c r="K50" s="43"/>
      <c r="L50" s="30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30"/>
      <c r="D61" s="44" t="s">
        <v>46</v>
      </c>
      <c r="E61" s="32"/>
      <c r="F61" s="116" t="s">
        <v>47</v>
      </c>
      <c r="G61" s="44" t="s">
        <v>46</v>
      </c>
      <c r="H61" s="32"/>
      <c r="I61" s="32"/>
      <c r="J61" s="117" t="s">
        <v>47</v>
      </c>
      <c r="K61" s="32"/>
      <c r="L61" s="30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30"/>
      <c r="D65" s="42" t="s">
        <v>48</v>
      </c>
      <c r="E65" s="43"/>
      <c r="F65" s="43"/>
      <c r="G65" s="42" t="s">
        <v>49</v>
      </c>
      <c r="H65" s="43"/>
      <c r="I65" s="43"/>
      <c r="J65" s="43"/>
      <c r="K65" s="43"/>
      <c r="L65" s="30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30"/>
      <c r="D76" s="44" t="s">
        <v>46</v>
      </c>
      <c r="E76" s="32"/>
      <c r="F76" s="116" t="s">
        <v>47</v>
      </c>
      <c r="G76" s="44" t="s">
        <v>46</v>
      </c>
      <c r="H76" s="32"/>
      <c r="I76" s="32"/>
      <c r="J76" s="117" t="s">
        <v>47</v>
      </c>
      <c r="K76" s="32"/>
      <c r="L76" s="30"/>
    </row>
    <row r="77" spans="2:12" s="1" customFormat="1" ht="14.45" customHeight="1" x14ac:dyDescent="0.2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12" s="1" customFormat="1" ht="6.95" customHeight="1" x14ac:dyDescent="0.2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12" s="1" customFormat="1" ht="24.95" customHeight="1" x14ac:dyDescent="0.2">
      <c r="B82" s="30"/>
      <c r="C82" s="17" t="s">
        <v>4588</v>
      </c>
      <c r="L82" s="30"/>
    </row>
    <row r="83" spans="2:12" s="1" customFormat="1" ht="6.95" customHeight="1" x14ac:dyDescent="0.2">
      <c r="B83" s="30"/>
      <c r="L83" s="30"/>
    </row>
    <row r="84" spans="2:12" s="1" customFormat="1" ht="12" customHeight="1" x14ac:dyDescent="0.2">
      <c r="B84" s="30"/>
      <c r="C84" s="23" t="s">
        <v>14</v>
      </c>
      <c r="L84" s="30"/>
    </row>
    <row r="85" spans="2:12" s="1" customFormat="1" ht="16.5" customHeight="1" x14ac:dyDescent="0.2">
      <c r="B85" s="30"/>
      <c r="E85" s="259" t="str">
        <f>E7</f>
        <v>KFA - Košická futbalová aréna II. a III. etapa</v>
      </c>
      <c r="F85" s="261"/>
      <c r="G85" s="261"/>
      <c r="H85" s="261"/>
      <c r="L85" s="30"/>
    </row>
    <row r="86" spans="2:12" ht="12" customHeight="1" x14ac:dyDescent="0.2">
      <c r="B86" s="16"/>
      <c r="C86" s="23" t="s">
        <v>180</v>
      </c>
      <c r="L86" s="16"/>
    </row>
    <row r="87" spans="2:12" s="1" customFormat="1" ht="16.5" customHeight="1" x14ac:dyDescent="0.2">
      <c r="B87" s="30"/>
      <c r="E87" s="259" t="s">
        <v>181</v>
      </c>
      <c r="F87" s="257"/>
      <c r="G87" s="257"/>
      <c r="H87" s="257"/>
      <c r="L87" s="30"/>
    </row>
    <row r="88" spans="2:12" s="1" customFormat="1" ht="12" customHeight="1" x14ac:dyDescent="0.2">
      <c r="B88" s="30"/>
      <c r="C88" s="23" t="s">
        <v>182</v>
      </c>
      <c r="L88" s="30"/>
    </row>
    <row r="89" spans="2:12" s="1" customFormat="1" ht="16.5" customHeight="1" x14ac:dyDescent="0.2">
      <c r="B89" s="30"/>
      <c r="E89" s="226" t="str">
        <f>E11</f>
        <v>032 - Elektro - presun kontajnery</v>
      </c>
      <c r="F89" s="257"/>
      <c r="G89" s="257"/>
      <c r="H89" s="257"/>
      <c r="L89" s="30"/>
    </row>
    <row r="90" spans="2:12" s="1" customFormat="1" ht="6.95" customHeight="1" x14ac:dyDescent="0.2">
      <c r="B90" s="30"/>
      <c r="L90" s="30"/>
    </row>
    <row r="91" spans="2:12" s="1" customFormat="1" ht="12" customHeight="1" x14ac:dyDescent="0.2">
      <c r="B91" s="30"/>
      <c r="C91" s="23" t="s">
        <v>17</v>
      </c>
      <c r="F91" s="21" t="str">
        <f>F14</f>
        <v xml:space="preserve"> </v>
      </c>
      <c r="I91" s="23" t="s">
        <v>19</v>
      </c>
      <c r="J91" s="53" t="str">
        <f>IF(J14="","",J14)</f>
        <v>4.10.2022 - REV05</v>
      </c>
      <c r="L91" s="30"/>
    </row>
    <row r="92" spans="2:12" s="1" customFormat="1" ht="6.95" customHeight="1" x14ac:dyDescent="0.2">
      <c r="B92" s="30"/>
      <c r="L92" s="30"/>
    </row>
    <row r="93" spans="2:12" s="1" customFormat="1" ht="15.2" customHeight="1" x14ac:dyDescent="0.2">
      <c r="B93" s="30"/>
      <c r="C93" s="23" t="s">
        <v>20</v>
      </c>
      <c r="F93" s="21" t="str">
        <f>E17</f>
        <v xml:space="preserve"> </v>
      </c>
      <c r="I93" s="23" t="s">
        <v>25</v>
      </c>
      <c r="J93" s="26" t="str">
        <f>E23</f>
        <v>HESCON,s.r.o.</v>
      </c>
      <c r="L93" s="30"/>
    </row>
    <row r="94" spans="2:12" s="1" customFormat="1" ht="15.2" customHeight="1" x14ac:dyDescent="0.2">
      <c r="B94" s="30"/>
      <c r="C94" s="23" t="s">
        <v>23</v>
      </c>
      <c r="F94" s="21" t="str">
        <f>IF(E20="","",E20)</f>
        <v>Vyplň údaj</v>
      </c>
      <c r="I94" s="23" t="s">
        <v>27</v>
      </c>
      <c r="J94" s="26" t="str">
        <f>E26</f>
        <v xml:space="preserve"> </v>
      </c>
      <c r="L94" s="30"/>
    </row>
    <row r="95" spans="2:12" s="1" customFormat="1" ht="10.35" customHeight="1" x14ac:dyDescent="0.2">
      <c r="B95" s="30"/>
      <c r="L95" s="30"/>
    </row>
    <row r="96" spans="2:12" s="1" customFormat="1" ht="29.25" customHeight="1" x14ac:dyDescent="0.2">
      <c r="B96" s="30"/>
      <c r="C96" s="118" t="s">
        <v>188</v>
      </c>
      <c r="D96" s="101"/>
      <c r="E96" s="101"/>
      <c r="F96" s="101"/>
      <c r="G96" s="101"/>
      <c r="H96" s="101"/>
      <c r="I96" s="101"/>
      <c r="J96" s="119" t="s">
        <v>189</v>
      </c>
      <c r="K96" s="101"/>
      <c r="L96" s="30"/>
    </row>
    <row r="97" spans="2:65" s="1" customFormat="1" ht="10.35" customHeight="1" x14ac:dyDescent="0.2">
      <c r="B97" s="30"/>
      <c r="L97" s="30"/>
    </row>
    <row r="98" spans="2:65" s="1" customFormat="1" ht="22.9" customHeight="1" x14ac:dyDescent="0.2">
      <c r="B98" s="30"/>
      <c r="C98" s="120" t="s">
        <v>190</v>
      </c>
      <c r="J98" s="66">
        <f>J140</f>
        <v>0</v>
      </c>
      <c r="L98" s="30"/>
      <c r="AU98" s="13" t="s">
        <v>191</v>
      </c>
    </row>
    <row r="99" spans="2:65" s="8" customFormat="1" ht="24.95" customHeight="1" x14ac:dyDescent="0.2">
      <c r="B99" s="121"/>
      <c r="D99" s="122" t="s">
        <v>3535</v>
      </c>
      <c r="E99" s="123"/>
      <c r="F99" s="123"/>
      <c r="G99" s="123"/>
      <c r="H99" s="123"/>
      <c r="I99" s="123"/>
      <c r="J99" s="124">
        <f>J141</f>
        <v>0</v>
      </c>
      <c r="L99" s="121"/>
    </row>
    <row r="100" spans="2:65" s="8" customFormat="1" ht="24.95" customHeight="1" x14ac:dyDescent="0.2">
      <c r="B100" s="121"/>
      <c r="D100" s="122" t="s">
        <v>3536</v>
      </c>
      <c r="E100" s="123"/>
      <c r="F100" s="123"/>
      <c r="G100" s="123"/>
      <c r="H100" s="123"/>
      <c r="I100" s="123"/>
      <c r="J100" s="124">
        <f>J152</f>
        <v>0</v>
      </c>
      <c r="L100" s="121"/>
    </row>
    <row r="101" spans="2:65" s="8" customFormat="1" ht="24.95" customHeight="1" x14ac:dyDescent="0.2">
      <c r="B101" s="121"/>
      <c r="D101" s="122" t="s">
        <v>3537</v>
      </c>
      <c r="E101" s="123"/>
      <c r="F101" s="123"/>
      <c r="G101" s="123"/>
      <c r="H101" s="123"/>
      <c r="I101" s="123"/>
      <c r="J101" s="124">
        <f>J163</f>
        <v>0</v>
      </c>
      <c r="L101" s="121"/>
    </row>
    <row r="102" spans="2:65" s="8" customFormat="1" ht="24.95" customHeight="1" x14ac:dyDescent="0.2">
      <c r="B102" s="121"/>
      <c r="D102" s="122" t="s">
        <v>3538</v>
      </c>
      <c r="E102" s="123"/>
      <c r="F102" s="123"/>
      <c r="G102" s="123"/>
      <c r="H102" s="123"/>
      <c r="I102" s="123"/>
      <c r="J102" s="124">
        <f>J174</f>
        <v>0</v>
      </c>
      <c r="L102" s="121"/>
    </row>
    <row r="103" spans="2:65" s="8" customFormat="1" ht="24.95" customHeight="1" x14ac:dyDescent="0.2">
      <c r="B103" s="121"/>
      <c r="D103" s="122" t="s">
        <v>3539</v>
      </c>
      <c r="E103" s="123"/>
      <c r="F103" s="123"/>
      <c r="G103" s="123"/>
      <c r="H103" s="123"/>
      <c r="I103" s="123"/>
      <c r="J103" s="124">
        <f>J183</f>
        <v>0</v>
      </c>
      <c r="L103" s="121"/>
    </row>
    <row r="104" spans="2:65" s="8" customFormat="1" ht="24.95" customHeight="1" x14ac:dyDescent="0.2">
      <c r="B104" s="121"/>
      <c r="D104" s="122" t="s">
        <v>3482</v>
      </c>
      <c r="E104" s="123"/>
      <c r="F104" s="123"/>
      <c r="G104" s="123"/>
      <c r="H104" s="123"/>
      <c r="I104" s="123"/>
      <c r="J104" s="124">
        <f>J195</f>
        <v>0</v>
      </c>
      <c r="L104" s="121"/>
    </row>
    <row r="105" spans="2:65" s="9" customFormat="1" ht="19.899999999999999" customHeight="1" x14ac:dyDescent="0.2">
      <c r="B105" s="125"/>
      <c r="D105" s="126" t="s">
        <v>3483</v>
      </c>
      <c r="E105" s="127"/>
      <c r="F105" s="127"/>
      <c r="G105" s="127"/>
      <c r="H105" s="127"/>
      <c r="I105" s="127"/>
      <c r="J105" s="128">
        <f>J196</f>
        <v>0</v>
      </c>
      <c r="L105" s="125"/>
    </row>
    <row r="106" spans="2:65" s="9" customFormat="1" ht="19.899999999999999" customHeight="1" x14ac:dyDescent="0.2">
      <c r="B106" s="125"/>
      <c r="D106" s="126" t="s">
        <v>3484</v>
      </c>
      <c r="E106" s="127"/>
      <c r="F106" s="127"/>
      <c r="G106" s="127"/>
      <c r="H106" s="127"/>
      <c r="I106" s="127"/>
      <c r="J106" s="128">
        <f>J198</f>
        <v>0</v>
      </c>
      <c r="L106" s="125"/>
    </row>
    <row r="107" spans="2:65" s="9" customFormat="1" ht="19.899999999999999" customHeight="1" x14ac:dyDescent="0.2">
      <c r="B107" s="125"/>
      <c r="D107" s="126" t="s">
        <v>3311</v>
      </c>
      <c r="E107" s="127"/>
      <c r="F107" s="127"/>
      <c r="G107" s="127"/>
      <c r="H107" s="127"/>
      <c r="I107" s="127"/>
      <c r="J107" s="128">
        <f>J200</f>
        <v>0</v>
      </c>
      <c r="L107" s="125"/>
    </row>
    <row r="108" spans="2:65" s="9" customFormat="1" ht="19.899999999999999" customHeight="1" x14ac:dyDescent="0.2">
      <c r="B108" s="125"/>
      <c r="D108" s="126" t="s">
        <v>3485</v>
      </c>
      <c r="E108" s="127"/>
      <c r="F108" s="127"/>
      <c r="G108" s="127"/>
      <c r="H108" s="127"/>
      <c r="I108" s="127"/>
      <c r="J108" s="128">
        <f>J203</f>
        <v>0</v>
      </c>
      <c r="L108" s="125"/>
    </row>
    <row r="109" spans="2:65" s="1" customFormat="1" ht="21.75" customHeight="1" x14ac:dyDescent="0.2">
      <c r="B109" s="30"/>
      <c r="L109" s="30"/>
    </row>
    <row r="110" spans="2:65" s="1" customFormat="1" ht="6.95" customHeight="1" x14ac:dyDescent="0.2">
      <c r="B110" s="30"/>
      <c r="L110" s="30"/>
    </row>
    <row r="111" spans="2:65" s="1" customFormat="1" ht="29.25" customHeight="1" x14ac:dyDescent="0.2">
      <c r="B111" s="30"/>
      <c r="C111" s="120" t="s">
        <v>217</v>
      </c>
      <c r="J111" s="129">
        <f>ROUND(J112 + J113 + J114 + J115 + J116 + J117,2)</f>
        <v>0</v>
      </c>
      <c r="L111" s="30"/>
      <c r="N111" s="130" t="s">
        <v>35</v>
      </c>
    </row>
    <row r="112" spans="2:65" s="1" customFormat="1" ht="18" customHeight="1" x14ac:dyDescent="0.2">
      <c r="B112" s="131"/>
      <c r="C112" s="132"/>
      <c r="D112" s="207" t="s">
        <v>218</v>
      </c>
      <c r="E112" s="260"/>
      <c r="F112" s="260"/>
      <c r="G112" s="132"/>
      <c r="H112" s="132"/>
      <c r="I112" s="132"/>
      <c r="J112" s="94">
        <v>0</v>
      </c>
      <c r="K112" s="132"/>
      <c r="L112" s="131"/>
      <c r="M112" s="132"/>
      <c r="N112" s="134" t="s">
        <v>37</v>
      </c>
      <c r="O112" s="132"/>
      <c r="P112" s="132"/>
      <c r="Q112" s="132"/>
      <c r="R112" s="132"/>
      <c r="S112" s="132"/>
      <c r="T112" s="132"/>
      <c r="U112" s="132"/>
      <c r="V112" s="132"/>
      <c r="W112" s="132"/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5" t="s">
        <v>219</v>
      </c>
      <c r="AZ112" s="132"/>
      <c r="BA112" s="132"/>
      <c r="BB112" s="132"/>
      <c r="BC112" s="132"/>
      <c r="BD112" s="132"/>
      <c r="BE112" s="136">
        <f t="shared" ref="BE112:BE117" si="0">IF(N112="základná",J112,0)</f>
        <v>0</v>
      </c>
      <c r="BF112" s="136">
        <f t="shared" ref="BF112:BF117" si="1">IF(N112="znížená",J112,0)</f>
        <v>0</v>
      </c>
      <c r="BG112" s="136">
        <f t="shared" ref="BG112:BG117" si="2">IF(N112="zákl. prenesená",J112,0)</f>
        <v>0</v>
      </c>
      <c r="BH112" s="136">
        <f t="shared" ref="BH112:BH117" si="3">IF(N112="zníž. prenesená",J112,0)</f>
        <v>0</v>
      </c>
      <c r="BI112" s="136">
        <f t="shared" ref="BI112:BI117" si="4">IF(N112="nulová",J112,0)</f>
        <v>0</v>
      </c>
      <c r="BJ112" s="135" t="s">
        <v>83</v>
      </c>
      <c r="BK112" s="132"/>
      <c r="BL112" s="132"/>
      <c r="BM112" s="132"/>
    </row>
    <row r="113" spans="2:65" s="1" customFormat="1" ht="18" customHeight="1" x14ac:dyDescent="0.2">
      <c r="B113" s="131"/>
      <c r="C113" s="132"/>
      <c r="D113" s="207" t="s">
        <v>220</v>
      </c>
      <c r="E113" s="260"/>
      <c r="F113" s="260"/>
      <c r="G113" s="132"/>
      <c r="H113" s="132"/>
      <c r="I113" s="132"/>
      <c r="J113" s="94">
        <v>0</v>
      </c>
      <c r="K113" s="132"/>
      <c r="L113" s="131"/>
      <c r="M113" s="132"/>
      <c r="N113" s="134" t="s">
        <v>37</v>
      </c>
      <c r="O113" s="132"/>
      <c r="P113" s="132"/>
      <c r="Q113" s="132"/>
      <c r="R113" s="132"/>
      <c r="S113" s="132"/>
      <c r="T113" s="132"/>
      <c r="U113" s="132"/>
      <c r="V113" s="132"/>
      <c r="W113" s="132"/>
      <c r="X113" s="132"/>
      <c r="Y113" s="132"/>
      <c r="Z113" s="132"/>
      <c r="AA113" s="132"/>
      <c r="AB113" s="132"/>
      <c r="AC113" s="132"/>
      <c r="AD113" s="132"/>
      <c r="AE113" s="132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5" t="s">
        <v>219</v>
      </c>
      <c r="AZ113" s="132"/>
      <c r="BA113" s="132"/>
      <c r="BB113" s="132"/>
      <c r="BC113" s="132"/>
      <c r="BD113" s="132"/>
      <c r="BE113" s="136">
        <f t="shared" si="0"/>
        <v>0</v>
      </c>
      <c r="BF113" s="136">
        <f t="shared" si="1"/>
        <v>0</v>
      </c>
      <c r="BG113" s="136">
        <f t="shared" si="2"/>
        <v>0</v>
      </c>
      <c r="BH113" s="136">
        <f t="shared" si="3"/>
        <v>0</v>
      </c>
      <c r="BI113" s="136">
        <f t="shared" si="4"/>
        <v>0</v>
      </c>
      <c r="BJ113" s="135" t="s">
        <v>83</v>
      </c>
      <c r="BK113" s="132"/>
      <c r="BL113" s="132"/>
      <c r="BM113" s="132"/>
    </row>
    <row r="114" spans="2:65" s="1" customFormat="1" ht="18" customHeight="1" x14ac:dyDescent="0.2">
      <c r="B114" s="131"/>
      <c r="C114" s="132"/>
      <c r="D114" s="207" t="s">
        <v>221</v>
      </c>
      <c r="E114" s="260"/>
      <c r="F114" s="260"/>
      <c r="G114" s="132"/>
      <c r="H114" s="132"/>
      <c r="I114" s="132"/>
      <c r="J114" s="94">
        <v>0</v>
      </c>
      <c r="K114" s="132"/>
      <c r="L114" s="131"/>
      <c r="M114" s="132"/>
      <c r="N114" s="134" t="s">
        <v>37</v>
      </c>
      <c r="O114" s="132"/>
      <c r="P114" s="132"/>
      <c r="Q114" s="132"/>
      <c r="R114" s="132"/>
      <c r="S114" s="132"/>
      <c r="T114" s="132"/>
      <c r="U114" s="132"/>
      <c r="V114" s="132"/>
      <c r="W114" s="132"/>
      <c r="X114" s="132"/>
      <c r="Y114" s="132"/>
      <c r="Z114" s="132"/>
      <c r="AA114" s="132"/>
      <c r="AB114" s="132"/>
      <c r="AC114" s="132"/>
      <c r="AD114" s="132"/>
      <c r="AE114" s="132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5" t="s">
        <v>219</v>
      </c>
      <c r="AZ114" s="132"/>
      <c r="BA114" s="132"/>
      <c r="BB114" s="132"/>
      <c r="BC114" s="132"/>
      <c r="BD114" s="132"/>
      <c r="BE114" s="136">
        <f t="shared" si="0"/>
        <v>0</v>
      </c>
      <c r="BF114" s="136">
        <f t="shared" si="1"/>
        <v>0</v>
      </c>
      <c r="BG114" s="136">
        <f t="shared" si="2"/>
        <v>0</v>
      </c>
      <c r="BH114" s="136">
        <f t="shared" si="3"/>
        <v>0</v>
      </c>
      <c r="BI114" s="136">
        <f t="shared" si="4"/>
        <v>0</v>
      </c>
      <c r="BJ114" s="135" t="s">
        <v>83</v>
      </c>
      <c r="BK114" s="132"/>
      <c r="BL114" s="132"/>
      <c r="BM114" s="132"/>
    </row>
    <row r="115" spans="2:65" s="1" customFormat="1" ht="18" customHeight="1" x14ac:dyDescent="0.2">
      <c r="B115" s="131"/>
      <c r="C115" s="132"/>
      <c r="D115" s="207" t="s">
        <v>222</v>
      </c>
      <c r="E115" s="260"/>
      <c r="F115" s="260"/>
      <c r="G115" s="132"/>
      <c r="H115" s="132"/>
      <c r="I115" s="132"/>
      <c r="J115" s="94">
        <v>0</v>
      </c>
      <c r="K115" s="132"/>
      <c r="L115" s="131"/>
      <c r="M115" s="132"/>
      <c r="N115" s="134" t="s">
        <v>37</v>
      </c>
      <c r="O115" s="132"/>
      <c r="P115" s="132"/>
      <c r="Q115" s="132"/>
      <c r="R115" s="132"/>
      <c r="S115" s="132"/>
      <c r="T115" s="132"/>
      <c r="U115" s="132"/>
      <c r="V115" s="132"/>
      <c r="W115" s="132"/>
      <c r="X115" s="132"/>
      <c r="Y115" s="132"/>
      <c r="Z115" s="132"/>
      <c r="AA115" s="132"/>
      <c r="AB115" s="132"/>
      <c r="AC115" s="132"/>
      <c r="AD115" s="132"/>
      <c r="AE115" s="132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5" t="s">
        <v>219</v>
      </c>
      <c r="AZ115" s="132"/>
      <c r="BA115" s="132"/>
      <c r="BB115" s="132"/>
      <c r="BC115" s="132"/>
      <c r="BD115" s="132"/>
      <c r="BE115" s="136">
        <f t="shared" si="0"/>
        <v>0</v>
      </c>
      <c r="BF115" s="136">
        <f t="shared" si="1"/>
        <v>0</v>
      </c>
      <c r="BG115" s="136">
        <f t="shared" si="2"/>
        <v>0</v>
      </c>
      <c r="BH115" s="136">
        <f t="shared" si="3"/>
        <v>0</v>
      </c>
      <c r="BI115" s="136">
        <f t="shared" si="4"/>
        <v>0</v>
      </c>
      <c r="BJ115" s="135" t="s">
        <v>83</v>
      </c>
      <c r="BK115" s="132"/>
      <c r="BL115" s="132"/>
      <c r="BM115" s="132"/>
    </row>
    <row r="116" spans="2:65" s="1" customFormat="1" ht="18" customHeight="1" x14ac:dyDescent="0.2">
      <c r="B116" s="131"/>
      <c r="C116" s="132"/>
      <c r="D116" s="207" t="s">
        <v>223</v>
      </c>
      <c r="E116" s="260"/>
      <c r="F116" s="260"/>
      <c r="G116" s="132"/>
      <c r="H116" s="132"/>
      <c r="I116" s="132"/>
      <c r="J116" s="94">
        <v>0</v>
      </c>
      <c r="K116" s="132"/>
      <c r="L116" s="131"/>
      <c r="M116" s="132"/>
      <c r="N116" s="134" t="s">
        <v>37</v>
      </c>
      <c r="O116" s="132"/>
      <c r="P116" s="132"/>
      <c r="Q116" s="132"/>
      <c r="R116" s="132"/>
      <c r="S116" s="132"/>
      <c r="T116" s="132"/>
      <c r="U116" s="132"/>
      <c r="V116" s="132"/>
      <c r="W116" s="132"/>
      <c r="X116" s="132"/>
      <c r="Y116" s="132"/>
      <c r="Z116" s="132"/>
      <c r="AA116" s="132"/>
      <c r="AB116" s="132"/>
      <c r="AC116" s="132"/>
      <c r="AD116" s="132"/>
      <c r="AE116" s="132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5" t="s">
        <v>219</v>
      </c>
      <c r="AZ116" s="132"/>
      <c r="BA116" s="132"/>
      <c r="BB116" s="132"/>
      <c r="BC116" s="132"/>
      <c r="BD116" s="132"/>
      <c r="BE116" s="136">
        <f t="shared" si="0"/>
        <v>0</v>
      </c>
      <c r="BF116" s="136">
        <f t="shared" si="1"/>
        <v>0</v>
      </c>
      <c r="BG116" s="136">
        <f t="shared" si="2"/>
        <v>0</v>
      </c>
      <c r="BH116" s="136">
        <f t="shared" si="3"/>
        <v>0</v>
      </c>
      <c r="BI116" s="136">
        <f t="shared" si="4"/>
        <v>0</v>
      </c>
      <c r="BJ116" s="135" t="s">
        <v>83</v>
      </c>
      <c r="BK116" s="132"/>
      <c r="BL116" s="132"/>
      <c r="BM116" s="132"/>
    </row>
    <row r="117" spans="2:65" s="1" customFormat="1" ht="18" customHeight="1" x14ac:dyDescent="0.2">
      <c r="B117" s="131"/>
      <c r="C117" s="132"/>
      <c r="D117" s="133" t="s">
        <v>224</v>
      </c>
      <c r="E117" s="132"/>
      <c r="F117" s="132"/>
      <c r="G117" s="132"/>
      <c r="H117" s="132"/>
      <c r="I117" s="132"/>
      <c r="J117" s="94">
        <f>ROUND(J32*T117,2)</f>
        <v>0</v>
      </c>
      <c r="K117" s="132"/>
      <c r="L117" s="131"/>
      <c r="M117" s="132"/>
      <c r="N117" s="134" t="s">
        <v>37</v>
      </c>
      <c r="O117" s="132"/>
      <c r="P117" s="132"/>
      <c r="Q117" s="132"/>
      <c r="R117" s="132"/>
      <c r="S117" s="132"/>
      <c r="T117" s="132"/>
      <c r="U117" s="132"/>
      <c r="V117" s="132"/>
      <c r="W117" s="132"/>
      <c r="X117" s="132"/>
      <c r="Y117" s="132"/>
      <c r="Z117" s="132"/>
      <c r="AA117" s="132"/>
      <c r="AB117" s="132"/>
      <c r="AC117" s="132"/>
      <c r="AD117" s="132"/>
      <c r="AE117" s="132"/>
      <c r="AF117" s="132"/>
      <c r="AG117" s="132"/>
      <c r="AH117" s="132"/>
      <c r="AI117" s="132"/>
      <c r="AJ117" s="132"/>
      <c r="AK117" s="132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  <c r="AW117" s="132"/>
      <c r="AX117" s="132"/>
      <c r="AY117" s="135" t="s">
        <v>225</v>
      </c>
      <c r="AZ117" s="132"/>
      <c r="BA117" s="132"/>
      <c r="BB117" s="132"/>
      <c r="BC117" s="132"/>
      <c r="BD117" s="132"/>
      <c r="BE117" s="136">
        <f t="shared" si="0"/>
        <v>0</v>
      </c>
      <c r="BF117" s="136">
        <f t="shared" si="1"/>
        <v>0</v>
      </c>
      <c r="BG117" s="136">
        <f t="shared" si="2"/>
        <v>0</v>
      </c>
      <c r="BH117" s="136">
        <f t="shared" si="3"/>
        <v>0</v>
      </c>
      <c r="BI117" s="136">
        <f t="shared" si="4"/>
        <v>0</v>
      </c>
      <c r="BJ117" s="135" t="s">
        <v>83</v>
      </c>
      <c r="BK117" s="132"/>
      <c r="BL117" s="132"/>
      <c r="BM117" s="132"/>
    </row>
    <row r="118" spans="2:65" s="1" customFormat="1" x14ac:dyDescent="0.2">
      <c r="B118" s="30"/>
      <c r="L118" s="30"/>
    </row>
    <row r="119" spans="2:65" s="1" customFormat="1" ht="29.25" customHeight="1" x14ac:dyDescent="0.2">
      <c r="B119" s="30"/>
      <c r="C119" s="100" t="s">
        <v>179</v>
      </c>
      <c r="D119" s="101"/>
      <c r="E119" s="101"/>
      <c r="F119" s="101"/>
      <c r="G119" s="101"/>
      <c r="H119" s="101"/>
      <c r="I119" s="101"/>
      <c r="J119" s="102">
        <f>ROUND(J98+J111,2)</f>
        <v>0</v>
      </c>
      <c r="K119" s="101"/>
      <c r="L119" s="30"/>
    </row>
    <row r="120" spans="2:65" s="1" customFormat="1" ht="6.95" customHeight="1" x14ac:dyDescent="0.2">
      <c r="B120" s="45"/>
      <c r="C120" s="46"/>
      <c r="D120" s="46"/>
      <c r="E120" s="46"/>
      <c r="F120" s="46"/>
      <c r="G120" s="46"/>
      <c r="H120" s="46"/>
      <c r="I120" s="46"/>
      <c r="J120" s="46"/>
      <c r="K120" s="46"/>
      <c r="L120" s="30"/>
    </row>
    <row r="124" spans="2:65" s="1" customFormat="1" ht="6.95" customHeight="1" x14ac:dyDescent="0.2">
      <c r="B124" s="47"/>
      <c r="C124" s="48"/>
      <c r="D124" s="48"/>
      <c r="E124" s="48"/>
      <c r="F124" s="48"/>
      <c r="G124" s="48"/>
      <c r="H124" s="48"/>
      <c r="I124" s="48"/>
      <c r="J124" s="48"/>
      <c r="K124" s="48"/>
      <c r="L124" s="30"/>
    </row>
    <row r="125" spans="2:65" s="1" customFormat="1" ht="24.95" customHeight="1" x14ac:dyDescent="0.2">
      <c r="B125" s="30"/>
      <c r="C125" s="17" t="s">
        <v>4589</v>
      </c>
      <c r="L125" s="30"/>
    </row>
    <row r="126" spans="2:65" s="1" customFormat="1" ht="6.95" customHeight="1" x14ac:dyDescent="0.2">
      <c r="B126" s="30"/>
      <c r="L126" s="30"/>
    </row>
    <row r="127" spans="2:65" s="1" customFormat="1" ht="12" customHeight="1" x14ac:dyDescent="0.2">
      <c r="B127" s="30"/>
      <c r="C127" s="23" t="s">
        <v>14</v>
      </c>
      <c r="L127" s="30"/>
    </row>
    <row r="128" spans="2:65" s="1" customFormat="1" ht="16.5" customHeight="1" x14ac:dyDescent="0.2">
      <c r="B128" s="30"/>
      <c r="E128" s="259" t="str">
        <f>E7</f>
        <v>KFA - Košická futbalová aréna II. a III. etapa</v>
      </c>
      <c r="F128" s="261"/>
      <c r="G128" s="261"/>
      <c r="H128" s="261"/>
      <c r="L128" s="30"/>
    </row>
    <row r="129" spans="2:65" ht="12" customHeight="1" x14ac:dyDescent="0.2">
      <c r="B129" s="16"/>
      <c r="C129" s="23" t="s">
        <v>180</v>
      </c>
      <c r="L129" s="16"/>
    </row>
    <row r="130" spans="2:65" s="1" customFormat="1" ht="16.5" customHeight="1" x14ac:dyDescent="0.2">
      <c r="B130" s="30"/>
      <c r="E130" s="259" t="s">
        <v>181</v>
      </c>
      <c r="F130" s="257"/>
      <c r="G130" s="257"/>
      <c r="H130" s="257"/>
      <c r="L130" s="30"/>
    </row>
    <row r="131" spans="2:65" s="1" customFormat="1" ht="12" customHeight="1" x14ac:dyDescent="0.2">
      <c r="B131" s="30"/>
      <c r="C131" s="23" t="s">
        <v>182</v>
      </c>
      <c r="L131" s="30"/>
    </row>
    <row r="132" spans="2:65" s="1" customFormat="1" ht="16.5" customHeight="1" x14ac:dyDescent="0.2">
      <c r="B132" s="30"/>
      <c r="E132" s="226" t="str">
        <f>E11</f>
        <v>032 - Elektro - presun kontajnery</v>
      </c>
      <c r="F132" s="257"/>
      <c r="G132" s="257"/>
      <c r="H132" s="257"/>
      <c r="L132" s="30"/>
    </row>
    <row r="133" spans="2:65" s="1" customFormat="1" ht="6.95" customHeight="1" x14ac:dyDescent="0.2">
      <c r="B133" s="30"/>
      <c r="L133" s="30"/>
    </row>
    <row r="134" spans="2:65" s="1" customFormat="1" ht="12" customHeight="1" x14ac:dyDescent="0.2">
      <c r="B134" s="30"/>
      <c r="C134" s="23" t="s">
        <v>17</v>
      </c>
      <c r="F134" s="21" t="str">
        <f>F14</f>
        <v xml:space="preserve"> </v>
      </c>
      <c r="I134" s="23" t="s">
        <v>19</v>
      </c>
      <c r="J134" s="53" t="str">
        <f>IF(J14="","",J14)</f>
        <v>4.10.2022 - REV05</v>
      </c>
      <c r="L134" s="30"/>
    </row>
    <row r="135" spans="2:65" s="1" customFormat="1" ht="6.95" customHeight="1" x14ac:dyDescent="0.2">
      <c r="B135" s="30"/>
      <c r="L135" s="30"/>
    </row>
    <row r="136" spans="2:65" s="1" customFormat="1" ht="15.2" customHeight="1" x14ac:dyDescent="0.2">
      <c r="B136" s="30"/>
      <c r="C136" s="23" t="s">
        <v>20</v>
      </c>
      <c r="F136" s="21" t="str">
        <f>E17</f>
        <v xml:space="preserve"> </v>
      </c>
      <c r="I136" s="23" t="s">
        <v>25</v>
      </c>
      <c r="J136" s="26" t="str">
        <f>E23</f>
        <v>HESCON,s.r.o.</v>
      </c>
      <c r="L136" s="30"/>
    </row>
    <row r="137" spans="2:65" s="1" customFormat="1" ht="15.2" customHeight="1" x14ac:dyDescent="0.2">
      <c r="B137" s="30"/>
      <c r="C137" s="23" t="s">
        <v>23</v>
      </c>
      <c r="F137" s="21" t="str">
        <f>IF(E20="","",E20)</f>
        <v>Vyplň údaj</v>
      </c>
      <c r="I137" s="23" t="s">
        <v>27</v>
      </c>
      <c r="J137" s="26" t="str">
        <f>E26</f>
        <v xml:space="preserve"> </v>
      </c>
      <c r="L137" s="30"/>
    </row>
    <row r="138" spans="2:65" s="1" customFormat="1" ht="10.35" customHeight="1" x14ac:dyDescent="0.2">
      <c r="B138" s="30"/>
      <c r="L138" s="30"/>
    </row>
    <row r="139" spans="2:65" s="10" customFormat="1" ht="29.25" customHeight="1" x14ac:dyDescent="0.2">
      <c r="B139" s="137"/>
      <c r="C139" s="138" t="s">
        <v>226</v>
      </c>
      <c r="D139" s="139" t="s">
        <v>56</v>
      </c>
      <c r="E139" s="139" t="s">
        <v>52</v>
      </c>
      <c r="F139" s="139" t="s">
        <v>53</v>
      </c>
      <c r="G139" s="139" t="s">
        <v>227</v>
      </c>
      <c r="H139" s="139" t="s">
        <v>228</v>
      </c>
      <c r="I139" s="139" t="s">
        <v>229</v>
      </c>
      <c r="J139" s="140" t="s">
        <v>189</v>
      </c>
      <c r="K139" s="141" t="s">
        <v>230</v>
      </c>
      <c r="L139" s="137"/>
      <c r="M139" s="59" t="s">
        <v>1</v>
      </c>
      <c r="N139" s="60" t="s">
        <v>35</v>
      </c>
      <c r="O139" s="60" t="s">
        <v>231</v>
      </c>
      <c r="P139" s="60" t="s">
        <v>232</v>
      </c>
      <c r="Q139" s="60" t="s">
        <v>233</v>
      </c>
      <c r="R139" s="60" t="s">
        <v>234</v>
      </c>
      <c r="S139" s="60" t="s">
        <v>235</v>
      </c>
      <c r="T139" s="61" t="s">
        <v>236</v>
      </c>
    </row>
    <row r="140" spans="2:65" s="1" customFormat="1" ht="22.9" customHeight="1" x14ac:dyDescent="0.25">
      <c r="B140" s="30"/>
      <c r="C140" s="64" t="s">
        <v>187</v>
      </c>
      <c r="J140" s="142">
        <f>BK140</f>
        <v>0</v>
      </c>
      <c r="L140" s="30"/>
      <c r="M140" s="62"/>
      <c r="N140" s="54"/>
      <c r="O140" s="54"/>
      <c r="P140" s="143">
        <f>P141+P152+P163+P174+P183+P195</f>
        <v>0</v>
      </c>
      <c r="Q140" s="54"/>
      <c r="R140" s="143">
        <f>R141+R152+R163+R174+R183+R195</f>
        <v>0</v>
      </c>
      <c r="S140" s="54"/>
      <c r="T140" s="144">
        <f>T141+T152+T163+T174+T183+T195</f>
        <v>0</v>
      </c>
      <c r="AT140" s="13" t="s">
        <v>70</v>
      </c>
      <c r="AU140" s="13" t="s">
        <v>191</v>
      </c>
      <c r="BK140" s="145">
        <f>BK141+BK152+BK163+BK174+BK183+BK195</f>
        <v>0</v>
      </c>
    </row>
    <row r="141" spans="2:65" s="11" customFormat="1" ht="25.9" customHeight="1" x14ac:dyDescent="0.2">
      <c r="B141" s="146"/>
      <c r="D141" s="147" t="s">
        <v>70</v>
      </c>
      <c r="E141" s="148" t="s">
        <v>3540</v>
      </c>
      <c r="F141" s="148" t="s">
        <v>3541</v>
      </c>
      <c r="I141" s="149"/>
      <c r="J141" s="150">
        <f>BK141</f>
        <v>0</v>
      </c>
      <c r="L141" s="146"/>
      <c r="M141" s="151"/>
      <c r="P141" s="152">
        <f>SUM(P142:P151)</f>
        <v>0</v>
      </c>
      <c r="R141" s="152">
        <f>SUM(R142:R151)</f>
        <v>0</v>
      </c>
      <c r="T141" s="153">
        <f>SUM(T142:T151)</f>
        <v>0</v>
      </c>
      <c r="AR141" s="147" t="s">
        <v>78</v>
      </c>
      <c r="AT141" s="154" t="s">
        <v>70</v>
      </c>
      <c r="AU141" s="154" t="s">
        <v>71</v>
      </c>
      <c r="AY141" s="147" t="s">
        <v>239</v>
      </c>
      <c r="BK141" s="155">
        <f>SUM(BK142:BK151)</f>
        <v>0</v>
      </c>
    </row>
    <row r="142" spans="2:65" s="1" customFormat="1" ht="16.5" customHeight="1" x14ac:dyDescent="0.2">
      <c r="B142" s="131"/>
      <c r="C142" s="158" t="s">
        <v>78</v>
      </c>
      <c r="D142" s="158" t="s">
        <v>241</v>
      </c>
      <c r="E142" s="159" t="s">
        <v>3542</v>
      </c>
      <c r="F142" s="160" t="s">
        <v>3543</v>
      </c>
      <c r="G142" s="161" t="s">
        <v>331</v>
      </c>
      <c r="H142" s="162">
        <v>30</v>
      </c>
      <c r="I142" s="163"/>
      <c r="J142" s="164">
        <f t="shared" ref="J142:J151" si="5">ROUND(I142*H142,2)</f>
        <v>0</v>
      </c>
      <c r="K142" s="165"/>
      <c r="L142" s="30"/>
      <c r="M142" s="166" t="s">
        <v>1</v>
      </c>
      <c r="N142" s="130" t="s">
        <v>37</v>
      </c>
      <c r="P142" s="167">
        <f t="shared" ref="P142:P151" si="6">O142*H142</f>
        <v>0</v>
      </c>
      <c r="Q142" s="167">
        <v>0</v>
      </c>
      <c r="R142" s="167">
        <f t="shared" ref="R142:R151" si="7">Q142*H142</f>
        <v>0</v>
      </c>
      <c r="S142" s="167">
        <v>0</v>
      </c>
      <c r="T142" s="168">
        <f t="shared" ref="T142:T151" si="8">S142*H142</f>
        <v>0</v>
      </c>
      <c r="AR142" s="169" t="s">
        <v>245</v>
      </c>
      <c r="AT142" s="169" t="s">
        <v>241</v>
      </c>
      <c r="AU142" s="169" t="s">
        <v>78</v>
      </c>
      <c r="AY142" s="13" t="s">
        <v>239</v>
      </c>
      <c r="BE142" s="97">
        <f t="shared" ref="BE142:BE151" si="9">IF(N142="základná",J142,0)</f>
        <v>0</v>
      </c>
      <c r="BF142" s="97">
        <f t="shared" ref="BF142:BF151" si="10">IF(N142="znížená",J142,0)</f>
        <v>0</v>
      </c>
      <c r="BG142" s="97">
        <f t="shared" ref="BG142:BG151" si="11">IF(N142="zákl. prenesená",J142,0)</f>
        <v>0</v>
      </c>
      <c r="BH142" s="97">
        <f t="shared" ref="BH142:BH151" si="12">IF(N142="zníž. prenesená",J142,0)</f>
        <v>0</v>
      </c>
      <c r="BI142" s="97">
        <f t="shared" ref="BI142:BI151" si="13">IF(N142="nulová",J142,0)</f>
        <v>0</v>
      </c>
      <c r="BJ142" s="13" t="s">
        <v>83</v>
      </c>
      <c r="BK142" s="97">
        <f t="shared" ref="BK142:BK151" si="14">ROUND(I142*H142,2)</f>
        <v>0</v>
      </c>
      <c r="BL142" s="13" t="s">
        <v>245</v>
      </c>
      <c r="BM142" s="169" t="s">
        <v>83</v>
      </c>
    </row>
    <row r="143" spans="2:65" s="1" customFormat="1" ht="16.5" customHeight="1" x14ac:dyDescent="0.2">
      <c r="B143" s="131"/>
      <c r="C143" s="158" t="s">
        <v>83</v>
      </c>
      <c r="D143" s="158" t="s">
        <v>241</v>
      </c>
      <c r="E143" s="159" t="s">
        <v>3544</v>
      </c>
      <c r="F143" s="160" t="s">
        <v>3545</v>
      </c>
      <c r="G143" s="161" t="s">
        <v>331</v>
      </c>
      <c r="H143" s="162">
        <v>20</v>
      </c>
      <c r="I143" s="163"/>
      <c r="J143" s="164">
        <f t="shared" si="5"/>
        <v>0</v>
      </c>
      <c r="K143" s="165"/>
      <c r="L143" s="30"/>
      <c r="M143" s="166" t="s">
        <v>1</v>
      </c>
      <c r="N143" s="130" t="s">
        <v>37</v>
      </c>
      <c r="P143" s="167">
        <f t="shared" si="6"/>
        <v>0</v>
      </c>
      <c r="Q143" s="167">
        <v>0</v>
      </c>
      <c r="R143" s="167">
        <f t="shared" si="7"/>
        <v>0</v>
      </c>
      <c r="S143" s="167">
        <v>0</v>
      </c>
      <c r="T143" s="168">
        <f t="shared" si="8"/>
        <v>0</v>
      </c>
      <c r="AR143" s="169" t="s">
        <v>245</v>
      </c>
      <c r="AT143" s="169" t="s">
        <v>241</v>
      </c>
      <c r="AU143" s="169" t="s">
        <v>78</v>
      </c>
      <c r="AY143" s="13" t="s">
        <v>239</v>
      </c>
      <c r="BE143" s="97">
        <f t="shared" si="9"/>
        <v>0</v>
      </c>
      <c r="BF143" s="97">
        <f t="shared" si="10"/>
        <v>0</v>
      </c>
      <c r="BG143" s="97">
        <f t="shared" si="11"/>
        <v>0</v>
      </c>
      <c r="BH143" s="97">
        <f t="shared" si="12"/>
        <v>0</v>
      </c>
      <c r="BI143" s="97">
        <f t="shared" si="13"/>
        <v>0</v>
      </c>
      <c r="BJ143" s="13" t="s">
        <v>83</v>
      </c>
      <c r="BK143" s="97">
        <f t="shared" si="14"/>
        <v>0</v>
      </c>
      <c r="BL143" s="13" t="s">
        <v>245</v>
      </c>
      <c r="BM143" s="169" t="s">
        <v>245</v>
      </c>
    </row>
    <row r="144" spans="2:65" s="1" customFormat="1" ht="16.5" customHeight="1" x14ac:dyDescent="0.2">
      <c r="B144" s="131"/>
      <c r="C144" s="158" t="s">
        <v>251</v>
      </c>
      <c r="D144" s="158" t="s">
        <v>241</v>
      </c>
      <c r="E144" s="159" t="s">
        <v>3546</v>
      </c>
      <c r="F144" s="160" t="s">
        <v>3547</v>
      </c>
      <c r="G144" s="161" t="s">
        <v>353</v>
      </c>
      <c r="H144" s="162">
        <v>4</v>
      </c>
      <c r="I144" s="163"/>
      <c r="J144" s="164">
        <f t="shared" si="5"/>
        <v>0</v>
      </c>
      <c r="K144" s="165"/>
      <c r="L144" s="30"/>
      <c r="M144" s="166" t="s">
        <v>1</v>
      </c>
      <c r="N144" s="130" t="s">
        <v>37</v>
      </c>
      <c r="P144" s="167">
        <f t="shared" si="6"/>
        <v>0</v>
      </c>
      <c r="Q144" s="167">
        <v>0</v>
      </c>
      <c r="R144" s="167">
        <f t="shared" si="7"/>
        <v>0</v>
      </c>
      <c r="S144" s="167">
        <v>0</v>
      </c>
      <c r="T144" s="168">
        <f t="shared" si="8"/>
        <v>0</v>
      </c>
      <c r="AR144" s="169" t="s">
        <v>245</v>
      </c>
      <c r="AT144" s="169" t="s">
        <v>241</v>
      </c>
      <c r="AU144" s="169" t="s">
        <v>78</v>
      </c>
      <c r="AY144" s="13" t="s">
        <v>239</v>
      </c>
      <c r="BE144" s="97">
        <f t="shared" si="9"/>
        <v>0</v>
      </c>
      <c r="BF144" s="97">
        <f t="shared" si="10"/>
        <v>0</v>
      </c>
      <c r="BG144" s="97">
        <f t="shared" si="11"/>
        <v>0</v>
      </c>
      <c r="BH144" s="97">
        <f t="shared" si="12"/>
        <v>0</v>
      </c>
      <c r="BI144" s="97">
        <f t="shared" si="13"/>
        <v>0</v>
      </c>
      <c r="BJ144" s="13" t="s">
        <v>83</v>
      </c>
      <c r="BK144" s="97">
        <f t="shared" si="14"/>
        <v>0</v>
      </c>
      <c r="BL144" s="13" t="s">
        <v>245</v>
      </c>
      <c r="BM144" s="169" t="s">
        <v>262</v>
      </c>
    </row>
    <row r="145" spans="2:65" s="1" customFormat="1" ht="16.5" customHeight="1" x14ac:dyDescent="0.2">
      <c r="B145" s="131"/>
      <c r="C145" s="158" t="s">
        <v>245</v>
      </c>
      <c r="D145" s="158" t="s">
        <v>241</v>
      </c>
      <c r="E145" s="159" t="s">
        <v>3548</v>
      </c>
      <c r="F145" s="160" t="s">
        <v>3549</v>
      </c>
      <c r="G145" s="161" t="s">
        <v>353</v>
      </c>
      <c r="H145" s="162">
        <v>1</v>
      </c>
      <c r="I145" s="163"/>
      <c r="J145" s="164">
        <f t="shared" si="5"/>
        <v>0</v>
      </c>
      <c r="K145" s="165"/>
      <c r="L145" s="30"/>
      <c r="M145" s="166" t="s">
        <v>1</v>
      </c>
      <c r="N145" s="130" t="s">
        <v>37</v>
      </c>
      <c r="P145" s="167">
        <f t="shared" si="6"/>
        <v>0</v>
      </c>
      <c r="Q145" s="167">
        <v>0</v>
      </c>
      <c r="R145" s="167">
        <f t="shared" si="7"/>
        <v>0</v>
      </c>
      <c r="S145" s="167">
        <v>0</v>
      </c>
      <c r="T145" s="168">
        <f t="shared" si="8"/>
        <v>0</v>
      </c>
      <c r="AR145" s="169" t="s">
        <v>245</v>
      </c>
      <c r="AT145" s="169" t="s">
        <v>241</v>
      </c>
      <c r="AU145" s="169" t="s">
        <v>78</v>
      </c>
      <c r="AY145" s="13" t="s">
        <v>239</v>
      </c>
      <c r="BE145" s="97">
        <f t="shared" si="9"/>
        <v>0</v>
      </c>
      <c r="BF145" s="97">
        <f t="shared" si="10"/>
        <v>0</v>
      </c>
      <c r="BG145" s="97">
        <f t="shared" si="11"/>
        <v>0</v>
      </c>
      <c r="BH145" s="97">
        <f t="shared" si="12"/>
        <v>0</v>
      </c>
      <c r="BI145" s="97">
        <f t="shared" si="13"/>
        <v>0</v>
      </c>
      <c r="BJ145" s="13" t="s">
        <v>83</v>
      </c>
      <c r="BK145" s="97">
        <f t="shared" si="14"/>
        <v>0</v>
      </c>
      <c r="BL145" s="13" t="s">
        <v>245</v>
      </c>
      <c r="BM145" s="169" t="s">
        <v>270</v>
      </c>
    </row>
    <row r="146" spans="2:65" s="1" customFormat="1" ht="16.5" customHeight="1" x14ac:dyDescent="0.2">
      <c r="B146" s="131"/>
      <c r="C146" s="158" t="s">
        <v>258</v>
      </c>
      <c r="D146" s="158" t="s">
        <v>241</v>
      </c>
      <c r="E146" s="159" t="s">
        <v>3550</v>
      </c>
      <c r="F146" s="160" t="s">
        <v>3551</v>
      </c>
      <c r="G146" s="161" t="s">
        <v>331</v>
      </c>
      <c r="H146" s="162">
        <v>5</v>
      </c>
      <c r="I146" s="163"/>
      <c r="J146" s="164">
        <f t="shared" si="5"/>
        <v>0</v>
      </c>
      <c r="K146" s="165"/>
      <c r="L146" s="30"/>
      <c r="M146" s="166" t="s">
        <v>1</v>
      </c>
      <c r="N146" s="130" t="s">
        <v>37</v>
      </c>
      <c r="P146" s="167">
        <f t="shared" si="6"/>
        <v>0</v>
      </c>
      <c r="Q146" s="167">
        <v>0</v>
      </c>
      <c r="R146" s="167">
        <f t="shared" si="7"/>
        <v>0</v>
      </c>
      <c r="S146" s="167">
        <v>0</v>
      </c>
      <c r="T146" s="168">
        <f t="shared" si="8"/>
        <v>0</v>
      </c>
      <c r="AR146" s="169" t="s">
        <v>245</v>
      </c>
      <c r="AT146" s="169" t="s">
        <v>241</v>
      </c>
      <c r="AU146" s="169" t="s">
        <v>78</v>
      </c>
      <c r="AY146" s="13" t="s">
        <v>239</v>
      </c>
      <c r="BE146" s="97">
        <f t="shared" si="9"/>
        <v>0</v>
      </c>
      <c r="BF146" s="97">
        <f t="shared" si="10"/>
        <v>0</v>
      </c>
      <c r="BG146" s="97">
        <f t="shared" si="11"/>
        <v>0</v>
      </c>
      <c r="BH146" s="97">
        <f t="shared" si="12"/>
        <v>0</v>
      </c>
      <c r="BI146" s="97">
        <f t="shared" si="13"/>
        <v>0</v>
      </c>
      <c r="BJ146" s="13" t="s">
        <v>83</v>
      </c>
      <c r="BK146" s="97">
        <f t="shared" si="14"/>
        <v>0</v>
      </c>
      <c r="BL146" s="13" t="s">
        <v>245</v>
      </c>
      <c r="BM146" s="169" t="s">
        <v>280</v>
      </c>
    </row>
    <row r="147" spans="2:65" s="1" customFormat="1" ht="24.2" customHeight="1" x14ac:dyDescent="0.2">
      <c r="B147" s="131"/>
      <c r="C147" s="158" t="s">
        <v>262</v>
      </c>
      <c r="D147" s="158" t="s">
        <v>241</v>
      </c>
      <c r="E147" s="159" t="s">
        <v>3552</v>
      </c>
      <c r="F147" s="160" t="s">
        <v>3553</v>
      </c>
      <c r="G147" s="161" t="s">
        <v>353</v>
      </c>
      <c r="H147" s="162">
        <v>1</v>
      </c>
      <c r="I147" s="163"/>
      <c r="J147" s="164">
        <f t="shared" si="5"/>
        <v>0</v>
      </c>
      <c r="K147" s="165"/>
      <c r="L147" s="30"/>
      <c r="M147" s="166" t="s">
        <v>1</v>
      </c>
      <c r="N147" s="130" t="s">
        <v>37</v>
      </c>
      <c r="P147" s="167">
        <f t="shared" si="6"/>
        <v>0</v>
      </c>
      <c r="Q147" s="167">
        <v>0</v>
      </c>
      <c r="R147" s="167">
        <f t="shared" si="7"/>
        <v>0</v>
      </c>
      <c r="S147" s="167">
        <v>0</v>
      </c>
      <c r="T147" s="168">
        <f t="shared" si="8"/>
        <v>0</v>
      </c>
      <c r="AR147" s="169" t="s">
        <v>245</v>
      </c>
      <c r="AT147" s="169" t="s">
        <v>241</v>
      </c>
      <c r="AU147" s="169" t="s">
        <v>78</v>
      </c>
      <c r="AY147" s="13" t="s">
        <v>239</v>
      </c>
      <c r="BE147" s="97">
        <f t="shared" si="9"/>
        <v>0</v>
      </c>
      <c r="BF147" s="97">
        <f t="shared" si="10"/>
        <v>0</v>
      </c>
      <c r="BG147" s="97">
        <f t="shared" si="11"/>
        <v>0</v>
      </c>
      <c r="BH147" s="97">
        <f t="shared" si="12"/>
        <v>0</v>
      </c>
      <c r="BI147" s="97">
        <f t="shared" si="13"/>
        <v>0</v>
      </c>
      <c r="BJ147" s="13" t="s">
        <v>83</v>
      </c>
      <c r="BK147" s="97">
        <f t="shared" si="14"/>
        <v>0</v>
      </c>
      <c r="BL147" s="13" t="s">
        <v>245</v>
      </c>
      <c r="BM147" s="169" t="s">
        <v>289</v>
      </c>
    </row>
    <row r="148" spans="2:65" s="1" customFormat="1" ht="16.5" customHeight="1" x14ac:dyDescent="0.2">
      <c r="B148" s="131"/>
      <c r="C148" s="158" t="s">
        <v>266</v>
      </c>
      <c r="D148" s="158" t="s">
        <v>241</v>
      </c>
      <c r="E148" s="159" t="s">
        <v>3554</v>
      </c>
      <c r="F148" s="160" t="s">
        <v>3555</v>
      </c>
      <c r="G148" s="161" t="s">
        <v>3556</v>
      </c>
      <c r="H148" s="162">
        <v>1</v>
      </c>
      <c r="I148" s="163"/>
      <c r="J148" s="164">
        <f t="shared" si="5"/>
        <v>0</v>
      </c>
      <c r="K148" s="165"/>
      <c r="L148" s="30"/>
      <c r="M148" s="166" t="s">
        <v>1</v>
      </c>
      <c r="N148" s="130" t="s">
        <v>37</v>
      </c>
      <c r="P148" s="167">
        <f t="shared" si="6"/>
        <v>0</v>
      </c>
      <c r="Q148" s="167">
        <v>0</v>
      </c>
      <c r="R148" s="167">
        <f t="shared" si="7"/>
        <v>0</v>
      </c>
      <c r="S148" s="167">
        <v>0</v>
      </c>
      <c r="T148" s="168">
        <f t="shared" si="8"/>
        <v>0</v>
      </c>
      <c r="AR148" s="169" t="s">
        <v>245</v>
      </c>
      <c r="AT148" s="169" t="s">
        <v>241</v>
      </c>
      <c r="AU148" s="169" t="s">
        <v>78</v>
      </c>
      <c r="AY148" s="13" t="s">
        <v>239</v>
      </c>
      <c r="BE148" s="97">
        <f t="shared" si="9"/>
        <v>0</v>
      </c>
      <c r="BF148" s="97">
        <f t="shared" si="10"/>
        <v>0</v>
      </c>
      <c r="BG148" s="97">
        <f t="shared" si="11"/>
        <v>0</v>
      </c>
      <c r="BH148" s="97">
        <f t="shared" si="12"/>
        <v>0</v>
      </c>
      <c r="BI148" s="97">
        <f t="shared" si="13"/>
        <v>0</v>
      </c>
      <c r="BJ148" s="13" t="s">
        <v>83</v>
      </c>
      <c r="BK148" s="97">
        <f t="shared" si="14"/>
        <v>0</v>
      </c>
      <c r="BL148" s="13" t="s">
        <v>245</v>
      </c>
      <c r="BM148" s="169" t="s">
        <v>297</v>
      </c>
    </row>
    <row r="149" spans="2:65" s="1" customFormat="1" ht="16.5" customHeight="1" x14ac:dyDescent="0.2">
      <c r="B149" s="131"/>
      <c r="C149" s="158" t="s">
        <v>270</v>
      </c>
      <c r="D149" s="158" t="s">
        <v>241</v>
      </c>
      <c r="E149" s="159" t="s">
        <v>3557</v>
      </c>
      <c r="F149" s="160" t="s">
        <v>3558</v>
      </c>
      <c r="G149" s="161" t="s">
        <v>331</v>
      </c>
      <c r="H149" s="162">
        <v>5</v>
      </c>
      <c r="I149" s="163"/>
      <c r="J149" s="164">
        <f t="shared" si="5"/>
        <v>0</v>
      </c>
      <c r="K149" s="165"/>
      <c r="L149" s="30"/>
      <c r="M149" s="166" t="s">
        <v>1</v>
      </c>
      <c r="N149" s="130" t="s">
        <v>37</v>
      </c>
      <c r="P149" s="167">
        <f t="shared" si="6"/>
        <v>0</v>
      </c>
      <c r="Q149" s="167">
        <v>0</v>
      </c>
      <c r="R149" s="167">
        <f t="shared" si="7"/>
        <v>0</v>
      </c>
      <c r="S149" s="167">
        <v>0</v>
      </c>
      <c r="T149" s="168">
        <f t="shared" si="8"/>
        <v>0</v>
      </c>
      <c r="AR149" s="169" t="s">
        <v>245</v>
      </c>
      <c r="AT149" s="169" t="s">
        <v>241</v>
      </c>
      <c r="AU149" s="169" t="s">
        <v>78</v>
      </c>
      <c r="AY149" s="13" t="s">
        <v>239</v>
      </c>
      <c r="BE149" s="97">
        <f t="shared" si="9"/>
        <v>0</v>
      </c>
      <c r="BF149" s="97">
        <f t="shared" si="10"/>
        <v>0</v>
      </c>
      <c r="BG149" s="97">
        <f t="shared" si="11"/>
        <v>0</v>
      </c>
      <c r="BH149" s="97">
        <f t="shared" si="12"/>
        <v>0</v>
      </c>
      <c r="BI149" s="97">
        <f t="shared" si="13"/>
        <v>0</v>
      </c>
      <c r="BJ149" s="13" t="s">
        <v>83</v>
      </c>
      <c r="BK149" s="97">
        <f t="shared" si="14"/>
        <v>0</v>
      </c>
      <c r="BL149" s="13" t="s">
        <v>245</v>
      </c>
      <c r="BM149" s="169" t="s">
        <v>305</v>
      </c>
    </row>
    <row r="150" spans="2:65" s="1" customFormat="1" ht="16.5" customHeight="1" x14ac:dyDescent="0.2">
      <c r="B150" s="131"/>
      <c r="C150" s="158" t="s">
        <v>274</v>
      </c>
      <c r="D150" s="158" t="s">
        <v>241</v>
      </c>
      <c r="E150" s="159" t="s">
        <v>3559</v>
      </c>
      <c r="F150" s="160" t="s">
        <v>3560</v>
      </c>
      <c r="G150" s="161" t="s">
        <v>353</v>
      </c>
      <c r="H150" s="162">
        <v>2</v>
      </c>
      <c r="I150" s="163"/>
      <c r="J150" s="164">
        <f t="shared" si="5"/>
        <v>0</v>
      </c>
      <c r="K150" s="165"/>
      <c r="L150" s="30"/>
      <c r="M150" s="166" t="s">
        <v>1</v>
      </c>
      <c r="N150" s="130" t="s">
        <v>37</v>
      </c>
      <c r="P150" s="167">
        <f t="shared" si="6"/>
        <v>0</v>
      </c>
      <c r="Q150" s="167">
        <v>0</v>
      </c>
      <c r="R150" s="167">
        <f t="shared" si="7"/>
        <v>0</v>
      </c>
      <c r="S150" s="167">
        <v>0</v>
      </c>
      <c r="T150" s="168">
        <f t="shared" si="8"/>
        <v>0</v>
      </c>
      <c r="AR150" s="169" t="s">
        <v>245</v>
      </c>
      <c r="AT150" s="169" t="s">
        <v>241</v>
      </c>
      <c r="AU150" s="169" t="s">
        <v>78</v>
      </c>
      <c r="AY150" s="13" t="s">
        <v>239</v>
      </c>
      <c r="BE150" s="97">
        <f t="shared" si="9"/>
        <v>0</v>
      </c>
      <c r="BF150" s="97">
        <f t="shared" si="10"/>
        <v>0</v>
      </c>
      <c r="BG150" s="97">
        <f t="shared" si="11"/>
        <v>0</v>
      </c>
      <c r="BH150" s="97">
        <f t="shared" si="12"/>
        <v>0</v>
      </c>
      <c r="BI150" s="97">
        <f t="shared" si="13"/>
        <v>0</v>
      </c>
      <c r="BJ150" s="13" t="s">
        <v>83</v>
      </c>
      <c r="BK150" s="97">
        <f t="shared" si="14"/>
        <v>0</v>
      </c>
      <c r="BL150" s="13" t="s">
        <v>245</v>
      </c>
      <c r="BM150" s="169" t="s">
        <v>313</v>
      </c>
    </row>
    <row r="151" spans="2:65" s="1" customFormat="1" ht="16.5" customHeight="1" x14ac:dyDescent="0.2">
      <c r="B151" s="131"/>
      <c r="C151" s="158" t="s">
        <v>280</v>
      </c>
      <c r="D151" s="158" t="s">
        <v>241</v>
      </c>
      <c r="E151" s="159" t="s">
        <v>3561</v>
      </c>
      <c r="F151" s="160" t="s">
        <v>3562</v>
      </c>
      <c r="G151" s="161" t="s">
        <v>353</v>
      </c>
      <c r="H151" s="162">
        <v>1</v>
      </c>
      <c r="I151" s="163"/>
      <c r="J151" s="164">
        <f t="shared" si="5"/>
        <v>0</v>
      </c>
      <c r="K151" s="165"/>
      <c r="L151" s="30"/>
      <c r="M151" s="166" t="s">
        <v>1</v>
      </c>
      <c r="N151" s="130" t="s">
        <v>37</v>
      </c>
      <c r="P151" s="167">
        <f t="shared" si="6"/>
        <v>0</v>
      </c>
      <c r="Q151" s="167">
        <v>0</v>
      </c>
      <c r="R151" s="167">
        <f t="shared" si="7"/>
        <v>0</v>
      </c>
      <c r="S151" s="167">
        <v>0</v>
      </c>
      <c r="T151" s="168">
        <f t="shared" si="8"/>
        <v>0</v>
      </c>
      <c r="AR151" s="169" t="s">
        <v>245</v>
      </c>
      <c r="AT151" s="169" t="s">
        <v>241</v>
      </c>
      <c r="AU151" s="169" t="s">
        <v>78</v>
      </c>
      <c r="AY151" s="13" t="s">
        <v>239</v>
      </c>
      <c r="BE151" s="97">
        <f t="shared" si="9"/>
        <v>0</v>
      </c>
      <c r="BF151" s="97">
        <f t="shared" si="10"/>
        <v>0</v>
      </c>
      <c r="BG151" s="97">
        <f t="shared" si="11"/>
        <v>0</v>
      </c>
      <c r="BH151" s="97">
        <f t="shared" si="12"/>
        <v>0</v>
      </c>
      <c r="BI151" s="97">
        <f t="shared" si="13"/>
        <v>0</v>
      </c>
      <c r="BJ151" s="13" t="s">
        <v>83</v>
      </c>
      <c r="BK151" s="97">
        <f t="shared" si="14"/>
        <v>0</v>
      </c>
      <c r="BL151" s="13" t="s">
        <v>245</v>
      </c>
      <c r="BM151" s="169" t="s">
        <v>7</v>
      </c>
    </row>
    <row r="152" spans="2:65" s="11" customFormat="1" ht="25.9" customHeight="1" x14ac:dyDescent="0.2">
      <c r="B152" s="146"/>
      <c r="D152" s="147" t="s">
        <v>70</v>
      </c>
      <c r="E152" s="148" t="s">
        <v>3563</v>
      </c>
      <c r="F152" s="148" t="s">
        <v>3564</v>
      </c>
      <c r="I152" s="149"/>
      <c r="J152" s="150">
        <f>BK152</f>
        <v>0</v>
      </c>
      <c r="L152" s="146"/>
      <c r="M152" s="151"/>
      <c r="P152" s="152">
        <f>SUM(P153:P162)</f>
        <v>0</v>
      </c>
      <c r="R152" s="152">
        <f>SUM(R153:R162)</f>
        <v>0</v>
      </c>
      <c r="T152" s="153">
        <f>SUM(T153:T162)</f>
        <v>0</v>
      </c>
      <c r="AR152" s="147" t="s">
        <v>78</v>
      </c>
      <c r="AT152" s="154" t="s">
        <v>70</v>
      </c>
      <c r="AU152" s="154" t="s">
        <v>71</v>
      </c>
      <c r="AY152" s="147" t="s">
        <v>239</v>
      </c>
      <c r="BK152" s="155">
        <f>SUM(BK153:BK162)</f>
        <v>0</v>
      </c>
    </row>
    <row r="153" spans="2:65" s="1" customFormat="1" ht="16.5" customHeight="1" x14ac:dyDescent="0.2">
      <c r="B153" s="131"/>
      <c r="C153" s="158" t="s">
        <v>285</v>
      </c>
      <c r="D153" s="158" t="s">
        <v>241</v>
      </c>
      <c r="E153" s="159" t="s">
        <v>3565</v>
      </c>
      <c r="F153" s="160" t="s">
        <v>3543</v>
      </c>
      <c r="G153" s="161" t="s">
        <v>331</v>
      </c>
      <c r="H153" s="162">
        <v>40</v>
      </c>
      <c r="I153" s="163"/>
      <c r="J153" s="164">
        <f t="shared" ref="J153:J162" si="15">ROUND(I153*H153,2)</f>
        <v>0</v>
      </c>
      <c r="K153" s="165"/>
      <c r="L153" s="30"/>
      <c r="M153" s="166" t="s">
        <v>1</v>
      </c>
      <c r="N153" s="130" t="s">
        <v>37</v>
      </c>
      <c r="P153" s="167">
        <f t="shared" ref="P153:P162" si="16">O153*H153</f>
        <v>0</v>
      </c>
      <c r="Q153" s="167">
        <v>0</v>
      </c>
      <c r="R153" s="167">
        <f t="shared" ref="R153:R162" si="17">Q153*H153</f>
        <v>0</v>
      </c>
      <c r="S153" s="167">
        <v>0</v>
      </c>
      <c r="T153" s="168">
        <f t="shared" ref="T153:T162" si="18">S153*H153</f>
        <v>0</v>
      </c>
      <c r="AR153" s="169" t="s">
        <v>245</v>
      </c>
      <c r="AT153" s="169" t="s">
        <v>241</v>
      </c>
      <c r="AU153" s="169" t="s">
        <v>78</v>
      </c>
      <c r="AY153" s="13" t="s">
        <v>239</v>
      </c>
      <c r="BE153" s="97">
        <f t="shared" ref="BE153:BE162" si="19">IF(N153="základná",J153,0)</f>
        <v>0</v>
      </c>
      <c r="BF153" s="97">
        <f t="shared" ref="BF153:BF162" si="20">IF(N153="znížená",J153,0)</f>
        <v>0</v>
      </c>
      <c r="BG153" s="97">
        <f t="shared" ref="BG153:BG162" si="21">IF(N153="zákl. prenesená",J153,0)</f>
        <v>0</v>
      </c>
      <c r="BH153" s="97">
        <f t="shared" ref="BH153:BH162" si="22">IF(N153="zníž. prenesená",J153,0)</f>
        <v>0</v>
      </c>
      <c r="BI153" s="97">
        <f t="shared" ref="BI153:BI162" si="23">IF(N153="nulová",J153,0)</f>
        <v>0</v>
      </c>
      <c r="BJ153" s="13" t="s">
        <v>83</v>
      </c>
      <c r="BK153" s="97">
        <f t="shared" ref="BK153:BK162" si="24">ROUND(I153*H153,2)</f>
        <v>0</v>
      </c>
      <c r="BL153" s="13" t="s">
        <v>245</v>
      </c>
      <c r="BM153" s="169" t="s">
        <v>328</v>
      </c>
    </row>
    <row r="154" spans="2:65" s="1" customFormat="1" ht="16.5" customHeight="1" x14ac:dyDescent="0.2">
      <c r="B154" s="131"/>
      <c r="C154" s="158" t="s">
        <v>289</v>
      </c>
      <c r="D154" s="158" t="s">
        <v>241</v>
      </c>
      <c r="E154" s="159" t="s">
        <v>3566</v>
      </c>
      <c r="F154" s="160" t="s">
        <v>3545</v>
      </c>
      <c r="G154" s="161" t="s">
        <v>331</v>
      </c>
      <c r="H154" s="162">
        <v>30</v>
      </c>
      <c r="I154" s="163"/>
      <c r="J154" s="164">
        <f t="shared" si="15"/>
        <v>0</v>
      </c>
      <c r="K154" s="165"/>
      <c r="L154" s="30"/>
      <c r="M154" s="166" t="s">
        <v>1</v>
      </c>
      <c r="N154" s="130" t="s">
        <v>37</v>
      </c>
      <c r="P154" s="167">
        <f t="shared" si="16"/>
        <v>0</v>
      </c>
      <c r="Q154" s="167">
        <v>0</v>
      </c>
      <c r="R154" s="167">
        <f t="shared" si="17"/>
        <v>0</v>
      </c>
      <c r="S154" s="167">
        <v>0</v>
      </c>
      <c r="T154" s="168">
        <f t="shared" si="18"/>
        <v>0</v>
      </c>
      <c r="AR154" s="169" t="s">
        <v>245</v>
      </c>
      <c r="AT154" s="169" t="s">
        <v>241</v>
      </c>
      <c r="AU154" s="169" t="s">
        <v>78</v>
      </c>
      <c r="AY154" s="13" t="s">
        <v>239</v>
      </c>
      <c r="BE154" s="97">
        <f t="shared" si="19"/>
        <v>0</v>
      </c>
      <c r="BF154" s="97">
        <f t="shared" si="20"/>
        <v>0</v>
      </c>
      <c r="BG154" s="97">
        <f t="shared" si="21"/>
        <v>0</v>
      </c>
      <c r="BH154" s="97">
        <f t="shared" si="22"/>
        <v>0</v>
      </c>
      <c r="BI154" s="97">
        <f t="shared" si="23"/>
        <v>0</v>
      </c>
      <c r="BJ154" s="13" t="s">
        <v>83</v>
      </c>
      <c r="BK154" s="97">
        <f t="shared" si="24"/>
        <v>0</v>
      </c>
      <c r="BL154" s="13" t="s">
        <v>245</v>
      </c>
      <c r="BM154" s="169" t="s">
        <v>338</v>
      </c>
    </row>
    <row r="155" spans="2:65" s="1" customFormat="1" ht="16.5" customHeight="1" x14ac:dyDescent="0.2">
      <c r="B155" s="131"/>
      <c r="C155" s="158" t="s">
        <v>293</v>
      </c>
      <c r="D155" s="158" t="s">
        <v>241</v>
      </c>
      <c r="E155" s="159" t="s">
        <v>3567</v>
      </c>
      <c r="F155" s="160" t="s">
        <v>3547</v>
      </c>
      <c r="G155" s="161" t="s">
        <v>353</v>
      </c>
      <c r="H155" s="162">
        <v>4</v>
      </c>
      <c r="I155" s="163"/>
      <c r="J155" s="164">
        <f t="shared" si="15"/>
        <v>0</v>
      </c>
      <c r="K155" s="165"/>
      <c r="L155" s="30"/>
      <c r="M155" s="166" t="s">
        <v>1</v>
      </c>
      <c r="N155" s="130" t="s">
        <v>37</v>
      </c>
      <c r="P155" s="167">
        <f t="shared" si="16"/>
        <v>0</v>
      </c>
      <c r="Q155" s="167">
        <v>0</v>
      </c>
      <c r="R155" s="167">
        <f t="shared" si="17"/>
        <v>0</v>
      </c>
      <c r="S155" s="167">
        <v>0</v>
      </c>
      <c r="T155" s="168">
        <f t="shared" si="18"/>
        <v>0</v>
      </c>
      <c r="AR155" s="169" t="s">
        <v>245</v>
      </c>
      <c r="AT155" s="169" t="s">
        <v>241</v>
      </c>
      <c r="AU155" s="169" t="s">
        <v>78</v>
      </c>
      <c r="AY155" s="13" t="s">
        <v>239</v>
      </c>
      <c r="BE155" s="97">
        <f t="shared" si="19"/>
        <v>0</v>
      </c>
      <c r="BF155" s="97">
        <f t="shared" si="20"/>
        <v>0</v>
      </c>
      <c r="BG155" s="97">
        <f t="shared" si="21"/>
        <v>0</v>
      </c>
      <c r="BH155" s="97">
        <f t="shared" si="22"/>
        <v>0</v>
      </c>
      <c r="BI155" s="97">
        <f t="shared" si="23"/>
        <v>0</v>
      </c>
      <c r="BJ155" s="13" t="s">
        <v>83</v>
      </c>
      <c r="BK155" s="97">
        <f t="shared" si="24"/>
        <v>0</v>
      </c>
      <c r="BL155" s="13" t="s">
        <v>245</v>
      </c>
      <c r="BM155" s="169" t="s">
        <v>346</v>
      </c>
    </row>
    <row r="156" spans="2:65" s="1" customFormat="1" ht="16.5" customHeight="1" x14ac:dyDescent="0.2">
      <c r="B156" s="131"/>
      <c r="C156" s="158" t="s">
        <v>297</v>
      </c>
      <c r="D156" s="158" t="s">
        <v>241</v>
      </c>
      <c r="E156" s="159" t="s">
        <v>3568</v>
      </c>
      <c r="F156" s="160" t="s">
        <v>3549</v>
      </c>
      <c r="G156" s="161" t="s">
        <v>353</v>
      </c>
      <c r="H156" s="162">
        <v>1</v>
      </c>
      <c r="I156" s="163"/>
      <c r="J156" s="164">
        <f t="shared" si="15"/>
        <v>0</v>
      </c>
      <c r="K156" s="165"/>
      <c r="L156" s="30"/>
      <c r="M156" s="166" t="s">
        <v>1</v>
      </c>
      <c r="N156" s="130" t="s">
        <v>37</v>
      </c>
      <c r="P156" s="167">
        <f t="shared" si="16"/>
        <v>0</v>
      </c>
      <c r="Q156" s="167">
        <v>0</v>
      </c>
      <c r="R156" s="167">
        <f t="shared" si="17"/>
        <v>0</v>
      </c>
      <c r="S156" s="167">
        <v>0</v>
      </c>
      <c r="T156" s="168">
        <f t="shared" si="18"/>
        <v>0</v>
      </c>
      <c r="AR156" s="169" t="s">
        <v>245</v>
      </c>
      <c r="AT156" s="169" t="s">
        <v>241</v>
      </c>
      <c r="AU156" s="169" t="s">
        <v>78</v>
      </c>
      <c r="AY156" s="13" t="s">
        <v>239</v>
      </c>
      <c r="BE156" s="97">
        <f t="shared" si="19"/>
        <v>0</v>
      </c>
      <c r="BF156" s="97">
        <f t="shared" si="20"/>
        <v>0</v>
      </c>
      <c r="BG156" s="97">
        <f t="shared" si="21"/>
        <v>0</v>
      </c>
      <c r="BH156" s="97">
        <f t="shared" si="22"/>
        <v>0</v>
      </c>
      <c r="BI156" s="97">
        <f t="shared" si="23"/>
        <v>0</v>
      </c>
      <c r="BJ156" s="13" t="s">
        <v>83</v>
      </c>
      <c r="BK156" s="97">
        <f t="shared" si="24"/>
        <v>0</v>
      </c>
      <c r="BL156" s="13" t="s">
        <v>245</v>
      </c>
      <c r="BM156" s="169" t="s">
        <v>355</v>
      </c>
    </row>
    <row r="157" spans="2:65" s="1" customFormat="1" ht="16.5" customHeight="1" x14ac:dyDescent="0.2">
      <c r="B157" s="131"/>
      <c r="C157" s="158" t="s">
        <v>301</v>
      </c>
      <c r="D157" s="158" t="s">
        <v>241</v>
      </c>
      <c r="E157" s="159" t="s">
        <v>3569</v>
      </c>
      <c r="F157" s="160" t="s">
        <v>3551</v>
      </c>
      <c r="G157" s="161" t="s">
        <v>331</v>
      </c>
      <c r="H157" s="162">
        <v>5</v>
      </c>
      <c r="I157" s="163"/>
      <c r="J157" s="164">
        <f t="shared" si="15"/>
        <v>0</v>
      </c>
      <c r="K157" s="165"/>
      <c r="L157" s="30"/>
      <c r="M157" s="166" t="s">
        <v>1</v>
      </c>
      <c r="N157" s="130" t="s">
        <v>37</v>
      </c>
      <c r="P157" s="167">
        <f t="shared" si="16"/>
        <v>0</v>
      </c>
      <c r="Q157" s="167">
        <v>0</v>
      </c>
      <c r="R157" s="167">
        <f t="shared" si="17"/>
        <v>0</v>
      </c>
      <c r="S157" s="167">
        <v>0</v>
      </c>
      <c r="T157" s="168">
        <f t="shared" si="18"/>
        <v>0</v>
      </c>
      <c r="AR157" s="169" t="s">
        <v>245</v>
      </c>
      <c r="AT157" s="169" t="s">
        <v>241</v>
      </c>
      <c r="AU157" s="169" t="s">
        <v>78</v>
      </c>
      <c r="AY157" s="13" t="s">
        <v>239</v>
      </c>
      <c r="BE157" s="97">
        <f t="shared" si="19"/>
        <v>0</v>
      </c>
      <c r="BF157" s="97">
        <f t="shared" si="20"/>
        <v>0</v>
      </c>
      <c r="BG157" s="97">
        <f t="shared" si="21"/>
        <v>0</v>
      </c>
      <c r="BH157" s="97">
        <f t="shared" si="22"/>
        <v>0</v>
      </c>
      <c r="BI157" s="97">
        <f t="shared" si="23"/>
        <v>0</v>
      </c>
      <c r="BJ157" s="13" t="s">
        <v>83</v>
      </c>
      <c r="BK157" s="97">
        <f t="shared" si="24"/>
        <v>0</v>
      </c>
      <c r="BL157" s="13" t="s">
        <v>245</v>
      </c>
      <c r="BM157" s="169" t="s">
        <v>363</v>
      </c>
    </row>
    <row r="158" spans="2:65" s="1" customFormat="1" ht="24.2" customHeight="1" x14ac:dyDescent="0.2">
      <c r="B158" s="131"/>
      <c r="C158" s="158" t="s">
        <v>305</v>
      </c>
      <c r="D158" s="158" t="s">
        <v>241</v>
      </c>
      <c r="E158" s="159" t="s">
        <v>3570</v>
      </c>
      <c r="F158" s="160" t="s">
        <v>3571</v>
      </c>
      <c r="G158" s="161" t="s">
        <v>353</v>
      </c>
      <c r="H158" s="162">
        <v>1</v>
      </c>
      <c r="I158" s="163"/>
      <c r="J158" s="164">
        <f t="shared" si="15"/>
        <v>0</v>
      </c>
      <c r="K158" s="165"/>
      <c r="L158" s="30"/>
      <c r="M158" s="166" t="s">
        <v>1</v>
      </c>
      <c r="N158" s="130" t="s">
        <v>37</v>
      </c>
      <c r="P158" s="167">
        <f t="shared" si="16"/>
        <v>0</v>
      </c>
      <c r="Q158" s="167">
        <v>0</v>
      </c>
      <c r="R158" s="167">
        <f t="shared" si="17"/>
        <v>0</v>
      </c>
      <c r="S158" s="167">
        <v>0</v>
      </c>
      <c r="T158" s="168">
        <f t="shared" si="18"/>
        <v>0</v>
      </c>
      <c r="AR158" s="169" t="s">
        <v>245</v>
      </c>
      <c r="AT158" s="169" t="s">
        <v>241</v>
      </c>
      <c r="AU158" s="169" t="s">
        <v>78</v>
      </c>
      <c r="AY158" s="13" t="s">
        <v>239</v>
      </c>
      <c r="BE158" s="97">
        <f t="shared" si="19"/>
        <v>0</v>
      </c>
      <c r="BF158" s="97">
        <f t="shared" si="20"/>
        <v>0</v>
      </c>
      <c r="BG158" s="97">
        <f t="shared" si="21"/>
        <v>0</v>
      </c>
      <c r="BH158" s="97">
        <f t="shared" si="22"/>
        <v>0</v>
      </c>
      <c r="BI158" s="97">
        <f t="shared" si="23"/>
        <v>0</v>
      </c>
      <c r="BJ158" s="13" t="s">
        <v>83</v>
      </c>
      <c r="BK158" s="97">
        <f t="shared" si="24"/>
        <v>0</v>
      </c>
      <c r="BL158" s="13" t="s">
        <v>245</v>
      </c>
      <c r="BM158" s="169" t="s">
        <v>371</v>
      </c>
    </row>
    <row r="159" spans="2:65" s="1" customFormat="1" ht="16.5" customHeight="1" x14ac:dyDescent="0.2">
      <c r="B159" s="131"/>
      <c r="C159" s="158" t="s">
        <v>309</v>
      </c>
      <c r="D159" s="158" t="s">
        <v>241</v>
      </c>
      <c r="E159" s="159" t="s">
        <v>3572</v>
      </c>
      <c r="F159" s="160" t="s">
        <v>3555</v>
      </c>
      <c r="G159" s="161" t="s">
        <v>3556</v>
      </c>
      <c r="H159" s="162">
        <v>1</v>
      </c>
      <c r="I159" s="163"/>
      <c r="J159" s="164">
        <f t="shared" si="15"/>
        <v>0</v>
      </c>
      <c r="K159" s="165"/>
      <c r="L159" s="30"/>
      <c r="M159" s="166" t="s">
        <v>1</v>
      </c>
      <c r="N159" s="130" t="s">
        <v>37</v>
      </c>
      <c r="P159" s="167">
        <f t="shared" si="16"/>
        <v>0</v>
      </c>
      <c r="Q159" s="167">
        <v>0</v>
      </c>
      <c r="R159" s="167">
        <f t="shared" si="17"/>
        <v>0</v>
      </c>
      <c r="S159" s="167">
        <v>0</v>
      </c>
      <c r="T159" s="168">
        <f t="shared" si="18"/>
        <v>0</v>
      </c>
      <c r="AR159" s="169" t="s">
        <v>245</v>
      </c>
      <c r="AT159" s="169" t="s">
        <v>241</v>
      </c>
      <c r="AU159" s="169" t="s">
        <v>78</v>
      </c>
      <c r="AY159" s="13" t="s">
        <v>239</v>
      </c>
      <c r="BE159" s="97">
        <f t="shared" si="19"/>
        <v>0</v>
      </c>
      <c r="BF159" s="97">
        <f t="shared" si="20"/>
        <v>0</v>
      </c>
      <c r="BG159" s="97">
        <f t="shared" si="21"/>
        <v>0</v>
      </c>
      <c r="BH159" s="97">
        <f t="shared" si="22"/>
        <v>0</v>
      </c>
      <c r="BI159" s="97">
        <f t="shared" si="23"/>
        <v>0</v>
      </c>
      <c r="BJ159" s="13" t="s">
        <v>83</v>
      </c>
      <c r="BK159" s="97">
        <f t="shared" si="24"/>
        <v>0</v>
      </c>
      <c r="BL159" s="13" t="s">
        <v>245</v>
      </c>
      <c r="BM159" s="169" t="s">
        <v>379</v>
      </c>
    </row>
    <row r="160" spans="2:65" s="1" customFormat="1" ht="16.5" customHeight="1" x14ac:dyDescent="0.2">
      <c r="B160" s="131"/>
      <c r="C160" s="158" t="s">
        <v>313</v>
      </c>
      <c r="D160" s="158" t="s">
        <v>241</v>
      </c>
      <c r="E160" s="159" t="s">
        <v>3573</v>
      </c>
      <c r="F160" s="160" t="s">
        <v>3558</v>
      </c>
      <c r="G160" s="161" t="s">
        <v>331</v>
      </c>
      <c r="H160" s="162">
        <v>5</v>
      </c>
      <c r="I160" s="163"/>
      <c r="J160" s="164">
        <f t="shared" si="15"/>
        <v>0</v>
      </c>
      <c r="K160" s="165"/>
      <c r="L160" s="30"/>
      <c r="M160" s="166" t="s">
        <v>1</v>
      </c>
      <c r="N160" s="130" t="s">
        <v>37</v>
      </c>
      <c r="P160" s="167">
        <f t="shared" si="16"/>
        <v>0</v>
      </c>
      <c r="Q160" s="167">
        <v>0</v>
      </c>
      <c r="R160" s="167">
        <f t="shared" si="17"/>
        <v>0</v>
      </c>
      <c r="S160" s="167">
        <v>0</v>
      </c>
      <c r="T160" s="168">
        <f t="shared" si="18"/>
        <v>0</v>
      </c>
      <c r="AR160" s="169" t="s">
        <v>245</v>
      </c>
      <c r="AT160" s="169" t="s">
        <v>241</v>
      </c>
      <c r="AU160" s="169" t="s">
        <v>78</v>
      </c>
      <c r="AY160" s="13" t="s">
        <v>239</v>
      </c>
      <c r="BE160" s="97">
        <f t="shared" si="19"/>
        <v>0</v>
      </c>
      <c r="BF160" s="97">
        <f t="shared" si="20"/>
        <v>0</v>
      </c>
      <c r="BG160" s="97">
        <f t="shared" si="21"/>
        <v>0</v>
      </c>
      <c r="BH160" s="97">
        <f t="shared" si="22"/>
        <v>0</v>
      </c>
      <c r="BI160" s="97">
        <f t="shared" si="23"/>
        <v>0</v>
      </c>
      <c r="BJ160" s="13" t="s">
        <v>83</v>
      </c>
      <c r="BK160" s="97">
        <f t="shared" si="24"/>
        <v>0</v>
      </c>
      <c r="BL160" s="13" t="s">
        <v>245</v>
      </c>
      <c r="BM160" s="169" t="s">
        <v>387</v>
      </c>
    </row>
    <row r="161" spans="2:65" s="1" customFormat="1" ht="16.5" customHeight="1" x14ac:dyDescent="0.2">
      <c r="B161" s="131"/>
      <c r="C161" s="158" t="s">
        <v>317</v>
      </c>
      <c r="D161" s="158" t="s">
        <v>241</v>
      </c>
      <c r="E161" s="159" t="s">
        <v>3574</v>
      </c>
      <c r="F161" s="160" t="s">
        <v>3560</v>
      </c>
      <c r="G161" s="161" t="s">
        <v>353</v>
      </c>
      <c r="H161" s="162">
        <v>2</v>
      </c>
      <c r="I161" s="163"/>
      <c r="J161" s="164">
        <f t="shared" si="15"/>
        <v>0</v>
      </c>
      <c r="K161" s="165"/>
      <c r="L161" s="30"/>
      <c r="M161" s="166" t="s">
        <v>1</v>
      </c>
      <c r="N161" s="130" t="s">
        <v>37</v>
      </c>
      <c r="P161" s="167">
        <f t="shared" si="16"/>
        <v>0</v>
      </c>
      <c r="Q161" s="167">
        <v>0</v>
      </c>
      <c r="R161" s="167">
        <f t="shared" si="17"/>
        <v>0</v>
      </c>
      <c r="S161" s="167">
        <v>0</v>
      </c>
      <c r="T161" s="168">
        <f t="shared" si="18"/>
        <v>0</v>
      </c>
      <c r="AR161" s="169" t="s">
        <v>245</v>
      </c>
      <c r="AT161" s="169" t="s">
        <v>241</v>
      </c>
      <c r="AU161" s="169" t="s">
        <v>78</v>
      </c>
      <c r="AY161" s="13" t="s">
        <v>239</v>
      </c>
      <c r="BE161" s="97">
        <f t="shared" si="19"/>
        <v>0</v>
      </c>
      <c r="BF161" s="97">
        <f t="shared" si="20"/>
        <v>0</v>
      </c>
      <c r="BG161" s="97">
        <f t="shared" si="21"/>
        <v>0</v>
      </c>
      <c r="BH161" s="97">
        <f t="shared" si="22"/>
        <v>0</v>
      </c>
      <c r="BI161" s="97">
        <f t="shared" si="23"/>
        <v>0</v>
      </c>
      <c r="BJ161" s="13" t="s">
        <v>83</v>
      </c>
      <c r="BK161" s="97">
        <f t="shared" si="24"/>
        <v>0</v>
      </c>
      <c r="BL161" s="13" t="s">
        <v>245</v>
      </c>
      <c r="BM161" s="169" t="s">
        <v>395</v>
      </c>
    </row>
    <row r="162" spans="2:65" s="1" customFormat="1" ht="16.5" customHeight="1" x14ac:dyDescent="0.2">
      <c r="B162" s="131"/>
      <c r="C162" s="158" t="s">
        <v>7</v>
      </c>
      <c r="D162" s="158" t="s">
        <v>241</v>
      </c>
      <c r="E162" s="159" t="s">
        <v>3575</v>
      </c>
      <c r="F162" s="160" t="s">
        <v>3576</v>
      </c>
      <c r="G162" s="161" t="s">
        <v>353</v>
      </c>
      <c r="H162" s="162">
        <v>1</v>
      </c>
      <c r="I162" s="163"/>
      <c r="J162" s="164">
        <f t="shared" si="15"/>
        <v>0</v>
      </c>
      <c r="K162" s="165"/>
      <c r="L162" s="30"/>
      <c r="M162" s="166" t="s">
        <v>1</v>
      </c>
      <c r="N162" s="130" t="s">
        <v>37</v>
      </c>
      <c r="P162" s="167">
        <f t="shared" si="16"/>
        <v>0</v>
      </c>
      <c r="Q162" s="167">
        <v>0</v>
      </c>
      <c r="R162" s="167">
        <f t="shared" si="17"/>
        <v>0</v>
      </c>
      <c r="S162" s="167">
        <v>0</v>
      </c>
      <c r="T162" s="168">
        <f t="shared" si="18"/>
        <v>0</v>
      </c>
      <c r="AR162" s="169" t="s">
        <v>245</v>
      </c>
      <c r="AT162" s="169" t="s">
        <v>241</v>
      </c>
      <c r="AU162" s="169" t="s">
        <v>78</v>
      </c>
      <c r="AY162" s="13" t="s">
        <v>239</v>
      </c>
      <c r="BE162" s="97">
        <f t="shared" si="19"/>
        <v>0</v>
      </c>
      <c r="BF162" s="97">
        <f t="shared" si="20"/>
        <v>0</v>
      </c>
      <c r="BG162" s="97">
        <f t="shared" si="21"/>
        <v>0</v>
      </c>
      <c r="BH162" s="97">
        <f t="shared" si="22"/>
        <v>0</v>
      </c>
      <c r="BI162" s="97">
        <f t="shared" si="23"/>
        <v>0</v>
      </c>
      <c r="BJ162" s="13" t="s">
        <v>83</v>
      </c>
      <c r="BK162" s="97">
        <f t="shared" si="24"/>
        <v>0</v>
      </c>
      <c r="BL162" s="13" t="s">
        <v>245</v>
      </c>
      <c r="BM162" s="169" t="s">
        <v>403</v>
      </c>
    </row>
    <row r="163" spans="2:65" s="11" customFormat="1" ht="25.9" customHeight="1" x14ac:dyDescent="0.2">
      <c r="B163" s="146"/>
      <c r="D163" s="147" t="s">
        <v>70</v>
      </c>
      <c r="E163" s="148" t="s">
        <v>3577</v>
      </c>
      <c r="F163" s="148" t="s">
        <v>3578</v>
      </c>
      <c r="I163" s="149"/>
      <c r="J163" s="150">
        <f>BK163</f>
        <v>0</v>
      </c>
      <c r="L163" s="146"/>
      <c r="M163" s="151"/>
      <c r="P163" s="152">
        <f>SUM(P164:P173)</f>
        <v>0</v>
      </c>
      <c r="R163" s="152">
        <f>SUM(R164:R173)</f>
        <v>0</v>
      </c>
      <c r="T163" s="153">
        <f>SUM(T164:T173)</f>
        <v>0</v>
      </c>
      <c r="AR163" s="147" t="s">
        <v>78</v>
      </c>
      <c r="AT163" s="154" t="s">
        <v>70</v>
      </c>
      <c r="AU163" s="154" t="s">
        <v>71</v>
      </c>
      <c r="AY163" s="147" t="s">
        <v>239</v>
      </c>
      <c r="BK163" s="155">
        <f>SUM(BK164:BK173)</f>
        <v>0</v>
      </c>
    </row>
    <row r="164" spans="2:65" s="1" customFormat="1" ht="16.5" customHeight="1" x14ac:dyDescent="0.2">
      <c r="B164" s="131"/>
      <c r="C164" s="158" t="s">
        <v>324</v>
      </c>
      <c r="D164" s="158" t="s">
        <v>241</v>
      </c>
      <c r="E164" s="159" t="s">
        <v>3579</v>
      </c>
      <c r="F164" s="160" t="s">
        <v>3543</v>
      </c>
      <c r="G164" s="161" t="s">
        <v>331</v>
      </c>
      <c r="H164" s="162">
        <v>30</v>
      </c>
      <c r="I164" s="163"/>
      <c r="J164" s="164">
        <f t="shared" ref="J164:J173" si="25">ROUND(I164*H164,2)</f>
        <v>0</v>
      </c>
      <c r="K164" s="165"/>
      <c r="L164" s="30"/>
      <c r="M164" s="166" t="s">
        <v>1</v>
      </c>
      <c r="N164" s="130" t="s">
        <v>37</v>
      </c>
      <c r="P164" s="167">
        <f t="shared" ref="P164:P173" si="26">O164*H164</f>
        <v>0</v>
      </c>
      <c r="Q164" s="167">
        <v>0</v>
      </c>
      <c r="R164" s="167">
        <f t="shared" ref="R164:R173" si="27">Q164*H164</f>
        <v>0</v>
      </c>
      <c r="S164" s="167">
        <v>0</v>
      </c>
      <c r="T164" s="168">
        <f t="shared" ref="T164:T173" si="28">S164*H164</f>
        <v>0</v>
      </c>
      <c r="AR164" s="169" t="s">
        <v>245</v>
      </c>
      <c r="AT164" s="169" t="s">
        <v>241</v>
      </c>
      <c r="AU164" s="169" t="s">
        <v>78</v>
      </c>
      <c r="AY164" s="13" t="s">
        <v>239</v>
      </c>
      <c r="BE164" s="97">
        <f t="shared" ref="BE164:BE173" si="29">IF(N164="základná",J164,0)</f>
        <v>0</v>
      </c>
      <c r="BF164" s="97">
        <f t="shared" ref="BF164:BF173" si="30">IF(N164="znížená",J164,0)</f>
        <v>0</v>
      </c>
      <c r="BG164" s="97">
        <f t="shared" ref="BG164:BG173" si="31">IF(N164="zákl. prenesená",J164,0)</f>
        <v>0</v>
      </c>
      <c r="BH164" s="97">
        <f t="shared" ref="BH164:BH173" si="32">IF(N164="zníž. prenesená",J164,0)</f>
        <v>0</v>
      </c>
      <c r="BI164" s="97">
        <f t="shared" ref="BI164:BI173" si="33">IF(N164="nulová",J164,0)</f>
        <v>0</v>
      </c>
      <c r="BJ164" s="13" t="s">
        <v>83</v>
      </c>
      <c r="BK164" s="97">
        <f t="shared" ref="BK164:BK173" si="34">ROUND(I164*H164,2)</f>
        <v>0</v>
      </c>
      <c r="BL164" s="13" t="s">
        <v>245</v>
      </c>
      <c r="BM164" s="169" t="s">
        <v>411</v>
      </c>
    </row>
    <row r="165" spans="2:65" s="1" customFormat="1" ht="16.5" customHeight="1" x14ac:dyDescent="0.2">
      <c r="B165" s="131"/>
      <c r="C165" s="158" t="s">
        <v>328</v>
      </c>
      <c r="D165" s="158" t="s">
        <v>241</v>
      </c>
      <c r="E165" s="159" t="s">
        <v>3580</v>
      </c>
      <c r="F165" s="160" t="s">
        <v>3545</v>
      </c>
      <c r="G165" s="161" t="s">
        <v>331</v>
      </c>
      <c r="H165" s="162">
        <v>20</v>
      </c>
      <c r="I165" s="163"/>
      <c r="J165" s="164">
        <f t="shared" si="25"/>
        <v>0</v>
      </c>
      <c r="K165" s="165"/>
      <c r="L165" s="30"/>
      <c r="M165" s="166" t="s">
        <v>1</v>
      </c>
      <c r="N165" s="130" t="s">
        <v>37</v>
      </c>
      <c r="P165" s="167">
        <f t="shared" si="26"/>
        <v>0</v>
      </c>
      <c r="Q165" s="167">
        <v>0</v>
      </c>
      <c r="R165" s="167">
        <f t="shared" si="27"/>
        <v>0</v>
      </c>
      <c r="S165" s="167">
        <v>0</v>
      </c>
      <c r="T165" s="168">
        <f t="shared" si="28"/>
        <v>0</v>
      </c>
      <c r="AR165" s="169" t="s">
        <v>245</v>
      </c>
      <c r="AT165" s="169" t="s">
        <v>241</v>
      </c>
      <c r="AU165" s="169" t="s">
        <v>78</v>
      </c>
      <c r="AY165" s="13" t="s">
        <v>239</v>
      </c>
      <c r="BE165" s="97">
        <f t="shared" si="29"/>
        <v>0</v>
      </c>
      <c r="BF165" s="97">
        <f t="shared" si="30"/>
        <v>0</v>
      </c>
      <c r="BG165" s="97">
        <f t="shared" si="31"/>
        <v>0</v>
      </c>
      <c r="BH165" s="97">
        <f t="shared" si="32"/>
        <v>0</v>
      </c>
      <c r="BI165" s="97">
        <f t="shared" si="33"/>
        <v>0</v>
      </c>
      <c r="BJ165" s="13" t="s">
        <v>83</v>
      </c>
      <c r="BK165" s="97">
        <f t="shared" si="34"/>
        <v>0</v>
      </c>
      <c r="BL165" s="13" t="s">
        <v>245</v>
      </c>
      <c r="BM165" s="169" t="s">
        <v>419</v>
      </c>
    </row>
    <row r="166" spans="2:65" s="1" customFormat="1" ht="16.5" customHeight="1" x14ac:dyDescent="0.2">
      <c r="B166" s="131"/>
      <c r="C166" s="158" t="s">
        <v>333</v>
      </c>
      <c r="D166" s="158" t="s">
        <v>241</v>
      </c>
      <c r="E166" s="159" t="s">
        <v>3581</v>
      </c>
      <c r="F166" s="160" t="s">
        <v>3547</v>
      </c>
      <c r="G166" s="161" t="s">
        <v>353</v>
      </c>
      <c r="H166" s="162">
        <v>4</v>
      </c>
      <c r="I166" s="163"/>
      <c r="J166" s="164">
        <f t="shared" si="25"/>
        <v>0</v>
      </c>
      <c r="K166" s="165"/>
      <c r="L166" s="30"/>
      <c r="M166" s="166" t="s">
        <v>1</v>
      </c>
      <c r="N166" s="130" t="s">
        <v>37</v>
      </c>
      <c r="P166" s="167">
        <f t="shared" si="26"/>
        <v>0</v>
      </c>
      <c r="Q166" s="167">
        <v>0</v>
      </c>
      <c r="R166" s="167">
        <f t="shared" si="27"/>
        <v>0</v>
      </c>
      <c r="S166" s="167">
        <v>0</v>
      </c>
      <c r="T166" s="168">
        <f t="shared" si="28"/>
        <v>0</v>
      </c>
      <c r="AR166" s="169" t="s">
        <v>245</v>
      </c>
      <c r="AT166" s="169" t="s">
        <v>241</v>
      </c>
      <c r="AU166" s="169" t="s">
        <v>78</v>
      </c>
      <c r="AY166" s="13" t="s">
        <v>239</v>
      </c>
      <c r="BE166" s="97">
        <f t="shared" si="29"/>
        <v>0</v>
      </c>
      <c r="BF166" s="97">
        <f t="shared" si="30"/>
        <v>0</v>
      </c>
      <c r="BG166" s="97">
        <f t="shared" si="31"/>
        <v>0</v>
      </c>
      <c r="BH166" s="97">
        <f t="shared" si="32"/>
        <v>0</v>
      </c>
      <c r="BI166" s="97">
        <f t="shared" si="33"/>
        <v>0</v>
      </c>
      <c r="BJ166" s="13" t="s">
        <v>83</v>
      </c>
      <c r="BK166" s="97">
        <f t="shared" si="34"/>
        <v>0</v>
      </c>
      <c r="BL166" s="13" t="s">
        <v>245</v>
      </c>
      <c r="BM166" s="169" t="s">
        <v>427</v>
      </c>
    </row>
    <row r="167" spans="2:65" s="1" customFormat="1" ht="16.5" customHeight="1" x14ac:dyDescent="0.2">
      <c r="B167" s="131"/>
      <c r="C167" s="158" t="s">
        <v>338</v>
      </c>
      <c r="D167" s="158" t="s">
        <v>241</v>
      </c>
      <c r="E167" s="159" t="s">
        <v>3582</v>
      </c>
      <c r="F167" s="160" t="s">
        <v>3549</v>
      </c>
      <c r="G167" s="161" t="s">
        <v>353</v>
      </c>
      <c r="H167" s="162">
        <v>1</v>
      </c>
      <c r="I167" s="163"/>
      <c r="J167" s="164">
        <f t="shared" si="25"/>
        <v>0</v>
      </c>
      <c r="K167" s="165"/>
      <c r="L167" s="30"/>
      <c r="M167" s="166" t="s">
        <v>1</v>
      </c>
      <c r="N167" s="130" t="s">
        <v>37</v>
      </c>
      <c r="P167" s="167">
        <f t="shared" si="26"/>
        <v>0</v>
      </c>
      <c r="Q167" s="167">
        <v>0</v>
      </c>
      <c r="R167" s="167">
        <f t="shared" si="27"/>
        <v>0</v>
      </c>
      <c r="S167" s="167">
        <v>0</v>
      </c>
      <c r="T167" s="168">
        <f t="shared" si="28"/>
        <v>0</v>
      </c>
      <c r="AR167" s="169" t="s">
        <v>245</v>
      </c>
      <c r="AT167" s="169" t="s">
        <v>241</v>
      </c>
      <c r="AU167" s="169" t="s">
        <v>78</v>
      </c>
      <c r="AY167" s="13" t="s">
        <v>239</v>
      </c>
      <c r="BE167" s="97">
        <f t="shared" si="29"/>
        <v>0</v>
      </c>
      <c r="BF167" s="97">
        <f t="shared" si="30"/>
        <v>0</v>
      </c>
      <c r="BG167" s="97">
        <f t="shared" si="31"/>
        <v>0</v>
      </c>
      <c r="BH167" s="97">
        <f t="shared" si="32"/>
        <v>0</v>
      </c>
      <c r="BI167" s="97">
        <f t="shared" si="33"/>
        <v>0</v>
      </c>
      <c r="BJ167" s="13" t="s">
        <v>83</v>
      </c>
      <c r="BK167" s="97">
        <f t="shared" si="34"/>
        <v>0</v>
      </c>
      <c r="BL167" s="13" t="s">
        <v>245</v>
      </c>
      <c r="BM167" s="169" t="s">
        <v>435</v>
      </c>
    </row>
    <row r="168" spans="2:65" s="1" customFormat="1" ht="16.5" customHeight="1" x14ac:dyDescent="0.2">
      <c r="B168" s="131"/>
      <c r="C168" s="158" t="s">
        <v>342</v>
      </c>
      <c r="D168" s="158" t="s">
        <v>241</v>
      </c>
      <c r="E168" s="159" t="s">
        <v>3583</v>
      </c>
      <c r="F168" s="160" t="s">
        <v>3551</v>
      </c>
      <c r="G168" s="161" t="s">
        <v>331</v>
      </c>
      <c r="H168" s="162">
        <v>5</v>
      </c>
      <c r="I168" s="163"/>
      <c r="J168" s="164">
        <f t="shared" si="25"/>
        <v>0</v>
      </c>
      <c r="K168" s="165"/>
      <c r="L168" s="30"/>
      <c r="M168" s="166" t="s">
        <v>1</v>
      </c>
      <c r="N168" s="130" t="s">
        <v>37</v>
      </c>
      <c r="P168" s="167">
        <f t="shared" si="26"/>
        <v>0</v>
      </c>
      <c r="Q168" s="167">
        <v>0</v>
      </c>
      <c r="R168" s="167">
        <f t="shared" si="27"/>
        <v>0</v>
      </c>
      <c r="S168" s="167">
        <v>0</v>
      </c>
      <c r="T168" s="168">
        <f t="shared" si="28"/>
        <v>0</v>
      </c>
      <c r="AR168" s="169" t="s">
        <v>245</v>
      </c>
      <c r="AT168" s="169" t="s">
        <v>241</v>
      </c>
      <c r="AU168" s="169" t="s">
        <v>78</v>
      </c>
      <c r="AY168" s="13" t="s">
        <v>239</v>
      </c>
      <c r="BE168" s="97">
        <f t="shared" si="29"/>
        <v>0</v>
      </c>
      <c r="BF168" s="97">
        <f t="shared" si="30"/>
        <v>0</v>
      </c>
      <c r="BG168" s="97">
        <f t="shared" si="31"/>
        <v>0</v>
      </c>
      <c r="BH168" s="97">
        <f t="shared" si="32"/>
        <v>0</v>
      </c>
      <c r="BI168" s="97">
        <f t="shared" si="33"/>
        <v>0</v>
      </c>
      <c r="BJ168" s="13" t="s">
        <v>83</v>
      </c>
      <c r="BK168" s="97">
        <f t="shared" si="34"/>
        <v>0</v>
      </c>
      <c r="BL168" s="13" t="s">
        <v>245</v>
      </c>
      <c r="BM168" s="169" t="s">
        <v>443</v>
      </c>
    </row>
    <row r="169" spans="2:65" s="1" customFormat="1" ht="24.2" customHeight="1" x14ac:dyDescent="0.2">
      <c r="B169" s="131"/>
      <c r="C169" s="158" t="s">
        <v>346</v>
      </c>
      <c r="D169" s="158" t="s">
        <v>241</v>
      </c>
      <c r="E169" s="159" t="s">
        <v>3584</v>
      </c>
      <c r="F169" s="160" t="s">
        <v>3585</v>
      </c>
      <c r="G169" s="161" t="s">
        <v>353</v>
      </c>
      <c r="H169" s="162">
        <v>1</v>
      </c>
      <c r="I169" s="163"/>
      <c r="J169" s="164">
        <f t="shared" si="25"/>
        <v>0</v>
      </c>
      <c r="K169" s="165"/>
      <c r="L169" s="30"/>
      <c r="M169" s="166" t="s">
        <v>1</v>
      </c>
      <c r="N169" s="130" t="s">
        <v>37</v>
      </c>
      <c r="P169" s="167">
        <f t="shared" si="26"/>
        <v>0</v>
      </c>
      <c r="Q169" s="167">
        <v>0</v>
      </c>
      <c r="R169" s="167">
        <f t="shared" si="27"/>
        <v>0</v>
      </c>
      <c r="S169" s="167">
        <v>0</v>
      </c>
      <c r="T169" s="168">
        <f t="shared" si="28"/>
        <v>0</v>
      </c>
      <c r="AR169" s="169" t="s">
        <v>245</v>
      </c>
      <c r="AT169" s="169" t="s">
        <v>241</v>
      </c>
      <c r="AU169" s="169" t="s">
        <v>78</v>
      </c>
      <c r="AY169" s="13" t="s">
        <v>239</v>
      </c>
      <c r="BE169" s="97">
        <f t="shared" si="29"/>
        <v>0</v>
      </c>
      <c r="BF169" s="97">
        <f t="shared" si="30"/>
        <v>0</v>
      </c>
      <c r="BG169" s="97">
        <f t="shared" si="31"/>
        <v>0</v>
      </c>
      <c r="BH169" s="97">
        <f t="shared" si="32"/>
        <v>0</v>
      </c>
      <c r="BI169" s="97">
        <f t="shared" si="33"/>
        <v>0</v>
      </c>
      <c r="BJ169" s="13" t="s">
        <v>83</v>
      </c>
      <c r="BK169" s="97">
        <f t="shared" si="34"/>
        <v>0</v>
      </c>
      <c r="BL169" s="13" t="s">
        <v>245</v>
      </c>
      <c r="BM169" s="169" t="s">
        <v>451</v>
      </c>
    </row>
    <row r="170" spans="2:65" s="1" customFormat="1" ht="16.5" customHeight="1" x14ac:dyDescent="0.2">
      <c r="B170" s="131"/>
      <c r="C170" s="158" t="s">
        <v>350</v>
      </c>
      <c r="D170" s="158" t="s">
        <v>241</v>
      </c>
      <c r="E170" s="159" t="s">
        <v>3586</v>
      </c>
      <c r="F170" s="160" t="s">
        <v>3555</v>
      </c>
      <c r="G170" s="161" t="s">
        <v>3556</v>
      </c>
      <c r="H170" s="162">
        <v>1</v>
      </c>
      <c r="I170" s="163"/>
      <c r="J170" s="164">
        <f t="shared" si="25"/>
        <v>0</v>
      </c>
      <c r="K170" s="165"/>
      <c r="L170" s="30"/>
      <c r="M170" s="166" t="s">
        <v>1</v>
      </c>
      <c r="N170" s="130" t="s">
        <v>37</v>
      </c>
      <c r="P170" s="167">
        <f t="shared" si="26"/>
        <v>0</v>
      </c>
      <c r="Q170" s="167">
        <v>0</v>
      </c>
      <c r="R170" s="167">
        <f t="shared" si="27"/>
        <v>0</v>
      </c>
      <c r="S170" s="167">
        <v>0</v>
      </c>
      <c r="T170" s="168">
        <f t="shared" si="28"/>
        <v>0</v>
      </c>
      <c r="AR170" s="169" t="s">
        <v>245</v>
      </c>
      <c r="AT170" s="169" t="s">
        <v>241</v>
      </c>
      <c r="AU170" s="169" t="s">
        <v>78</v>
      </c>
      <c r="AY170" s="13" t="s">
        <v>239</v>
      </c>
      <c r="BE170" s="97">
        <f t="shared" si="29"/>
        <v>0</v>
      </c>
      <c r="BF170" s="97">
        <f t="shared" si="30"/>
        <v>0</v>
      </c>
      <c r="BG170" s="97">
        <f t="shared" si="31"/>
        <v>0</v>
      </c>
      <c r="BH170" s="97">
        <f t="shared" si="32"/>
        <v>0</v>
      </c>
      <c r="BI170" s="97">
        <f t="shared" si="33"/>
        <v>0</v>
      </c>
      <c r="BJ170" s="13" t="s">
        <v>83</v>
      </c>
      <c r="BK170" s="97">
        <f t="shared" si="34"/>
        <v>0</v>
      </c>
      <c r="BL170" s="13" t="s">
        <v>245</v>
      </c>
      <c r="BM170" s="169" t="s">
        <v>459</v>
      </c>
    </row>
    <row r="171" spans="2:65" s="1" customFormat="1" ht="16.5" customHeight="1" x14ac:dyDescent="0.2">
      <c r="B171" s="131"/>
      <c r="C171" s="158" t="s">
        <v>355</v>
      </c>
      <c r="D171" s="158" t="s">
        <v>241</v>
      </c>
      <c r="E171" s="159" t="s">
        <v>3587</v>
      </c>
      <c r="F171" s="160" t="s">
        <v>3558</v>
      </c>
      <c r="G171" s="161" t="s">
        <v>331</v>
      </c>
      <c r="H171" s="162">
        <v>5</v>
      </c>
      <c r="I171" s="163"/>
      <c r="J171" s="164">
        <f t="shared" si="25"/>
        <v>0</v>
      </c>
      <c r="K171" s="165"/>
      <c r="L171" s="30"/>
      <c r="M171" s="166" t="s">
        <v>1</v>
      </c>
      <c r="N171" s="130" t="s">
        <v>37</v>
      </c>
      <c r="P171" s="167">
        <f t="shared" si="26"/>
        <v>0</v>
      </c>
      <c r="Q171" s="167">
        <v>0</v>
      </c>
      <c r="R171" s="167">
        <f t="shared" si="27"/>
        <v>0</v>
      </c>
      <c r="S171" s="167">
        <v>0</v>
      </c>
      <c r="T171" s="168">
        <f t="shared" si="28"/>
        <v>0</v>
      </c>
      <c r="AR171" s="169" t="s">
        <v>245</v>
      </c>
      <c r="AT171" s="169" t="s">
        <v>241</v>
      </c>
      <c r="AU171" s="169" t="s">
        <v>78</v>
      </c>
      <c r="AY171" s="13" t="s">
        <v>239</v>
      </c>
      <c r="BE171" s="97">
        <f t="shared" si="29"/>
        <v>0</v>
      </c>
      <c r="BF171" s="97">
        <f t="shared" si="30"/>
        <v>0</v>
      </c>
      <c r="BG171" s="97">
        <f t="shared" si="31"/>
        <v>0</v>
      </c>
      <c r="BH171" s="97">
        <f t="shared" si="32"/>
        <v>0</v>
      </c>
      <c r="BI171" s="97">
        <f t="shared" si="33"/>
        <v>0</v>
      </c>
      <c r="BJ171" s="13" t="s">
        <v>83</v>
      </c>
      <c r="BK171" s="97">
        <f t="shared" si="34"/>
        <v>0</v>
      </c>
      <c r="BL171" s="13" t="s">
        <v>245</v>
      </c>
      <c r="BM171" s="169" t="s">
        <v>467</v>
      </c>
    </row>
    <row r="172" spans="2:65" s="1" customFormat="1" ht="16.5" customHeight="1" x14ac:dyDescent="0.2">
      <c r="B172" s="131"/>
      <c r="C172" s="158" t="s">
        <v>359</v>
      </c>
      <c r="D172" s="158" t="s">
        <v>241</v>
      </c>
      <c r="E172" s="159" t="s">
        <v>3588</v>
      </c>
      <c r="F172" s="160" t="s">
        <v>3560</v>
      </c>
      <c r="G172" s="161" t="s">
        <v>353</v>
      </c>
      <c r="H172" s="162">
        <v>2</v>
      </c>
      <c r="I172" s="163"/>
      <c r="J172" s="164">
        <f t="shared" si="25"/>
        <v>0</v>
      </c>
      <c r="K172" s="165"/>
      <c r="L172" s="30"/>
      <c r="M172" s="166" t="s">
        <v>1</v>
      </c>
      <c r="N172" s="130" t="s">
        <v>37</v>
      </c>
      <c r="P172" s="167">
        <f t="shared" si="26"/>
        <v>0</v>
      </c>
      <c r="Q172" s="167">
        <v>0</v>
      </c>
      <c r="R172" s="167">
        <f t="shared" si="27"/>
        <v>0</v>
      </c>
      <c r="S172" s="167">
        <v>0</v>
      </c>
      <c r="T172" s="168">
        <f t="shared" si="28"/>
        <v>0</v>
      </c>
      <c r="AR172" s="169" t="s">
        <v>245</v>
      </c>
      <c r="AT172" s="169" t="s">
        <v>241</v>
      </c>
      <c r="AU172" s="169" t="s">
        <v>78</v>
      </c>
      <c r="AY172" s="13" t="s">
        <v>239</v>
      </c>
      <c r="BE172" s="97">
        <f t="shared" si="29"/>
        <v>0</v>
      </c>
      <c r="BF172" s="97">
        <f t="shared" si="30"/>
        <v>0</v>
      </c>
      <c r="BG172" s="97">
        <f t="shared" si="31"/>
        <v>0</v>
      </c>
      <c r="BH172" s="97">
        <f t="shared" si="32"/>
        <v>0</v>
      </c>
      <c r="BI172" s="97">
        <f t="shared" si="33"/>
        <v>0</v>
      </c>
      <c r="BJ172" s="13" t="s">
        <v>83</v>
      </c>
      <c r="BK172" s="97">
        <f t="shared" si="34"/>
        <v>0</v>
      </c>
      <c r="BL172" s="13" t="s">
        <v>245</v>
      </c>
      <c r="BM172" s="169" t="s">
        <v>475</v>
      </c>
    </row>
    <row r="173" spans="2:65" s="1" customFormat="1" ht="16.5" customHeight="1" x14ac:dyDescent="0.2">
      <c r="B173" s="131"/>
      <c r="C173" s="158" t="s">
        <v>363</v>
      </c>
      <c r="D173" s="158" t="s">
        <v>241</v>
      </c>
      <c r="E173" s="159" t="s">
        <v>3589</v>
      </c>
      <c r="F173" s="160" t="s">
        <v>3576</v>
      </c>
      <c r="G173" s="161" t="s">
        <v>353</v>
      </c>
      <c r="H173" s="162">
        <v>1</v>
      </c>
      <c r="I173" s="163"/>
      <c r="J173" s="164">
        <f t="shared" si="25"/>
        <v>0</v>
      </c>
      <c r="K173" s="165"/>
      <c r="L173" s="30"/>
      <c r="M173" s="166" t="s">
        <v>1</v>
      </c>
      <c r="N173" s="130" t="s">
        <v>37</v>
      </c>
      <c r="P173" s="167">
        <f t="shared" si="26"/>
        <v>0</v>
      </c>
      <c r="Q173" s="167">
        <v>0</v>
      </c>
      <c r="R173" s="167">
        <f t="shared" si="27"/>
        <v>0</v>
      </c>
      <c r="S173" s="167">
        <v>0</v>
      </c>
      <c r="T173" s="168">
        <f t="shared" si="28"/>
        <v>0</v>
      </c>
      <c r="AR173" s="169" t="s">
        <v>245</v>
      </c>
      <c r="AT173" s="169" t="s">
        <v>241</v>
      </c>
      <c r="AU173" s="169" t="s">
        <v>78</v>
      </c>
      <c r="AY173" s="13" t="s">
        <v>239</v>
      </c>
      <c r="BE173" s="97">
        <f t="shared" si="29"/>
        <v>0</v>
      </c>
      <c r="BF173" s="97">
        <f t="shared" si="30"/>
        <v>0</v>
      </c>
      <c r="BG173" s="97">
        <f t="shared" si="31"/>
        <v>0</v>
      </c>
      <c r="BH173" s="97">
        <f t="shared" si="32"/>
        <v>0</v>
      </c>
      <c r="BI173" s="97">
        <f t="shared" si="33"/>
        <v>0</v>
      </c>
      <c r="BJ173" s="13" t="s">
        <v>83</v>
      </c>
      <c r="BK173" s="97">
        <f t="shared" si="34"/>
        <v>0</v>
      </c>
      <c r="BL173" s="13" t="s">
        <v>245</v>
      </c>
      <c r="BM173" s="169" t="s">
        <v>483</v>
      </c>
    </row>
    <row r="174" spans="2:65" s="11" customFormat="1" ht="25.9" customHeight="1" x14ac:dyDescent="0.2">
      <c r="B174" s="146"/>
      <c r="D174" s="147" t="s">
        <v>70</v>
      </c>
      <c r="E174" s="148" t="s">
        <v>3590</v>
      </c>
      <c r="F174" s="148" t="s">
        <v>3591</v>
      </c>
      <c r="I174" s="149"/>
      <c r="J174" s="150">
        <f>BK174</f>
        <v>0</v>
      </c>
      <c r="L174" s="146"/>
      <c r="M174" s="151"/>
      <c r="P174" s="152">
        <f>SUM(P175:P182)</f>
        <v>0</v>
      </c>
      <c r="R174" s="152">
        <f>SUM(R175:R182)</f>
        <v>0</v>
      </c>
      <c r="T174" s="153">
        <f>SUM(T175:T182)</f>
        <v>0</v>
      </c>
      <c r="AR174" s="147" t="s">
        <v>78</v>
      </c>
      <c r="AT174" s="154" t="s">
        <v>70</v>
      </c>
      <c r="AU174" s="154" t="s">
        <v>71</v>
      </c>
      <c r="AY174" s="147" t="s">
        <v>239</v>
      </c>
      <c r="BK174" s="155">
        <f>SUM(BK175:BK182)</f>
        <v>0</v>
      </c>
    </row>
    <row r="175" spans="2:65" s="1" customFormat="1" ht="16.5" customHeight="1" x14ac:dyDescent="0.2">
      <c r="B175" s="131"/>
      <c r="C175" s="158" t="s">
        <v>367</v>
      </c>
      <c r="D175" s="158" t="s">
        <v>241</v>
      </c>
      <c r="E175" s="159" t="s">
        <v>3592</v>
      </c>
      <c r="F175" s="160" t="s">
        <v>3543</v>
      </c>
      <c r="G175" s="161" t="s">
        <v>331</v>
      </c>
      <c r="H175" s="162">
        <v>100</v>
      </c>
      <c r="I175" s="163"/>
      <c r="J175" s="164">
        <f t="shared" ref="J175:J182" si="35">ROUND(I175*H175,2)</f>
        <v>0</v>
      </c>
      <c r="K175" s="165"/>
      <c r="L175" s="30"/>
      <c r="M175" s="166" t="s">
        <v>1</v>
      </c>
      <c r="N175" s="130" t="s">
        <v>37</v>
      </c>
      <c r="P175" s="167">
        <f t="shared" ref="P175:P182" si="36">O175*H175</f>
        <v>0</v>
      </c>
      <c r="Q175" s="167">
        <v>0</v>
      </c>
      <c r="R175" s="167">
        <f t="shared" ref="R175:R182" si="37">Q175*H175</f>
        <v>0</v>
      </c>
      <c r="S175" s="167">
        <v>0</v>
      </c>
      <c r="T175" s="168">
        <f t="shared" ref="T175:T182" si="38">S175*H175</f>
        <v>0</v>
      </c>
      <c r="AR175" s="169" t="s">
        <v>245</v>
      </c>
      <c r="AT175" s="169" t="s">
        <v>241</v>
      </c>
      <c r="AU175" s="169" t="s">
        <v>78</v>
      </c>
      <c r="AY175" s="13" t="s">
        <v>239</v>
      </c>
      <c r="BE175" s="97">
        <f t="shared" ref="BE175:BE182" si="39">IF(N175="základná",J175,0)</f>
        <v>0</v>
      </c>
      <c r="BF175" s="97">
        <f t="shared" ref="BF175:BF182" si="40">IF(N175="znížená",J175,0)</f>
        <v>0</v>
      </c>
      <c r="BG175" s="97">
        <f t="shared" ref="BG175:BG182" si="41">IF(N175="zákl. prenesená",J175,0)</f>
        <v>0</v>
      </c>
      <c r="BH175" s="97">
        <f t="shared" ref="BH175:BH182" si="42">IF(N175="zníž. prenesená",J175,0)</f>
        <v>0</v>
      </c>
      <c r="BI175" s="97">
        <f t="shared" ref="BI175:BI182" si="43">IF(N175="nulová",J175,0)</f>
        <v>0</v>
      </c>
      <c r="BJ175" s="13" t="s">
        <v>83</v>
      </c>
      <c r="BK175" s="97">
        <f t="shared" ref="BK175:BK182" si="44">ROUND(I175*H175,2)</f>
        <v>0</v>
      </c>
      <c r="BL175" s="13" t="s">
        <v>245</v>
      </c>
      <c r="BM175" s="169" t="s">
        <v>491</v>
      </c>
    </row>
    <row r="176" spans="2:65" s="1" customFormat="1" ht="16.5" customHeight="1" x14ac:dyDescent="0.2">
      <c r="B176" s="131"/>
      <c r="C176" s="158" t="s">
        <v>371</v>
      </c>
      <c r="D176" s="158" t="s">
        <v>241</v>
      </c>
      <c r="E176" s="159" t="s">
        <v>3593</v>
      </c>
      <c r="F176" s="160" t="s">
        <v>3594</v>
      </c>
      <c r="G176" s="161" t="s">
        <v>3556</v>
      </c>
      <c r="H176" s="162">
        <v>1</v>
      </c>
      <c r="I176" s="163"/>
      <c r="J176" s="164">
        <f t="shared" si="35"/>
        <v>0</v>
      </c>
      <c r="K176" s="165"/>
      <c r="L176" s="30"/>
      <c r="M176" s="166" t="s">
        <v>1</v>
      </c>
      <c r="N176" s="130" t="s">
        <v>37</v>
      </c>
      <c r="P176" s="167">
        <f t="shared" si="36"/>
        <v>0</v>
      </c>
      <c r="Q176" s="167">
        <v>0</v>
      </c>
      <c r="R176" s="167">
        <f t="shared" si="37"/>
        <v>0</v>
      </c>
      <c r="S176" s="167">
        <v>0</v>
      </c>
      <c r="T176" s="168">
        <f t="shared" si="38"/>
        <v>0</v>
      </c>
      <c r="AR176" s="169" t="s">
        <v>245</v>
      </c>
      <c r="AT176" s="169" t="s">
        <v>241</v>
      </c>
      <c r="AU176" s="169" t="s">
        <v>78</v>
      </c>
      <c r="AY176" s="13" t="s">
        <v>239</v>
      </c>
      <c r="BE176" s="97">
        <f t="shared" si="39"/>
        <v>0</v>
      </c>
      <c r="BF176" s="97">
        <f t="shared" si="40"/>
        <v>0</v>
      </c>
      <c r="BG176" s="97">
        <f t="shared" si="41"/>
        <v>0</v>
      </c>
      <c r="BH176" s="97">
        <f t="shared" si="42"/>
        <v>0</v>
      </c>
      <c r="BI176" s="97">
        <f t="shared" si="43"/>
        <v>0</v>
      </c>
      <c r="BJ176" s="13" t="s">
        <v>83</v>
      </c>
      <c r="BK176" s="97">
        <f t="shared" si="44"/>
        <v>0</v>
      </c>
      <c r="BL176" s="13" t="s">
        <v>245</v>
      </c>
      <c r="BM176" s="169" t="s">
        <v>499</v>
      </c>
    </row>
    <row r="177" spans="2:65" s="1" customFormat="1" ht="16.5" customHeight="1" x14ac:dyDescent="0.2">
      <c r="B177" s="131"/>
      <c r="C177" s="158" t="s">
        <v>375</v>
      </c>
      <c r="D177" s="158" t="s">
        <v>241</v>
      </c>
      <c r="E177" s="159" t="s">
        <v>3595</v>
      </c>
      <c r="F177" s="160" t="s">
        <v>3549</v>
      </c>
      <c r="G177" s="161" t="s">
        <v>353</v>
      </c>
      <c r="H177" s="162">
        <v>2</v>
      </c>
      <c r="I177" s="163"/>
      <c r="J177" s="164">
        <f t="shared" si="35"/>
        <v>0</v>
      </c>
      <c r="K177" s="165"/>
      <c r="L177" s="30"/>
      <c r="M177" s="166" t="s">
        <v>1</v>
      </c>
      <c r="N177" s="130" t="s">
        <v>37</v>
      </c>
      <c r="P177" s="167">
        <f t="shared" si="36"/>
        <v>0</v>
      </c>
      <c r="Q177" s="167">
        <v>0</v>
      </c>
      <c r="R177" s="167">
        <f t="shared" si="37"/>
        <v>0</v>
      </c>
      <c r="S177" s="167">
        <v>0</v>
      </c>
      <c r="T177" s="168">
        <f t="shared" si="38"/>
        <v>0</v>
      </c>
      <c r="AR177" s="169" t="s">
        <v>245</v>
      </c>
      <c r="AT177" s="169" t="s">
        <v>241</v>
      </c>
      <c r="AU177" s="169" t="s">
        <v>78</v>
      </c>
      <c r="AY177" s="13" t="s">
        <v>239</v>
      </c>
      <c r="BE177" s="97">
        <f t="shared" si="39"/>
        <v>0</v>
      </c>
      <c r="BF177" s="97">
        <f t="shared" si="40"/>
        <v>0</v>
      </c>
      <c r="BG177" s="97">
        <f t="shared" si="41"/>
        <v>0</v>
      </c>
      <c r="BH177" s="97">
        <f t="shared" si="42"/>
        <v>0</v>
      </c>
      <c r="BI177" s="97">
        <f t="shared" si="43"/>
        <v>0</v>
      </c>
      <c r="BJ177" s="13" t="s">
        <v>83</v>
      </c>
      <c r="BK177" s="97">
        <f t="shared" si="44"/>
        <v>0</v>
      </c>
      <c r="BL177" s="13" t="s">
        <v>245</v>
      </c>
      <c r="BM177" s="169" t="s">
        <v>507</v>
      </c>
    </row>
    <row r="178" spans="2:65" s="1" customFormat="1" ht="16.5" customHeight="1" x14ac:dyDescent="0.2">
      <c r="B178" s="131"/>
      <c r="C178" s="158" t="s">
        <v>379</v>
      </c>
      <c r="D178" s="158" t="s">
        <v>241</v>
      </c>
      <c r="E178" s="159" t="s">
        <v>3596</v>
      </c>
      <c r="F178" s="160" t="s">
        <v>3551</v>
      </c>
      <c r="G178" s="161" t="s">
        <v>331</v>
      </c>
      <c r="H178" s="162">
        <v>10</v>
      </c>
      <c r="I178" s="163"/>
      <c r="J178" s="164">
        <f t="shared" si="35"/>
        <v>0</v>
      </c>
      <c r="K178" s="165"/>
      <c r="L178" s="30"/>
      <c r="M178" s="166" t="s">
        <v>1</v>
      </c>
      <c r="N178" s="130" t="s">
        <v>37</v>
      </c>
      <c r="P178" s="167">
        <f t="shared" si="36"/>
        <v>0</v>
      </c>
      <c r="Q178" s="167">
        <v>0</v>
      </c>
      <c r="R178" s="167">
        <f t="shared" si="37"/>
        <v>0</v>
      </c>
      <c r="S178" s="167">
        <v>0</v>
      </c>
      <c r="T178" s="168">
        <f t="shared" si="38"/>
        <v>0</v>
      </c>
      <c r="AR178" s="169" t="s">
        <v>245</v>
      </c>
      <c r="AT178" s="169" t="s">
        <v>241</v>
      </c>
      <c r="AU178" s="169" t="s">
        <v>78</v>
      </c>
      <c r="AY178" s="13" t="s">
        <v>239</v>
      </c>
      <c r="BE178" s="97">
        <f t="shared" si="39"/>
        <v>0</v>
      </c>
      <c r="BF178" s="97">
        <f t="shared" si="40"/>
        <v>0</v>
      </c>
      <c r="BG178" s="97">
        <f t="shared" si="41"/>
        <v>0</v>
      </c>
      <c r="BH178" s="97">
        <f t="shared" si="42"/>
        <v>0</v>
      </c>
      <c r="BI178" s="97">
        <f t="shared" si="43"/>
        <v>0</v>
      </c>
      <c r="BJ178" s="13" t="s">
        <v>83</v>
      </c>
      <c r="BK178" s="97">
        <f t="shared" si="44"/>
        <v>0</v>
      </c>
      <c r="BL178" s="13" t="s">
        <v>245</v>
      </c>
      <c r="BM178" s="169" t="s">
        <v>515</v>
      </c>
    </row>
    <row r="179" spans="2:65" s="1" customFormat="1" ht="16.5" customHeight="1" x14ac:dyDescent="0.2">
      <c r="B179" s="131"/>
      <c r="C179" s="158" t="s">
        <v>383</v>
      </c>
      <c r="D179" s="158" t="s">
        <v>241</v>
      </c>
      <c r="E179" s="159" t="s">
        <v>3597</v>
      </c>
      <c r="F179" s="160" t="s">
        <v>3558</v>
      </c>
      <c r="G179" s="161" t="s">
        <v>331</v>
      </c>
      <c r="H179" s="162">
        <v>5</v>
      </c>
      <c r="I179" s="163"/>
      <c r="J179" s="164">
        <f t="shared" si="35"/>
        <v>0</v>
      </c>
      <c r="K179" s="165"/>
      <c r="L179" s="30"/>
      <c r="M179" s="166" t="s">
        <v>1</v>
      </c>
      <c r="N179" s="130" t="s">
        <v>37</v>
      </c>
      <c r="P179" s="167">
        <f t="shared" si="36"/>
        <v>0</v>
      </c>
      <c r="Q179" s="167">
        <v>0</v>
      </c>
      <c r="R179" s="167">
        <f t="shared" si="37"/>
        <v>0</v>
      </c>
      <c r="S179" s="167">
        <v>0</v>
      </c>
      <c r="T179" s="168">
        <f t="shared" si="38"/>
        <v>0</v>
      </c>
      <c r="AR179" s="169" t="s">
        <v>245</v>
      </c>
      <c r="AT179" s="169" t="s">
        <v>241</v>
      </c>
      <c r="AU179" s="169" t="s">
        <v>78</v>
      </c>
      <c r="AY179" s="13" t="s">
        <v>239</v>
      </c>
      <c r="BE179" s="97">
        <f t="shared" si="39"/>
        <v>0</v>
      </c>
      <c r="BF179" s="97">
        <f t="shared" si="40"/>
        <v>0</v>
      </c>
      <c r="BG179" s="97">
        <f t="shared" si="41"/>
        <v>0</v>
      </c>
      <c r="BH179" s="97">
        <f t="shared" si="42"/>
        <v>0</v>
      </c>
      <c r="BI179" s="97">
        <f t="shared" si="43"/>
        <v>0</v>
      </c>
      <c r="BJ179" s="13" t="s">
        <v>83</v>
      </c>
      <c r="BK179" s="97">
        <f t="shared" si="44"/>
        <v>0</v>
      </c>
      <c r="BL179" s="13" t="s">
        <v>245</v>
      </c>
      <c r="BM179" s="169" t="s">
        <v>523</v>
      </c>
    </row>
    <row r="180" spans="2:65" s="1" customFormat="1" ht="16.5" customHeight="1" x14ac:dyDescent="0.2">
      <c r="B180" s="131"/>
      <c r="C180" s="158" t="s">
        <v>387</v>
      </c>
      <c r="D180" s="158" t="s">
        <v>241</v>
      </c>
      <c r="E180" s="159" t="s">
        <v>3598</v>
      </c>
      <c r="F180" s="160" t="s">
        <v>3560</v>
      </c>
      <c r="G180" s="161" t="s">
        <v>353</v>
      </c>
      <c r="H180" s="162">
        <v>2</v>
      </c>
      <c r="I180" s="163"/>
      <c r="J180" s="164">
        <f t="shared" si="35"/>
        <v>0</v>
      </c>
      <c r="K180" s="165"/>
      <c r="L180" s="30"/>
      <c r="M180" s="166" t="s">
        <v>1</v>
      </c>
      <c r="N180" s="130" t="s">
        <v>37</v>
      </c>
      <c r="P180" s="167">
        <f t="shared" si="36"/>
        <v>0</v>
      </c>
      <c r="Q180" s="167">
        <v>0</v>
      </c>
      <c r="R180" s="167">
        <f t="shared" si="37"/>
        <v>0</v>
      </c>
      <c r="S180" s="167">
        <v>0</v>
      </c>
      <c r="T180" s="168">
        <f t="shared" si="38"/>
        <v>0</v>
      </c>
      <c r="AR180" s="169" t="s">
        <v>245</v>
      </c>
      <c r="AT180" s="169" t="s">
        <v>241</v>
      </c>
      <c r="AU180" s="169" t="s">
        <v>78</v>
      </c>
      <c r="AY180" s="13" t="s">
        <v>239</v>
      </c>
      <c r="BE180" s="97">
        <f t="shared" si="39"/>
        <v>0</v>
      </c>
      <c r="BF180" s="97">
        <f t="shared" si="40"/>
        <v>0</v>
      </c>
      <c r="BG180" s="97">
        <f t="shared" si="41"/>
        <v>0</v>
      </c>
      <c r="BH180" s="97">
        <f t="shared" si="42"/>
        <v>0</v>
      </c>
      <c r="BI180" s="97">
        <f t="shared" si="43"/>
        <v>0</v>
      </c>
      <c r="BJ180" s="13" t="s">
        <v>83</v>
      </c>
      <c r="BK180" s="97">
        <f t="shared" si="44"/>
        <v>0</v>
      </c>
      <c r="BL180" s="13" t="s">
        <v>245</v>
      </c>
      <c r="BM180" s="169" t="s">
        <v>530</v>
      </c>
    </row>
    <row r="181" spans="2:65" s="1" customFormat="1" ht="16.5" customHeight="1" x14ac:dyDescent="0.2">
      <c r="B181" s="131"/>
      <c r="C181" s="158" t="s">
        <v>391</v>
      </c>
      <c r="D181" s="158" t="s">
        <v>241</v>
      </c>
      <c r="E181" s="159" t="s">
        <v>3599</v>
      </c>
      <c r="F181" s="160" t="s">
        <v>3562</v>
      </c>
      <c r="G181" s="161" t="s">
        <v>353</v>
      </c>
      <c r="H181" s="162">
        <v>1</v>
      </c>
      <c r="I181" s="163"/>
      <c r="J181" s="164">
        <f t="shared" si="35"/>
        <v>0</v>
      </c>
      <c r="K181" s="165"/>
      <c r="L181" s="30"/>
      <c r="M181" s="166" t="s">
        <v>1</v>
      </c>
      <c r="N181" s="130" t="s">
        <v>37</v>
      </c>
      <c r="P181" s="167">
        <f t="shared" si="36"/>
        <v>0</v>
      </c>
      <c r="Q181" s="167">
        <v>0</v>
      </c>
      <c r="R181" s="167">
        <f t="shared" si="37"/>
        <v>0</v>
      </c>
      <c r="S181" s="167">
        <v>0</v>
      </c>
      <c r="T181" s="168">
        <f t="shared" si="38"/>
        <v>0</v>
      </c>
      <c r="AR181" s="169" t="s">
        <v>245</v>
      </c>
      <c r="AT181" s="169" t="s">
        <v>241</v>
      </c>
      <c r="AU181" s="169" t="s">
        <v>78</v>
      </c>
      <c r="AY181" s="13" t="s">
        <v>239</v>
      </c>
      <c r="BE181" s="97">
        <f t="shared" si="39"/>
        <v>0</v>
      </c>
      <c r="BF181" s="97">
        <f t="shared" si="40"/>
        <v>0</v>
      </c>
      <c r="BG181" s="97">
        <f t="shared" si="41"/>
        <v>0</v>
      </c>
      <c r="BH181" s="97">
        <f t="shared" si="42"/>
        <v>0</v>
      </c>
      <c r="BI181" s="97">
        <f t="shared" si="43"/>
        <v>0</v>
      </c>
      <c r="BJ181" s="13" t="s">
        <v>83</v>
      </c>
      <c r="BK181" s="97">
        <f t="shared" si="44"/>
        <v>0</v>
      </c>
      <c r="BL181" s="13" t="s">
        <v>245</v>
      </c>
      <c r="BM181" s="169" t="s">
        <v>537</v>
      </c>
    </row>
    <row r="182" spans="2:65" s="1" customFormat="1" ht="16.5" customHeight="1" x14ac:dyDescent="0.2">
      <c r="B182" s="131"/>
      <c r="C182" s="158" t="s">
        <v>395</v>
      </c>
      <c r="D182" s="158" t="s">
        <v>241</v>
      </c>
      <c r="E182" s="159" t="s">
        <v>3600</v>
      </c>
      <c r="F182" s="160" t="s">
        <v>3555</v>
      </c>
      <c r="G182" s="161" t="s">
        <v>3556</v>
      </c>
      <c r="H182" s="162">
        <v>1</v>
      </c>
      <c r="I182" s="163"/>
      <c r="J182" s="164">
        <f t="shared" si="35"/>
        <v>0</v>
      </c>
      <c r="K182" s="165"/>
      <c r="L182" s="30"/>
      <c r="M182" s="166" t="s">
        <v>1</v>
      </c>
      <c r="N182" s="130" t="s">
        <v>37</v>
      </c>
      <c r="P182" s="167">
        <f t="shared" si="36"/>
        <v>0</v>
      </c>
      <c r="Q182" s="167">
        <v>0</v>
      </c>
      <c r="R182" s="167">
        <f t="shared" si="37"/>
        <v>0</v>
      </c>
      <c r="S182" s="167">
        <v>0</v>
      </c>
      <c r="T182" s="168">
        <f t="shared" si="38"/>
        <v>0</v>
      </c>
      <c r="AR182" s="169" t="s">
        <v>245</v>
      </c>
      <c r="AT182" s="169" t="s">
        <v>241</v>
      </c>
      <c r="AU182" s="169" t="s">
        <v>78</v>
      </c>
      <c r="AY182" s="13" t="s">
        <v>239</v>
      </c>
      <c r="BE182" s="97">
        <f t="shared" si="39"/>
        <v>0</v>
      </c>
      <c r="BF182" s="97">
        <f t="shared" si="40"/>
        <v>0</v>
      </c>
      <c r="BG182" s="97">
        <f t="shared" si="41"/>
        <v>0</v>
      </c>
      <c r="BH182" s="97">
        <f t="shared" si="42"/>
        <v>0</v>
      </c>
      <c r="BI182" s="97">
        <f t="shared" si="43"/>
        <v>0</v>
      </c>
      <c r="BJ182" s="13" t="s">
        <v>83</v>
      </c>
      <c r="BK182" s="97">
        <f t="shared" si="44"/>
        <v>0</v>
      </c>
      <c r="BL182" s="13" t="s">
        <v>245</v>
      </c>
      <c r="BM182" s="169" t="s">
        <v>544</v>
      </c>
    </row>
    <row r="183" spans="2:65" s="11" customFormat="1" ht="25.9" customHeight="1" x14ac:dyDescent="0.2">
      <c r="B183" s="146"/>
      <c r="D183" s="147" t="s">
        <v>70</v>
      </c>
      <c r="E183" s="148" t="s">
        <v>3601</v>
      </c>
      <c r="F183" s="148" t="s">
        <v>3602</v>
      </c>
      <c r="I183" s="149"/>
      <c r="J183" s="150">
        <f>BK183</f>
        <v>0</v>
      </c>
      <c r="L183" s="146"/>
      <c r="M183" s="151"/>
      <c r="P183" s="152">
        <f>SUM(P184:P194)</f>
        <v>0</v>
      </c>
      <c r="R183" s="152">
        <f>SUM(R184:R194)</f>
        <v>0</v>
      </c>
      <c r="T183" s="153">
        <f>SUM(T184:T194)</f>
        <v>0</v>
      </c>
      <c r="AR183" s="147" t="s">
        <v>78</v>
      </c>
      <c r="AT183" s="154" t="s">
        <v>70</v>
      </c>
      <c r="AU183" s="154" t="s">
        <v>71</v>
      </c>
      <c r="AY183" s="147" t="s">
        <v>239</v>
      </c>
      <c r="BK183" s="155">
        <f>SUM(BK184:BK194)</f>
        <v>0</v>
      </c>
    </row>
    <row r="184" spans="2:65" s="1" customFormat="1" ht="24.2" customHeight="1" x14ac:dyDescent="0.2">
      <c r="B184" s="131"/>
      <c r="C184" s="158" t="s">
        <v>399</v>
      </c>
      <c r="D184" s="158" t="s">
        <v>241</v>
      </c>
      <c r="E184" s="159" t="s">
        <v>3603</v>
      </c>
      <c r="F184" s="160" t="s">
        <v>3604</v>
      </c>
      <c r="G184" s="161" t="s">
        <v>3556</v>
      </c>
      <c r="H184" s="162">
        <v>1</v>
      </c>
      <c r="I184" s="163"/>
      <c r="J184" s="164">
        <f t="shared" ref="J184:J194" si="45">ROUND(I184*H184,2)</f>
        <v>0</v>
      </c>
      <c r="K184" s="165"/>
      <c r="L184" s="30"/>
      <c r="M184" s="166" t="s">
        <v>1</v>
      </c>
      <c r="N184" s="130" t="s">
        <v>37</v>
      </c>
      <c r="P184" s="167">
        <f t="shared" ref="P184:P194" si="46">O184*H184</f>
        <v>0</v>
      </c>
      <c r="Q184" s="167">
        <v>0</v>
      </c>
      <c r="R184" s="167">
        <f t="shared" ref="R184:R194" si="47">Q184*H184</f>
        <v>0</v>
      </c>
      <c r="S184" s="167">
        <v>0</v>
      </c>
      <c r="T184" s="168">
        <f t="shared" ref="T184:T194" si="48">S184*H184</f>
        <v>0</v>
      </c>
      <c r="AR184" s="169" t="s">
        <v>245</v>
      </c>
      <c r="AT184" s="169" t="s">
        <v>241</v>
      </c>
      <c r="AU184" s="169" t="s">
        <v>78</v>
      </c>
      <c r="AY184" s="13" t="s">
        <v>239</v>
      </c>
      <c r="BE184" s="97">
        <f t="shared" ref="BE184:BE194" si="49">IF(N184="základná",J184,0)</f>
        <v>0</v>
      </c>
      <c r="BF184" s="97">
        <f t="shared" ref="BF184:BF194" si="50">IF(N184="znížená",J184,0)</f>
        <v>0</v>
      </c>
      <c r="BG184" s="97">
        <f t="shared" ref="BG184:BG194" si="51">IF(N184="zákl. prenesená",J184,0)</f>
        <v>0</v>
      </c>
      <c r="BH184" s="97">
        <f t="shared" ref="BH184:BH194" si="52">IF(N184="zníž. prenesená",J184,0)</f>
        <v>0</v>
      </c>
      <c r="BI184" s="97">
        <f t="shared" ref="BI184:BI194" si="53">IF(N184="nulová",J184,0)</f>
        <v>0</v>
      </c>
      <c r="BJ184" s="13" t="s">
        <v>83</v>
      </c>
      <c r="BK184" s="97">
        <f t="shared" ref="BK184:BK194" si="54">ROUND(I184*H184,2)</f>
        <v>0</v>
      </c>
      <c r="BL184" s="13" t="s">
        <v>245</v>
      </c>
      <c r="BM184" s="169" t="s">
        <v>552</v>
      </c>
    </row>
    <row r="185" spans="2:65" s="1" customFormat="1" ht="16.5" customHeight="1" x14ac:dyDescent="0.2">
      <c r="B185" s="131"/>
      <c r="C185" s="158" t="s">
        <v>403</v>
      </c>
      <c r="D185" s="158" t="s">
        <v>241</v>
      </c>
      <c r="E185" s="159" t="s">
        <v>3605</v>
      </c>
      <c r="F185" s="160" t="s">
        <v>3606</v>
      </c>
      <c r="G185" s="161" t="s">
        <v>3556</v>
      </c>
      <c r="H185" s="162">
        <v>1</v>
      </c>
      <c r="I185" s="163"/>
      <c r="J185" s="164">
        <f t="shared" si="45"/>
        <v>0</v>
      </c>
      <c r="K185" s="165"/>
      <c r="L185" s="30"/>
      <c r="M185" s="166" t="s">
        <v>1</v>
      </c>
      <c r="N185" s="130" t="s">
        <v>37</v>
      </c>
      <c r="P185" s="167">
        <f t="shared" si="46"/>
        <v>0</v>
      </c>
      <c r="Q185" s="167">
        <v>0</v>
      </c>
      <c r="R185" s="167">
        <f t="shared" si="47"/>
        <v>0</v>
      </c>
      <c r="S185" s="167">
        <v>0</v>
      </c>
      <c r="T185" s="168">
        <f t="shared" si="48"/>
        <v>0</v>
      </c>
      <c r="AR185" s="169" t="s">
        <v>245</v>
      </c>
      <c r="AT185" s="169" t="s">
        <v>241</v>
      </c>
      <c r="AU185" s="169" t="s">
        <v>78</v>
      </c>
      <c r="AY185" s="13" t="s">
        <v>239</v>
      </c>
      <c r="BE185" s="97">
        <f t="shared" si="49"/>
        <v>0</v>
      </c>
      <c r="BF185" s="97">
        <f t="shared" si="50"/>
        <v>0</v>
      </c>
      <c r="BG185" s="97">
        <f t="shared" si="51"/>
        <v>0</v>
      </c>
      <c r="BH185" s="97">
        <f t="shared" si="52"/>
        <v>0</v>
      </c>
      <c r="BI185" s="97">
        <f t="shared" si="53"/>
        <v>0</v>
      </c>
      <c r="BJ185" s="13" t="s">
        <v>83</v>
      </c>
      <c r="BK185" s="97">
        <f t="shared" si="54"/>
        <v>0</v>
      </c>
      <c r="BL185" s="13" t="s">
        <v>245</v>
      </c>
      <c r="BM185" s="169" t="s">
        <v>560</v>
      </c>
    </row>
    <row r="186" spans="2:65" s="1" customFormat="1" ht="24.2" customHeight="1" x14ac:dyDescent="0.2">
      <c r="B186" s="131"/>
      <c r="C186" s="158" t="s">
        <v>407</v>
      </c>
      <c r="D186" s="158" t="s">
        <v>241</v>
      </c>
      <c r="E186" s="159" t="s">
        <v>3607</v>
      </c>
      <c r="F186" s="160" t="s">
        <v>3608</v>
      </c>
      <c r="G186" s="161" t="s">
        <v>353</v>
      </c>
      <c r="H186" s="162">
        <v>4</v>
      </c>
      <c r="I186" s="163"/>
      <c r="J186" s="164">
        <f t="shared" si="45"/>
        <v>0</v>
      </c>
      <c r="K186" s="165"/>
      <c r="L186" s="30"/>
      <c r="M186" s="166" t="s">
        <v>1</v>
      </c>
      <c r="N186" s="130" t="s">
        <v>37</v>
      </c>
      <c r="P186" s="167">
        <f t="shared" si="46"/>
        <v>0</v>
      </c>
      <c r="Q186" s="167">
        <v>0</v>
      </c>
      <c r="R186" s="167">
        <f t="shared" si="47"/>
        <v>0</v>
      </c>
      <c r="S186" s="167">
        <v>0</v>
      </c>
      <c r="T186" s="168">
        <f t="shared" si="48"/>
        <v>0</v>
      </c>
      <c r="AR186" s="169" t="s">
        <v>245</v>
      </c>
      <c r="AT186" s="169" t="s">
        <v>241</v>
      </c>
      <c r="AU186" s="169" t="s">
        <v>78</v>
      </c>
      <c r="AY186" s="13" t="s">
        <v>239</v>
      </c>
      <c r="BE186" s="97">
        <f t="shared" si="49"/>
        <v>0</v>
      </c>
      <c r="BF186" s="97">
        <f t="shared" si="50"/>
        <v>0</v>
      </c>
      <c r="BG186" s="97">
        <f t="shared" si="51"/>
        <v>0</v>
      </c>
      <c r="BH186" s="97">
        <f t="shared" si="52"/>
        <v>0</v>
      </c>
      <c r="BI186" s="97">
        <f t="shared" si="53"/>
        <v>0</v>
      </c>
      <c r="BJ186" s="13" t="s">
        <v>83</v>
      </c>
      <c r="BK186" s="97">
        <f t="shared" si="54"/>
        <v>0</v>
      </c>
      <c r="BL186" s="13" t="s">
        <v>245</v>
      </c>
      <c r="BM186" s="169" t="s">
        <v>568</v>
      </c>
    </row>
    <row r="187" spans="2:65" s="1" customFormat="1" ht="24.2" customHeight="1" x14ac:dyDescent="0.2">
      <c r="B187" s="131"/>
      <c r="C187" s="158" t="s">
        <v>411</v>
      </c>
      <c r="D187" s="158" t="s">
        <v>241</v>
      </c>
      <c r="E187" s="159" t="s">
        <v>3609</v>
      </c>
      <c r="F187" s="160" t="s">
        <v>3610</v>
      </c>
      <c r="G187" s="161" t="s">
        <v>353</v>
      </c>
      <c r="H187" s="162">
        <v>4</v>
      </c>
      <c r="I187" s="163"/>
      <c r="J187" s="164">
        <f t="shared" si="45"/>
        <v>0</v>
      </c>
      <c r="K187" s="165"/>
      <c r="L187" s="30"/>
      <c r="M187" s="166" t="s">
        <v>1</v>
      </c>
      <c r="N187" s="130" t="s">
        <v>37</v>
      </c>
      <c r="P187" s="167">
        <f t="shared" si="46"/>
        <v>0</v>
      </c>
      <c r="Q187" s="167">
        <v>0</v>
      </c>
      <c r="R187" s="167">
        <f t="shared" si="47"/>
        <v>0</v>
      </c>
      <c r="S187" s="167">
        <v>0</v>
      </c>
      <c r="T187" s="168">
        <f t="shared" si="48"/>
        <v>0</v>
      </c>
      <c r="AR187" s="169" t="s">
        <v>245</v>
      </c>
      <c r="AT187" s="169" t="s">
        <v>241</v>
      </c>
      <c r="AU187" s="169" t="s">
        <v>78</v>
      </c>
      <c r="AY187" s="13" t="s">
        <v>239</v>
      </c>
      <c r="BE187" s="97">
        <f t="shared" si="49"/>
        <v>0</v>
      </c>
      <c r="BF187" s="97">
        <f t="shared" si="50"/>
        <v>0</v>
      </c>
      <c r="BG187" s="97">
        <f t="shared" si="51"/>
        <v>0</v>
      </c>
      <c r="BH187" s="97">
        <f t="shared" si="52"/>
        <v>0</v>
      </c>
      <c r="BI187" s="97">
        <f t="shared" si="53"/>
        <v>0</v>
      </c>
      <c r="BJ187" s="13" t="s">
        <v>83</v>
      </c>
      <c r="BK187" s="97">
        <f t="shared" si="54"/>
        <v>0</v>
      </c>
      <c r="BL187" s="13" t="s">
        <v>245</v>
      </c>
      <c r="BM187" s="169" t="s">
        <v>576</v>
      </c>
    </row>
    <row r="188" spans="2:65" s="1" customFormat="1" ht="24.2" customHeight="1" x14ac:dyDescent="0.2">
      <c r="B188" s="131"/>
      <c r="C188" s="158" t="s">
        <v>415</v>
      </c>
      <c r="D188" s="158" t="s">
        <v>241</v>
      </c>
      <c r="E188" s="159" t="s">
        <v>3611</v>
      </c>
      <c r="F188" s="160" t="s">
        <v>3612</v>
      </c>
      <c r="G188" s="161" t="s">
        <v>353</v>
      </c>
      <c r="H188" s="162">
        <v>1</v>
      </c>
      <c r="I188" s="163"/>
      <c r="J188" s="164">
        <f t="shared" si="45"/>
        <v>0</v>
      </c>
      <c r="K188" s="165"/>
      <c r="L188" s="30"/>
      <c r="M188" s="166" t="s">
        <v>1</v>
      </c>
      <c r="N188" s="130" t="s">
        <v>37</v>
      </c>
      <c r="P188" s="167">
        <f t="shared" si="46"/>
        <v>0</v>
      </c>
      <c r="Q188" s="167">
        <v>0</v>
      </c>
      <c r="R188" s="167">
        <f t="shared" si="47"/>
        <v>0</v>
      </c>
      <c r="S188" s="167">
        <v>0</v>
      </c>
      <c r="T188" s="168">
        <f t="shared" si="48"/>
        <v>0</v>
      </c>
      <c r="AR188" s="169" t="s">
        <v>245</v>
      </c>
      <c r="AT188" s="169" t="s">
        <v>241</v>
      </c>
      <c r="AU188" s="169" t="s">
        <v>78</v>
      </c>
      <c r="AY188" s="13" t="s">
        <v>239</v>
      </c>
      <c r="BE188" s="97">
        <f t="shared" si="49"/>
        <v>0</v>
      </c>
      <c r="BF188" s="97">
        <f t="shared" si="50"/>
        <v>0</v>
      </c>
      <c r="BG188" s="97">
        <f t="shared" si="51"/>
        <v>0</v>
      </c>
      <c r="BH188" s="97">
        <f t="shared" si="52"/>
        <v>0</v>
      </c>
      <c r="BI188" s="97">
        <f t="shared" si="53"/>
        <v>0</v>
      </c>
      <c r="BJ188" s="13" t="s">
        <v>83</v>
      </c>
      <c r="BK188" s="97">
        <f t="shared" si="54"/>
        <v>0</v>
      </c>
      <c r="BL188" s="13" t="s">
        <v>245</v>
      </c>
      <c r="BM188" s="169" t="s">
        <v>584</v>
      </c>
    </row>
    <row r="189" spans="2:65" s="1" customFormat="1" ht="16.5" customHeight="1" x14ac:dyDescent="0.2">
      <c r="B189" s="131"/>
      <c r="C189" s="158" t="s">
        <v>419</v>
      </c>
      <c r="D189" s="158" t="s">
        <v>241</v>
      </c>
      <c r="E189" s="159" t="s">
        <v>3613</v>
      </c>
      <c r="F189" s="160" t="s">
        <v>3614</v>
      </c>
      <c r="G189" s="161" t="s">
        <v>331</v>
      </c>
      <c r="H189" s="162">
        <v>4</v>
      </c>
      <c r="I189" s="163"/>
      <c r="J189" s="164">
        <f t="shared" si="45"/>
        <v>0</v>
      </c>
      <c r="K189" s="165"/>
      <c r="L189" s="30"/>
      <c r="M189" s="166" t="s">
        <v>1</v>
      </c>
      <c r="N189" s="130" t="s">
        <v>37</v>
      </c>
      <c r="P189" s="167">
        <f t="shared" si="46"/>
        <v>0</v>
      </c>
      <c r="Q189" s="167">
        <v>0</v>
      </c>
      <c r="R189" s="167">
        <f t="shared" si="47"/>
        <v>0</v>
      </c>
      <c r="S189" s="167">
        <v>0</v>
      </c>
      <c r="T189" s="168">
        <f t="shared" si="48"/>
        <v>0</v>
      </c>
      <c r="AR189" s="169" t="s">
        <v>245</v>
      </c>
      <c r="AT189" s="169" t="s">
        <v>241</v>
      </c>
      <c r="AU189" s="169" t="s">
        <v>78</v>
      </c>
      <c r="AY189" s="13" t="s">
        <v>239</v>
      </c>
      <c r="BE189" s="97">
        <f t="shared" si="49"/>
        <v>0</v>
      </c>
      <c r="BF189" s="97">
        <f t="shared" si="50"/>
        <v>0</v>
      </c>
      <c r="BG189" s="97">
        <f t="shared" si="51"/>
        <v>0</v>
      </c>
      <c r="BH189" s="97">
        <f t="shared" si="52"/>
        <v>0</v>
      </c>
      <c r="BI189" s="97">
        <f t="shared" si="53"/>
        <v>0</v>
      </c>
      <c r="BJ189" s="13" t="s">
        <v>83</v>
      </c>
      <c r="BK189" s="97">
        <f t="shared" si="54"/>
        <v>0</v>
      </c>
      <c r="BL189" s="13" t="s">
        <v>245</v>
      </c>
      <c r="BM189" s="169" t="s">
        <v>592</v>
      </c>
    </row>
    <row r="190" spans="2:65" s="1" customFormat="1" ht="24.2" customHeight="1" x14ac:dyDescent="0.2">
      <c r="B190" s="131"/>
      <c r="C190" s="158" t="s">
        <v>423</v>
      </c>
      <c r="D190" s="158" t="s">
        <v>241</v>
      </c>
      <c r="E190" s="159" t="s">
        <v>3615</v>
      </c>
      <c r="F190" s="160" t="s">
        <v>3616</v>
      </c>
      <c r="G190" s="161" t="s">
        <v>3556</v>
      </c>
      <c r="H190" s="162">
        <v>1</v>
      </c>
      <c r="I190" s="163"/>
      <c r="J190" s="164">
        <f t="shared" si="45"/>
        <v>0</v>
      </c>
      <c r="K190" s="165"/>
      <c r="L190" s="30"/>
      <c r="M190" s="166" t="s">
        <v>1</v>
      </c>
      <c r="N190" s="130" t="s">
        <v>37</v>
      </c>
      <c r="P190" s="167">
        <f t="shared" si="46"/>
        <v>0</v>
      </c>
      <c r="Q190" s="167">
        <v>0</v>
      </c>
      <c r="R190" s="167">
        <f t="shared" si="47"/>
        <v>0</v>
      </c>
      <c r="S190" s="167">
        <v>0</v>
      </c>
      <c r="T190" s="168">
        <f t="shared" si="48"/>
        <v>0</v>
      </c>
      <c r="AR190" s="169" t="s">
        <v>245</v>
      </c>
      <c r="AT190" s="169" t="s">
        <v>241</v>
      </c>
      <c r="AU190" s="169" t="s">
        <v>78</v>
      </c>
      <c r="AY190" s="13" t="s">
        <v>239</v>
      </c>
      <c r="BE190" s="97">
        <f t="shared" si="49"/>
        <v>0</v>
      </c>
      <c r="BF190" s="97">
        <f t="shared" si="50"/>
        <v>0</v>
      </c>
      <c r="BG190" s="97">
        <f t="shared" si="51"/>
        <v>0</v>
      </c>
      <c r="BH190" s="97">
        <f t="shared" si="52"/>
        <v>0</v>
      </c>
      <c r="BI190" s="97">
        <f t="shared" si="53"/>
        <v>0</v>
      </c>
      <c r="BJ190" s="13" t="s">
        <v>83</v>
      </c>
      <c r="BK190" s="97">
        <f t="shared" si="54"/>
        <v>0</v>
      </c>
      <c r="BL190" s="13" t="s">
        <v>245</v>
      </c>
      <c r="BM190" s="169" t="s">
        <v>600</v>
      </c>
    </row>
    <row r="191" spans="2:65" s="1" customFormat="1" ht="16.5" customHeight="1" x14ac:dyDescent="0.2">
      <c r="B191" s="131"/>
      <c r="C191" s="158" t="s">
        <v>427</v>
      </c>
      <c r="D191" s="158" t="s">
        <v>241</v>
      </c>
      <c r="E191" s="159" t="s">
        <v>3617</v>
      </c>
      <c r="F191" s="160" t="s">
        <v>3618</v>
      </c>
      <c r="G191" s="161" t="s">
        <v>3556</v>
      </c>
      <c r="H191" s="162">
        <v>1</v>
      </c>
      <c r="I191" s="163"/>
      <c r="J191" s="164">
        <f t="shared" si="45"/>
        <v>0</v>
      </c>
      <c r="K191" s="165"/>
      <c r="L191" s="30"/>
      <c r="M191" s="166" t="s">
        <v>1</v>
      </c>
      <c r="N191" s="130" t="s">
        <v>37</v>
      </c>
      <c r="P191" s="167">
        <f t="shared" si="46"/>
        <v>0</v>
      </c>
      <c r="Q191" s="167">
        <v>0</v>
      </c>
      <c r="R191" s="167">
        <f t="shared" si="47"/>
        <v>0</v>
      </c>
      <c r="S191" s="167">
        <v>0</v>
      </c>
      <c r="T191" s="168">
        <f t="shared" si="48"/>
        <v>0</v>
      </c>
      <c r="AR191" s="169" t="s">
        <v>245</v>
      </c>
      <c r="AT191" s="169" t="s">
        <v>241</v>
      </c>
      <c r="AU191" s="169" t="s">
        <v>78</v>
      </c>
      <c r="AY191" s="13" t="s">
        <v>239</v>
      </c>
      <c r="BE191" s="97">
        <f t="shared" si="49"/>
        <v>0</v>
      </c>
      <c r="BF191" s="97">
        <f t="shared" si="50"/>
        <v>0</v>
      </c>
      <c r="BG191" s="97">
        <f t="shared" si="51"/>
        <v>0</v>
      </c>
      <c r="BH191" s="97">
        <f t="shared" si="52"/>
        <v>0</v>
      </c>
      <c r="BI191" s="97">
        <f t="shared" si="53"/>
        <v>0</v>
      </c>
      <c r="BJ191" s="13" t="s">
        <v>83</v>
      </c>
      <c r="BK191" s="97">
        <f t="shared" si="54"/>
        <v>0</v>
      </c>
      <c r="BL191" s="13" t="s">
        <v>245</v>
      </c>
      <c r="BM191" s="169" t="s">
        <v>608</v>
      </c>
    </row>
    <row r="192" spans="2:65" s="1" customFormat="1" ht="16.5" customHeight="1" x14ac:dyDescent="0.2">
      <c r="B192" s="131"/>
      <c r="C192" s="195"/>
      <c r="D192" s="195"/>
      <c r="E192" s="196"/>
      <c r="F192" s="204" t="s">
        <v>1895</v>
      </c>
      <c r="G192" s="198" t="s">
        <v>1</v>
      </c>
      <c r="H192" s="199"/>
      <c r="I192" s="200"/>
      <c r="J192" s="200"/>
      <c r="K192" s="165"/>
      <c r="L192" s="30"/>
      <c r="M192" s="166" t="s">
        <v>1</v>
      </c>
      <c r="N192" s="130" t="s">
        <v>37</v>
      </c>
      <c r="P192" s="167">
        <f t="shared" si="46"/>
        <v>0</v>
      </c>
      <c r="Q192" s="167">
        <v>0</v>
      </c>
      <c r="R192" s="167">
        <f t="shared" si="47"/>
        <v>0</v>
      </c>
      <c r="S192" s="167">
        <v>0</v>
      </c>
      <c r="T192" s="168">
        <f t="shared" si="48"/>
        <v>0</v>
      </c>
      <c r="AR192" s="169" t="s">
        <v>245</v>
      </c>
      <c r="AT192" s="169" t="s">
        <v>241</v>
      </c>
      <c r="AU192" s="169" t="s">
        <v>78</v>
      </c>
      <c r="AY192" s="13" t="s">
        <v>239</v>
      </c>
      <c r="BE192" s="97">
        <f t="shared" si="49"/>
        <v>0</v>
      </c>
      <c r="BF192" s="97">
        <f t="shared" si="50"/>
        <v>0</v>
      </c>
      <c r="BG192" s="97">
        <f t="shared" si="51"/>
        <v>0</v>
      </c>
      <c r="BH192" s="97">
        <f t="shared" si="52"/>
        <v>0</v>
      </c>
      <c r="BI192" s="97">
        <f t="shared" si="53"/>
        <v>0</v>
      </c>
      <c r="BJ192" s="13" t="s">
        <v>83</v>
      </c>
      <c r="BK192" s="97">
        <f t="shared" si="54"/>
        <v>0</v>
      </c>
      <c r="BL192" s="13" t="s">
        <v>245</v>
      </c>
      <c r="BM192" s="169" t="s">
        <v>616</v>
      </c>
    </row>
    <row r="193" spans="2:65" s="1" customFormat="1" ht="16.5" customHeight="1" x14ac:dyDescent="0.2">
      <c r="B193" s="131"/>
      <c r="C193" s="158" t="s">
        <v>435</v>
      </c>
      <c r="D193" s="158" t="s">
        <v>241</v>
      </c>
      <c r="E193" s="159" t="s">
        <v>3619</v>
      </c>
      <c r="F193" s="160" t="s">
        <v>3620</v>
      </c>
      <c r="G193" s="161" t="s">
        <v>3621</v>
      </c>
      <c r="H193" s="162">
        <v>20</v>
      </c>
      <c r="I193" s="163"/>
      <c r="J193" s="164">
        <f t="shared" si="45"/>
        <v>0</v>
      </c>
      <c r="K193" s="165"/>
      <c r="L193" s="30"/>
      <c r="M193" s="166" t="s">
        <v>1</v>
      </c>
      <c r="N193" s="130" t="s">
        <v>37</v>
      </c>
      <c r="P193" s="167">
        <f t="shared" si="46"/>
        <v>0</v>
      </c>
      <c r="Q193" s="167">
        <v>0</v>
      </c>
      <c r="R193" s="167">
        <f t="shared" si="47"/>
        <v>0</v>
      </c>
      <c r="S193" s="167">
        <v>0</v>
      </c>
      <c r="T193" s="168">
        <f t="shared" si="48"/>
        <v>0</v>
      </c>
      <c r="AR193" s="169" t="s">
        <v>245</v>
      </c>
      <c r="AT193" s="169" t="s">
        <v>241</v>
      </c>
      <c r="AU193" s="169" t="s">
        <v>78</v>
      </c>
      <c r="AY193" s="13" t="s">
        <v>239</v>
      </c>
      <c r="BE193" s="97">
        <f t="shared" si="49"/>
        <v>0</v>
      </c>
      <c r="BF193" s="97">
        <f t="shared" si="50"/>
        <v>0</v>
      </c>
      <c r="BG193" s="97">
        <f t="shared" si="51"/>
        <v>0</v>
      </c>
      <c r="BH193" s="97">
        <f t="shared" si="52"/>
        <v>0</v>
      </c>
      <c r="BI193" s="97">
        <f t="shared" si="53"/>
        <v>0</v>
      </c>
      <c r="BJ193" s="13" t="s">
        <v>83</v>
      </c>
      <c r="BK193" s="97">
        <f t="shared" si="54"/>
        <v>0</v>
      </c>
      <c r="BL193" s="13" t="s">
        <v>245</v>
      </c>
      <c r="BM193" s="169" t="s">
        <v>624</v>
      </c>
    </row>
    <row r="194" spans="2:65" s="1" customFormat="1" ht="16.5" customHeight="1" x14ac:dyDescent="0.2">
      <c r="B194" s="131"/>
      <c r="C194" s="158" t="s">
        <v>439</v>
      </c>
      <c r="D194" s="158" t="s">
        <v>241</v>
      </c>
      <c r="E194" s="159" t="s">
        <v>3622</v>
      </c>
      <c r="F194" s="160" t="s">
        <v>3511</v>
      </c>
      <c r="G194" s="161" t="s">
        <v>3623</v>
      </c>
      <c r="H194" s="162">
        <v>1</v>
      </c>
      <c r="I194" s="163"/>
      <c r="J194" s="164">
        <f t="shared" si="45"/>
        <v>0</v>
      </c>
      <c r="K194" s="165"/>
      <c r="L194" s="30"/>
      <c r="M194" s="166" t="s">
        <v>1</v>
      </c>
      <c r="N194" s="130" t="s">
        <v>37</v>
      </c>
      <c r="P194" s="167">
        <f t="shared" si="46"/>
        <v>0</v>
      </c>
      <c r="Q194" s="167">
        <v>0</v>
      </c>
      <c r="R194" s="167">
        <f t="shared" si="47"/>
        <v>0</v>
      </c>
      <c r="S194" s="167">
        <v>0</v>
      </c>
      <c r="T194" s="168">
        <f t="shared" si="48"/>
        <v>0</v>
      </c>
      <c r="AR194" s="169" t="s">
        <v>245</v>
      </c>
      <c r="AT194" s="169" t="s">
        <v>241</v>
      </c>
      <c r="AU194" s="169" t="s">
        <v>78</v>
      </c>
      <c r="AY194" s="13" t="s">
        <v>239</v>
      </c>
      <c r="BE194" s="97">
        <f t="shared" si="49"/>
        <v>0</v>
      </c>
      <c r="BF194" s="97">
        <f t="shared" si="50"/>
        <v>0</v>
      </c>
      <c r="BG194" s="97">
        <f t="shared" si="51"/>
        <v>0</v>
      </c>
      <c r="BH194" s="97">
        <f t="shared" si="52"/>
        <v>0</v>
      </c>
      <c r="BI194" s="97">
        <f t="shared" si="53"/>
        <v>0</v>
      </c>
      <c r="BJ194" s="13" t="s">
        <v>83</v>
      </c>
      <c r="BK194" s="97">
        <f t="shared" si="54"/>
        <v>0</v>
      </c>
      <c r="BL194" s="13" t="s">
        <v>245</v>
      </c>
      <c r="BM194" s="169" t="s">
        <v>632</v>
      </c>
    </row>
    <row r="195" spans="2:65" s="11" customFormat="1" ht="25.9" customHeight="1" x14ac:dyDescent="0.2">
      <c r="B195" s="146"/>
      <c r="D195" s="147" t="s">
        <v>70</v>
      </c>
      <c r="E195" s="148" t="s">
        <v>3500</v>
      </c>
      <c r="F195" s="148" t="s">
        <v>3501</v>
      </c>
      <c r="I195" s="149"/>
      <c r="J195" s="150">
        <f>BK195</f>
        <v>0</v>
      </c>
      <c r="L195" s="146"/>
      <c r="M195" s="151"/>
      <c r="P195" s="152">
        <f>P196+P198+P200+P203</f>
        <v>0</v>
      </c>
      <c r="R195" s="152">
        <f>R196+R198+R200+R203</f>
        <v>0</v>
      </c>
      <c r="T195" s="153">
        <f>T196+T198+T200+T203</f>
        <v>0</v>
      </c>
      <c r="AR195" s="147" t="s">
        <v>78</v>
      </c>
      <c r="AT195" s="154" t="s">
        <v>70</v>
      </c>
      <c r="AU195" s="154" t="s">
        <v>71</v>
      </c>
      <c r="AY195" s="147" t="s">
        <v>239</v>
      </c>
      <c r="BK195" s="155">
        <f>BK196+BK198+BK200+BK203</f>
        <v>0</v>
      </c>
    </row>
    <row r="196" spans="2:65" s="11" customFormat="1" ht="22.9" customHeight="1" x14ac:dyDescent="0.2">
      <c r="B196" s="146"/>
      <c r="D196" s="147" t="s">
        <v>70</v>
      </c>
      <c r="E196" s="156" t="s">
        <v>3502</v>
      </c>
      <c r="F196" s="156" t="s">
        <v>3503</v>
      </c>
      <c r="I196" s="149"/>
      <c r="J196" s="157">
        <f>BK196</f>
        <v>0</v>
      </c>
      <c r="L196" s="146"/>
      <c r="M196" s="151"/>
      <c r="P196" s="152">
        <f>P197</f>
        <v>0</v>
      </c>
      <c r="R196" s="152">
        <f>R197</f>
        <v>0</v>
      </c>
      <c r="T196" s="153">
        <f>T197</f>
        <v>0</v>
      </c>
      <c r="AR196" s="147" t="s">
        <v>78</v>
      </c>
      <c r="AT196" s="154" t="s">
        <v>70</v>
      </c>
      <c r="AU196" s="154" t="s">
        <v>78</v>
      </c>
      <c r="AY196" s="147" t="s">
        <v>239</v>
      </c>
      <c r="BK196" s="155">
        <f>BK197</f>
        <v>0</v>
      </c>
    </row>
    <row r="197" spans="2:65" s="1" customFormat="1" ht="16.5" customHeight="1" x14ac:dyDescent="0.2">
      <c r="B197" s="131"/>
      <c r="C197" s="158" t="s">
        <v>443</v>
      </c>
      <c r="D197" s="158" t="s">
        <v>241</v>
      </c>
      <c r="E197" s="159" t="s">
        <v>3504</v>
      </c>
      <c r="F197" s="160" t="s">
        <v>3505</v>
      </c>
      <c r="G197" s="161" t="s">
        <v>1082</v>
      </c>
      <c r="H197" s="199">
        <v>2</v>
      </c>
      <c r="I197" s="163"/>
      <c r="J197" s="164">
        <f>ROUND(I197*H197,2)</f>
        <v>0</v>
      </c>
      <c r="K197" s="165"/>
      <c r="L197" s="30"/>
      <c r="M197" s="166" t="s">
        <v>1</v>
      </c>
      <c r="N197" s="130" t="s">
        <v>37</v>
      </c>
      <c r="P197" s="167">
        <f>O197*H197</f>
        <v>0</v>
      </c>
      <c r="Q197" s="167">
        <v>0</v>
      </c>
      <c r="R197" s="167">
        <f>Q197*H197</f>
        <v>0</v>
      </c>
      <c r="S197" s="167">
        <v>0</v>
      </c>
      <c r="T197" s="168">
        <f>S197*H197</f>
        <v>0</v>
      </c>
      <c r="AR197" s="169" t="s">
        <v>245</v>
      </c>
      <c r="AT197" s="169" t="s">
        <v>241</v>
      </c>
      <c r="AU197" s="169" t="s">
        <v>83</v>
      </c>
      <c r="AY197" s="13" t="s">
        <v>239</v>
      </c>
      <c r="BE197" s="97">
        <f>IF(N197="základná",J197,0)</f>
        <v>0</v>
      </c>
      <c r="BF197" s="97">
        <f>IF(N197="znížená",J197,0)</f>
        <v>0</v>
      </c>
      <c r="BG197" s="97">
        <f>IF(N197="zákl. prenesená",J197,0)</f>
        <v>0</v>
      </c>
      <c r="BH197" s="97">
        <f>IF(N197="zníž. prenesená",J197,0)</f>
        <v>0</v>
      </c>
      <c r="BI197" s="97">
        <f>IF(N197="nulová",J197,0)</f>
        <v>0</v>
      </c>
      <c r="BJ197" s="13" t="s">
        <v>83</v>
      </c>
      <c r="BK197" s="97">
        <f>ROUND(I197*H197,2)</f>
        <v>0</v>
      </c>
      <c r="BL197" s="13" t="s">
        <v>245</v>
      </c>
      <c r="BM197" s="169" t="s">
        <v>640</v>
      </c>
    </row>
    <row r="198" spans="2:65" s="11" customFormat="1" ht="22.9" customHeight="1" x14ac:dyDescent="0.2">
      <c r="B198" s="146"/>
      <c r="D198" s="147" t="s">
        <v>70</v>
      </c>
      <c r="E198" s="156" t="s">
        <v>3506</v>
      </c>
      <c r="F198" s="156" t="s">
        <v>3507</v>
      </c>
      <c r="H198" s="202"/>
      <c r="I198" s="149"/>
      <c r="J198" s="157">
        <f>BK198</f>
        <v>0</v>
      </c>
      <c r="L198" s="146"/>
      <c r="M198" s="151"/>
      <c r="P198" s="152">
        <f>P199</f>
        <v>0</v>
      </c>
      <c r="R198" s="152">
        <f>R199</f>
        <v>0</v>
      </c>
      <c r="T198" s="153">
        <f>T199</f>
        <v>0</v>
      </c>
      <c r="AR198" s="147" t="s">
        <v>78</v>
      </c>
      <c r="AT198" s="154" t="s">
        <v>70</v>
      </c>
      <c r="AU198" s="154" t="s">
        <v>78</v>
      </c>
      <c r="AY198" s="147" t="s">
        <v>239</v>
      </c>
      <c r="BK198" s="155">
        <f>BK199</f>
        <v>0</v>
      </c>
    </row>
    <row r="199" spans="2:65" s="1" customFormat="1" ht="16.5" customHeight="1" x14ac:dyDescent="0.2">
      <c r="B199" s="131"/>
      <c r="C199" s="158" t="s">
        <v>447</v>
      </c>
      <c r="D199" s="158" t="s">
        <v>241</v>
      </c>
      <c r="E199" s="159" t="s">
        <v>3508</v>
      </c>
      <c r="F199" s="160" t="s">
        <v>3509</v>
      </c>
      <c r="G199" s="161" t="s">
        <v>1082</v>
      </c>
      <c r="H199" s="199">
        <v>6</v>
      </c>
      <c r="I199" s="163"/>
      <c r="J199" s="164">
        <f>ROUND(I199*H199,2)</f>
        <v>0</v>
      </c>
      <c r="K199" s="165"/>
      <c r="L199" s="30"/>
      <c r="M199" s="166" t="s">
        <v>1</v>
      </c>
      <c r="N199" s="130" t="s">
        <v>37</v>
      </c>
      <c r="P199" s="167">
        <f>O199*H199</f>
        <v>0</v>
      </c>
      <c r="Q199" s="167">
        <v>0</v>
      </c>
      <c r="R199" s="167">
        <f>Q199*H199</f>
        <v>0</v>
      </c>
      <c r="S199" s="167">
        <v>0</v>
      </c>
      <c r="T199" s="168">
        <f>S199*H199</f>
        <v>0</v>
      </c>
      <c r="AR199" s="169" t="s">
        <v>245</v>
      </c>
      <c r="AT199" s="169" t="s">
        <v>241</v>
      </c>
      <c r="AU199" s="169" t="s">
        <v>83</v>
      </c>
      <c r="AY199" s="13" t="s">
        <v>239</v>
      </c>
      <c r="BE199" s="97">
        <f>IF(N199="základná",J199,0)</f>
        <v>0</v>
      </c>
      <c r="BF199" s="97">
        <f>IF(N199="znížená",J199,0)</f>
        <v>0</v>
      </c>
      <c r="BG199" s="97">
        <f>IF(N199="zákl. prenesená",J199,0)</f>
        <v>0</v>
      </c>
      <c r="BH199" s="97">
        <f>IF(N199="zníž. prenesená",J199,0)</f>
        <v>0</v>
      </c>
      <c r="BI199" s="97">
        <f>IF(N199="nulová",J199,0)</f>
        <v>0</v>
      </c>
      <c r="BJ199" s="13" t="s">
        <v>83</v>
      </c>
      <c r="BK199" s="97">
        <f>ROUND(I199*H199,2)</f>
        <v>0</v>
      </c>
      <c r="BL199" s="13" t="s">
        <v>245</v>
      </c>
      <c r="BM199" s="169" t="s">
        <v>648</v>
      </c>
    </row>
    <row r="200" spans="2:65" s="11" customFormat="1" ht="22.9" customHeight="1" x14ac:dyDescent="0.2">
      <c r="B200" s="146"/>
      <c r="D200" s="147" t="s">
        <v>70</v>
      </c>
      <c r="E200" s="156" t="s">
        <v>3470</v>
      </c>
      <c r="F200" s="156" t="s">
        <v>3471</v>
      </c>
      <c r="H200" s="202"/>
      <c r="I200" s="149"/>
      <c r="J200" s="157">
        <f>BK200</f>
        <v>0</v>
      </c>
      <c r="L200" s="146"/>
      <c r="M200" s="151"/>
      <c r="P200" s="152">
        <f>SUM(P201:P202)</f>
        <v>0</v>
      </c>
      <c r="R200" s="152">
        <f>SUM(R201:R202)</f>
        <v>0</v>
      </c>
      <c r="T200" s="153">
        <f>SUM(T201:T202)</f>
        <v>0</v>
      </c>
      <c r="AR200" s="147" t="s">
        <v>78</v>
      </c>
      <c r="AT200" s="154" t="s">
        <v>70</v>
      </c>
      <c r="AU200" s="154" t="s">
        <v>78</v>
      </c>
      <c r="AY200" s="147" t="s">
        <v>239</v>
      </c>
      <c r="BK200" s="155">
        <f>SUM(BK201:BK202)</f>
        <v>0</v>
      </c>
    </row>
    <row r="201" spans="2:65" s="1" customFormat="1" ht="16.5" customHeight="1" x14ac:dyDescent="0.2">
      <c r="B201" s="131"/>
      <c r="C201" s="158" t="s">
        <v>451</v>
      </c>
      <c r="D201" s="158" t="s">
        <v>241</v>
      </c>
      <c r="E201" s="159" t="s">
        <v>3510</v>
      </c>
      <c r="F201" s="160" t="s">
        <v>3511</v>
      </c>
      <c r="G201" s="161" t="s">
        <v>1082</v>
      </c>
      <c r="H201" s="199">
        <v>3</v>
      </c>
      <c r="I201" s="163"/>
      <c r="J201" s="164">
        <f>ROUND(I201*H201,2)</f>
        <v>0</v>
      </c>
      <c r="K201" s="165"/>
      <c r="L201" s="30"/>
      <c r="M201" s="166" t="s">
        <v>1</v>
      </c>
      <c r="N201" s="130" t="s">
        <v>37</v>
      </c>
      <c r="P201" s="167">
        <f>O201*H201</f>
        <v>0</v>
      </c>
      <c r="Q201" s="167">
        <v>0</v>
      </c>
      <c r="R201" s="167">
        <f>Q201*H201</f>
        <v>0</v>
      </c>
      <c r="S201" s="167">
        <v>0</v>
      </c>
      <c r="T201" s="168">
        <f>S201*H201</f>
        <v>0</v>
      </c>
      <c r="AR201" s="169" t="s">
        <v>245</v>
      </c>
      <c r="AT201" s="169" t="s">
        <v>241</v>
      </c>
      <c r="AU201" s="169" t="s">
        <v>83</v>
      </c>
      <c r="AY201" s="13" t="s">
        <v>239</v>
      </c>
      <c r="BE201" s="97">
        <f>IF(N201="základná",J201,0)</f>
        <v>0</v>
      </c>
      <c r="BF201" s="97">
        <f>IF(N201="znížená",J201,0)</f>
        <v>0</v>
      </c>
      <c r="BG201" s="97">
        <f>IF(N201="zákl. prenesená",J201,0)</f>
        <v>0</v>
      </c>
      <c r="BH201" s="97">
        <f>IF(N201="zníž. prenesená",J201,0)</f>
        <v>0</v>
      </c>
      <c r="BI201" s="97">
        <f>IF(N201="nulová",J201,0)</f>
        <v>0</v>
      </c>
      <c r="BJ201" s="13" t="s">
        <v>83</v>
      </c>
      <c r="BK201" s="97">
        <f>ROUND(I201*H201,2)</f>
        <v>0</v>
      </c>
      <c r="BL201" s="13" t="s">
        <v>245</v>
      </c>
      <c r="BM201" s="169" t="s">
        <v>656</v>
      </c>
    </row>
    <row r="202" spans="2:65" s="1" customFormat="1" ht="16.5" customHeight="1" x14ac:dyDescent="0.2">
      <c r="B202" s="131"/>
      <c r="C202" s="158" t="s">
        <v>455</v>
      </c>
      <c r="D202" s="158" t="s">
        <v>241</v>
      </c>
      <c r="E202" s="159" t="s">
        <v>3512</v>
      </c>
      <c r="F202" s="160" t="s">
        <v>3513</v>
      </c>
      <c r="G202" s="161" t="s">
        <v>1082</v>
      </c>
      <c r="H202" s="199">
        <v>1.5</v>
      </c>
      <c r="I202" s="163"/>
      <c r="J202" s="164">
        <f>ROUND(I202*H202,2)</f>
        <v>0</v>
      </c>
      <c r="K202" s="165"/>
      <c r="L202" s="30"/>
      <c r="M202" s="166" t="s">
        <v>1</v>
      </c>
      <c r="N202" s="130" t="s">
        <v>37</v>
      </c>
      <c r="P202" s="167">
        <f>O202*H202</f>
        <v>0</v>
      </c>
      <c r="Q202" s="167">
        <v>0</v>
      </c>
      <c r="R202" s="167">
        <f>Q202*H202</f>
        <v>0</v>
      </c>
      <c r="S202" s="167">
        <v>0</v>
      </c>
      <c r="T202" s="168">
        <f>S202*H202</f>
        <v>0</v>
      </c>
      <c r="AR202" s="169" t="s">
        <v>245</v>
      </c>
      <c r="AT202" s="169" t="s">
        <v>241</v>
      </c>
      <c r="AU202" s="169" t="s">
        <v>83</v>
      </c>
      <c r="AY202" s="13" t="s">
        <v>239</v>
      </c>
      <c r="BE202" s="97">
        <f>IF(N202="základná",J202,0)</f>
        <v>0</v>
      </c>
      <c r="BF202" s="97">
        <f>IF(N202="znížená",J202,0)</f>
        <v>0</v>
      </c>
      <c r="BG202" s="97">
        <f>IF(N202="zákl. prenesená",J202,0)</f>
        <v>0</v>
      </c>
      <c r="BH202" s="97">
        <f>IF(N202="zníž. prenesená",J202,0)</f>
        <v>0</v>
      </c>
      <c r="BI202" s="97">
        <f>IF(N202="nulová",J202,0)</f>
        <v>0</v>
      </c>
      <c r="BJ202" s="13" t="s">
        <v>83</v>
      </c>
      <c r="BK202" s="97">
        <f>ROUND(I202*H202,2)</f>
        <v>0</v>
      </c>
      <c r="BL202" s="13" t="s">
        <v>245</v>
      </c>
      <c r="BM202" s="169" t="s">
        <v>664</v>
      </c>
    </row>
    <row r="203" spans="2:65" s="11" customFormat="1" ht="22.9" customHeight="1" x14ac:dyDescent="0.2">
      <c r="B203" s="146"/>
      <c r="D203" s="147" t="s">
        <v>70</v>
      </c>
      <c r="E203" s="156" t="s">
        <v>219</v>
      </c>
      <c r="F203" s="156" t="s">
        <v>219</v>
      </c>
      <c r="H203" s="202"/>
      <c r="I203" s="149"/>
      <c r="J203" s="157">
        <f>BK203</f>
        <v>0</v>
      </c>
      <c r="L203" s="146"/>
      <c r="M203" s="151"/>
      <c r="P203" s="152">
        <f>SUM(P204:P213)</f>
        <v>0</v>
      </c>
      <c r="R203" s="152">
        <f>SUM(R204:R213)</f>
        <v>0</v>
      </c>
      <c r="T203" s="153">
        <f>SUM(T204:T213)</f>
        <v>0</v>
      </c>
      <c r="AR203" s="147" t="s">
        <v>258</v>
      </c>
      <c r="AT203" s="154" t="s">
        <v>70</v>
      </c>
      <c r="AU203" s="154" t="s">
        <v>78</v>
      </c>
      <c r="AY203" s="147" t="s">
        <v>239</v>
      </c>
      <c r="BK203" s="155">
        <f>SUM(BK204:BK213)</f>
        <v>0</v>
      </c>
    </row>
    <row r="204" spans="2:65" s="1" customFormat="1" ht="16.5" customHeight="1" x14ac:dyDescent="0.2">
      <c r="B204" s="131"/>
      <c r="C204" s="158" t="s">
        <v>459</v>
      </c>
      <c r="D204" s="158" t="s">
        <v>241</v>
      </c>
      <c r="E204" s="159" t="s">
        <v>3514</v>
      </c>
      <c r="F204" s="160" t="s">
        <v>3515</v>
      </c>
      <c r="G204" s="161" t="s">
        <v>1082</v>
      </c>
      <c r="H204" s="199">
        <v>6</v>
      </c>
      <c r="I204" s="163"/>
      <c r="J204" s="164">
        <f t="shared" ref="J204:J213" si="55">ROUND(I204*H204,2)</f>
        <v>0</v>
      </c>
      <c r="K204" s="165"/>
      <c r="L204" s="30"/>
      <c r="M204" s="166" t="s">
        <v>1</v>
      </c>
      <c r="N204" s="130" t="s">
        <v>37</v>
      </c>
      <c r="P204" s="167">
        <f t="shared" ref="P204:P213" si="56">O204*H204</f>
        <v>0</v>
      </c>
      <c r="Q204" s="167">
        <v>0</v>
      </c>
      <c r="R204" s="167">
        <f t="shared" ref="R204:R213" si="57">Q204*H204</f>
        <v>0</v>
      </c>
      <c r="S204" s="167">
        <v>0</v>
      </c>
      <c r="T204" s="168">
        <f t="shared" ref="T204:T213" si="58">S204*H204</f>
        <v>0</v>
      </c>
      <c r="AR204" s="169" t="s">
        <v>245</v>
      </c>
      <c r="AT204" s="169" t="s">
        <v>241</v>
      </c>
      <c r="AU204" s="169" t="s">
        <v>83</v>
      </c>
      <c r="AY204" s="13" t="s">
        <v>239</v>
      </c>
      <c r="BE204" s="97">
        <f t="shared" ref="BE204:BE213" si="59">IF(N204="základná",J204,0)</f>
        <v>0</v>
      </c>
      <c r="BF204" s="97">
        <f t="shared" ref="BF204:BF213" si="60">IF(N204="znížená",J204,0)</f>
        <v>0</v>
      </c>
      <c r="BG204" s="97">
        <f t="shared" ref="BG204:BG213" si="61">IF(N204="zákl. prenesená",J204,0)</f>
        <v>0</v>
      </c>
      <c r="BH204" s="97">
        <f t="shared" ref="BH204:BH213" si="62">IF(N204="zníž. prenesená",J204,0)</f>
        <v>0</v>
      </c>
      <c r="BI204" s="97">
        <f t="shared" ref="BI204:BI213" si="63">IF(N204="nulová",J204,0)</f>
        <v>0</v>
      </c>
      <c r="BJ204" s="13" t="s">
        <v>83</v>
      </c>
      <c r="BK204" s="97">
        <f t="shared" ref="BK204:BK213" si="64">ROUND(I204*H204,2)</f>
        <v>0</v>
      </c>
      <c r="BL204" s="13" t="s">
        <v>245</v>
      </c>
      <c r="BM204" s="169" t="s">
        <v>672</v>
      </c>
    </row>
    <row r="205" spans="2:65" s="1" customFormat="1" ht="16.5" customHeight="1" x14ac:dyDescent="0.2">
      <c r="B205" s="131"/>
      <c r="C205" s="158" t="s">
        <v>463</v>
      </c>
      <c r="D205" s="158" t="s">
        <v>241</v>
      </c>
      <c r="E205" s="159" t="s">
        <v>3516</v>
      </c>
      <c r="F205" s="160" t="s">
        <v>3517</v>
      </c>
      <c r="G205" s="161" t="s">
        <v>1082</v>
      </c>
      <c r="H205" s="199">
        <v>3</v>
      </c>
      <c r="I205" s="163"/>
      <c r="J205" s="164">
        <f t="shared" si="55"/>
        <v>0</v>
      </c>
      <c r="K205" s="165"/>
      <c r="L205" s="30"/>
      <c r="M205" s="166" t="s">
        <v>1</v>
      </c>
      <c r="N205" s="130" t="s">
        <v>37</v>
      </c>
      <c r="P205" s="167">
        <f t="shared" si="56"/>
        <v>0</v>
      </c>
      <c r="Q205" s="167">
        <v>0</v>
      </c>
      <c r="R205" s="167">
        <f t="shared" si="57"/>
        <v>0</v>
      </c>
      <c r="S205" s="167">
        <v>0</v>
      </c>
      <c r="T205" s="168">
        <f t="shared" si="58"/>
        <v>0</v>
      </c>
      <c r="AR205" s="169" t="s">
        <v>245</v>
      </c>
      <c r="AT205" s="169" t="s">
        <v>241</v>
      </c>
      <c r="AU205" s="169" t="s">
        <v>83</v>
      </c>
      <c r="AY205" s="13" t="s">
        <v>239</v>
      </c>
      <c r="BE205" s="97">
        <f t="shared" si="59"/>
        <v>0</v>
      </c>
      <c r="BF205" s="97">
        <f t="shared" si="60"/>
        <v>0</v>
      </c>
      <c r="BG205" s="97">
        <f t="shared" si="61"/>
        <v>0</v>
      </c>
      <c r="BH205" s="97">
        <f t="shared" si="62"/>
        <v>0</v>
      </c>
      <c r="BI205" s="97">
        <f t="shared" si="63"/>
        <v>0</v>
      </c>
      <c r="BJ205" s="13" t="s">
        <v>83</v>
      </c>
      <c r="BK205" s="97">
        <f t="shared" si="64"/>
        <v>0</v>
      </c>
      <c r="BL205" s="13" t="s">
        <v>245</v>
      </c>
      <c r="BM205" s="169" t="s">
        <v>680</v>
      </c>
    </row>
    <row r="206" spans="2:65" s="1" customFormat="1" ht="16.5" customHeight="1" x14ac:dyDescent="0.2">
      <c r="B206" s="131"/>
      <c r="C206" s="158" t="s">
        <v>467</v>
      </c>
      <c r="D206" s="158" t="s">
        <v>241</v>
      </c>
      <c r="E206" s="159" t="s">
        <v>3518</v>
      </c>
      <c r="F206" s="160" t="s">
        <v>3519</v>
      </c>
      <c r="G206" s="161" t="s">
        <v>1082</v>
      </c>
      <c r="H206" s="199">
        <v>1</v>
      </c>
      <c r="I206" s="163"/>
      <c r="J206" s="164">
        <f t="shared" si="55"/>
        <v>0</v>
      </c>
      <c r="K206" s="165"/>
      <c r="L206" s="30"/>
      <c r="M206" s="166" t="s">
        <v>1</v>
      </c>
      <c r="N206" s="130" t="s">
        <v>37</v>
      </c>
      <c r="P206" s="167">
        <f t="shared" si="56"/>
        <v>0</v>
      </c>
      <c r="Q206" s="167">
        <v>0</v>
      </c>
      <c r="R206" s="167">
        <f t="shared" si="57"/>
        <v>0</v>
      </c>
      <c r="S206" s="167">
        <v>0</v>
      </c>
      <c r="T206" s="168">
        <f t="shared" si="58"/>
        <v>0</v>
      </c>
      <c r="AR206" s="169" t="s">
        <v>245</v>
      </c>
      <c r="AT206" s="169" t="s">
        <v>241</v>
      </c>
      <c r="AU206" s="169" t="s">
        <v>83</v>
      </c>
      <c r="AY206" s="13" t="s">
        <v>239</v>
      </c>
      <c r="BE206" s="97">
        <f t="shared" si="59"/>
        <v>0</v>
      </c>
      <c r="BF206" s="97">
        <f t="shared" si="60"/>
        <v>0</v>
      </c>
      <c r="BG206" s="97">
        <f t="shared" si="61"/>
        <v>0</v>
      </c>
      <c r="BH206" s="97">
        <f t="shared" si="62"/>
        <v>0</v>
      </c>
      <c r="BI206" s="97">
        <f t="shared" si="63"/>
        <v>0</v>
      </c>
      <c r="BJ206" s="13" t="s">
        <v>83</v>
      </c>
      <c r="BK206" s="97">
        <f t="shared" si="64"/>
        <v>0</v>
      </c>
      <c r="BL206" s="13" t="s">
        <v>245</v>
      </c>
      <c r="BM206" s="169" t="s">
        <v>688</v>
      </c>
    </row>
    <row r="207" spans="2:65" s="1" customFormat="1" ht="16.5" customHeight="1" x14ac:dyDescent="0.2">
      <c r="B207" s="131"/>
      <c r="C207" s="158" t="s">
        <v>471</v>
      </c>
      <c r="D207" s="158" t="s">
        <v>241</v>
      </c>
      <c r="E207" s="159" t="s">
        <v>3520</v>
      </c>
      <c r="F207" s="160" t="s">
        <v>3521</v>
      </c>
      <c r="G207" s="161" t="s">
        <v>1082</v>
      </c>
      <c r="H207" s="199">
        <v>1</v>
      </c>
      <c r="I207" s="163"/>
      <c r="J207" s="164">
        <f t="shared" si="55"/>
        <v>0</v>
      </c>
      <c r="K207" s="165"/>
      <c r="L207" s="30"/>
      <c r="M207" s="166" t="s">
        <v>1</v>
      </c>
      <c r="N207" s="130" t="s">
        <v>37</v>
      </c>
      <c r="P207" s="167">
        <f t="shared" si="56"/>
        <v>0</v>
      </c>
      <c r="Q207" s="167">
        <v>0</v>
      </c>
      <c r="R207" s="167">
        <f t="shared" si="57"/>
        <v>0</v>
      </c>
      <c r="S207" s="167">
        <v>0</v>
      </c>
      <c r="T207" s="168">
        <f t="shared" si="58"/>
        <v>0</v>
      </c>
      <c r="AR207" s="169" t="s">
        <v>245</v>
      </c>
      <c r="AT207" s="169" t="s">
        <v>241</v>
      </c>
      <c r="AU207" s="169" t="s">
        <v>83</v>
      </c>
      <c r="AY207" s="13" t="s">
        <v>239</v>
      </c>
      <c r="BE207" s="97">
        <f t="shared" si="59"/>
        <v>0</v>
      </c>
      <c r="BF207" s="97">
        <f t="shared" si="60"/>
        <v>0</v>
      </c>
      <c r="BG207" s="97">
        <f t="shared" si="61"/>
        <v>0</v>
      </c>
      <c r="BH207" s="97">
        <f t="shared" si="62"/>
        <v>0</v>
      </c>
      <c r="BI207" s="97">
        <f t="shared" si="63"/>
        <v>0</v>
      </c>
      <c r="BJ207" s="13" t="s">
        <v>83</v>
      </c>
      <c r="BK207" s="97">
        <f t="shared" si="64"/>
        <v>0</v>
      </c>
      <c r="BL207" s="13" t="s">
        <v>245</v>
      </c>
      <c r="BM207" s="169" t="s">
        <v>696</v>
      </c>
    </row>
    <row r="208" spans="2:65" s="1" customFormat="1" ht="24.2" customHeight="1" x14ac:dyDescent="0.2">
      <c r="B208" s="131"/>
      <c r="C208" s="158" t="s">
        <v>475</v>
      </c>
      <c r="D208" s="158" t="s">
        <v>241</v>
      </c>
      <c r="E208" s="159" t="s">
        <v>3522</v>
      </c>
      <c r="F208" s="160" t="s">
        <v>3523</v>
      </c>
      <c r="G208" s="161" t="s">
        <v>1082</v>
      </c>
      <c r="H208" s="199">
        <v>1</v>
      </c>
      <c r="I208" s="163"/>
      <c r="J208" s="164">
        <f t="shared" si="55"/>
        <v>0</v>
      </c>
      <c r="K208" s="165"/>
      <c r="L208" s="30"/>
      <c r="M208" s="166" t="s">
        <v>1</v>
      </c>
      <c r="N208" s="130" t="s">
        <v>37</v>
      </c>
      <c r="P208" s="167">
        <f t="shared" si="56"/>
        <v>0</v>
      </c>
      <c r="Q208" s="167">
        <v>0</v>
      </c>
      <c r="R208" s="167">
        <f t="shared" si="57"/>
        <v>0</v>
      </c>
      <c r="S208" s="167">
        <v>0</v>
      </c>
      <c r="T208" s="168">
        <f t="shared" si="58"/>
        <v>0</v>
      </c>
      <c r="AR208" s="169" t="s">
        <v>245</v>
      </c>
      <c r="AT208" s="169" t="s">
        <v>241</v>
      </c>
      <c r="AU208" s="169" t="s">
        <v>83</v>
      </c>
      <c r="AY208" s="13" t="s">
        <v>239</v>
      </c>
      <c r="BE208" s="97">
        <f t="shared" si="59"/>
        <v>0</v>
      </c>
      <c r="BF208" s="97">
        <f t="shared" si="60"/>
        <v>0</v>
      </c>
      <c r="BG208" s="97">
        <f t="shared" si="61"/>
        <v>0</v>
      </c>
      <c r="BH208" s="97">
        <f t="shared" si="62"/>
        <v>0</v>
      </c>
      <c r="BI208" s="97">
        <f t="shared" si="63"/>
        <v>0</v>
      </c>
      <c r="BJ208" s="13" t="s">
        <v>83</v>
      </c>
      <c r="BK208" s="97">
        <f t="shared" si="64"/>
        <v>0</v>
      </c>
      <c r="BL208" s="13" t="s">
        <v>245</v>
      </c>
      <c r="BM208" s="169" t="s">
        <v>704</v>
      </c>
    </row>
    <row r="209" spans="2:65" s="1" customFormat="1" ht="21.75" customHeight="1" x14ac:dyDescent="0.2">
      <c r="B209" s="131"/>
      <c r="C209" s="158" t="s">
        <v>479</v>
      </c>
      <c r="D209" s="158" t="s">
        <v>241</v>
      </c>
      <c r="E209" s="159" t="s">
        <v>3524</v>
      </c>
      <c r="F209" s="160" t="s">
        <v>3525</v>
      </c>
      <c r="G209" s="161" t="s">
        <v>1082</v>
      </c>
      <c r="H209" s="199">
        <v>2</v>
      </c>
      <c r="I209" s="163"/>
      <c r="J209" s="164">
        <f t="shared" si="55"/>
        <v>0</v>
      </c>
      <c r="K209" s="165"/>
      <c r="L209" s="30"/>
      <c r="M209" s="166" t="s">
        <v>1</v>
      </c>
      <c r="N209" s="130" t="s">
        <v>37</v>
      </c>
      <c r="P209" s="167">
        <f t="shared" si="56"/>
        <v>0</v>
      </c>
      <c r="Q209" s="167">
        <v>0</v>
      </c>
      <c r="R209" s="167">
        <f t="shared" si="57"/>
        <v>0</v>
      </c>
      <c r="S209" s="167">
        <v>0</v>
      </c>
      <c r="T209" s="168">
        <f t="shared" si="58"/>
        <v>0</v>
      </c>
      <c r="AR209" s="169" t="s">
        <v>245</v>
      </c>
      <c r="AT209" s="169" t="s">
        <v>241</v>
      </c>
      <c r="AU209" s="169" t="s">
        <v>83</v>
      </c>
      <c r="AY209" s="13" t="s">
        <v>239</v>
      </c>
      <c r="BE209" s="97">
        <f t="shared" si="59"/>
        <v>0</v>
      </c>
      <c r="BF209" s="97">
        <f t="shared" si="60"/>
        <v>0</v>
      </c>
      <c r="BG209" s="97">
        <f t="shared" si="61"/>
        <v>0</v>
      </c>
      <c r="BH209" s="97">
        <f t="shared" si="62"/>
        <v>0</v>
      </c>
      <c r="BI209" s="97">
        <f t="shared" si="63"/>
        <v>0</v>
      </c>
      <c r="BJ209" s="13" t="s">
        <v>83</v>
      </c>
      <c r="BK209" s="97">
        <f t="shared" si="64"/>
        <v>0</v>
      </c>
      <c r="BL209" s="13" t="s">
        <v>245</v>
      </c>
      <c r="BM209" s="169" t="s">
        <v>712</v>
      </c>
    </row>
    <row r="210" spans="2:65" s="1" customFormat="1" ht="16.5" customHeight="1" x14ac:dyDescent="0.2">
      <c r="B210" s="131"/>
      <c r="C210" s="158" t="s">
        <v>483</v>
      </c>
      <c r="D210" s="158" t="s">
        <v>241</v>
      </c>
      <c r="E210" s="159" t="s">
        <v>3526</v>
      </c>
      <c r="F210" s="160" t="s">
        <v>3527</v>
      </c>
      <c r="G210" s="161" t="s">
        <v>1082</v>
      </c>
      <c r="H210" s="199">
        <v>2</v>
      </c>
      <c r="I210" s="163"/>
      <c r="J210" s="164">
        <f t="shared" si="55"/>
        <v>0</v>
      </c>
      <c r="K210" s="165"/>
      <c r="L210" s="30"/>
      <c r="M210" s="166" t="s">
        <v>1</v>
      </c>
      <c r="N210" s="130" t="s">
        <v>37</v>
      </c>
      <c r="P210" s="167">
        <f t="shared" si="56"/>
        <v>0</v>
      </c>
      <c r="Q210" s="167">
        <v>0</v>
      </c>
      <c r="R210" s="167">
        <f t="shared" si="57"/>
        <v>0</v>
      </c>
      <c r="S210" s="167">
        <v>0</v>
      </c>
      <c r="T210" s="168">
        <f t="shared" si="58"/>
        <v>0</v>
      </c>
      <c r="AR210" s="169" t="s">
        <v>245</v>
      </c>
      <c r="AT210" s="169" t="s">
        <v>241</v>
      </c>
      <c r="AU210" s="169" t="s">
        <v>83</v>
      </c>
      <c r="AY210" s="13" t="s">
        <v>239</v>
      </c>
      <c r="BE210" s="97">
        <f t="shared" si="59"/>
        <v>0</v>
      </c>
      <c r="BF210" s="97">
        <f t="shared" si="60"/>
        <v>0</v>
      </c>
      <c r="BG210" s="97">
        <f t="shared" si="61"/>
        <v>0</v>
      </c>
      <c r="BH210" s="97">
        <f t="shared" si="62"/>
        <v>0</v>
      </c>
      <c r="BI210" s="97">
        <f t="shared" si="63"/>
        <v>0</v>
      </c>
      <c r="BJ210" s="13" t="s">
        <v>83</v>
      </c>
      <c r="BK210" s="97">
        <f t="shared" si="64"/>
        <v>0</v>
      </c>
      <c r="BL210" s="13" t="s">
        <v>245</v>
      </c>
      <c r="BM210" s="169" t="s">
        <v>720</v>
      </c>
    </row>
    <row r="211" spans="2:65" s="1" customFormat="1" ht="16.5" customHeight="1" x14ac:dyDescent="0.2">
      <c r="B211" s="131"/>
      <c r="C211" s="158" t="s">
        <v>487</v>
      </c>
      <c r="D211" s="158" t="s">
        <v>241</v>
      </c>
      <c r="E211" s="159" t="s">
        <v>3528</v>
      </c>
      <c r="F211" s="160" t="s">
        <v>3529</v>
      </c>
      <c r="G211" s="161" t="s">
        <v>1082</v>
      </c>
      <c r="H211" s="199">
        <v>3</v>
      </c>
      <c r="I211" s="163"/>
      <c r="J211" s="164">
        <f t="shared" si="55"/>
        <v>0</v>
      </c>
      <c r="K211" s="165"/>
      <c r="L211" s="30"/>
      <c r="M211" s="166" t="s">
        <v>1</v>
      </c>
      <c r="N211" s="130" t="s">
        <v>37</v>
      </c>
      <c r="P211" s="167">
        <f t="shared" si="56"/>
        <v>0</v>
      </c>
      <c r="Q211" s="167">
        <v>0</v>
      </c>
      <c r="R211" s="167">
        <f t="shared" si="57"/>
        <v>0</v>
      </c>
      <c r="S211" s="167">
        <v>0</v>
      </c>
      <c r="T211" s="168">
        <f t="shared" si="58"/>
        <v>0</v>
      </c>
      <c r="AR211" s="169" t="s">
        <v>245</v>
      </c>
      <c r="AT211" s="169" t="s">
        <v>241</v>
      </c>
      <c r="AU211" s="169" t="s">
        <v>83</v>
      </c>
      <c r="AY211" s="13" t="s">
        <v>239</v>
      </c>
      <c r="BE211" s="97">
        <f t="shared" si="59"/>
        <v>0</v>
      </c>
      <c r="BF211" s="97">
        <f t="shared" si="60"/>
        <v>0</v>
      </c>
      <c r="BG211" s="97">
        <f t="shared" si="61"/>
        <v>0</v>
      </c>
      <c r="BH211" s="97">
        <f t="shared" si="62"/>
        <v>0</v>
      </c>
      <c r="BI211" s="97">
        <f t="shared" si="63"/>
        <v>0</v>
      </c>
      <c r="BJ211" s="13" t="s">
        <v>83</v>
      </c>
      <c r="BK211" s="97">
        <f t="shared" si="64"/>
        <v>0</v>
      </c>
      <c r="BL211" s="13" t="s">
        <v>245</v>
      </c>
      <c r="BM211" s="169" t="s">
        <v>728</v>
      </c>
    </row>
    <row r="212" spans="2:65" s="1" customFormat="1" ht="16.5" customHeight="1" x14ac:dyDescent="0.2">
      <c r="B212" s="131"/>
      <c r="C212" s="158" t="s">
        <v>491</v>
      </c>
      <c r="D212" s="158" t="s">
        <v>241</v>
      </c>
      <c r="E212" s="159" t="s">
        <v>3530</v>
      </c>
      <c r="F212" s="160" t="s">
        <v>3531</v>
      </c>
      <c r="G212" s="161" t="s">
        <v>1082</v>
      </c>
      <c r="H212" s="199">
        <v>1</v>
      </c>
      <c r="I212" s="163"/>
      <c r="J212" s="164">
        <f t="shared" si="55"/>
        <v>0</v>
      </c>
      <c r="K212" s="165"/>
      <c r="L212" s="30"/>
      <c r="M212" s="166" t="s">
        <v>1</v>
      </c>
      <c r="N212" s="130" t="s">
        <v>37</v>
      </c>
      <c r="P212" s="167">
        <f t="shared" si="56"/>
        <v>0</v>
      </c>
      <c r="Q212" s="167">
        <v>0</v>
      </c>
      <c r="R212" s="167">
        <f t="shared" si="57"/>
        <v>0</v>
      </c>
      <c r="S212" s="167">
        <v>0</v>
      </c>
      <c r="T212" s="168">
        <f t="shared" si="58"/>
        <v>0</v>
      </c>
      <c r="AR212" s="169" t="s">
        <v>245</v>
      </c>
      <c r="AT212" s="169" t="s">
        <v>241</v>
      </c>
      <c r="AU212" s="169" t="s">
        <v>83</v>
      </c>
      <c r="AY212" s="13" t="s">
        <v>239</v>
      </c>
      <c r="BE212" s="97">
        <f t="shared" si="59"/>
        <v>0</v>
      </c>
      <c r="BF212" s="97">
        <f t="shared" si="60"/>
        <v>0</v>
      </c>
      <c r="BG212" s="97">
        <f t="shared" si="61"/>
        <v>0</v>
      </c>
      <c r="BH212" s="97">
        <f t="shared" si="62"/>
        <v>0</v>
      </c>
      <c r="BI212" s="97">
        <f t="shared" si="63"/>
        <v>0</v>
      </c>
      <c r="BJ212" s="13" t="s">
        <v>83</v>
      </c>
      <c r="BK212" s="97">
        <f t="shared" si="64"/>
        <v>0</v>
      </c>
      <c r="BL212" s="13" t="s">
        <v>245</v>
      </c>
      <c r="BM212" s="169" t="s">
        <v>736</v>
      </c>
    </row>
    <row r="213" spans="2:65" s="1" customFormat="1" ht="16.5" customHeight="1" x14ac:dyDescent="0.2">
      <c r="B213" s="131"/>
      <c r="C213" s="158" t="s">
        <v>495</v>
      </c>
      <c r="D213" s="158" t="s">
        <v>241</v>
      </c>
      <c r="E213" s="159" t="s">
        <v>3532</v>
      </c>
      <c r="F213" s="160" t="s">
        <v>3533</v>
      </c>
      <c r="G213" s="161" t="s">
        <v>1082</v>
      </c>
      <c r="H213" s="199">
        <v>2</v>
      </c>
      <c r="I213" s="163"/>
      <c r="J213" s="164">
        <f t="shared" si="55"/>
        <v>0</v>
      </c>
      <c r="K213" s="165"/>
      <c r="L213" s="30"/>
      <c r="M213" s="182" t="s">
        <v>1</v>
      </c>
      <c r="N213" s="183" t="s">
        <v>37</v>
      </c>
      <c r="O213" s="184"/>
      <c r="P213" s="185">
        <f t="shared" si="56"/>
        <v>0</v>
      </c>
      <c r="Q213" s="185">
        <v>0</v>
      </c>
      <c r="R213" s="185">
        <f t="shared" si="57"/>
        <v>0</v>
      </c>
      <c r="S213" s="185">
        <v>0</v>
      </c>
      <c r="T213" s="186">
        <f t="shared" si="58"/>
        <v>0</v>
      </c>
      <c r="AR213" s="169" t="s">
        <v>245</v>
      </c>
      <c r="AT213" s="169" t="s">
        <v>241</v>
      </c>
      <c r="AU213" s="169" t="s">
        <v>83</v>
      </c>
      <c r="AY213" s="13" t="s">
        <v>239</v>
      </c>
      <c r="BE213" s="97">
        <f t="shared" si="59"/>
        <v>0</v>
      </c>
      <c r="BF213" s="97">
        <f t="shared" si="60"/>
        <v>0</v>
      </c>
      <c r="BG213" s="97">
        <f t="shared" si="61"/>
        <v>0</v>
      </c>
      <c r="BH213" s="97">
        <f t="shared" si="62"/>
        <v>0</v>
      </c>
      <c r="BI213" s="97">
        <f t="shared" si="63"/>
        <v>0</v>
      </c>
      <c r="BJ213" s="13" t="s">
        <v>83</v>
      </c>
      <c r="BK213" s="97">
        <f t="shared" si="64"/>
        <v>0</v>
      </c>
      <c r="BL213" s="13" t="s">
        <v>245</v>
      </c>
      <c r="BM213" s="169" t="s">
        <v>744</v>
      </c>
    </row>
    <row r="214" spans="2:65" s="1" customFormat="1" ht="6.95" customHeight="1" x14ac:dyDescent="0.2">
      <c r="B214" s="45"/>
      <c r="C214" s="46"/>
      <c r="D214" s="46"/>
      <c r="E214" s="46"/>
      <c r="F214" s="46"/>
      <c r="G214" s="46"/>
      <c r="H214" s="46"/>
      <c r="I214" s="46"/>
      <c r="J214" s="46"/>
      <c r="K214" s="46"/>
      <c r="L214" s="30"/>
    </row>
  </sheetData>
  <autoFilter ref="C139:K213" xr:uid="{00000000-0009-0000-0000-00001E000000}"/>
  <mergeCells count="17">
    <mergeCell ref="L2:V2"/>
    <mergeCell ref="D114:F114"/>
    <mergeCell ref="D115:F115"/>
    <mergeCell ref="D116:F116"/>
    <mergeCell ref="E128:H128"/>
    <mergeCell ref="E85:H85"/>
    <mergeCell ref="E87:H87"/>
    <mergeCell ref="E89:H89"/>
    <mergeCell ref="D112:F112"/>
    <mergeCell ref="D113:F113"/>
    <mergeCell ref="E7:H7"/>
    <mergeCell ref="E9:H9"/>
    <mergeCell ref="E11:H11"/>
    <mergeCell ref="E20:H20"/>
    <mergeCell ref="E29:H29"/>
    <mergeCell ref="E132:H132"/>
    <mergeCell ref="E130:H13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B2:BM208"/>
  <sheetViews>
    <sheetView showGridLines="0" topLeftCell="A186" workbookViewId="0">
      <selection activeCell="Y191" sqref="Y191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3" t="s">
        <v>144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4587</v>
      </c>
      <c r="L4" s="16"/>
      <c r="M4" s="103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14</v>
      </c>
      <c r="L6" s="16"/>
    </row>
    <row r="7" spans="2:46" ht="16.5" customHeight="1" x14ac:dyDescent="0.2">
      <c r="B7" s="16"/>
      <c r="E7" s="259" t="str">
        <f>'Rekapitulácia stavby'!K6</f>
        <v>KFA - Košická futbalová aréna II. a III. etapa</v>
      </c>
      <c r="F7" s="261"/>
      <c r="G7" s="261"/>
      <c r="H7" s="261"/>
      <c r="L7" s="16"/>
    </row>
    <row r="8" spans="2:46" ht="12" customHeight="1" x14ac:dyDescent="0.2">
      <c r="B8" s="16"/>
      <c r="D8" s="23" t="s">
        <v>180</v>
      </c>
      <c r="L8" s="16"/>
    </row>
    <row r="9" spans="2:46" s="1" customFormat="1" ht="16.5" customHeight="1" x14ac:dyDescent="0.2">
      <c r="B9" s="30"/>
      <c r="E9" s="259" t="s">
        <v>181</v>
      </c>
      <c r="F9" s="257"/>
      <c r="G9" s="257"/>
      <c r="H9" s="257"/>
      <c r="L9" s="30"/>
    </row>
    <row r="10" spans="2:46" s="1" customFormat="1" ht="12" customHeight="1" x14ac:dyDescent="0.2">
      <c r="B10" s="30"/>
      <c r="D10" s="23" t="s">
        <v>182</v>
      </c>
      <c r="L10" s="30"/>
    </row>
    <row r="11" spans="2:46" s="1" customFormat="1" ht="16.5" customHeight="1" x14ac:dyDescent="0.2">
      <c r="B11" s="30"/>
      <c r="E11" s="226" t="s">
        <v>3624</v>
      </c>
      <c r="F11" s="257"/>
      <c r="G11" s="257"/>
      <c r="H11" s="257"/>
      <c r="L11" s="30"/>
    </row>
    <row r="12" spans="2:46" s="1" customFormat="1" x14ac:dyDescent="0.2">
      <c r="B12" s="30"/>
      <c r="L12" s="30"/>
    </row>
    <row r="13" spans="2:46" s="1" customFormat="1" ht="12" customHeight="1" x14ac:dyDescent="0.2">
      <c r="B13" s="30"/>
      <c r="D13" s="23" t="s">
        <v>15</v>
      </c>
      <c r="F13" s="21" t="s">
        <v>1</v>
      </c>
      <c r="I13" s="23" t="s">
        <v>16</v>
      </c>
      <c r="J13" s="21" t="s">
        <v>1</v>
      </c>
      <c r="L13" s="30"/>
    </row>
    <row r="14" spans="2:46" s="1" customFormat="1" ht="12" customHeight="1" x14ac:dyDescent="0.2">
      <c r="B14" s="30"/>
      <c r="D14" s="23" t="s">
        <v>17</v>
      </c>
      <c r="F14" s="21" t="s">
        <v>18</v>
      </c>
      <c r="I14" s="23" t="s">
        <v>19</v>
      </c>
      <c r="J14" s="53" t="str">
        <f>'Rekapitulácia stavby'!AN8</f>
        <v>4.10.2022 - REV05</v>
      </c>
      <c r="L14" s="30"/>
    </row>
    <row r="15" spans="2:46" s="1" customFormat="1" ht="10.9" customHeight="1" x14ac:dyDescent="0.2">
      <c r="B15" s="30"/>
      <c r="L15" s="30"/>
    </row>
    <row r="16" spans="2:46" s="1" customFormat="1" ht="12" customHeight="1" x14ac:dyDescent="0.2">
      <c r="B16" s="30"/>
      <c r="D16" s="23" t="s">
        <v>20</v>
      </c>
      <c r="I16" s="23" t="s">
        <v>21</v>
      </c>
      <c r="J16" s="21" t="str">
        <f>IF('Rekapitulácia stavby'!AN10="","",'Rekapitulácia stavby'!AN10)</f>
        <v/>
      </c>
      <c r="L16" s="30"/>
    </row>
    <row r="17" spans="2:12" s="1" customFormat="1" ht="18" customHeight="1" x14ac:dyDescent="0.2">
      <c r="B17" s="30"/>
      <c r="E17" s="21" t="str">
        <f>IF('Rekapitulácia stavby'!E11="","",'Rekapitulácia stavby'!E11)</f>
        <v xml:space="preserve"> </v>
      </c>
      <c r="I17" s="23" t="s">
        <v>22</v>
      </c>
      <c r="J17" s="21" t="str">
        <f>IF('Rekapitulácia stavby'!AN11="","",'Rekapitulácia stavby'!AN11)</f>
        <v/>
      </c>
      <c r="L17" s="30"/>
    </row>
    <row r="18" spans="2:12" s="1" customFormat="1" ht="6.95" customHeight="1" x14ac:dyDescent="0.2">
      <c r="B18" s="30"/>
      <c r="L18" s="30"/>
    </row>
    <row r="19" spans="2:12" s="1" customFormat="1" ht="12" customHeight="1" x14ac:dyDescent="0.2">
      <c r="B19" s="30"/>
      <c r="D19" s="23" t="s">
        <v>23</v>
      </c>
      <c r="I19" s="23" t="s">
        <v>21</v>
      </c>
      <c r="J19" s="24" t="str">
        <f>'Rekapitulácia stavby'!AN13</f>
        <v>Vyplň údaj</v>
      </c>
      <c r="L19" s="30"/>
    </row>
    <row r="20" spans="2:12" s="1" customFormat="1" ht="18" customHeight="1" x14ac:dyDescent="0.2">
      <c r="B20" s="30"/>
      <c r="E20" s="258" t="str">
        <f>'Rekapitulácia stavby'!E14</f>
        <v>Vyplň údaj</v>
      </c>
      <c r="F20" s="248"/>
      <c r="G20" s="248"/>
      <c r="H20" s="248"/>
      <c r="I20" s="23" t="s">
        <v>22</v>
      </c>
      <c r="J20" s="24" t="str">
        <f>'Rekapitulácia stavby'!AN14</f>
        <v>Vyplň údaj</v>
      </c>
      <c r="L20" s="30"/>
    </row>
    <row r="21" spans="2:12" s="1" customFormat="1" ht="6.95" customHeight="1" x14ac:dyDescent="0.2">
      <c r="B21" s="30"/>
      <c r="L21" s="30"/>
    </row>
    <row r="22" spans="2:12" s="1" customFormat="1" ht="12" customHeight="1" x14ac:dyDescent="0.2">
      <c r="B22" s="30"/>
      <c r="D22" s="23" t="s">
        <v>25</v>
      </c>
      <c r="I22" s="23" t="s">
        <v>21</v>
      </c>
      <c r="J22" s="21" t="str">
        <f>IF('Rekapitulácia stavby'!AN16="","",'Rekapitulácia stavby'!AN16)</f>
        <v/>
      </c>
      <c r="L22" s="30"/>
    </row>
    <row r="23" spans="2:12" s="1" customFormat="1" ht="18" customHeight="1" x14ac:dyDescent="0.2">
      <c r="B23" s="30"/>
      <c r="E23" s="21" t="str">
        <f>IF('Rekapitulácia stavby'!E17="","",'Rekapitulácia stavby'!E17)</f>
        <v>HESCON,s.r.o.</v>
      </c>
      <c r="I23" s="23" t="s">
        <v>22</v>
      </c>
      <c r="J23" s="21" t="str">
        <f>IF('Rekapitulácia stavby'!AN17="","",'Rekapitulácia stavby'!AN17)</f>
        <v/>
      </c>
      <c r="L23" s="30"/>
    </row>
    <row r="24" spans="2:12" s="1" customFormat="1" ht="6.95" customHeight="1" x14ac:dyDescent="0.2">
      <c r="B24" s="30"/>
      <c r="L24" s="30"/>
    </row>
    <row r="25" spans="2:12" s="1" customFormat="1" ht="12" customHeight="1" x14ac:dyDescent="0.2">
      <c r="B25" s="30"/>
      <c r="D25" s="23" t="s">
        <v>27</v>
      </c>
      <c r="I25" s="23" t="s">
        <v>21</v>
      </c>
      <c r="J25" s="21" t="str">
        <f>IF('Rekapitulácia stavby'!AN19="","",'Rekapitulácia stavby'!AN19)</f>
        <v/>
      </c>
      <c r="L25" s="30"/>
    </row>
    <row r="26" spans="2:12" s="1" customFormat="1" ht="18" customHeight="1" x14ac:dyDescent="0.2">
      <c r="B26" s="30"/>
      <c r="E26" s="21" t="str">
        <f>IF('Rekapitulácia stavby'!E20="","",'Rekapitulácia stavby'!E20)</f>
        <v xml:space="preserve"> </v>
      </c>
      <c r="I26" s="23" t="s">
        <v>22</v>
      </c>
      <c r="J26" s="21" t="str">
        <f>IF('Rekapitulácia stavby'!AN20="","",'Rekapitulácia stavby'!AN20)</f>
        <v/>
      </c>
      <c r="L26" s="30"/>
    </row>
    <row r="27" spans="2:12" s="1" customFormat="1" ht="6.95" customHeight="1" x14ac:dyDescent="0.2">
      <c r="B27" s="30"/>
      <c r="L27" s="30"/>
    </row>
    <row r="28" spans="2:12" s="1" customFormat="1" ht="12" customHeight="1" x14ac:dyDescent="0.2">
      <c r="B28" s="30"/>
      <c r="D28" s="23" t="s">
        <v>28</v>
      </c>
      <c r="L28" s="30"/>
    </row>
    <row r="29" spans="2:12" s="7" customFormat="1" ht="16.5" customHeight="1" x14ac:dyDescent="0.2">
      <c r="B29" s="104"/>
      <c r="E29" s="251" t="s">
        <v>1</v>
      </c>
      <c r="F29" s="251"/>
      <c r="G29" s="251"/>
      <c r="H29" s="251"/>
      <c r="L29" s="104"/>
    </row>
    <row r="30" spans="2:12" s="1" customFormat="1" ht="6.95" customHeight="1" x14ac:dyDescent="0.2">
      <c r="B30" s="30"/>
      <c r="L30" s="30"/>
    </row>
    <row r="31" spans="2:12" s="1" customFormat="1" ht="6.95" customHeight="1" x14ac:dyDescent="0.2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5" customHeight="1" x14ac:dyDescent="0.2">
      <c r="B32" s="30"/>
      <c r="D32" s="21" t="s">
        <v>187</v>
      </c>
      <c r="J32" s="29">
        <f>J98</f>
        <v>0</v>
      </c>
      <c r="L32" s="30"/>
    </row>
    <row r="33" spans="2:12" s="1" customFormat="1" ht="14.45" customHeight="1" x14ac:dyDescent="0.2">
      <c r="B33" s="30"/>
      <c r="D33" s="28" t="s">
        <v>174</v>
      </c>
      <c r="J33" s="29">
        <f>J107</f>
        <v>0</v>
      </c>
      <c r="L33" s="30"/>
    </row>
    <row r="34" spans="2:12" s="1" customFormat="1" ht="25.35" customHeight="1" x14ac:dyDescent="0.2">
      <c r="B34" s="30"/>
      <c r="D34" s="105" t="s">
        <v>31</v>
      </c>
      <c r="J34" s="66">
        <f>ROUND(J32 + J33, 2)</f>
        <v>0</v>
      </c>
      <c r="L34" s="30"/>
    </row>
    <row r="35" spans="2:12" s="1" customFormat="1" ht="6.95" customHeight="1" x14ac:dyDescent="0.2">
      <c r="B35" s="30"/>
      <c r="D35" s="54"/>
      <c r="E35" s="54"/>
      <c r="F35" s="54"/>
      <c r="G35" s="54"/>
      <c r="H35" s="54"/>
      <c r="I35" s="54"/>
      <c r="J35" s="54"/>
      <c r="K35" s="54"/>
      <c r="L35" s="30"/>
    </row>
    <row r="36" spans="2:12" s="1" customFormat="1" ht="14.45" customHeight="1" x14ac:dyDescent="0.2">
      <c r="B36" s="30"/>
      <c r="F36" s="33" t="s">
        <v>33</v>
      </c>
      <c r="I36" s="33" t="s">
        <v>32</v>
      </c>
      <c r="J36" s="33" t="s">
        <v>34</v>
      </c>
      <c r="L36" s="30"/>
    </row>
    <row r="37" spans="2:12" s="1" customFormat="1" ht="14.45" customHeight="1" x14ac:dyDescent="0.2">
      <c r="B37" s="30"/>
      <c r="D37" s="106" t="s">
        <v>35</v>
      </c>
      <c r="E37" s="35" t="s">
        <v>36</v>
      </c>
      <c r="F37" s="107">
        <f>ROUND((SUM(BE107:BE114) + SUM(BE136:BE207)),  2)</f>
        <v>0</v>
      </c>
      <c r="G37" s="108"/>
      <c r="H37" s="108"/>
      <c r="I37" s="109">
        <v>0.2</v>
      </c>
      <c r="J37" s="107">
        <f>ROUND(((SUM(BE107:BE114) + SUM(BE136:BE207))*I37),  2)</f>
        <v>0</v>
      </c>
      <c r="L37" s="30"/>
    </row>
    <row r="38" spans="2:12" s="1" customFormat="1" ht="14.45" customHeight="1" x14ac:dyDescent="0.2">
      <c r="B38" s="30"/>
      <c r="E38" s="35" t="s">
        <v>37</v>
      </c>
      <c r="F38" s="107">
        <f>ROUND((SUM(BF107:BF114) + SUM(BF136:BF207)),  2)</f>
        <v>0</v>
      </c>
      <c r="G38" s="108"/>
      <c r="H38" s="108"/>
      <c r="I38" s="109">
        <v>0.2</v>
      </c>
      <c r="J38" s="107">
        <f>ROUND(((SUM(BF107:BF114) + SUM(BF136:BF207))*I38),  2)</f>
        <v>0</v>
      </c>
      <c r="L38" s="30"/>
    </row>
    <row r="39" spans="2:12" s="1" customFormat="1" ht="14.45" hidden="1" customHeight="1" x14ac:dyDescent="0.2">
      <c r="B39" s="30"/>
      <c r="E39" s="23" t="s">
        <v>38</v>
      </c>
      <c r="F39" s="86">
        <f>ROUND((SUM(BG107:BG114) + SUM(BG136:BG207)),  2)</f>
        <v>0</v>
      </c>
      <c r="I39" s="110">
        <v>0.2</v>
      </c>
      <c r="J39" s="86">
        <f>0</f>
        <v>0</v>
      </c>
      <c r="L39" s="30"/>
    </row>
    <row r="40" spans="2:12" s="1" customFormat="1" ht="14.45" hidden="1" customHeight="1" x14ac:dyDescent="0.2">
      <c r="B40" s="30"/>
      <c r="E40" s="23" t="s">
        <v>39</v>
      </c>
      <c r="F40" s="86">
        <f>ROUND((SUM(BH107:BH114) + SUM(BH136:BH207)),  2)</f>
        <v>0</v>
      </c>
      <c r="I40" s="110">
        <v>0.2</v>
      </c>
      <c r="J40" s="86">
        <f>0</f>
        <v>0</v>
      </c>
      <c r="L40" s="30"/>
    </row>
    <row r="41" spans="2:12" s="1" customFormat="1" ht="14.45" hidden="1" customHeight="1" x14ac:dyDescent="0.2">
      <c r="B41" s="30"/>
      <c r="E41" s="35" t="s">
        <v>40</v>
      </c>
      <c r="F41" s="107">
        <f>ROUND((SUM(BI107:BI114) + SUM(BI136:BI207)),  2)</f>
        <v>0</v>
      </c>
      <c r="G41" s="108"/>
      <c r="H41" s="108"/>
      <c r="I41" s="109">
        <v>0</v>
      </c>
      <c r="J41" s="107">
        <f>0</f>
        <v>0</v>
      </c>
      <c r="L41" s="30"/>
    </row>
    <row r="42" spans="2:12" s="1" customFormat="1" ht="6.95" customHeight="1" x14ac:dyDescent="0.2">
      <c r="B42" s="30"/>
      <c r="L42" s="30"/>
    </row>
    <row r="43" spans="2:12" s="1" customFormat="1" ht="25.35" customHeight="1" x14ac:dyDescent="0.2">
      <c r="B43" s="30"/>
      <c r="C43" s="101"/>
      <c r="D43" s="111" t="s">
        <v>41</v>
      </c>
      <c r="E43" s="57"/>
      <c r="F43" s="57"/>
      <c r="G43" s="112" t="s">
        <v>42</v>
      </c>
      <c r="H43" s="113" t="s">
        <v>43</v>
      </c>
      <c r="I43" s="57"/>
      <c r="J43" s="114">
        <f>SUM(J34:J41)</f>
        <v>0</v>
      </c>
      <c r="K43" s="115"/>
      <c r="L43" s="30"/>
    </row>
    <row r="44" spans="2:12" s="1" customFormat="1" ht="14.45" customHeight="1" x14ac:dyDescent="0.2">
      <c r="B44" s="30"/>
      <c r="L44" s="30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30"/>
      <c r="D50" s="42" t="s">
        <v>44</v>
      </c>
      <c r="E50" s="43"/>
      <c r="F50" s="43"/>
      <c r="G50" s="42" t="s">
        <v>45</v>
      </c>
      <c r="H50" s="43"/>
      <c r="I50" s="43"/>
      <c r="J50" s="43"/>
      <c r="K50" s="43"/>
      <c r="L50" s="30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30"/>
      <c r="D61" s="44" t="s">
        <v>46</v>
      </c>
      <c r="E61" s="32"/>
      <c r="F61" s="116" t="s">
        <v>47</v>
      </c>
      <c r="G61" s="44" t="s">
        <v>46</v>
      </c>
      <c r="H61" s="32"/>
      <c r="I61" s="32"/>
      <c r="J61" s="117" t="s">
        <v>47</v>
      </c>
      <c r="K61" s="32"/>
      <c r="L61" s="30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30"/>
      <c r="D65" s="42" t="s">
        <v>48</v>
      </c>
      <c r="E65" s="43"/>
      <c r="F65" s="43"/>
      <c r="G65" s="42" t="s">
        <v>49</v>
      </c>
      <c r="H65" s="43"/>
      <c r="I65" s="43"/>
      <c r="J65" s="43"/>
      <c r="K65" s="43"/>
      <c r="L65" s="30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30"/>
      <c r="D76" s="44" t="s">
        <v>46</v>
      </c>
      <c r="E76" s="32"/>
      <c r="F76" s="116" t="s">
        <v>47</v>
      </c>
      <c r="G76" s="44" t="s">
        <v>46</v>
      </c>
      <c r="H76" s="32"/>
      <c r="I76" s="32"/>
      <c r="J76" s="117" t="s">
        <v>47</v>
      </c>
      <c r="K76" s="32"/>
      <c r="L76" s="30"/>
    </row>
    <row r="77" spans="2:12" s="1" customFormat="1" ht="14.45" customHeight="1" x14ac:dyDescent="0.2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12" s="1" customFormat="1" ht="6.95" customHeight="1" x14ac:dyDescent="0.2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12" s="1" customFormat="1" ht="24.95" customHeight="1" x14ac:dyDescent="0.2">
      <c r="B82" s="30"/>
      <c r="C82" s="17" t="s">
        <v>4588</v>
      </c>
      <c r="L82" s="30"/>
    </row>
    <row r="83" spans="2:12" s="1" customFormat="1" ht="6.95" customHeight="1" x14ac:dyDescent="0.2">
      <c r="B83" s="30"/>
      <c r="L83" s="30"/>
    </row>
    <row r="84" spans="2:12" s="1" customFormat="1" ht="12" customHeight="1" x14ac:dyDescent="0.2">
      <c r="B84" s="30"/>
      <c r="C84" s="23" t="s">
        <v>14</v>
      </c>
      <c r="L84" s="30"/>
    </row>
    <row r="85" spans="2:12" s="1" customFormat="1" ht="16.5" customHeight="1" x14ac:dyDescent="0.2">
      <c r="B85" s="30"/>
      <c r="E85" s="259" t="str">
        <f>E7</f>
        <v>KFA - Košická futbalová aréna II. a III. etapa</v>
      </c>
      <c r="F85" s="261"/>
      <c r="G85" s="261"/>
      <c r="H85" s="261"/>
      <c r="L85" s="30"/>
    </row>
    <row r="86" spans="2:12" ht="12" customHeight="1" x14ac:dyDescent="0.2">
      <c r="B86" s="16"/>
      <c r="C86" s="23" t="s">
        <v>180</v>
      </c>
      <c r="L86" s="16"/>
    </row>
    <row r="87" spans="2:12" s="1" customFormat="1" ht="16.5" customHeight="1" x14ac:dyDescent="0.2">
      <c r="B87" s="30"/>
      <c r="E87" s="259" t="s">
        <v>181</v>
      </c>
      <c r="F87" s="257"/>
      <c r="G87" s="257"/>
      <c r="H87" s="257"/>
      <c r="L87" s="30"/>
    </row>
    <row r="88" spans="2:12" s="1" customFormat="1" ht="12" customHeight="1" x14ac:dyDescent="0.2">
      <c r="B88" s="30"/>
      <c r="C88" s="23" t="s">
        <v>182</v>
      </c>
      <c r="L88" s="30"/>
    </row>
    <row r="89" spans="2:12" s="1" customFormat="1" ht="16.5" customHeight="1" x14ac:dyDescent="0.2">
      <c r="B89" s="30"/>
      <c r="E89" s="226" t="str">
        <f>E11</f>
        <v>033 - Bleskozvod</v>
      </c>
      <c r="F89" s="257"/>
      <c r="G89" s="257"/>
      <c r="H89" s="257"/>
      <c r="L89" s="30"/>
    </row>
    <row r="90" spans="2:12" s="1" customFormat="1" ht="6.95" customHeight="1" x14ac:dyDescent="0.2">
      <c r="B90" s="30"/>
      <c r="L90" s="30"/>
    </row>
    <row r="91" spans="2:12" s="1" customFormat="1" ht="12" customHeight="1" x14ac:dyDescent="0.2">
      <c r="B91" s="30"/>
      <c r="C91" s="23" t="s">
        <v>17</v>
      </c>
      <c r="F91" s="21" t="str">
        <f>F14</f>
        <v xml:space="preserve"> </v>
      </c>
      <c r="I91" s="23" t="s">
        <v>19</v>
      </c>
      <c r="J91" s="53" t="str">
        <f>IF(J14="","",J14)</f>
        <v>4.10.2022 - REV05</v>
      </c>
      <c r="L91" s="30"/>
    </row>
    <row r="92" spans="2:12" s="1" customFormat="1" ht="6.95" customHeight="1" x14ac:dyDescent="0.2">
      <c r="B92" s="30"/>
      <c r="L92" s="30"/>
    </row>
    <row r="93" spans="2:12" s="1" customFormat="1" ht="15.2" customHeight="1" x14ac:dyDescent="0.2">
      <c r="B93" s="30"/>
      <c r="C93" s="23" t="s">
        <v>20</v>
      </c>
      <c r="F93" s="21" t="str">
        <f>E17</f>
        <v xml:space="preserve"> </v>
      </c>
      <c r="I93" s="23" t="s">
        <v>25</v>
      </c>
      <c r="J93" s="26" t="str">
        <f>E23</f>
        <v>HESCON,s.r.o.</v>
      </c>
      <c r="L93" s="30"/>
    </row>
    <row r="94" spans="2:12" s="1" customFormat="1" ht="15.2" customHeight="1" x14ac:dyDescent="0.2">
      <c r="B94" s="30"/>
      <c r="C94" s="23" t="s">
        <v>23</v>
      </c>
      <c r="F94" s="21" t="str">
        <f>IF(E20="","",E20)</f>
        <v>Vyplň údaj</v>
      </c>
      <c r="I94" s="23" t="s">
        <v>27</v>
      </c>
      <c r="J94" s="26" t="str">
        <f>E26</f>
        <v xml:space="preserve"> </v>
      </c>
      <c r="L94" s="30"/>
    </row>
    <row r="95" spans="2:12" s="1" customFormat="1" ht="10.35" customHeight="1" x14ac:dyDescent="0.2">
      <c r="B95" s="30"/>
      <c r="L95" s="30"/>
    </row>
    <row r="96" spans="2:12" s="1" customFormat="1" ht="29.25" customHeight="1" x14ac:dyDescent="0.2">
      <c r="B96" s="30"/>
      <c r="C96" s="118" t="s">
        <v>188</v>
      </c>
      <c r="D96" s="101"/>
      <c r="E96" s="101"/>
      <c r="F96" s="101"/>
      <c r="G96" s="101"/>
      <c r="H96" s="101"/>
      <c r="I96" s="101"/>
      <c r="J96" s="119" t="s">
        <v>189</v>
      </c>
      <c r="K96" s="101"/>
      <c r="L96" s="30"/>
    </row>
    <row r="97" spans="2:65" s="1" customFormat="1" ht="10.35" customHeight="1" x14ac:dyDescent="0.2">
      <c r="B97" s="30"/>
      <c r="L97" s="30"/>
    </row>
    <row r="98" spans="2:65" s="1" customFormat="1" ht="22.9" customHeight="1" x14ac:dyDescent="0.2">
      <c r="B98" s="30"/>
      <c r="C98" s="120" t="s">
        <v>190</v>
      </c>
      <c r="J98" s="66">
        <f>J136</f>
        <v>0</v>
      </c>
      <c r="L98" s="30"/>
      <c r="AU98" s="13" t="s">
        <v>191</v>
      </c>
    </row>
    <row r="99" spans="2:65" s="8" customFormat="1" ht="24.95" customHeight="1" x14ac:dyDescent="0.2">
      <c r="B99" s="121"/>
      <c r="D99" s="122" t="s">
        <v>3625</v>
      </c>
      <c r="E99" s="123"/>
      <c r="F99" s="123"/>
      <c r="G99" s="123"/>
      <c r="H99" s="123"/>
      <c r="I99" s="123"/>
      <c r="J99" s="124">
        <f>J137</f>
        <v>0</v>
      </c>
      <c r="L99" s="121"/>
    </row>
    <row r="100" spans="2:65" s="8" customFormat="1" ht="24.95" customHeight="1" x14ac:dyDescent="0.2">
      <c r="B100" s="121"/>
      <c r="D100" s="122" t="s">
        <v>3482</v>
      </c>
      <c r="E100" s="123"/>
      <c r="F100" s="123"/>
      <c r="G100" s="123"/>
      <c r="H100" s="123"/>
      <c r="I100" s="123"/>
      <c r="J100" s="124">
        <f>J189</f>
        <v>0</v>
      </c>
      <c r="L100" s="121"/>
    </row>
    <row r="101" spans="2:65" s="9" customFormat="1" ht="19.899999999999999" customHeight="1" x14ac:dyDescent="0.2">
      <c r="B101" s="125"/>
      <c r="D101" s="126" t="s">
        <v>3483</v>
      </c>
      <c r="E101" s="127"/>
      <c r="F101" s="127"/>
      <c r="G101" s="127"/>
      <c r="H101" s="127"/>
      <c r="I101" s="127"/>
      <c r="J101" s="128">
        <f>J190</f>
        <v>0</v>
      </c>
      <c r="L101" s="125"/>
    </row>
    <row r="102" spans="2:65" s="9" customFormat="1" ht="19.899999999999999" customHeight="1" x14ac:dyDescent="0.2">
      <c r="B102" s="125"/>
      <c r="D102" s="126" t="s">
        <v>3484</v>
      </c>
      <c r="E102" s="127"/>
      <c r="F102" s="127"/>
      <c r="G102" s="127"/>
      <c r="H102" s="127"/>
      <c r="I102" s="127"/>
      <c r="J102" s="128">
        <f>J192</f>
        <v>0</v>
      </c>
      <c r="L102" s="125"/>
    </row>
    <row r="103" spans="2:65" s="9" customFormat="1" ht="19.899999999999999" customHeight="1" x14ac:dyDescent="0.2">
      <c r="B103" s="125"/>
      <c r="D103" s="126" t="s">
        <v>3311</v>
      </c>
      <c r="E103" s="127"/>
      <c r="F103" s="127"/>
      <c r="G103" s="127"/>
      <c r="H103" s="127"/>
      <c r="I103" s="127"/>
      <c r="J103" s="128">
        <f>J194</f>
        <v>0</v>
      </c>
      <c r="L103" s="125"/>
    </row>
    <row r="104" spans="2:65" s="9" customFormat="1" ht="19.899999999999999" customHeight="1" x14ac:dyDescent="0.2">
      <c r="B104" s="125"/>
      <c r="D104" s="126" t="s">
        <v>3485</v>
      </c>
      <c r="E104" s="127"/>
      <c r="F104" s="127"/>
      <c r="G104" s="127"/>
      <c r="H104" s="127"/>
      <c r="I104" s="127"/>
      <c r="J104" s="128">
        <f>J197</f>
        <v>0</v>
      </c>
      <c r="L104" s="125"/>
    </row>
    <row r="105" spans="2:65" s="1" customFormat="1" ht="21.75" customHeight="1" x14ac:dyDescent="0.2">
      <c r="B105" s="30"/>
      <c r="L105" s="30"/>
    </row>
    <row r="106" spans="2:65" s="1" customFormat="1" ht="6.95" customHeight="1" x14ac:dyDescent="0.2">
      <c r="B106" s="30"/>
      <c r="L106" s="30"/>
    </row>
    <row r="107" spans="2:65" s="1" customFormat="1" ht="29.25" customHeight="1" x14ac:dyDescent="0.2">
      <c r="B107" s="30"/>
      <c r="C107" s="120" t="s">
        <v>217</v>
      </c>
      <c r="J107" s="129">
        <f>ROUND(J108 + J109 + J110 + J111 + J112 + J113,2)</f>
        <v>0</v>
      </c>
      <c r="L107" s="30"/>
      <c r="N107" s="130" t="s">
        <v>35</v>
      </c>
    </row>
    <row r="108" spans="2:65" s="1" customFormat="1" ht="18" customHeight="1" x14ac:dyDescent="0.2">
      <c r="B108" s="131"/>
      <c r="C108" s="132"/>
      <c r="D108" s="207" t="s">
        <v>218</v>
      </c>
      <c r="E108" s="260"/>
      <c r="F108" s="260"/>
      <c r="G108" s="132"/>
      <c r="H108" s="132"/>
      <c r="I108" s="132"/>
      <c r="J108" s="94">
        <v>0</v>
      </c>
      <c r="K108" s="132"/>
      <c r="L108" s="131"/>
      <c r="M108" s="132"/>
      <c r="N108" s="134" t="s">
        <v>37</v>
      </c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5" t="s">
        <v>219</v>
      </c>
      <c r="AZ108" s="132"/>
      <c r="BA108" s="132"/>
      <c r="BB108" s="132"/>
      <c r="BC108" s="132"/>
      <c r="BD108" s="132"/>
      <c r="BE108" s="136">
        <f t="shared" ref="BE108:BE113" si="0">IF(N108="základná",J108,0)</f>
        <v>0</v>
      </c>
      <c r="BF108" s="136">
        <f t="shared" ref="BF108:BF113" si="1">IF(N108="znížená",J108,0)</f>
        <v>0</v>
      </c>
      <c r="BG108" s="136">
        <f t="shared" ref="BG108:BG113" si="2">IF(N108="zákl. prenesená",J108,0)</f>
        <v>0</v>
      </c>
      <c r="BH108" s="136">
        <f t="shared" ref="BH108:BH113" si="3">IF(N108="zníž. prenesená",J108,0)</f>
        <v>0</v>
      </c>
      <c r="BI108" s="136">
        <f t="shared" ref="BI108:BI113" si="4">IF(N108="nulová",J108,0)</f>
        <v>0</v>
      </c>
      <c r="BJ108" s="135" t="s">
        <v>83</v>
      </c>
      <c r="BK108" s="132"/>
      <c r="BL108" s="132"/>
      <c r="BM108" s="132"/>
    </row>
    <row r="109" spans="2:65" s="1" customFormat="1" ht="18" customHeight="1" x14ac:dyDescent="0.2">
      <c r="B109" s="131"/>
      <c r="C109" s="132"/>
      <c r="D109" s="207" t="s">
        <v>220</v>
      </c>
      <c r="E109" s="260"/>
      <c r="F109" s="260"/>
      <c r="G109" s="132"/>
      <c r="H109" s="132"/>
      <c r="I109" s="132"/>
      <c r="J109" s="94">
        <v>0</v>
      </c>
      <c r="K109" s="132"/>
      <c r="L109" s="131"/>
      <c r="M109" s="132"/>
      <c r="N109" s="134" t="s">
        <v>37</v>
      </c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5" t="s">
        <v>219</v>
      </c>
      <c r="AZ109" s="132"/>
      <c r="BA109" s="132"/>
      <c r="BB109" s="132"/>
      <c r="BC109" s="132"/>
      <c r="BD109" s="132"/>
      <c r="BE109" s="136">
        <f t="shared" si="0"/>
        <v>0</v>
      </c>
      <c r="BF109" s="136">
        <f t="shared" si="1"/>
        <v>0</v>
      </c>
      <c r="BG109" s="136">
        <f t="shared" si="2"/>
        <v>0</v>
      </c>
      <c r="BH109" s="136">
        <f t="shared" si="3"/>
        <v>0</v>
      </c>
      <c r="BI109" s="136">
        <f t="shared" si="4"/>
        <v>0</v>
      </c>
      <c r="BJ109" s="135" t="s">
        <v>83</v>
      </c>
      <c r="BK109" s="132"/>
      <c r="BL109" s="132"/>
      <c r="BM109" s="132"/>
    </row>
    <row r="110" spans="2:65" s="1" customFormat="1" ht="18" customHeight="1" x14ac:dyDescent="0.2">
      <c r="B110" s="131"/>
      <c r="C110" s="132"/>
      <c r="D110" s="207" t="s">
        <v>221</v>
      </c>
      <c r="E110" s="260"/>
      <c r="F110" s="260"/>
      <c r="G110" s="132"/>
      <c r="H110" s="132"/>
      <c r="I110" s="132"/>
      <c r="J110" s="94">
        <v>0</v>
      </c>
      <c r="K110" s="132"/>
      <c r="L110" s="131"/>
      <c r="M110" s="132"/>
      <c r="N110" s="134" t="s">
        <v>37</v>
      </c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5" t="s">
        <v>219</v>
      </c>
      <c r="AZ110" s="132"/>
      <c r="BA110" s="132"/>
      <c r="BB110" s="132"/>
      <c r="BC110" s="132"/>
      <c r="BD110" s="132"/>
      <c r="BE110" s="136">
        <f t="shared" si="0"/>
        <v>0</v>
      </c>
      <c r="BF110" s="136">
        <f t="shared" si="1"/>
        <v>0</v>
      </c>
      <c r="BG110" s="136">
        <f t="shared" si="2"/>
        <v>0</v>
      </c>
      <c r="BH110" s="136">
        <f t="shared" si="3"/>
        <v>0</v>
      </c>
      <c r="BI110" s="136">
        <f t="shared" si="4"/>
        <v>0</v>
      </c>
      <c r="BJ110" s="135" t="s">
        <v>83</v>
      </c>
      <c r="BK110" s="132"/>
      <c r="BL110" s="132"/>
      <c r="BM110" s="132"/>
    </row>
    <row r="111" spans="2:65" s="1" customFormat="1" ht="18" customHeight="1" x14ac:dyDescent="0.2">
      <c r="B111" s="131"/>
      <c r="C111" s="132"/>
      <c r="D111" s="207" t="s">
        <v>222</v>
      </c>
      <c r="E111" s="260"/>
      <c r="F111" s="260"/>
      <c r="G111" s="132"/>
      <c r="H111" s="132"/>
      <c r="I111" s="132"/>
      <c r="J111" s="94">
        <v>0</v>
      </c>
      <c r="K111" s="132"/>
      <c r="L111" s="131"/>
      <c r="M111" s="132"/>
      <c r="N111" s="134" t="s">
        <v>37</v>
      </c>
      <c r="O111" s="132"/>
      <c r="P111" s="132"/>
      <c r="Q111" s="132"/>
      <c r="R111" s="132"/>
      <c r="S111" s="132"/>
      <c r="T111" s="132"/>
      <c r="U111" s="132"/>
      <c r="V111" s="132"/>
      <c r="W111" s="132"/>
      <c r="X111" s="132"/>
      <c r="Y111" s="132"/>
      <c r="Z111" s="132"/>
      <c r="AA111" s="132"/>
      <c r="AB111" s="132"/>
      <c r="AC111" s="132"/>
      <c r="AD111" s="132"/>
      <c r="AE111" s="132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5" t="s">
        <v>219</v>
      </c>
      <c r="AZ111" s="132"/>
      <c r="BA111" s="132"/>
      <c r="BB111" s="132"/>
      <c r="BC111" s="132"/>
      <c r="BD111" s="132"/>
      <c r="BE111" s="136">
        <f t="shared" si="0"/>
        <v>0</v>
      </c>
      <c r="BF111" s="136">
        <f t="shared" si="1"/>
        <v>0</v>
      </c>
      <c r="BG111" s="136">
        <f t="shared" si="2"/>
        <v>0</v>
      </c>
      <c r="BH111" s="136">
        <f t="shared" si="3"/>
        <v>0</v>
      </c>
      <c r="BI111" s="136">
        <f t="shared" si="4"/>
        <v>0</v>
      </c>
      <c r="BJ111" s="135" t="s">
        <v>83</v>
      </c>
      <c r="BK111" s="132"/>
      <c r="BL111" s="132"/>
      <c r="BM111" s="132"/>
    </row>
    <row r="112" spans="2:65" s="1" customFormat="1" ht="18" customHeight="1" x14ac:dyDescent="0.2">
      <c r="B112" s="131"/>
      <c r="C112" s="132"/>
      <c r="D112" s="207" t="s">
        <v>223</v>
      </c>
      <c r="E112" s="260"/>
      <c r="F112" s="260"/>
      <c r="G112" s="132"/>
      <c r="H112" s="132"/>
      <c r="I112" s="132"/>
      <c r="J112" s="94">
        <v>0</v>
      </c>
      <c r="K112" s="132"/>
      <c r="L112" s="131"/>
      <c r="M112" s="132"/>
      <c r="N112" s="134" t="s">
        <v>37</v>
      </c>
      <c r="O112" s="132"/>
      <c r="P112" s="132"/>
      <c r="Q112" s="132"/>
      <c r="R112" s="132"/>
      <c r="S112" s="132"/>
      <c r="T112" s="132"/>
      <c r="U112" s="132"/>
      <c r="V112" s="132"/>
      <c r="W112" s="132"/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5" t="s">
        <v>219</v>
      </c>
      <c r="AZ112" s="132"/>
      <c r="BA112" s="132"/>
      <c r="BB112" s="132"/>
      <c r="BC112" s="132"/>
      <c r="BD112" s="132"/>
      <c r="BE112" s="136">
        <f t="shared" si="0"/>
        <v>0</v>
      </c>
      <c r="BF112" s="136">
        <f t="shared" si="1"/>
        <v>0</v>
      </c>
      <c r="BG112" s="136">
        <f t="shared" si="2"/>
        <v>0</v>
      </c>
      <c r="BH112" s="136">
        <f t="shared" si="3"/>
        <v>0</v>
      </c>
      <c r="BI112" s="136">
        <f t="shared" si="4"/>
        <v>0</v>
      </c>
      <c r="BJ112" s="135" t="s">
        <v>83</v>
      </c>
      <c r="BK112" s="132"/>
      <c r="BL112" s="132"/>
      <c r="BM112" s="132"/>
    </row>
    <row r="113" spans="2:65" s="1" customFormat="1" ht="18" customHeight="1" x14ac:dyDescent="0.2">
      <c r="B113" s="131"/>
      <c r="C113" s="132"/>
      <c r="D113" s="133" t="s">
        <v>224</v>
      </c>
      <c r="E113" s="132"/>
      <c r="F113" s="132"/>
      <c r="G113" s="132"/>
      <c r="H113" s="132"/>
      <c r="I113" s="132"/>
      <c r="J113" s="94">
        <f>ROUND(J32*T113,2)</f>
        <v>0</v>
      </c>
      <c r="K113" s="132"/>
      <c r="L113" s="131"/>
      <c r="M113" s="132"/>
      <c r="N113" s="134" t="s">
        <v>37</v>
      </c>
      <c r="O113" s="132"/>
      <c r="P113" s="132"/>
      <c r="Q113" s="132"/>
      <c r="R113" s="132"/>
      <c r="S113" s="132"/>
      <c r="T113" s="132"/>
      <c r="U113" s="132"/>
      <c r="V113" s="132"/>
      <c r="W113" s="132"/>
      <c r="X113" s="132"/>
      <c r="Y113" s="132"/>
      <c r="Z113" s="132"/>
      <c r="AA113" s="132"/>
      <c r="AB113" s="132"/>
      <c r="AC113" s="132"/>
      <c r="AD113" s="132"/>
      <c r="AE113" s="132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5" t="s">
        <v>225</v>
      </c>
      <c r="AZ113" s="132"/>
      <c r="BA113" s="132"/>
      <c r="BB113" s="132"/>
      <c r="BC113" s="132"/>
      <c r="BD113" s="132"/>
      <c r="BE113" s="136">
        <f t="shared" si="0"/>
        <v>0</v>
      </c>
      <c r="BF113" s="136">
        <f t="shared" si="1"/>
        <v>0</v>
      </c>
      <c r="BG113" s="136">
        <f t="shared" si="2"/>
        <v>0</v>
      </c>
      <c r="BH113" s="136">
        <f t="shared" si="3"/>
        <v>0</v>
      </c>
      <c r="BI113" s="136">
        <f t="shared" si="4"/>
        <v>0</v>
      </c>
      <c r="BJ113" s="135" t="s">
        <v>83</v>
      </c>
      <c r="BK113" s="132"/>
      <c r="BL113" s="132"/>
      <c r="BM113" s="132"/>
    </row>
    <row r="114" spans="2:65" s="1" customFormat="1" x14ac:dyDescent="0.2">
      <c r="B114" s="30"/>
      <c r="L114" s="30"/>
    </row>
    <row r="115" spans="2:65" s="1" customFormat="1" ht="29.25" customHeight="1" x14ac:dyDescent="0.2">
      <c r="B115" s="30"/>
      <c r="C115" s="100" t="s">
        <v>179</v>
      </c>
      <c r="D115" s="101"/>
      <c r="E115" s="101"/>
      <c r="F115" s="101"/>
      <c r="G115" s="101"/>
      <c r="H115" s="101"/>
      <c r="I115" s="101"/>
      <c r="J115" s="102">
        <f>ROUND(J98+J107,2)</f>
        <v>0</v>
      </c>
      <c r="K115" s="101"/>
      <c r="L115" s="30"/>
    </row>
    <row r="116" spans="2:65" s="1" customFormat="1" ht="6.95" customHeight="1" x14ac:dyDescent="0.2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30"/>
    </row>
    <row r="120" spans="2:65" s="1" customFormat="1" ht="6.95" customHeight="1" x14ac:dyDescent="0.2"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30"/>
    </row>
    <row r="121" spans="2:65" s="1" customFormat="1" ht="24.95" customHeight="1" x14ac:dyDescent="0.2">
      <c r="B121" s="30"/>
      <c r="C121" s="17" t="s">
        <v>4589</v>
      </c>
      <c r="L121" s="30"/>
    </row>
    <row r="122" spans="2:65" s="1" customFormat="1" ht="6.95" customHeight="1" x14ac:dyDescent="0.2">
      <c r="B122" s="30"/>
      <c r="L122" s="30"/>
    </row>
    <row r="123" spans="2:65" s="1" customFormat="1" ht="12" customHeight="1" x14ac:dyDescent="0.2">
      <c r="B123" s="30"/>
      <c r="C123" s="23" t="s">
        <v>14</v>
      </c>
      <c r="L123" s="30"/>
    </row>
    <row r="124" spans="2:65" s="1" customFormat="1" ht="16.5" customHeight="1" x14ac:dyDescent="0.2">
      <c r="B124" s="30"/>
      <c r="E124" s="259" t="str">
        <f>E7</f>
        <v>KFA - Košická futbalová aréna II. a III. etapa</v>
      </c>
      <c r="F124" s="261"/>
      <c r="G124" s="261"/>
      <c r="H124" s="261"/>
      <c r="L124" s="30"/>
    </row>
    <row r="125" spans="2:65" ht="12" customHeight="1" x14ac:dyDescent="0.2">
      <c r="B125" s="16"/>
      <c r="C125" s="23" t="s">
        <v>180</v>
      </c>
      <c r="L125" s="16"/>
    </row>
    <row r="126" spans="2:65" s="1" customFormat="1" ht="16.5" customHeight="1" x14ac:dyDescent="0.2">
      <c r="B126" s="30"/>
      <c r="E126" s="259" t="s">
        <v>181</v>
      </c>
      <c r="F126" s="257"/>
      <c r="G126" s="257"/>
      <c r="H126" s="257"/>
      <c r="L126" s="30"/>
    </row>
    <row r="127" spans="2:65" s="1" customFormat="1" ht="12" customHeight="1" x14ac:dyDescent="0.2">
      <c r="B127" s="30"/>
      <c r="C127" s="23" t="s">
        <v>182</v>
      </c>
      <c r="L127" s="30"/>
    </row>
    <row r="128" spans="2:65" s="1" customFormat="1" ht="16.5" customHeight="1" x14ac:dyDescent="0.2">
      <c r="B128" s="30"/>
      <c r="E128" s="226" t="str">
        <f>E11</f>
        <v>033 - Bleskozvod</v>
      </c>
      <c r="F128" s="257"/>
      <c r="G128" s="257"/>
      <c r="H128" s="257"/>
      <c r="L128" s="30"/>
    </row>
    <row r="129" spans="2:65" s="1" customFormat="1" ht="6.95" customHeight="1" x14ac:dyDescent="0.2">
      <c r="B129" s="30"/>
      <c r="L129" s="30"/>
    </row>
    <row r="130" spans="2:65" s="1" customFormat="1" ht="12" customHeight="1" x14ac:dyDescent="0.2">
      <c r="B130" s="30"/>
      <c r="C130" s="23" t="s">
        <v>17</v>
      </c>
      <c r="F130" s="21" t="str">
        <f>F14</f>
        <v xml:space="preserve"> </v>
      </c>
      <c r="I130" s="23" t="s">
        <v>19</v>
      </c>
      <c r="J130" s="53" t="str">
        <f>IF(J14="","",J14)</f>
        <v>4.10.2022 - REV05</v>
      </c>
      <c r="L130" s="30"/>
    </row>
    <row r="131" spans="2:65" s="1" customFormat="1" ht="6.95" customHeight="1" x14ac:dyDescent="0.2">
      <c r="B131" s="30"/>
      <c r="L131" s="30"/>
    </row>
    <row r="132" spans="2:65" s="1" customFormat="1" ht="15.2" customHeight="1" x14ac:dyDescent="0.2">
      <c r="B132" s="30"/>
      <c r="C132" s="23" t="s">
        <v>20</v>
      </c>
      <c r="F132" s="21" t="str">
        <f>E17</f>
        <v xml:space="preserve"> </v>
      </c>
      <c r="I132" s="23" t="s">
        <v>25</v>
      </c>
      <c r="J132" s="26" t="str">
        <f>E23</f>
        <v>HESCON,s.r.o.</v>
      </c>
      <c r="L132" s="30"/>
    </row>
    <row r="133" spans="2:65" s="1" customFormat="1" ht="15.2" customHeight="1" x14ac:dyDescent="0.2">
      <c r="B133" s="30"/>
      <c r="C133" s="23" t="s">
        <v>23</v>
      </c>
      <c r="F133" s="21" t="str">
        <f>IF(E20="","",E20)</f>
        <v>Vyplň údaj</v>
      </c>
      <c r="I133" s="23" t="s">
        <v>27</v>
      </c>
      <c r="J133" s="26" t="str">
        <f>E26</f>
        <v xml:space="preserve"> </v>
      </c>
      <c r="L133" s="30"/>
    </row>
    <row r="134" spans="2:65" s="1" customFormat="1" ht="10.35" customHeight="1" x14ac:dyDescent="0.2">
      <c r="B134" s="30"/>
      <c r="L134" s="30"/>
    </row>
    <row r="135" spans="2:65" s="10" customFormat="1" ht="29.25" customHeight="1" x14ac:dyDescent="0.2">
      <c r="B135" s="137"/>
      <c r="C135" s="138" t="s">
        <v>226</v>
      </c>
      <c r="D135" s="139" t="s">
        <v>56</v>
      </c>
      <c r="E135" s="139" t="s">
        <v>52</v>
      </c>
      <c r="F135" s="139" t="s">
        <v>53</v>
      </c>
      <c r="G135" s="139" t="s">
        <v>227</v>
      </c>
      <c r="H135" s="139" t="s">
        <v>228</v>
      </c>
      <c r="I135" s="139" t="s">
        <v>229</v>
      </c>
      <c r="J135" s="140" t="s">
        <v>189</v>
      </c>
      <c r="K135" s="141" t="s">
        <v>230</v>
      </c>
      <c r="L135" s="137"/>
      <c r="M135" s="59" t="s">
        <v>1</v>
      </c>
      <c r="N135" s="60" t="s">
        <v>35</v>
      </c>
      <c r="O135" s="60" t="s">
        <v>231</v>
      </c>
      <c r="P135" s="60" t="s">
        <v>232</v>
      </c>
      <c r="Q135" s="60" t="s">
        <v>233</v>
      </c>
      <c r="R135" s="60" t="s">
        <v>234</v>
      </c>
      <c r="S135" s="60" t="s">
        <v>235</v>
      </c>
      <c r="T135" s="61" t="s">
        <v>236</v>
      </c>
    </row>
    <row r="136" spans="2:65" s="1" customFormat="1" ht="22.9" customHeight="1" x14ac:dyDescent="0.25">
      <c r="B136" s="30"/>
      <c r="C136" s="64" t="s">
        <v>187</v>
      </c>
      <c r="J136" s="142">
        <f>BK136</f>
        <v>0</v>
      </c>
      <c r="L136" s="30"/>
      <c r="M136" s="62"/>
      <c r="N136" s="54"/>
      <c r="O136" s="54"/>
      <c r="P136" s="143">
        <f>P137+P189</f>
        <v>0</v>
      </c>
      <c r="Q136" s="54"/>
      <c r="R136" s="143">
        <f>R137+R189</f>
        <v>0</v>
      </c>
      <c r="S136" s="54"/>
      <c r="T136" s="144">
        <f>T137+T189</f>
        <v>0</v>
      </c>
      <c r="AT136" s="13" t="s">
        <v>70</v>
      </c>
      <c r="AU136" s="13" t="s">
        <v>191</v>
      </c>
      <c r="BK136" s="145">
        <f>BK137+BK189</f>
        <v>0</v>
      </c>
    </row>
    <row r="137" spans="2:65" s="11" customFormat="1" ht="25.9" customHeight="1" x14ac:dyDescent="0.2">
      <c r="B137" s="146"/>
      <c r="D137" s="147" t="s">
        <v>70</v>
      </c>
      <c r="E137" s="148" t="s">
        <v>3626</v>
      </c>
      <c r="F137" s="148" t="s">
        <v>3627</v>
      </c>
      <c r="I137" s="149"/>
      <c r="J137" s="150">
        <f>BK137</f>
        <v>0</v>
      </c>
      <c r="L137" s="146"/>
      <c r="M137" s="151"/>
      <c r="P137" s="152">
        <f>SUM(P138:P188)</f>
        <v>0</v>
      </c>
      <c r="R137" s="152">
        <f>SUM(R138:R188)</f>
        <v>0</v>
      </c>
      <c r="T137" s="153">
        <f>SUM(T138:T188)</f>
        <v>0</v>
      </c>
      <c r="AR137" s="147" t="s">
        <v>78</v>
      </c>
      <c r="AT137" s="154" t="s">
        <v>70</v>
      </c>
      <c r="AU137" s="154" t="s">
        <v>71</v>
      </c>
      <c r="AY137" s="147" t="s">
        <v>239</v>
      </c>
      <c r="BK137" s="155">
        <f>SUM(BK138:BK188)</f>
        <v>0</v>
      </c>
    </row>
    <row r="138" spans="2:65" s="1" customFormat="1" ht="16.5" customHeight="1" x14ac:dyDescent="0.2">
      <c r="B138" s="131"/>
      <c r="C138" s="158" t="s">
        <v>78</v>
      </c>
      <c r="D138" s="158" t="s">
        <v>241</v>
      </c>
      <c r="E138" s="159" t="s">
        <v>3628</v>
      </c>
      <c r="F138" s="160" t="s">
        <v>3629</v>
      </c>
      <c r="G138" s="161" t="s">
        <v>3630</v>
      </c>
      <c r="H138" s="162">
        <v>300</v>
      </c>
      <c r="I138" s="163"/>
      <c r="J138" s="164">
        <f t="shared" ref="J138:J169" si="5">ROUND(I138*H138,2)</f>
        <v>0</v>
      </c>
      <c r="K138" s="165"/>
      <c r="L138" s="30"/>
      <c r="M138" s="166" t="s">
        <v>1</v>
      </c>
      <c r="N138" s="130" t="s">
        <v>37</v>
      </c>
      <c r="P138" s="167">
        <f t="shared" ref="P138:P169" si="6">O138*H138</f>
        <v>0</v>
      </c>
      <c r="Q138" s="167">
        <v>0</v>
      </c>
      <c r="R138" s="167">
        <f t="shared" ref="R138:R169" si="7">Q138*H138</f>
        <v>0</v>
      </c>
      <c r="S138" s="167">
        <v>0</v>
      </c>
      <c r="T138" s="168">
        <f t="shared" ref="T138:T169" si="8">S138*H138</f>
        <v>0</v>
      </c>
      <c r="AR138" s="169" t="s">
        <v>245</v>
      </c>
      <c r="AT138" s="169" t="s">
        <v>241</v>
      </c>
      <c r="AU138" s="169" t="s">
        <v>78</v>
      </c>
      <c r="AY138" s="13" t="s">
        <v>239</v>
      </c>
      <c r="BE138" s="97">
        <f t="shared" ref="BE138:BE169" si="9">IF(N138="základná",J138,0)</f>
        <v>0</v>
      </c>
      <c r="BF138" s="97">
        <f t="shared" ref="BF138:BF169" si="10">IF(N138="znížená",J138,0)</f>
        <v>0</v>
      </c>
      <c r="BG138" s="97">
        <f t="shared" ref="BG138:BG169" si="11">IF(N138="zákl. prenesená",J138,0)</f>
        <v>0</v>
      </c>
      <c r="BH138" s="97">
        <f t="shared" ref="BH138:BH169" si="12">IF(N138="zníž. prenesená",J138,0)</f>
        <v>0</v>
      </c>
      <c r="BI138" s="97">
        <f t="shared" ref="BI138:BI169" si="13">IF(N138="nulová",J138,0)</f>
        <v>0</v>
      </c>
      <c r="BJ138" s="13" t="s">
        <v>83</v>
      </c>
      <c r="BK138" s="97">
        <f t="shared" ref="BK138:BK169" si="14">ROUND(I138*H138,2)</f>
        <v>0</v>
      </c>
      <c r="BL138" s="13" t="s">
        <v>245</v>
      </c>
      <c r="BM138" s="169" t="s">
        <v>83</v>
      </c>
    </row>
    <row r="139" spans="2:65" s="1" customFormat="1" ht="16.5" customHeight="1" x14ac:dyDescent="0.2">
      <c r="B139" s="131"/>
      <c r="C139" s="158" t="s">
        <v>83</v>
      </c>
      <c r="D139" s="158" t="s">
        <v>241</v>
      </c>
      <c r="E139" s="159" t="s">
        <v>3631</v>
      </c>
      <c r="F139" s="160" t="s">
        <v>3632</v>
      </c>
      <c r="G139" s="161" t="s">
        <v>353</v>
      </c>
      <c r="H139" s="162">
        <v>720</v>
      </c>
      <c r="I139" s="163"/>
      <c r="J139" s="164">
        <f t="shared" si="5"/>
        <v>0</v>
      </c>
      <c r="K139" s="165"/>
      <c r="L139" s="30"/>
      <c r="M139" s="166" t="s">
        <v>1</v>
      </c>
      <c r="N139" s="130" t="s">
        <v>37</v>
      </c>
      <c r="P139" s="167">
        <f t="shared" si="6"/>
        <v>0</v>
      </c>
      <c r="Q139" s="167">
        <v>0</v>
      </c>
      <c r="R139" s="167">
        <f t="shared" si="7"/>
        <v>0</v>
      </c>
      <c r="S139" s="167">
        <v>0</v>
      </c>
      <c r="T139" s="168">
        <f t="shared" si="8"/>
        <v>0</v>
      </c>
      <c r="AR139" s="169" t="s">
        <v>245</v>
      </c>
      <c r="AT139" s="169" t="s">
        <v>241</v>
      </c>
      <c r="AU139" s="169" t="s">
        <v>78</v>
      </c>
      <c r="AY139" s="13" t="s">
        <v>239</v>
      </c>
      <c r="BE139" s="97">
        <f t="shared" si="9"/>
        <v>0</v>
      </c>
      <c r="BF139" s="97">
        <f t="shared" si="10"/>
        <v>0</v>
      </c>
      <c r="BG139" s="97">
        <f t="shared" si="11"/>
        <v>0</v>
      </c>
      <c r="BH139" s="97">
        <f t="shared" si="12"/>
        <v>0</v>
      </c>
      <c r="BI139" s="97">
        <f t="shared" si="13"/>
        <v>0</v>
      </c>
      <c r="BJ139" s="13" t="s">
        <v>83</v>
      </c>
      <c r="BK139" s="97">
        <f t="shared" si="14"/>
        <v>0</v>
      </c>
      <c r="BL139" s="13" t="s">
        <v>245</v>
      </c>
      <c r="BM139" s="169" t="s">
        <v>245</v>
      </c>
    </row>
    <row r="140" spans="2:65" s="1" customFormat="1" ht="16.5" customHeight="1" x14ac:dyDescent="0.2">
      <c r="B140" s="131"/>
      <c r="C140" s="158" t="s">
        <v>251</v>
      </c>
      <c r="D140" s="158" t="s">
        <v>241</v>
      </c>
      <c r="E140" s="159" t="s">
        <v>3633</v>
      </c>
      <c r="F140" s="160" t="s">
        <v>3634</v>
      </c>
      <c r="G140" s="161" t="s">
        <v>353</v>
      </c>
      <c r="H140" s="162">
        <v>70</v>
      </c>
      <c r="I140" s="163"/>
      <c r="J140" s="164">
        <f t="shared" si="5"/>
        <v>0</v>
      </c>
      <c r="K140" s="165"/>
      <c r="L140" s="30"/>
      <c r="M140" s="166" t="s">
        <v>1</v>
      </c>
      <c r="N140" s="130" t="s">
        <v>37</v>
      </c>
      <c r="P140" s="167">
        <f t="shared" si="6"/>
        <v>0</v>
      </c>
      <c r="Q140" s="167">
        <v>0</v>
      </c>
      <c r="R140" s="167">
        <f t="shared" si="7"/>
        <v>0</v>
      </c>
      <c r="S140" s="167">
        <v>0</v>
      </c>
      <c r="T140" s="168">
        <f t="shared" si="8"/>
        <v>0</v>
      </c>
      <c r="AR140" s="169" t="s">
        <v>245</v>
      </c>
      <c r="AT140" s="169" t="s">
        <v>241</v>
      </c>
      <c r="AU140" s="169" t="s">
        <v>78</v>
      </c>
      <c r="AY140" s="13" t="s">
        <v>239</v>
      </c>
      <c r="BE140" s="97">
        <f t="shared" si="9"/>
        <v>0</v>
      </c>
      <c r="BF140" s="97">
        <f t="shared" si="10"/>
        <v>0</v>
      </c>
      <c r="BG140" s="97">
        <f t="shared" si="11"/>
        <v>0</v>
      </c>
      <c r="BH140" s="97">
        <f t="shared" si="12"/>
        <v>0</v>
      </c>
      <c r="BI140" s="97">
        <f t="shared" si="13"/>
        <v>0</v>
      </c>
      <c r="BJ140" s="13" t="s">
        <v>83</v>
      </c>
      <c r="BK140" s="97">
        <f t="shared" si="14"/>
        <v>0</v>
      </c>
      <c r="BL140" s="13" t="s">
        <v>245</v>
      </c>
      <c r="BM140" s="169" t="s">
        <v>262</v>
      </c>
    </row>
    <row r="141" spans="2:65" s="1" customFormat="1" ht="16.5" customHeight="1" x14ac:dyDescent="0.2">
      <c r="B141" s="131"/>
      <c r="C141" s="158" t="s">
        <v>245</v>
      </c>
      <c r="D141" s="158" t="s">
        <v>241</v>
      </c>
      <c r="E141" s="159" t="s">
        <v>3635</v>
      </c>
      <c r="F141" s="160" t="s">
        <v>3636</v>
      </c>
      <c r="G141" s="161" t="s">
        <v>353</v>
      </c>
      <c r="H141" s="162">
        <v>126</v>
      </c>
      <c r="I141" s="163"/>
      <c r="J141" s="164">
        <f t="shared" si="5"/>
        <v>0</v>
      </c>
      <c r="K141" s="165"/>
      <c r="L141" s="30"/>
      <c r="M141" s="166" t="s">
        <v>1</v>
      </c>
      <c r="N141" s="130" t="s">
        <v>37</v>
      </c>
      <c r="P141" s="167">
        <f t="shared" si="6"/>
        <v>0</v>
      </c>
      <c r="Q141" s="167">
        <v>0</v>
      </c>
      <c r="R141" s="167">
        <f t="shared" si="7"/>
        <v>0</v>
      </c>
      <c r="S141" s="167">
        <v>0</v>
      </c>
      <c r="T141" s="168">
        <f t="shared" si="8"/>
        <v>0</v>
      </c>
      <c r="AR141" s="169" t="s">
        <v>245</v>
      </c>
      <c r="AT141" s="169" t="s">
        <v>241</v>
      </c>
      <c r="AU141" s="169" t="s">
        <v>78</v>
      </c>
      <c r="AY141" s="13" t="s">
        <v>239</v>
      </c>
      <c r="BE141" s="97">
        <f t="shared" si="9"/>
        <v>0</v>
      </c>
      <c r="BF141" s="97">
        <f t="shared" si="10"/>
        <v>0</v>
      </c>
      <c r="BG141" s="97">
        <f t="shared" si="11"/>
        <v>0</v>
      </c>
      <c r="BH141" s="97">
        <f t="shared" si="12"/>
        <v>0</v>
      </c>
      <c r="BI141" s="97">
        <f t="shared" si="13"/>
        <v>0</v>
      </c>
      <c r="BJ141" s="13" t="s">
        <v>83</v>
      </c>
      <c r="BK141" s="97">
        <f t="shared" si="14"/>
        <v>0</v>
      </c>
      <c r="BL141" s="13" t="s">
        <v>245</v>
      </c>
      <c r="BM141" s="169" t="s">
        <v>270</v>
      </c>
    </row>
    <row r="142" spans="2:65" s="1" customFormat="1" ht="16.5" customHeight="1" x14ac:dyDescent="0.2">
      <c r="B142" s="131"/>
      <c r="C142" s="158" t="s">
        <v>258</v>
      </c>
      <c r="D142" s="158" t="s">
        <v>241</v>
      </c>
      <c r="E142" s="159" t="s">
        <v>3637</v>
      </c>
      <c r="F142" s="160" t="s">
        <v>3638</v>
      </c>
      <c r="G142" s="161" t="s">
        <v>353</v>
      </c>
      <c r="H142" s="162">
        <v>60</v>
      </c>
      <c r="I142" s="163"/>
      <c r="J142" s="164">
        <f t="shared" si="5"/>
        <v>0</v>
      </c>
      <c r="K142" s="165"/>
      <c r="L142" s="30"/>
      <c r="M142" s="166" t="s">
        <v>1</v>
      </c>
      <c r="N142" s="130" t="s">
        <v>37</v>
      </c>
      <c r="P142" s="167">
        <f t="shared" si="6"/>
        <v>0</v>
      </c>
      <c r="Q142" s="167">
        <v>0</v>
      </c>
      <c r="R142" s="167">
        <f t="shared" si="7"/>
        <v>0</v>
      </c>
      <c r="S142" s="167">
        <v>0</v>
      </c>
      <c r="T142" s="168">
        <f t="shared" si="8"/>
        <v>0</v>
      </c>
      <c r="AR142" s="169" t="s">
        <v>245</v>
      </c>
      <c r="AT142" s="169" t="s">
        <v>241</v>
      </c>
      <c r="AU142" s="169" t="s">
        <v>78</v>
      </c>
      <c r="AY142" s="13" t="s">
        <v>239</v>
      </c>
      <c r="BE142" s="97">
        <f t="shared" si="9"/>
        <v>0</v>
      </c>
      <c r="BF142" s="97">
        <f t="shared" si="10"/>
        <v>0</v>
      </c>
      <c r="BG142" s="97">
        <f t="shared" si="11"/>
        <v>0</v>
      </c>
      <c r="BH142" s="97">
        <f t="shared" si="12"/>
        <v>0</v>
      </c>
      <c r="BI142" s="97">
        <f t="shared" si="13"/>
        <v>0</v>
      </c>
      <c r="BJ142" s="13" t="s">
        <v>83</v>
      </c>
      <c r="BK142" s="97">
        <f t="shared" si="14"/>
        <v>0</v>
      </c>
      <c r="BL142" s="13" t="s">
        <v>245</v>
      </c>
      <c r="BM142" s="169" t="s">
        <v>280</v>
      </c>
    </row>
    <row r="143" spans="2:65" s="1" customFormat="1" ht="16.5" customHeight="1" x14ac:dyDescent="0.2">
      <c r="B143" s="131"/>
      <c r="C143" s="158" t="s">
        <v>262</v>
      </c>
      <c r="D143" s="158" t="s">
        <v>241</v>
      </c>
      <c r="E143" s="159" t="s">
        <v>3639</v>
      </c>
      <c r="F143" s="160" t="s">
        <v>3640</v>
      </c>
      <c r="G143" s="161" t="s">
        <v>331</v>
      </c>
      <c r="H143" s="162">
        <v>48</v>
      </c>
      <c r="I143" s="163"/>
      <c r="J143" s="164">
        <f t="shared" si="5"/>
        <v>0</v>
      </c>
      <c r="K143" s="165"/>
      <c r="L143" s="30"/>
      <c r="M143" s="166" t="s">
        <v>1</v>
      </c>
      <c r="N143" s="130" t="s">
        <v>37</v>
      </c>
      <c r="P143" s="167">
        <f t="shared" si="6"/>
        <v>0</v>
      </c>
      <c r="Q143" s="167">
        <v>0</v>
      </c>
      <c r="R143" s="167">
        <f t="shared" si="7"/>
        <v>0</v>
      </c>
      <c r="S143" s="167">
        <v>0</v>
      </c>
      <c r="T143" s="168">
        <f t="shared" si="8"/>
        <v>0</v>
      </c>
      <c r="AR143" s="169" t="s">
        <v>245</v>
      </c>
      <c r="AT143" s="169" t="s">
        <v>241</v>
      </c>
      <c r="AU143" s="169" t="s">
        <v>78</v>
      </c>
      <c r="AY143" s="13" t="s">
        <v>239</v>
      </c>
      <c r="BE143" s="97">
        <f t="shared" si="9"/>
        <v>0</v>
      </c>
      <c r="BF143" s="97">
        <f t="shared" si="10"/>
        <v>0</v>
      </c>
      <c r="BG143" s="97">
        <f t="shared" si="11"/>
        <v>0</v>
      </c>
      <c r="BH143" s="97">
        <f t="shared" si="12"/>
        <v>0</v>
      </c>
      <c r="BI143" s="97">
        <f t="shared" si="13"/>
        <v>0</v>
      </c>
      <c r="BJ143" s="13" t="s">
        <v>83</v>
      </c>
      <c r="BK143" s="97">
        <f t="shared" si="14"/>
        <v>0</v>
      </c>
      <c r="BL143" s="13" t="s">
        <v>245</v>
      </c>
      <c r="BM143" s="169" t="s">
        <v>289</v>
      </c>
    </row>
    <row r="144" spans="2:65" s="1" customFormat="1" ht="16.5" customHeight="1" x14ac:dyDescent="0.2">
      <c r="B144" s="131"/>
      <c r="C144" s="158" t="s">
        <v>266</v>
      </c>
      <c r="D144" s="158" t="s">
        <v>241</v>
      </c>
      <c r="E144" s="159" t="s">
        <v>3641</v>
      </c>
      <c r="F144" s="160" t="s">
        <v>3642</v>
      </c>
      <c r="G144" s="161" t="s">
        <v>331</v>
      </c>
      <c r="H144" s="162">
        <v>200</v>
      </c>
      <c r="I144" s="163"/>
      <c r="J144" s="164">
        <f t="shared" si="5"/>
        <v>0</v>
      </c>
      <c r="K144" s="165"/>
      <c r="L144" s="30"/>
      <c r="M144" s="166" t="s">
        <v>1</v>
      </c>
      <c r="N144" s="130" t="s">
        <v>37</v>
      </c>
      <c r="P144" s="167">
        <f t="shared" si="6"/>
        <v>0</v>
      </c>
      <c r="Q144" s="167">
        <v>0</v>
      </c>
      <c r="R144" s="167">
        <f t="shared" si="7"/>
        <v>0</v>
      </c>
      <c r="S144" s="167">
        <v>0</v>
      </c>
      <c r="T144" s="168">
        <f t="shared" si="8"/>
        <v>0</v>
      </c>
      <c r="AR144" s="169" t="s">
        <v>245</v>
      </c>
      <c r="AT144" s="169" t="s">
        <v>241</v>
      </c>
      <c r="AU144" s="169" t="s">
        <v>78</v>
      </c>
      <c r="AY144" s="13" t="s">
        <v>239</v>
      </c>
      <c r="BE144" s="97">
        <f t="shared" si="9"/>
        <v>0</v>
      </c>
      <c r="BF144" s="97">
        <f t="shared" si="10"/>
        <v>0</v>
      </c>
      <c r="BG144" s="97">
        <f t="shared" si="11"/>
        <v>0</v>
      </c>
      <c r="BH144" s="97">
        <f t="shared" si="12"/>
        <v>0</v>
      </c>
      <c r="BI144" s="97">
        <f t="shared" si="13"/>
        <v>0</v>
      </c>
      <c r="BJ144" s="13" t="s">
        <v>83</v>
      </c>
      <c r="BK144" s="97">
        <f t="shared" si="14"/>
        <v>0</v>
      </c>
      <c r="BL144" s="13" t="s">
        <v>245</v>
      </c>
      <c r="BM144" s="169" t="s">
        <v>297</v>
      </c>
    </row>
    <row r="145" spans="2:65" s="1" customFormat="1" ht="16.5" customHeight="1" x14ac:dyDescent="0.2">
      <c r="B145" s="131"/>
      <c r="C145" s="158" t="s">
        <v>270</v>
      </c>
      <c r="D145" s="158" t="s">
        <v>241</v>
      </c>
      <c r="E145" s="159" t="s">
        <v>3643</v>
      </c>
      <c r="F145" s="160" t="s">
        <v>3644</v>
      </c>
      <c r="G145" s="161" t="s">
        <v>353</v>
      </c>
      <c r="H145" s="162">
        <v>40</v>
      </c>
      <c r="I145" s="163"/>
      <c r="J145" s="164">
        <f t="shared" si="5"/>
        <v>0</v>
      </c>
      <c r="K145" s="165"/>
      <c r="L145" s="30"/>
      <c r="M145" s="166" t="s">
        <v>1</v>
      </c>
      <c r="N145" s="130" t="s">
        <v>37</v>
      </c>
      <c r="P145" s="167">
        <f t="shared" si="6"/>
        <v>0</v>
      </c>
      <c r="Q145" s="167">
        <v>0</v>
      </c>
      <c r="R145" s="167">
        <f t="shared" si="7"/>
        <v>0</v>
      </c>
      <c r="S145" s="167">
        <v>0</v>
      </c>
      <c r="T145" s="168">
        <f t="shared" si="8"/>
        <v>0</v>
      </c>
      <c r="AR145" s="169" t="s">
        <v>245</v>
      </c>
      <c r="AT145" s="169" t="s">
        <v>241</v>
      </c>
      <c r="AU145" s="169" t="s">
        <v>78</v>
      </c>
      <c r="AY145" s="13" t="s">
        <v>239</v>
      </c>
      <c r="BE145" s="97">
        <f t="shared" si="9"/>
        <v>0</v>
      </c>
      <c r="BF145" s="97">
        <f t="shared" si="10"/>
        <v>0</v>
      </c>
      <c r="BG145" s="97">
        <f t="shared" si="11"/>
        <v>0</v>
      </c>
      <c r="BH145" s="97">
        <f t="shared" si="12"/>
        <v>0</v>
      </c>
      <c r="BI145" s="97">
        <f t="shared" si="13"/>
        <v>0</v>
      </c>
      <c r="BJ145" s="13" t="s">
        <v>83</v>
      </c>
      <c r="BK145" s="97">
        <f t="shared" si="14"/>
        <v>0</v>
      </c>
      <c r="BL145" s="13" t="s">
        <v>245</v>
      </c>
      <c r="BM145" s="169" t="s">
        <v>305</v>
      </c>
    </row>
    <row r="146" spans="2:65" s="1" customFormat="1" ht="16.5" customHeight="1" x14ac:dyDescent="0.2">
      <c r="B146" s="131"/>
      <c r="C146" s="158" t="s">
        <v>274</v>
      </c>
      <c r="D146" s="158" t="s">
        <v>241</v>
      </c>
      <c r="E146" s="159" t="s">
        <v>3645</v>
      </c>
      <c r="F146" s="160" t="s">
        <v>3646</v>
      </c>
      <c r="G146" s="161" t="s">
        <v>353</v>
      </c>
      <c r="H146" s="162">
        <v>1500</v>
      </c>
      <c r="I146" s="163"/>
      <c r="J146" s="164">
        <f t="shared" si="5"/>
        <v>0</v>
      </c>
      <c r="K146" s="165"/>
      <c r="L146" s="30"/>
      <c r="M146" s="166" t="s">
        <v>1</v>
      </c>
      <c r="N146" s="130" t="s">
        <v>37</v>
      </c>
      <c r="P146" s="167">
        <f t="shared" si="6"/>
        <v>0</v>
      </c>
      <c r="Q146" s="167">
        <v>0</v>
      </c>
      <c r="R146" s="167">
        <f t="shared" si="7"/>
        <v>0</v>
      </c>
      <c r="S146" s="167">
        <v>0</v>
      </c>
      <c r="T146" s="168">
        <f t="shared" si="8"/>
        <v>0</v>
      </c>
      <c r="AR146" s="169" t="s">
        <v>245</v>
      </c>
      <c r="AT146" s="169" t="s">
        <v>241</v>
      </c>
      <c r="AU146" s="169" t="s">
        <v>78</v>
      </c>
      <c r="AY146" s="13" t="s">
        <v>239</v>
      </c>
      <c r="BE146" s="97">
        <f t="shared" si="9"/>
        <v>0</v>
      </c>
      <c r="BF146" s="97">
        <f t="shared" si="10"/>
        <v>0</v>
      </c>
      <c r="BG146" s="97">
        <f t="shared" si="11"/>
        <v>0</v>
      </c>
      <c r="BH146" s="97">
        <f t="shared" si="12"/>
        <v>0</v>
      </c>
      <c r="BI146" s="97">
        <f t="shared" si="13"/>
        <v>0</v>
      </c>
      <c r="BJ146" s="13" t="s">
        <v>83</v>
      </c>
      <c r="BK146" s="97">
        <f t="shared" si="14"/>
        <v>0</v>
      </c>
      <c r="BL146" s="13" t="s">
        <v>245</v>
      </c>
      <c r="BM146" s="169" t="s">
        <v>313</v>
      </c>
    </row>
    <row r="147" spans="2:65" s="1" customFormat="1" ht="16.5" customHeight="1" x14ac:dyDescent="0.2">
      <c r="B147" s="131"/>
      <c r="C147" s="158" t="s">
        <v>280</v>
      </c>
      <c r="D147" s="158" t="s">
        <v>241</v>
      </c>
      <c r="E147" s="159" t="s">
        <v>3647</v>
      </c>
      <c r="F147" s="160" t="s">
        <v>3648</v>
      </c>
      <c r="G147" s="161" t="s">
        <v>353</v>
      </c>
      <c r="H147" s="162">
        <v>550</v>
      </c>
      <c r="I147" s="163"/>
      <c r="J147" s="164">
        <f t="shared" si="5"/>
        <v>0</v>
      </c>
      <c r="K147" s="165"/>
      <c r="L147" s="30"/>
      <c r="M147" s="166" t="s">
        <v>1</v>
      </c>
      <c r="N147" s="130" t="s">
        <v>37</v>
      </c>
      <c r="P147" s="167">
        <f t="shared" si="6"/>
        <v>0</v>
      </c>
      <c r="Q147" s="167">
        <v>0</v>
      </c>
      <c r="R147" s="167">
        <f t="shared" si="7"/>
        <v>0</v>
      </c>
      <c r="S147" s="167">
        <v>0</v>
      </c>
      <c r="T147" s="168">
        <f t="shared" si="8"/>
        <v>0</v>
      </c>
      <c r="AR147" s="169" t="s">
        <v>245</v>
      </c>
      <c r="AT147" s="169" t="s">
        <v>241</v>
      </c>
      <c r="AU147" s="169" t="s">
        <v>78</v>
      </c>
      <c r="AY147" s="13" t="s">
        <v>239</v>
      </c>
      <c r="BE147" s="97">
        <f t="shared" si="9"/>
        <v>0</v>
      </c>
      <c r="BF147" s="97">
        <f t="shared" si="10"/>
        <v>0</v>
      </c>
      <c r="BG147" s="97">
        <f t="shared" si="11"/>
        <v>0</v>
      </c>
      <c r="BH147" s="97">
        <f t="shared" si="12"/>
        <v>0</v>
      </c>
      <c r="BI147" s="97">
        <f t="shared" si="13"/>
        <v>0</v>
      </c>
      <c r="BJ147" s="13" t="s">
        <v>83</v>
      </c>
      <c r="BK147" s="97">
        <f t="shared" si="14"/>
        <v>0</v>
      </c>
      <c r="BL147" s="13" t="s">
        <v>245</v>
      </c>
      <c r="BM147" s="169" t="s">
        <v>7</v>
      </c>
    </row>
    <row r="148" spans="2:65" s="1" customFormat="1" ht="16.5" customHeight="1" x14ac:dyDescent="0.2">
      <c r="B148" s="131"/>
      <c r="C148" s="158" t="s">
        <v>285</v>
      </c>
      <c r="D148" s="158" t="s">
        <v>241</v>
      </c>
      <c r="E148" s="159" t="s">
        <v>3649</v>
      </c>
      <c r="F148" s="160" t="s">
        <v>3650</v>
      </c>
      <c r="G148" s="161" t="s">
        <v>353</v>
      </c>
      <c r="H148" s="162">
        <v>550</v>
      </c>
      <c r="I148" s="163"/>
      <c r="J148" s="164">
        <f t="shared" si="5"/>
        <v>0</v>
      </c>
      <c r="K148" s="165"/>
      <c r="L148" s="30"/>
      <c r="M148" s="166" t="s">
        <v>1</v>
      </c>
      <c r="N148" s="130" t="s">
        <v>37</v>
      </c>
      <c r="P148" s="167">
        <f t="shared" si="6"/>
        <v>0</v>
      </c>
      <c r="Q148" s="167">
        <v>0</v>
      </c>
      <c r="R148" s="167">
        <f t="shared" si="7"/>
        <v>0</v>
      </c>
      <c r="S148" s="167">
        <v>0</v>
      </c>
      <c r="T148" s="168">
        <f t="shared" si="8"/>
        <v>0</v>
      </c>
      <c r="AR148" s="169" t="s">
        <v>245</v>
      </c>
      <c r="AT148" s="169" t="s">
        <v>241</v>
      </c>
      <c r="AU148" s="169" t="s">
        <v>78</v>
      </c>
      <c r="AY148" s="13" t="s">
        <v>239</v>
      </c>
      <c r="BE148" s="97">
        <f t="shared" si="9"/>
        <v>0</v>
      </c>
      <c r="BF148" s="97">
        <f t="shared" si="10"/>
        <v>0</v>
      </c>
      <c r="BG148" s="97">
        <f t="shared" si="11"/>
        <v>0</v>
      </c>
      <c r="BH148" s="97">
        <f t="shared" si="12"/>
        <v>0</v>
      </c>
      <c r="BI148" s="97">
        <f t="shared" si="13"/>
        <v>0</v>
      </c>
      <c r="BJ148" s="13" t="s">
        <v>83</v>
      </c>
      <c r="BK148" s="97">
        <f t="shared" si="14"/>
        <v>0</v>
      </c>
      <c r="BL148" s="13" t="s">
        <v>245</v>
      </c>
      <c r="BM148" s="169" t="s">
        <v>328</v>
      </c>
    </row>
    <row r="149" spans="2:65" s="1" customFormat="1" ht="16.5" customHeight="1" x14ac:dyDescent="0.2">
      <c r="B149" s="131"/>
      <c r="C149" s="158" t="s">
        <v>289</v>
      </c>
      <c r="D149" s="158" t="s">
        <v>241</v>
      </c>
      <c r="E149" s="159" t="s">
        <v>3651</v>
      </c>
      <c r="F149" s="160" t="s">
        <v>3652</v>
      </c>
      <c r="G149" s="161" t="s">
        <v>353</v>
      </c>
      <c r="H149" s="162">
        <v>30</v>
      </c>
      <c r="I149" s="163"/>
      <c r="J149" s="164">
        <f t="shared" si="5"/>
        <v>0</v>
      </c>
      <c r="K149" s="165"/>
      <c r="L149" s="30"/>
      <c r="M149" s="166" t="s">
        <v>1</v>
      </c>
      <c r="N149" s="130" t="s">
        <v>37</v>
      </c>
      <c r="P149" s="167">
        <f t="shared" si="6"/>
        <v>0</v>
      </c>
      <c r="Q149" s="167">
        <v>0</v>
      </c>
      <c r="R149" s="167">
        <f t="shared" si="7"/>
        <v>0</v>
      </c>
      <c r="S149" s="167">
        <v>0</v>
      </c>
      <c r="T149" s="168">
        <f t="shared" si="8"/>
        <v>0</v>
      </c>
      <c r="AR149" s="169" t="s">
        <v>245</v>
      </c>
      <c r="AT149" s="169" t="s">
        <v>241</v>
      </c>
      <c r="AU149" s="169" t="s">
        <v>78</v>
      </c>
      <c r="AY149" s="13" t="s">
        <v>239</v>
      </c>
      <c r="BE149" s="97">
        <f t="shared" si="9"/>
        <v>0</v>
      </c>
      <c r="BF149" s="97">
        <f t="shared" si="10"/>
        <v>0</v>
      </c>
      <c r="BG149" s="97">
        <f t="shared" si="11"/>
        <v>0</v>
      </c>
      <c r="BH149" s="97">
        <f t="shared" si="12"/>
        <v>0</v>
      </c>
      <c r="BI149" s="97">
        <f t="shared" si="13"/>
        <v>0</v>
      </c>
      <c r="BJ149" s="13" t="s">
        <v>83</v>
      </c>
      <c r="BK149" s="97">
        <f t="shared" si="14"/>
        <v>0</v>
      </c>
      <c r="BL149" s="13" t="s">
        <v>245</v>
      </c>
      <c r="BM149" s="169" t="s">
        <v>338</v>
      </c>
    </row>
    <row r="150" spans="2:65" s="1" customFormat="1" ht="24.2" customHeight="1" x14ac:dyDescent="0.2">
      <c r="B150" s="131"/>
      <c r="C150" s="158" t="s">
        <v>293</v>
      </c>
      <c r="D150" s="158" t="s">
        <v>241</v>
      </c>
      <c r="E150" s="159" t="s">
        <v>3653</v>
      </c>
      <c r="F150" s="160" t="s">
        <v>3654</v>
      </c>
      <c r="G150" s="161" t="s">
        <v>331</v>
      </c>
      <c r="H150" s="162">
        <v>2220</v>
      </c>
      <c r="I150" s="163"/>
      <c r="J150" s="164">
        <f t="shared" si="5"/>
        <v>0</v>
      </c>
      <c r="K150" s="165"/>
      <c r="L150" s="30"/>
      <c r="M150" s="166" t="s">
        <v>1</v>
      </c>
      <c r="N150" s="130" t="s">
        <v>37</v>
      </c>
      <c r="P150" s="167">
        <f t="shared" si="6"/>
        <v>0</v>
      </c>
      <c r="Q150" s="167">
        <v>0</v>
      </c>
      <c r="R150" s="167">
        <f t="shared" si="7"/>
        <v>0</v>
      </c>
      <c r="S150" s="167">
        <v>0</v>
      </c>
      <c r="T150" s="168">
        <f t="shared" si="8"/>
        <v>0</v>
      </c>
      <c r="AR150" s="169" t="s">
        <v>245</v>
      </c>
      <c r="AT150" s="169" t="s">
        <v>241</v>
      </c>
      <c r="AU150" s="169" t="s">
        <v>78</v>
      </c>
      <c r="AY150" s="13" t="s">
        <v>239</v>
      </c>
      <c r="BE150" s="97">
        <f t="shared" si="9"/>
        <v>0</v>
      </c>
      <c r="BF150" s="97">
        <f t="shared" si="10"/>
        <v>0</v>
      </c>
      <c r="BG150" s="97">
        <f t="shared" si="11"/>
        <v>0</v>
      </c>
      <c r="BH150" s="97">
        <f t="shared" si="12"/>
        <v>0</v>
      </c>
      <c r="BI150" s="97">
        <f t="shared" si="13"/>
        <v>0</v>
      </c>
      <c r="BJ150" s="13" t="s">
        <v>83</v>
      </c>
      <c r="BK150" s="97">
        <f t="shared" si="14"/>
        <v>0</v>
      </c>
      <c r="BL150" s="13" t="s">
        <v>245</v>
      </c>
      <c r="BM150" s="169" t="s">
        <v>346</v>
      </c>
    </row>
    <row r="151" spans="2:65" s="1" customFormat="1" ht="16.5" customHeight="1" x14ac:dyDescent="0.2">
      <c r="B151" s="131"/>
      <c r="C151" s="158" t="s">
        <v>297</v>
      </c>
      <c r="D151" s="158" t="s">
        <v>241</v>
      </c>
      <c r="E151" s="159" t="s">
        <v>3655</v>
      </c>
      <c r="F151" s="160" t="s">
        <v>3656</v>
      </c>
      <c r="G151" s="161" t="s">
        <v>353</v>
      </c>
      <c r="H151" s="162">
        <v>24</v>
      </c>
      <c r="I151" s="163"/>
      <c r="J151" s="164">
        <f t="shared" si="5"/>
        <v>0</v>
      </c>
      <c r="K151" s="165"/>
      <c r="L151" s="30"/>
      <c r="M151" s="166" t="s">
        <v>1</v>
      </c>
      <c r="N151" s="130" t="s">
        <v>37</v>
      </c>
      <c r="P151" s="167">
        <f t="shared" si="6"/>
        <v>0</v>
      </c>
      <c r="Q151" s="167">
        <v>0</v>
      </c>
      <c r="R151" s="167">
        <f t="shared" si="7"/>
        <v>0</v>
      </c>
      <c r="S151" s="167">
        <v>0</v>
      </c>
      <c r="T151" s="168">
        <f t="shared" si="8"/>
        <v>0</v>
      </c>
      <c r="AR151" s="169" t="s">
        <v>245</v>
      </c>
      <c r="AT151" s="169" t="s">
        <v>241</v>
      </c>
      <c r="AU151" s="169" t="s">
        <v>78</v>
      </c>
      <c r="AY151" s="13" t="s">
        <v>239</v>
      </c>
      <c r="BE151" s="97">
        <f t="shared" si="9"/>
        <v>0</v>
      </c>
      <c r="BF151" s="97">
        <f t="shared" si="10"/>
        <v>0</v>
      </c>
      <c r="BG151" s="97">
        <f t="shared" si="11"/>
        <v>0</v>
      </c>
      <c r="BH151" s="97">
        <f t="shared" si="12"/>
        <v>0</v>
      </c>
      <c r="BI151" s="97">
        <f t="shared" si="13"/>
        <v>0</v>
      </c>
      <c r="BJ151" s="13" t="s">
        <v>83</v>
      </c>
      <c r="BK151" s="97">
        <f t="shared" si="14"/>
        <v>0</v>
      </c>
      <c r="BL151" s="13" t="s">
        <v>245</v>
      </c>
      <c r="BM151" s="169" t="s">
        <v>355</v>
      </c>
    </row>
    <row r="152" spans="2:65" s="1" customFormat="1" ht="24.2" customHeight="1" x14ac:dyDescent="0.2">
      <c r="B152" s="131"/>
      <c r="C152" s="158" t="s">
        <v>301</v>
      </c>
      <c r="D152" s="158" t="s">
        <v>241</v>
      </c>
      <c r="E152" s="159" t="s">
        <v>3657</v>
      </c>
      <c r="F152" s="160" t="s">
        <v>3658</v>
      </c>
      <c r="G152" s="161" t="s">
        <v>353</v>
      </c>
      <c r="H152" s="162">
        <v>72</v>
      </c>
      <c r="I152" s="163"/>
      <c r="J152" s="164">
        <f t="shared" si="5"/>
        <v>0</v>
      </c>
      <c r="K152" s="165"/>
      <c r="L152" s="30"/>
      <c r="M152" s="166" t="s">
        <v>1</v>
      </c>
      <c r="N152" s="130" t="s">
        <v>37</v>
      </c>
      <c r="P152" s="167">
        <f t="shared" si="6"/>
        <v>0</v>
      </c>
      <c r="Q152" s="167">
        <v>0</v>
      </c>
      <c r="R152" s="167">
        <f t="shared" si="7"/>
        <v>0</v>
      </c>
      <c r="S152" s="167">
        <v>0</v>
      </c>
      <c r="T152" s="168">
        <f t="shared" si="8"/>
        <v>0</v>
      </c>
      <c r="AR152" s="169" t="s">
        <v>245</v>
      </c>
      <c r="AT152" s="169" t="s">
        <v>241</v>
      </c>
      <c r="AU152" s="169" t="s">
        <v>78</v>
      </c>
      <c r="AY152" s="13" t="s">
        <v>239</v>
      </c>
      <c r="BE152" s="97">
        <f t="shared" si="9"/>
        <v>0</v>
      </c>
      <c r="BF152" s="97">
        <f t="shared" si="10"/>
        <v>0</v>
      </c>
      <c r="BG152" s="97">
        <f t="shared" si="11"/>
        <v>0</v>
      </c>
      <c r="BH152" s="97">
        <f t="shared" si="12"/>
        <v>0</v>
      </c>
      <c r="BI152" s="97">
        <f t="shared" si="13"/>
        <v>0</v>
      </c>
      <c r="BJ152" s="13" t="s">
        <v>83</v>
      </c>
      <c r="BK152" s="97">
        <f t="shared" si="14"/>
        <v>0</v>
      </c>
      <c r="BL152" s="13" t="s">
        <v>245</v>
      </c>
      <c r="BM152" s="169" t="s">
        <v>363</v>
      </c>
    </row>
    <row r="153" spans="2:65" s="1" customFormat="1" ht="16.5" customHeight="1" x14ac:dyDescent="0.2">
      <c r="B153" s="131"/>
      <c r="C153" s="158" t="s">
        <v>305</v>
      </c>
      <c r="D153" s="158" t="s">
        <v>241</v>
      </c>
      <c r="E153" s="159" t="s">
        <v>3659</v>
      </c>
      <c r="F153" s="160" t="s">
        <v>3660</v>
      </c>
      <c r="G153" s="161" t="s">
        <v>353</v>
      </c>
      <c r="H153" s="162">
        <v>24</v>
      </c>
      <c r="I153" s="163"/>
      <c r="J153" s="164">
        <f t="shared" si="5"/>
        <v>0</v>
      </c>
      <c r="K153" s="165"/>
      <c r="L153" s="30"/>
      <c r="M153" s="166" t="s">
        <v>1</v>
      </c>
      <c r="N153" s="130" t="s">
        <v>37</v>
      </c>
      <c r="P153" s="167">
        <f t="shared" si="6"/>
        <v>0</v>
      </c>
      <c r="Q153" s="167">
        <v>0</v>
      </c>
      <c r="R153" s="167">
        <f t="shared" si="7"/>
        <v>0</v>
      </c>
      <c r="S153" s="167">
        <v>0</v>
      </c>
      <c r="T153" s="168">
        <f t="shared" si="8"/>
        <v>0</v>
      </c>
      <c r="AR153" s="169" t="s">
        <v>245</v>
      </c>
      <c r="AT153" s="169" t="s">
        <v>241</v>
      </c>
      <c r="AU153" s="169" t="s">
        <v>78</v>
      </c>
      <c r="AY153" s="13" t="s">
        <v>239</v>
      </c>
      <c r="BE153" s="97">
        <f t="shared" si="9"/>
        <v>0</v>
      </c>
      <c r="BF153" s="97">
        <f t="shared" si="10"/>
        <v>0</v>
      </c>
      <c r="BG153" s="97">
        <f t="shared" si="11"/>
        <v>0</v>
      </c>
      <c r="BH153" s="97">
        <f t="shared" si="12"/>
        <v>0</v>
      </c>
      <c r="BI153" s="97">
        <f t="shared" si="13"/>
        <v>0</v>
      </c>
      <c r="BJ153" s="13" t="s">
        <v>83</v>
      </c>
      <c r="BK153" s="97">
        <f t="shared" si="14"/>
        <v>0</v>
      </c>
      <c r="BL153" s="13" t="s">
        <v>245</v>
      </c>
      <c r="BM153" s="169" t="s">
        <v>371</v>
      </c>
    </row>
    <row r="154" spans="2:65" s="1" customFormat="1" ht="21.75" customHeight="1" x14ac:dyDescent="0.2">
      <c r="B154" s="131"/>
      <c r="C154" s="158" t="s">
        <v>309</v>
      </c>
      <c r="D154" s="158" t="s">
        <v>241</v>
      </c>
      <c r="E154" s="159" t="s">
        <v>3661</v>
      </c>
      <c r="F154" s="160" t="s">
        <v>3662</v>
      </c>
      <c r="G154" s="161" t="s">
        <v>331</v>
      </c>
      <c r="H154" s="162">
        <v>450</v>
      </c>
      <c r="I154" s="163"/>
      <c r="J154" s="164">
        <f t="shared" si="5"/>
        <v>0</v>
      </c>
      <c r="K154" s="165"/>
      <c r="L154" s="30"/>
      <c r="M154" s="166" t="s">
        <v>1</v>
      </c>
      <c r="N154" s="130" t="s">
        <v>37</v>
      </c>
      <c r="P154" s="167">
        <f t="shared" si="6"/>
        <v>0</v>
      </c>
      <c r="Q154" s="167">
        <v>0</v>
      </c>
      <c r="R154" s="167">
        <f t="shared" si="7"/>
        <v>0</v>
      </c>
      <c r="S154" s="167">
        <v>0</v>
      </c>
      <c r="T154" s="168">
        <f t="shared" si="8"/>
        <v>0</v>
      </c>
      <c r="AR154" s="169" t="s">
        <v>245</v>
      </c>
      <c r="AT154" s="169" t="s">
        <v>241</v>
      </c>
      <c r="AU154" s="169" t="s">
        <v>78</v>
      </c>
      <c r="AY154" s="13" t="s">
        <v>239</v>
      </c>
      <c r="BE154" s="97">
        <f t="shared" si="9"/>
        <v>0</v>
      </c>
      <c r="BF154" s="97">
        <f t="shared" si="10"/>
        <v>0</v>
      </c>
      <c r="BG154" s="97">
        <f t="shared" si="11"/>
        <v>0</v>
      </c>
      <c r="BH154" s="97">
        <f t="shared" si="12"/>
        <v>0</v>
      </c>
      <c r="BI154" s="97">
        <f t="shared" si="13"/>
        <v>0</v>
      </c>
      <c r="BJ154" s="13" t="s">
        <v>83</v>
      </c>
      <c r="BK154" s="97">
        <f t="shared" si="14"/>
        <v>0</v>
      </c>
      <c r="BL154" s="13" t="s">
        <v>245</v>
      </c>
      <c r="BM154" s="169" t="s">
        <v>379</v>
      </c>
    </row>
    <row r="155" spans="2:65" s="1" customFormat="1" ht="16.5" customHeight="1" x14ac:dyDescent="0.2">
      <c r="B155" s="131"/>
      <c r="C155" s="158" t="s">
        <v>313</v>
      </c>
      <c r="D155" s="158" t="s">
        <v>241</v>
      </c>
      <c r="E155" s="159" t="s">
        <v>3663</v>
      </c>
      <c r="F155" s="160" t="s">
        <v>3664</v>
      </c>
      <c r="G155" s="161" t="s">
        <v>331</v>
      </c>
      <c r="H155" s="162">
        <v>450</v>
      </c>
      <c r="I155" s="163"/>
      <c r="J155" s="164">
        <f t="shared" si="5"/>
        <v>0</v>
      </c>
      <c r="K155" s="165"/>
      <c r="L155" s="30"/>
      <c r="M155" s="166" t="s">
        <v>1</v>
      </c>
      <c r="N155" s="130" t="s">
        <v>37</v>
      </c>
      <c r="P155" s="167">
        <f t="shared" si="6"/>
        <v>0</v>
      </c>
      <c r="Q155" s="167">
        <v>0</v>
      </c>
      <c r="R155" s="167">
        <f t="shared" si="7"/>
        <v>0</v>
      </c>
      <c r="S155" s="167">
        <v>0</v>
      </c>
      <c r="T155" s="168">
        <f t="shared" si="8"/>
        <v>0</v>
      </c>
      <c r="AR155" s="169" t="s">
        <v>245</v>
      </c>
      <c r="AT155" s="169" t="s">
        <v>241</v>
      </c>
      <c r="AU155" s="169" t="s">
        <v>78</v>
      </c>
      <c r="AY155" s="13" t="s">
        <v>239</v>
      </c>
      <c r="BE155" s="97">
        <f t="shared" si="9"/>
        <v>0</v>
      </c>
      <c r="BF155" s="97">
        <f t="shared" si="10"/>
        <v>0</v>
      </c>
      <c r="BG155" s="97">
        <f t="shared" si="11"/>
        <v>0</v>
      </c>
      <c r="BH155" s="97">
        <f t="shared" si="12"/>
        <v>0</v>
      </c>
      <c r="BI155" s="97">
        <f t="shared" si="13"/>
        <v>0</v>
      </c>
      <c r="BJ155" s="13" t="s">
        <v>83</v>
      </c>
      <c r="BK155" s="97">
        <f t="shared" si="14"/>
        <v>0</v>
      </c>
      <c r="BL155" s="13" t="s">
        <v>245</v>
      </c>
      <c r="BM155" s="169" t="s">
        <v>387</v>
      </c>
    </row>
    <row r="156" spans="2:65" s="1" customFormat="1" ht="24.2" customHeight="1" x14ac:dyDescent="0.2">
      <c r="B156" s="131"/>
      <c r="C156" s="158" t="s">
        <v>317</v>
      </c>
      <c r="D156" s="158" t="s">
        <v>241</v>
      </c>
      <c r="E156" s="159" t="s">
        <v>3665</v>
      </c>
      <c r="F156" s="160" t="s">
        <v>3666</v>
      </c>
      <c r="G156" s="161" t="s">
        <v>353</v>
      </c>
      <c r="H156" s="162">
        <v>24</v>
      </c>
      <c r="I156" s="163"/>
      <c r="J156" s="164">
        <f t="shared" si="5"/>
        <v>0</v>
      </c>
      <c r="K156" s="165"/>
      <c r="L156" s="30"/>
      <c r="M156" s="166" t="s">
        <v>1</v>
      </c>
      <c r="N156" s="130" t="s">
        <v>37</v>
      </c>
      <c r="P156" s="167">
        <f t="shared" si="6"/>
        <v>0</v>
      </c>
      <c r="Q156" s="167">
        <v>0</v>
      </c>
      <c r="R156" s="167">
        <f t="shared" si="7"/>
        <v>0</v>
      </c>
      <c r="S156" s="167">
        <v>0</v>
      </c>
      <c r="T156" s="168">
        <f t="shared" si="8"/>
        <v>0</v>
      </c>
      <c r="AR156" s="169" t="s">
        <v>245</v>
      </c>
      <c r="AT156" s="169" t="s">
        <v>241</v>
      </c>
      <c r="AU156" s="169" t="s">
        <v>78</v>
      </c>
      <c r="AY156" s="13" t="s">
        <v>239</v>
      </c>
      <c r="BE156" s="97">
        <f t="shared" si="9"/>
        <v>0</v>
      </c>
      <c r="BF156" s="97">
        <f t="shared" si="10"/>
        <v>0</v>
      </c>
      <c r="BG156" s="97">
        <f t="shared" si="11"/>
        <v>0</v>
      </c>
      <c r="BH156" s="97">
        <f t="shared" si="12"/>
        <v>0</v>
      </c>
      <c r="BI156" s="97">
        <f t="shared" si="13"/>
        <v>0</v>
      </c>
      <c r="BJ156" s="13" t="s">
        <v>83</v>
      </c>
      <c r="BK156" s="97">
        <f t="shared" si="14"/>
        <v>0</v>
      </c>
      <c r="BL156" s="13" t="s">
        <v>245</v>
      </c>
      <c r="BM156" s="169" t="s">
        <v>395</v>
      </c>
    </row>
    <row r="157" spans="2:65" s="1" customFormat="1" ht="21.75" customHeight="1" x14ac:dyDescent="0.2">
      <c r="B157" s="131"/>
      <c r="C157" s="158" t="s">
        <v>7</v>
      </c>
      <c r="D157" s="158" t="s">
        <v>241</v>
      </c>
      <c r="E157" s="159" t="s">
        <v>3667</v>
      </c>
      <c r="F157" s="160" t="s">
        <v>3668</v>
      </c>
      <c r="G157" s="161" t="s">
        <v>353</v>
      </c>
      <c r="H157" s="162">
        <v>24</v>
      </c>
      <c r="I157" s="163"/>
      <c r="J157" s="164">
        <f t="shared" si="5"/>
        <v>0</v>
      </c>
      <c r="K157" s="165"/>
      <c r="L157" s="30"/>
      <c r="M157" s="166" t="s">
        <v>1</v>
      </c>
      <c r="N157" s="130" t="s">
        <v>37</v>
      </c>
      <c r="P157" s="167">
        <f t="shared" si="6"/>
        <v>0</v>
      </c>
      <c r="Q157" s="167">
        <v>0</v>
      </c>
      <c r="R157" s="167">
        <f t="shared" si="7"/>
        <v>0</v>
      </c>
      <c r="S157" s="167">
        <v>0</v>
      </c>
      <c r="T157" s="168">
        <f t="shared" si="8"/>
        <v>0</v>
      </c>
      <c r="AR157" s="169" t="s">
        <v>245</v>
      </c>
      <c r="AT157" s="169" t="s">
        <v>241</v>
      </c>
      <c r="AU157" s="169" t="s">
        <v>78</v>
      </c>
      <c r="AY157" s="13" t="s">
        <v>239</v>
      </c>
      <c r="BE157" s="97">
        <f t="shared" si="9"/>
        <v>0</v>
      </c>
      <c r="BF157" s="97">
        <f t="shared" si="10"/>
        <v>0</v>
      </c>
      <c r="BG157" s="97">
        <f t="shared" si="11"/>
        <v>0</v>
      </c>
      <c r="BH157" s="97">
        <f t="shared" si="12"/>
        <v>0</v>
      </c>
      <c r="BI157" s="97">
        <f t="shared" si="13"/>
        <v>0</v>
      </c>
      <c r="BJ157" s="13" t="s">
        <v>83</v>
      </c>
      <c r="BK157" s="97">
        <f t="shared" si="14"/>
        <v>0</v>
      </c>
      <c r="BL157" s="13" t="s">
        <v>245</v>
      </c>
      <c r="BM157" s="169" t="s">
        <v>403</v>
      </c>
    </row>
    <row r="158" spans="2:65" s="1" customFormat="1" ht="16.5" customHeight="1" x14ac:dyDescent="0.2">
      <c r="B158" s="131"/>
      <c r="C158" s="158" t="s">
        <v>324</v>
      </c>
      <c r="D158" s="158" t="s">
        <v>241</v>
      </c>
      <c r="E158" s="159" t="s">
        <v>3669</v>
      </c>
      <c r="F158" s="160" t="s">
        <v>3670</v>
      </c>
      <c r="G158" s="161" t="s">
        <v>353</v>
      </c>
      <c r="H158" s="162">
        <v>432</v>
      </c>
      <c r="I158" s="163"/>
      <c r="J158" s="164">
        <f t="shared" si="5"/>
        <v>0</v>
      </c>
      <c r="K158" s="165"/>
      <c r="L158" s="30"/>
      <c r="M158" s="166" t="s">
        <v>1</v>
      </c>
      <c r="N158" s="130" t="s">
        <v>37</v>
      </c>
      <c r="P158" s="167">
        <f t="shared" si="6"/>
        <v>0</v>
      </c>
      <c r="Q158" s="167">
        <v>0</v>
      </c>
      <c r="R158" s="167">
        <f t="shared" si="7"/>
        <v>0</v>
      </c>
      <c r="S158" s="167">
        <v>0</v>
      </c>
      <c r="T158" s="168">
        <f t="shared" si="8"/>
        <v>0</v>
      </c>
      <c r="AR158" s="169" t="s">
        <v>245</v>
      </c>
      <c r="AT158" s="169" t="s">
        <v>241</v>
      </c>
      <c r="AU158" s="169" t="s">
        <v>78</v>
      </c>
      <c r="AY158" s="13" t="s">
        <v>239</v>
      </c>
      <c r="BE158" s="97">
        <f t="shared" si="9"/>
        <v>0</v>
      </c>
      <c r="BF158" s="97">
        <f t="shared" si="10"/>
        <v>0</v>
      </c>
      <c r="BG158" s="97">
        <f t="shared" si="11"/>
        <v>0</v>
      </c>
      <c r="BH158" s="97">
        <f t="shared" si="12"/>
        <v>0</v>
      </c>
      <c r="BI158" s="97">
        <f t="shared" si="13"/>
        <v>0</v>
      </c>
      <c r="BJ158" s="13" t="s">
        <v>83</v>
      </c>
      <c r="BK158" s="97">
        <f t="shared" si="14"/>
        <v>0</v>
      </c>
      <c r="BL158" s="13" t="s">
        <v>245</v>
      </c>
      <c r="BM158" s="169" t="s">
        <v>411</v>
      </c>
    </row>
    <row r="159" spans="2:65" s="1" customFormat="1" ht="16.5" customHeight="1" x14ac:dyDescent="0.2">
      <c r="B159" s="131"/>
      <c r="C159" s="158" t="s">
        <v>328</v>
      </c>
      <c r="D159" s="158" t="s">
        <v>241</v>
      </c>
      <c r="E159" s="159" t="s">
        <v>3671</v>
      </c>
      <c r="F159" s="160" t="s">
        <v>3672</v>
      </c>
      <c r="G159" s="161" t="s">
        <v>353</v>
      </c>
      <c r="H159" s="162">
        <v>864</v>
      </c>
      <c r="I159" s="163"/>
      <c r="J159" s="164">
        <f t="shared" si="5"/>
        <v>0</v>
      </c>
      <c r="K159" s="165"/>
      <c r="L159" s="30"/>
      <c r="M159" s="166" t="s">
        <v>1</v>
      </c>
      <c r="N159" s="130" t="s">
        <v>37</v>
      </c>
      <c r="P159" s="167">
        <f t="shared" si="6"/>
        <v>0</v>
      </c>
      <c r="Q159" s="167">
        <v>0</v>
      </c>
      <c r="R159" s="167">
        <f t="shared" si="7"/>
        <v>0</v>
      </c>
      <c r="S159" s="167">
        <v>0</v>
      </c>
      <c r="T159" s="168">
        <f t="shared" si="8"/>
        <v>0</v>
      </c>
      <c r="AR159" s="169" t="s">
        <v>245</v>
      </c>
      <c r="AT159" s="169" t="s">
        <v>241</v>
      </c>
      <c r="AU159" s="169" t="s">
        <v>78</v>
      </c>
      <c r="AY159" s="13" t="s">
        <v>239</v>
      </c>
      <c r="BE159" s="97">
        <f t="shared" si="9"/>
        <v>0</v>
      </c>
      <c r="BF159" s="97">
        <f t="shared" si="10"/>
        <v>0</v>
      </c>
      <c r="BG159" s="97">
        <f t="shared" si="11"/>
        <v>0</v>
      </c>
      <c r="BH159" s="97">
        <f t="shared" si="12"/>
        <v>0</v>
      </c>
      <c r="BI159" s="97">
        <f t="shared" si="13"/>
        <v>0</v>
      </c>
      <c r="BJ159" s="13" t="s">
        <v>83</v>
      </c>
      <c r="BK159" s="97">
        <f t="shared" si="14"/>
        <v>0</v>
      </c>
      <c r="BL159" s="13" t="s">
        <v>245</v>
      </c>
      <c r="BM159" s="169" t="s">
        <v>419</v>
      </c>
    </row>
    <row r="160" spans="2:65" s="1" customFormat="1" ht="16.5" customHeight="1" x14ac:dyDescent="0.2">
      <c r="B160" s="131"/>
      <c r="C160" s="158" t="s">
        <v>333</v>
      </c>
      <c r="D160" s="158" t="s">
        <v>241</v>
      </c>
      <c r="E160" s="159" t="s">
        <v>3673</v>
      </c>
      <c r="F160" s="160" t="s">
        <v>3674</v>
      </c>
      <c r="G160" s="161" t="s">
        <v>353</v>
      </c>
      <c r="H160" s="162">
        <v>1728</v>
      </c>
      <c r="I160" s="163"/>
      <c r="J160" s="164">
        <f t="shared" si="5"/>
        <v>0</v>
      </c>
      <c r="K160" s="165"/>
      <c r="L160" s="30"/>
      <c r="M160" s="166" t="s">
        <v>1</v>
      </c>
      <c r="N160" s="130" t="s">
        <v>37</v>
      </c>
      <c r="P160" s="167">
        <f t="shared" si="6"/>
        <v>0</v>
      </c>
      <c r="Q160" s="167">
        <v>0</v>
      </c>
      <c r="R160" s="167">
        <f t="shared" si="7"/>
        <v>0</v>
      </c>
      <c r="S160" s="167">
        <v>0</v>
      </c>
      <c r="T160" s="168">
        <f t="shared" si="8"/>
        <v>0</v>
      </c>
      <c r="AR160" s="169" t="s">
        <v>245</v>
      </c>
      <c r="AT160" s="169" t="s">
        <v>241</v>
      </c>
      <c r="AU160" s="169" t="s">
        <v>78</v>
      </c>
      <c r="AY160" s="13" t="s">
        <v>239</v>
      </c>
      <c r="BE160" s="97">
        <f t="shared" si="9"/>
        <v>0</v>
      </c>
      <c r="BF160" s="97">
        <f t="shared" si="10"/>
        <v>0</v>
      </c>
      <c r="BG160" s="97">
        <f t="shared" si="11"/>
        <v>0</v>
      </c>
      <c r="BH160" s="97">
        <f t="shared" si="12"/>
        <v>0</v>
      </c>
      <c r="BI160" s="97">
        <f t="shared" si="13"/>
        <v>0</v>
      </c>
      <c r="BJ160" s="13" t="s">
        <v>83</v>
      </c>
      <c r="BK160" s="97">
        <f t="shared" si="14"/>
        <v>0</v>
      </c>
      <c r="BL160" s="13" t="s">
        <v>245</v>
      </c>
      <c r="BM160" s="169" t="s">
        <v>427</v>
      </c>
    </row>
    <row r="161" spans="2:65" s="1" customFormat="1" ht="16.5" customHeight="1" x14ac:dyDescent="0.2">
      <c r="B161" s="131"/>
      <c r="C161" s="158" t="s">
        <v>338</v>
      </c>
      <c r="D161" s="158" t="s">
        <v>241</v>
      </c>
      <c r="E161" s="159" t="s">
        <v>3675</v>
      </c>
      <c r="F161" s="160" t="s">
        <v>3676</v>
      </c>
      <c r="G161" s="161" t="s">
        <v>353</v>
      </c>
      <c r="H161" s="162">
        <v>1728</v>
      </c>
      <c r="I161" s="163"/>
      <c r="J161" s="164">
        <f t="shared" si="5"/>
        <v>0</v>
      </c>
      <c r="K161" s="165"/>
      <c r="L161" s="30"/>
      <c r="M161" s="166" t="s">
        <v>1</v>
      </c>
      <c r="N161" s="130" t="s">
        <v>37</v>
      </c>
      <c r="P161" s="167">
        <f t="shared" si="6"/>
        <v>0</v>
      </c>
      <c r="Q161" s="167">
        <v>0</v>
      </c>
      <c r="R161" s="167">
        <f t="shared" si="7"/>
        <v>0</v>
      </c>
      <c r="S161" s="167">
        <v>0</v>
      </c>
      <c r="T161" s="168">
        <f t="shared" si="8"/>
        <v>0</v>
      </c>
      <c r="AR161" s="169" t="s">
        <v>245</v>
      </c>
      <c r="AT161" s="169" t="s">
        <v>241</v>
      </c>
      <c r="AU161" s="169" t="s">
        <v>78</v>
      </c>
      <c r="AY161" s="13" t="s">
        <v>239</v>
      </c>
      <c r="BE161" s="97">
        <f t="shared" si="9"/>
        <v>0</v>
      </c>
      <c r="BF161" s="97">
        <f t="shared" si="10"/>
        <v>0</v>
      </c>
      <c r="BG161" s="97">
        <f t="shared" si="11"/>
        <v>0</v>
      </c>
      <c r="BH161" s="97">
        <f t="shared" si="12"/>
        <v>0</v>
      </c>
      <c r="BI161" s="97">
        <f t="shared" si="13"/>
        <v>0</v>
      </c>
      <c r="BJ161" s="13" t="s">
        <v>83</v>
      </c>
      <c r="BK161" s="97">
        <f t="shared" si="14"/>
        <v>0</v>
      </c>
      <c r="BL161" s="13" t="s">
        <v>245</v>
      </c>
      <c r="BM161" s="169" t="s">
        <v>435</v>
      </c>
    </row>
    <row r="162" spans="2:65" s="1" customFormat="1" ht="16.5" customHeight="1" x14ac:dyDescent="0.2">
      <c r="B162" s="131"/>
      <c r="C162" s="158" t="s">
        <v>342</v>
      </c>
      <c r="D162" s="158" t="s">
        <v>241</v>
      </c>
      <c r="E162" s="159" t="s">
        <v>3677</v>
      </c>
      <c r="F162" s="160" t="s">
        <v>3678</v>
      </c>
      <c r="G162" s="161" t="s">
        <v>331</v>
      </c>
      <c r="H162" s="162">
        <v>432</v>
      </c>
      <c r="I162" s="163"/>
      <c r="J162" s="164">
        <f t="shared" si="5"/>
        <v>0</v>
      </c>
      <c r="K162" s="165"/>
      <c r="L162" s="30"/>
      <c r="M162" s="166" t="s">
        <v>1</v>
      </c>
      <c r="N162" s="130" t="s">
        <v>37</v>
      </c>
      <c r="P162" s="167">
        <f t="shared" si="6"/>
        <v>0</v>
      </c>
      <c r="Q162" s="167">
        <v>0</v>
      </c>
      <c r="R162" s="167">
        <f t="shared" si="7"/>
        <v>0</v>
      </c>
      <c r="S162" s="167">
        <v>0</v>
      </c>
      <c r="T162" s="168">
        <f t="shared" si="8"/>
        <v>0</v>
      </c>
      <c r="AR162" s="169" t="s">
        <v>245</v>
      </c>
      <c r="AT162" s="169" t="s">
        <v>241</v>
      </c>
      <c r="AU162" s="169" t="s">
        <v>78</v>
      </c>
      <c r="AY162" s="13" t="s">
        <v>239</v>
      </c>
      <c r="BE162" s="97">
        <f t="shared" si="9"/>
        <v>0</v>
      </c>
      <c r="BF162" s="97">
        <f t="shared" si="10"/>
        <v>0</v>
      </c>
      <c r="BG162" s="97">
        <f t="shared" si="11"/>
        <v>0</v>
      </c>
      <c r="BH162" s="97">
        <f t="shared" si="12"/>
        <v>0</v>
      </c>
      <c r="BI162" s="97">
        <f t="shared" si="13"/>
        <v>0</v>
      </c>
      <c r="BJ162" s="13" t="s">
        <v>83</v>
      </c>
      <c r="BK162" s="97">
        <f t="shared" si="14"/>
        <v>0</v>
      </c>
      <c r="BL162" s="13" t="s">
        <v>245</v>
      </c>
      <c r="BM162" s="169" t="s">
        <v>443</v>
      </c>
    </row>
    <row r="163" spans="2:65" s="1" customFormat="1" ht="24.2" customHeight="1" x14ac:dyDescent="0.2">
      <c r="B163" s="131"/>
      <c r="C163" s="158" t="s">
        <v>346</v>
      </c>
      <c r="D163" s="158" t="s">
        <v>241</v>
      </c>
      <c r="E163" s="159" t="s">
        <v>3679</v>
      </c>
      <c r="F163" s="160" t="s">
        <v>3680</v>
      </c>
      <c r="G163" s="161" t="s">
        <v>353</v>
      </c>
      <c r="H163" s="162">
        <v>48</v>
      </c>
      <c r="I163" s="163"/>
      <c r="J163" s="164">
        <f t="shared" si="5"/>
        <v>0</v>
      </c>
      <c r="K163" s="165"/>
      <c r="L163" s="30"/>
      <c r="M163" s="166" t="s">
        <v>1</v>
      </c>
      <c r="N163" s="130" t="s">
        <v>37</v>
      </c>
      <c r="P163" s="167">
        <f t="shared" si="6"/>
        <v>0</v>
      </c>
      <c r="Q163" s="167">
        <v>0</v>
      </c>
      <c r="R163" s="167">
        <f t="shared" si="7"/>
        <v>0</v>
      </c>
      <c r="S163" s="167">
        <v>0</v>
      </c>
      <c r="T163" s="168">
        <f t="shared" si="8"/>
        <v>0</v>
      </c>
      <c r="AR163" s="169" t="s">
        <v>245</v>
      </c>
      <c r="AT163" s="169" t="s">
        <v>241</v>
      </c>
      <c r="AU163" s="169" t="s">
        <v>78</v>
      </c>
      <c r="AY163" s="13" t="s">
        <v>239</v>
      </c>
      <c r="BE163" s="97">
        <f t="shared" si="9"/>
        <v>0</v>
      </c>
      <c r="BF163" s="97">
        <f t="shared" si="10"/>
        <v>0</v>
      </c>
      <c r="BG163" s="97">
        <f t="shared" si="11"/>
        <v>0</v>
      </c>
      <c r="BH163" s="97">
        <f t="shared" si="12"/>
        <v>0</v>
      </c>
      <c r="BI163" s="97">
        <f t="shared" si="13"/>
        <v>0</v>
      </c>
      <c r="BJ163" s="13" t="s">
        <v>83</v>
      </c>
      <c r="BK163" s="97">
        <f t="shared" si="14"/>
        <v>0</v>
      </c>
      <c r="BL163" s="13" t="s">
        <v>245</v>
      </c>
      <c r="BM163" s="169" t="s">
        <v>451</v>
      </c>
    </row>
    <row r="164" spans="2:65" s="1" customFormat="1" ht="16.5" customHeight="1" x14ac:dyDescent="0.2">
      <c r="B164" s="131"/>
      <c r="C164" s="158" t="s">
        <v>350</v>
      </c>
      <c r="D164" s="158" t="s">
        <v>241</v>
      </c>
      <c r="E164" s="159" t="s">
        <v>3681</v>
      </c>
      <c r="F164" s="160" t="s">
        <v>3682</v>
      </c>
      <c r="G164" s="161" t="s">
        <v>353</v>
      </c>
      <c r="H164" s="162">
        <v>48</v>
      </c>
      <c r="I164" s="163"/>
      <c r="J164" s="164">
        <f t="shared" si="5"/>
        <v>0</v>
      </c>
      <c r="K164" s="165"/>
      <c r="L164" s="30"/>
      <c r="M164" s="166" t="s">
        <v>1</v>
      </c>
      <c r="N164" s="130" t="s">
        <v>37</v>
      </c>
      <c r="P164" s="167">
        <f t="shared" si="6"/>
        <v>0</v>
      </c>
      <c r="Q164" s="167">
        <v>0</v>
      </c>
      <c r="R164" s="167">
        <f t="shared" si="7"/>
        <v>0</v>
      </c>
      <c r="S164" s="167">
        <v>0</v>
      </c>
      <c r="T164" s="168">
        <f t="shared" si="8"/>
        <v>0</v>
      </c>
      <c r="AR164" s="169" t="s">
        <v>245</v>
      </c>
      <c r="AT164" s="169" t="s">
        <v>241</v>
      </c>
      <c r="AU164" s="169" t="s">
        <v>78</v>
      </c>
      <c r="AY164" s="13" t="s">
        <v>239</v>
      </c>
      <c r="BE164" s="97">
        <f t="shared" si="9"/>
        <v>0</v>
      </c>
      <c r="BF164" s="97">
        <f t="shared" si="10"/>
        <v>0</v>
      </c>
      <c r="BG164" s="97">
        <f t="shared" si="11"/>
        <v>0</v>
      </c>
      <c r="BH164" s="97">
        <f t="shared" si="12"/>
        <v>0</v>
      </c>
      <c r="BI164" s="97">
        <f t="shared" si="13"/>
        <v>0</v>
      </c>
      <c r="BJ164" s="13" t="s">
        <v>83</v>
      </c>
      <c r="BK164" s="97">
        <f t="shared" si="14"/>
        <v>0</v>
      </c>
      <c r="BL164" s="13" t="s">
        <v>245</v>
      </c>
      <c r="BM164" s="169" t="s">
        <v>459</v>
      </c>
    </row>
    <row r="165" spans="2:65" s="1" customFormat="1" ht="24.2" customHeight="1" x14ac:dyDescent="0.2">
      <c r="B165" s="131"/>
      <c r="C165" s="158" t="s">
        <v>355</v>
      </c>
      <c r="D165" s="158" t="s">
        <v>241</v>
      </c>
      <c r="E165" s="159" t="s">
        <v>3683</v>
      </c>
      <c r="F165" s="160" t="s">
        <v>3684</v>
      </c>
      <c r="G165" s="161" t="s">
        <v>353</v>
      </c>
      <c r="H165" s="162">
        <v>76</v>
      </c>
      <c r="I165" s="163"/>
      <c r="J165" s="164">
        <f t="shared" si="5"/>
        <v>0</v>
      </c>
      <c r="K165" s="165"/>
      <c r="L165" s="30"/>
      <c r="M165" s="166" t="s">
        <v>1</v>
      </c>
      <c r="N165" s="130" t="s">
        <v>37</v>
      </c>
      <c r="P165" s="167">
        <f t="shared" si="6"/>
        <v>0</v>
      </c>
      <c r="Q165" s="167">
        <v>0</v>
      </c>
      <c r="R165" s="167">
        <f t="shared" si="7"/>
        <v>0</v>
      </c>
      <c r="S165" s="167">
        <v>0</v>
      </c>
      <c r="T165" s="168">
        <f t="shared" si="8"/>
        <v>0</v>
      </c>
      <c r="AR165" s="169" t="s">
        <v>245</v>
      </c>
      <c r="AT165" s="169" t="s">
        <v>241</v>
      </c>
      <c r="AU165" s="169" t="s">
        <v>78</v>
      </c>
      <c r="AY165" s="13" t="s">
        <v>239</v>
      </c>
      <c r="BE165" s="97">
        <f t="shared" si="9"/>
        <v>0</v>
      </c>
      <c r="BF165" s="97">
        <f t="shared" si="10"/>
        <v>0</v>
      </c>
      <c r="BG165" s="97">
        <f t="shared" si="11"/>
        <v>0</v>
      </c>
      <c r="BH165" s="97">
        <f t="shared" si="12"/>
        <v>0</v>
      </c>
      <c r="BI165" s="97">
        <f t="shared" si="13"/>
        <v>0</v>
      </c>
      <c r="BJ165" s="13" t="s">
        <v>83</v>
      </c>
      <c r="BK165" s="97">
        <f t="shared" si="14"/>
        <v>0</v>
      </c>
      <c r="BL165" s="13" t="s">
        <v>245</v>
      </c>
      <c r="BM165" s="169" t="s">
        <v>467</v>
      </c>
    </row>
    <row r="166" spans="2:65" s="1" customFormat="1" ht="16.5" customHeight="1" x14ac:dyDescent="0.2">
      <c r="B166" s="131"/>
      <c r="C166" s="158" t="s">
        <v>359</v>
      </c>
      <c r="D166" s="158" t="s">
        <v>241</v>
      </c>
      <c r="E166" s="159" t="s">
        <v>3685</v>
      </c>
      <c r="F166" s="160" t="s">
        <v>3686</v>
      </c>
      <c r="G166" s="161" t="s">
        <v>353</v>
      </c>
      <c r="H166" s="162">
        <v>24</v>
      </c>
      <c r="I166" s="163"/>
      <c r="J166" s="164">
        <f t="shared" si="5"/>
        <v>0</v>
      </c>
      <c r="K166" s="165"/>
      <c r="L166" s="30"/>
      <c r="M166" s="166" t="s">
        <v>1</v>
      </c>
      <c r="N166" s="130" t="s">
        <v>37</v>
      </c>
      <c r="P166" s="167">
        <f t="shared" si="6"/>
        <v>0</v>
      </c>
      <c r="Q166" s="167">
        <v>0</v>
      </c>
      <c r="R166" s="167">
        <f t="shared" si="7"/>
        <v>0</v>
      </c>
      <c r="S166" s="167">
        <v>0</v>
      </c>
      <c r="T166" s="168">
        <f t="shared" si="8"/>
        <v>0</v>
      </c>
      <c r="AR166" s="169" t="s">
        <v>245</v>
      </c>
      <c r="AT166" s="169" t="s">
        <v>241</v>
      </c>
      <c r="AU166" s="169" t="s">
        <v>78</v>
      </c>
      <c r="AY166" s="13" t="s">
        <v>239</v>
      </c>
      <c r="BE166" s="97">
        <f t="shared" si="9"/>
        <v>0</v>
      </c>
      <c r="BF166" s="97">
        <f t="shared" si="10"/>
        <v>0</v>
      </c>
      <c r="BG166" s="97">
        <f t="shared" si="11"/>
        <v>0</v>
      </c>
      <c r="BH166" s="97">
        <f t="shared" si="12"/>
        <v>0</v>
      </c>
      <c r="BI166" s="97">
        <f t="shared" si="13"/>
        <v>0</v>
      </c>
      <c r="BJ166" s="13" t="s">
        <v>83</v>
      </c>
      <c r="BK166" s="97">
        <f t="shared" si="14"/>
        <v>0</v>
      </c>
      <c r="BL166" s="13" t="s">
        <v>245</v>
      </c>
      <c r="BM166" s="169" t="s">
        <v>475</v>
      </c>
    </row>
    <row r="167" spans="2:65" s="1" customFormat="1" ht="16.5" customHeight="1" x14ac:dyDescent="0.2">
      <c r="B167" s="131"/>
      <c r="C167" s="158" t="s">
        <v>363</v>
      </c>
      <c r="D167" s="158" t="s">
        <v>241</v>
      </c>
      <c r="E167" s="159" t="s">
        <v>3687</v>
      </c>
      <c r="F167" s="160" t="s">
        <v>3688</v>
      </c>
      <c r="G167" s="161" t="s">
        <v>353</v>
      </c>
      <c r="H167" s="162">
        <v>52</v>
      </c>
      <c r="I167" s="163"/>
      <c r="J167" s="164">
        <f t="shared" si="5"/>
        <v>0</v>
      </c>
      <c r="K167" s="165"/>
      <c r="L167" s="30"/>
      <c r="M167" s="166" t="s">
        <v>1</v>
      </c>
      <c r="N167" s="130" t="s">
        <v>37</v>
      </c>
      <c r="P167" s="167">
        <f t="shared" si="6"/>
        <v>0</v>
      </c>
      <c r="Q167" s="167">
        <v>0</v>
      </c>
      <c r="R167" s="167">
        <f t="shared" si="7"/>
        <v>0</v>
      </c>
      <c r="S167" s="167">
        <v>0</v>
      </c>
      <c r="T167" s="168">
        <f t="shared" si="8"/>
        <v>0</v>
      </c>
      <c r="AR167" s="169" t="s">
        <v>245</v>
      </c>
      <c r="AT167" s="169" t="s">
        <v>241</v>
      </c>
      <c r="AU167" s="169" t="s">
        <v>78</v>
      </c>
      <c r="AY167" s="13" t="s">
        <v>239</v>
      </c>
      <c r="BE167" s="97">
        <f t="shared" si="9"/>
        <v>0</v>
      </c>
      <c r="BF167" s="97">
        <f t="shared" si="10"/>
        <v>0</v>
      </c>
      <c r="BG167" s="97">
        <f t="shared" si="11"/>
        <v>0</v>
      </c>
      <c r="BH167" s="97">
        <f t="shared" si="12"/>
        <v>0</v>
      </c>
      <c r="BI167" s="97">
        <f t="shared" si="13"/>
        <v>0</v>
      </c>
      <c r="BJ167" s="13" t="s">
        <v>83</v>
      </c>
      <c r="BK167" s="97">
        <f t="shared" si="14"/>
        <v>0</v>
      </c>
      <c r="BL167" s="13" t="s">
        <v>245</v>
      </c>
      <c r="BM167" s="169" t="s">
        <v>483</v>
      </c>
    </row>
    <row r="168" spans="2:65" s="1" customFormat="1" ht="21.75" customHeight="1" x14ac:dyDescent="0.2">
      <c r="B168" s="131"/>
      <c r="C168" s="158" t="s">
        <v>367</v>
      </c>
      <c r="D168" s="158" t="s">
        <v>241</v>
      </c>
      <c r="E168" s="159" t="s">
        <v>3689</v>
      </c>
      <c r="F168" s="160" t="s">
        <v>3690</v>
      </c>
      <c r="G168" s="161" t="s">
        <v>353</v>
      </c>
      <c r="H168" s="162">
        <v>52</v>
      </c>
      <c r="I168" s="163"/>
      <c r="J168" s="164">
        <f t="shared" si="5"/>
        <v>0</v>
      </c>
      <c r="K168" s="165"/>
      <c r="L168" s="30"/>
      <c r="M168" s="166" t="s">
        <v>1</v>
      </c>
      <c r="N168" s="130" t="s">
        <v>37</v>
      </c>
      <c r="P168" s="167">
        <f t="shared" si="6"/>
        <v>0</v>
      </c>
      <c r="Q168" s="167">
        <v>0</v>
      </c>
      <c r="R168" s="167">
        <f t="shared" si="7"/>
        <v>0</v>
      </c>
      <c r="S168" s="167">
        <v>0</v>
      </c>
      <c r="T168" s="168">
        <f t="shared" si="8"/>
        <v>0</v>
      </c>
      <c r="AR168" s="169" t="s">
        <v>245</v>
      </c>
      <c r="AT168" s="169" t="s">
        <v>241</v>
      </c>
      <c r="AU168" s="169" t="s">
        <v>78</v>
      </c>
      <c r="AY168" s="13" t="s">
        <v>239</v>
      </c>
      <c r="BE168" s="97">
        <f t="shared" si="9"/>
        <v>0</v>
      </c>
      <c r="BF168" s="97">
        <f t="shared" si="10"/>
        <v>0</v>
      </c>
      <c r="BG168" s="97">
        <f t="shared" si="11"/>
        <v>0</v>
      </c>
      <c r="BH168" s="97">
        <f t="shared" si="12"/>
        <v>0</v>
      </c>
      <c r="BI168" s="97">
        <f t="shared" si="13"/>
        <v>0</v>
      </c>
      <c r="BJ168" s="13" t="s">
        <v>83</v>
      </c>
      <c r="BK168" s="97">
        <f t="shared" si="14"/>
        <v>0</v>
      </c>
      <c r="BL168" s="13" t="s">
        <v>245</v>
      </c>
      <c r="BM168" s="169" t="s">
        <v>491</v>
      </c>
    </row>
    <row r="169" spans="2:65" s="1" customFormat="1" ht="16.5" customHeight="1" x14ac:dyDescent="0.2">
      <c r="B169" s="131"/>
      <c r="C169" s="158" t="s">
        <v>371</v>
      </c>
      <c r="D169" s="158" t="s">
        <v>241</v>
      </c>
      <c r="E169" s="159" t="s">
        <v>3691</v>
      </c>
      <c r="F169" s="160" t="s">
        <v>3692</v>
      </c>
      <c r="G169" s="161" t="s">
        <v>353</v>
      </c>
      <c r="H169" s="162">
        <v>104</v>
      </c>
      <c r="I169" s="163"/>
      <c r="J169" s="164">
        <f t="shared" si="5"/>
        <v>0</v>
      </c>
      <c r="K169" s="165"/>
      <c r="L169" s="30"/>
      <c r="M169" s="166" t="s">
        <v>1</v>
      </c>
      <c r="N169" s="130" t="s">
        <v>37</v>
      </c>
      <c r="P169" s="167">
        <f t="shared" si="6"/>
        <v>0</v>
      </c>
      <c r="Q169" s="167">
        <v>0</v>
      </c>
      <c r="R169" s="167">
        <f t="shared" si="7"/>
        <v>0</v>
      </c>
      <c r="S169" s="167">
        <v>0</v>
      </c>
      <c r="T169" s="168">
        <f t="shared" si="8"/>
        <v>0</v>
      </c>
      <c r="AR169" s="169" t="s">
        <v>245</v>
      </c>
      <c r="AT169" s="169" t="s">
        <v>241</v>
      </c>
      <c r="AU169" s="169" t="s">
        <v>78</v>
      </c>
      <c r="AY169" s="13" t="s">
        <v>239</v>
      </c>
      <c r="BE169" s="97">
        <f t="shared" si="9"/>
        <v>0</v>
      </c>
      <c r="BF169" s="97">
        <f t="shared" si="10"/>
        <v>0</v>
      </c>
      <c r="BG169" s="97">
        <f t="shared" si="11"/>
        <v>0</v>
      </c>
      <c r="BH169" s="97">
        <f t="shared" si="12"/>
        <v>0</v>
      </c>
      <c r="BI169" s="97">
        <f t="shared" si="13"/>
        <v>0</v>
      </c>
      <c r="BJ169" s="13" t="s">
        <v>83</v>
      </c>
      <c r="BK169" s="97">
        <f t="shared" si="14"/>
        <v>0</v>
      </c>
      <c r="BL169" s="13" t="s">
        <v>245</v>
      </c>
      <c r="BM169" s="169" t="s">
        <v>499</v>
      </c>
    </row>
    <row r="170" spans="2:65" s="1" customFormat="1" ht="24.2" customHeight="1" x14ac:dyDescent="0.2">
      <c r="B170" s="131"/>
      <c r="C170" s="158" t="s">
        <v>375</v>
      </c>
      <c r="D170" s="158" t="s">
        <v>241</v>
      </c>
      <c r="E170" s="159" t="s">
        <v>3693</v>
      </c>
      <c r="F170" s="160" t="s">
        <v>3694</v>
      </c>
      <c r="G170" s="161" t="s">
        <v>353</v>
      </c>
      <c r="H170" s="162">
        <v>52</v>
      </c>
      <c r="I170" s="163"/>
      <c r="J170" s="164">
        <f t="shared" ref="J170:J188" si="15">ROUND(I170*H170,2)</f>
        <v>0</v>
      </c>
      <c r="K170" s="165"/>
      <c r="L170" s="30"/>
      <c r="M170" s="166" t="s">
        <v>1</v>
      </c>
      <c r="N170" s="130" t="s">
        <v>37</v>
      </c>
      <c r="P170" s="167">
        <f t="shared" ref="P170:P188" si="16">O170*H170</f>
        <v>0</v>
      </c>
      <c r="Q170" s="167">
        <v>0</v>
      </c>
      <c r="R170" s="167">
        <f t="shared" ref="R170:R188" si="17">Q170*H170</f>
        <v>0</v>
      </c>
      <c r="S170" s="167">
        <v>0</v>
      </c>
      <c r="T170" s="168">
        <f t="shared" ref="T170:T188" si="18">S170*H170</f>
        <v>0</v>
      </c>
      <c r="AR170" s="169" t="s">
        <v>245</v>
      </c>
      <c r="AT170" s="169" t="s">
        <v>241</v>
      </c>
      <c r="AU170" s="169" t="s">
        <v>78</v>
      </c>
      <c r="AY170" s="13" t="s">
        <v>239</v>
      </c>
      <c r="BE170" s="97">
        <f t="shared" ref="BE170:BE188" si="19">IF(N170="základná",J170,0)</f>
        <v>0</v>
      </c>
      <c r="BF170" s="97">
        <f t="shared" ref="BF170:BF188" si="20">IF(N170="znížená",J170,0)</f>
        <v>0</v>
      </c>
      <c r="BG170" s="97">
        <f t="shared" ref="BG170:BG188" si="21">IF(N170="zákl. prenesená",J170,0)</f>
        <v>0</v>
      </c>
      <c r="BH170" s="97">
        <f t="shared" ref="BH170:BH188" si="22">IF(N170="zníž. prenesená",J170,0)</f>
        <v>0</v>
      </c>
      <c r="BI170" s="97">
        <f t="shared" ref="BI170:BI188" si="23">IF(N170="nulová",J170,0)</f>
        <v>0</v>
      </c>
      <c r="BJ170" s="13" t="s">
        <v>83</v>
      </c>
      <c r="BK170" s="97">
        <f t="shared" ref="BK170:BK188" si="24">ROUND(I170*H170,2)</f>
        <v>0</v>
      </c>
      <c r="BL170" s="13" t="s">
        <v>245</v>
      </c>
      <c r="BM170" s="169" t="s">
        <v>507</v>
      </c>
    </row>
    <row r="171" spans="2:65" s="1" customFormat="1" ht="16.5" customHeight="1" x14ac:dyDescent="0.2">
      <c r="B171" s="131"/>
      <c r="C171" s="158" t="s">
        <v>379</v>
      </c>
      <c r="D171" s="158" t="s">
        <v>241</v>
      </c>
      <c r="E171" s="159" t="s">
        <v>3695</v>
      </c>
      <c r="F171" s="160" t="s">
        <v>3696</v>
      </c>
      <c r="G171" s="161" t="s">
        <v>353</v>
      </c>
      <c r="H171" s="162">
        <v>104</v>
      </c>
      <c r="I171" s="163"/>
      <c r="J171" s="164">
        <f t="shared" si="15"/>
        <v>0</v>
      </c>
      <c r="K171" s="165"/>
      <c r="L171" s="30"/>
      <c r="M171" s="166" t="s">
        <v>1</v>
      </c>
      <c r="N171" s="130" t="s">
        <v>37</v>
      </c>
      <c r="P171" s="167">
        <f t="shared" si="16"/>
        <v>0</v>
      </c>
      <c r="Q171" s="167">
        <v>0</v>
      </c>
      <c r="R171" s="167">
        <f t="shared" si="17"/>
        <v>0</v>
      </c>
      <c r="S171" s="167">
        <v>0</v>
      </c>
      <c r="T171" s="168">
        <f t="shared" si="18"/>
        <v>0</v>
      </c>
      <c r="AR171" s="169" t="s">
        <v>245</v>
      </c>
      <c r="AT171" s="169" t="s">
        <v>241</v>
      </c>
      <c r="AU171" s="169" t="s">
        <v>78</v>
      </c>
      <c r="AY171" s="13" t="s">
        <v>239</v>
      </c>
      <c r="BE171" s="97">
        <f t="shared" si="19"/>
        <v>0</v>
      </c>
      <c r="BF171" s="97">
        <f t="shared" si="20"/>
        <v>0</v>
      </c>
      <c r="BG171" s="97">
        <f t="shared" si="21"/>
        <v>0</v>
      </c>
      <c r="BH171" s="97">
        <f t="shared" si="22"/>
        <v>0</v>
      </c>
      <c r="BI171" s="97">
        <f t="shared" si="23"/>
        <v>0</v>
      </c>
      <c r="BJ171" s="13" t="s">
        <v>83</v>
      </c>
      <c r="BK171" s="97">
        <f t="shared" si="24"/>
        <v>0</v>
      </c>
      <c r="BL171" s="13" t="s">
        <v>245</v>
      </c>
      <c r="BM171" s="169" t="s">
        <v>515</v>
      </c>
    </row>
    <row r="172" spans="2:65" s="1" customFormat="1" ht="21.75" customHeight="1" x14ac:dyDescent="0.2">
      <c r="B172" s="131"/>
      <c r="C172" s="158" t="s">
        <v>383</v>
      </c>
      <c r="D172" s="158" t="s">
        <v>241</v>
      </c>
      <c r="E172" s="159" t="s">
        <v>3697</v>
      </c>
      <c r="F172" s="160" t="s">
        <v>3698</v>
      </c>
      <c r="G172" s="161" t="s">
        <v>353</v>
      </c>
      <c r="H172" s="162">
        <v>0</v>
      </c>
      <c r="I172" s="163"/>
      <c r="J172" s="164">
        <f t="shared" si="15"/>
        <v>0</v>
      </c>
      <c r="K172" s="165"/>
      <c r="L172" s="30"/>
      <c r="M172" s="166" t="s">
        <v>1</v>
      </c>
      <c r="N172" s="130" t="s">
        <v>37</v>
      </c>
      <c r="P172" s="167">
        <f t="shared" si="16"/>
        <v>0</v>
      </c>
      <c r="Q172" s="167">
        <v>0</v>
      </c>
      <c r="R172" s="167">
        <f t="shared" si="17"/>
        <v>0</v>
      </c>
      <c r="S172" s="167">
        <v>0</v>
      </c>
      <c r="T172" s="168">
        <f t="shared" si="18"/>
        <v>0</v>
      </c>
      <c r="AR172" s="169" t="s">
        <v>245</v>
      </c>
      <c r="AT172" s="169" t="s">
        <v>241</v>
      </c>
      <c r="AU172" s="169" t="s">
        <v>78</v>
      </c>
      <c r="AY172" s="13" t="s">
        <v>239</v>
      </c>
      <c r="BE172" s="97">
        <f t="shared" si="19"/>
        <v>0</v>
      </c>
      <c r="BF172" s="97">
        <f t="shared" si="20"/>
        <v>0</v>
      </c>
      <c r="BG172" s="97">
        <f t="shared" si="21"/>
        <v>0</v>
      </c>
      <c r="BH172" s="97">
        <f t="shared" si="22"/>
        <v>0</v>
      </c>
      <c r="BI172" s="97">
        <f t="shared" si="23"/>
        <v>0</v>
      </c>
      <c r="BJ172" s="13" t="s">
        <v>83</v>
      </c>
      <c r="BK172" s="97">
        <f t="shared" si="24"/>
        <v>0</v>
      </c>
      <c r="BL172" s="13" t="s">
        <v>245</v>
      </c>
      <c r="BM172" s="169" t="s">
        <v>523</v>
      </c>
    </row>
    <row r="173" spans="2:65" s="1" customFormat="1" ht="16.5" customHeight="1" x14ac:dyDescent="0.2">
      <c r="B173" s="131"/>
      <c r="C173" s="158" t="s">
        <v>387</v>
      </c>
      <c r="D173" s="158" t="s">
        <v>241</v>
      </c>
      <c r="E173" s="159" t="s">
        <v>3699</v>
      </c>
      <c r="F173" s="160" t="s">
        <v>3700</v>
      </c>
      <c r="G173" s="161" t="s">
        <v>353</v>
      </c>
      <c r="H173" s="162">
        <v>0</v>
      </c>
      <c r="I173" s="163"/>
      <c r="J173" s="164">
        <f t="shared" si="15"/>
        <v>0</v>
      </c>
      <c r="K173" s="165"/>
      <c r="L173" s="30"/>
      <c r="M173" s="166" t="s">
        <v>1</v>
      </c>
      <c r="N173" s="130" t="s">
        <v>37</v>
      </c>
      <c r="P173" s="167">
        <f t="shared" si="16"/>
        <v>0</v>
      </c>
      <c r="Q173" s="167">
        <v>0</v>
      </c>
      <c r="R173" s="167">
        <f t="shared" si="17"/>
        <v>0</v>
      </c>
      <c r="S173" s="167">
        <v>0</v>
      </c>
      <c r="T173" s="168">
        <f t="shared" si="18"/>
        <v>0</v>
      </c>
      <c r="AR173" s="169" t="s">
        <v>245</v>
      </c>
      <c r="AT173" s="169" t="s">
        <v>241</v>
      </c>
      <c r="AU173" s="169" t="s">
        <v>78</v>
      </c>
      <c r="AY173" s="13" t="s">
        <v>239</v>
      </c>
      <c r="BE173" s="97">
        <f t="shared" si="19"/>
        <v>0</v>
      </c>
      <c r="BF173" s="97">
        <f t="shared" si="20"/>
        <v>0</v>
      </c>
      <c r="BG173" s="97">
        <f t="shared" si="21"/>
        <v>0</v>
      </c>
      <c r="BH173" s="97">
        <f t="shared" si="22"/>
        <v>0</v>
      </c>
      <c r="BI173" s="97">
        <f t="shared" si="23"/>
        <v>0</v>
      </c>
      <c r="BJ173" s="13" t="s">
        <v>83</v>
      </c>
      <c r="BK173" s="97">
        <f t="shared" si="24"/>
        <v>0</v>
      </c>
      <c r="BL173" s="13" t="s">
        <v>245</v>
      </c>
      <c r="BM173" s="169" t="s">
        <v>530</v>
      </c>
    </row>
    <row r="174" spans="2:65" s="1" customFormat="1" ht="16.5" customHeight="1" x14ac:dyDescent="0.2">
      <c r="B174" s="131"/>
      <c r="C174" s="158" t="s">
        <v>391</v>
      </c>
      <c r="D174" s="158" t="s">
        <v>241</v>
      </c>
      <c r="E174" s="159" t="s">
        <v>3701</v>
      </c>
      <c r="F174" s="160" t="s">
        <v>3702</v>
      </c>
      <c r="G174" s="161" t="s">
        <v>353</v>
      </c>
      <c r="H174" s="162">
        <v>0</v>
      </c>
      <c r="I174" s="163"/>
      <c r="J174" s="164">
        <f t="shared" si="15"/>
        <v>0</v>
      </c>
      <c r="K174" s="165"/>
      <c r="L174" s="30"/>
      <c r="M174" s="166" t="s">
        <v>1</v>
      </c>
      <c r="N174" s="130" t="s">
        <v>37</v>
      </c>
      <c r="P174" s="167">
        <f t="shared" si="16"/>
        <v>0</v>
      </c>
      <c r="Q174" s="167">
        <v>0</v>
      </c>
      <c r="R174" s="167">
        <f t="shared" si="17"/>
        <v>0</v>
      </c>
      <c r="S174" s="167">
        <v>0</v>
      </c>
      <c r="T174" s="168">
        <f t="shared" si="18"/>
        <v>0</v>
      </c>
      <c r="AR174" s="169" t="s">
        <v>245</v>
      </c>
      <c r="AT174" s="169" t="s">
        <v>241</v>
      </c>
      <c r="AU174" s="169" t="s">
        <v>78</v>
      </c>
      <c r="AY174" s="13" t="s">
        <v>239</v>
      </c>
      <c r="BE174" s="97">
        <f t="shared" si="19"/>
        <v>0</v>
      </c>
      <c r="BF174" s="97">
        <f t="shared" si="20"/>
        <v>0</v>
      </c>
      <c r="BG174" s="97">
        <f t="shared" si="21"/>
        <v>0</v>
      </c>
      <c r="BH174" s="97">
        <f t="shared" si="22"/>
        <v>0</v>
      </c>
      <c r="BI174" s="97">
        <f t="shared" si="23"/>
        <v>0</v>
      </c>
      <c r="BJ174" s="13" t="s">
        <v>83</v>
      </c>
      <c r="BK174" s="97">
        <f t="shared" si="24"/>
        <v>0</v>
      </c>
      <c r="BL174" s="13" t="s">
        <v>245</v>
      </c>
      <c r="BM174" s="169" t="s">
        <v>537</v>
      </c>
    </row>
    <row r="175" spans="2:65" s="1" customFormat="1" ht="21.75" customHeight="1" x14ac:dyDescent="0.2">
      <c r="B175" s="131"/>
      <c r="C175" s="158" t="s">
        <v>395</v>
      </c>
      <c r="D175" s="158" t="s">
        <v>241</v>
      </c>
      <c r="E175" s="159" t="s">
        <v>3703</v>
      </c>
      <c r="F175" s="160" t="s">
        <v>3690</v>
      </c>
      <c r="G175" s="161" t="s">
        <v>353</v>
      </c>
      <c r="H175" s="162">
        <v>0</v>
      </c>
      <c r="I175" s="163"/>
      <c r="J175" s="164">
        <f t="shared" si="15"/>
        <v>0</v>
      </c>
      <c r="K175" s="165"/>
      <c r="L175" s="30"/>
      <c r="M175" s="166" t="s">
        <v>1</v>
      </c>
      <c r="N175" s="130" t="s">
        <v>37</v>
      </c>
      <c r="P175" s="167">
        <f t="shared" si="16"/>
        <v>0</v>
      </c>
      <c r="Q175" s="167">
        <v>0</v>
      </c>
      <c r="R175" s="167">
        <f t="shared" si="17"/>
        <v>0</v>
      </c>
      <c r="S175" s="167">
        <v>0</v>
      </c>
      <c r="T175" s="168">
        <f t="shared" si="18"/>
        <v>0</v>
      </c>
      <c r="AR175" s="169" t="s">
        <v>245</v>
      </c>
      <c r="AT175" s="169" t="s">
        <v>241</v>
      </c>
      <c r="AU175" s="169" t="s">
        <v>78</v>
      </c>
      <c r="AY175" s="13" t="s">
        <v>239</v>
      </c>
      <c r="BE175" s="97">
        <f t="shared" si="19"/>
        <v>0</v>
      </c>
      <c r="BF175" s="97">
        <f t="shared" si="20"/>
        <v>0</v>
      </c>
      <c r="BG175" s="97">
        <f t="shared" si="21"/>
        <v>0</v>
      </c>
      <c r="BH175" s="97">
        <f t="shared" si="22"/>
        <v>0</v>
      </c>
      <c r="BI175" s="97">
        <f t="shared" si="23"/>
        <v>0</v>
      </c>
      <c r="BJ175" s="13" t="s">
        <v>83</v>
      </c>
      <c r="BK175" s="97">
        <f t="shared" si="24"/>
        <v>0</v>
      </c>
      <c r="BL175" s="13" t="s">
        <v>245</v>
      </c>
      <c r="BM175" s="169" t="s">
        <v>544</v>
      </c>
    </row>
    <row r="176" spans="2:65" s="1" customFormat="1" ht="16.5" customHeight="1" x14ac:dyDescent="0.2">
      <c r="B176" s="131"/>
      <c r="C176" s="158" t="s">
        <v>399</v>
      </c>
      <c r="D176" s="158" t="s">
        <v>241</v>
      </c>
      <c r="E176" s="159" t="s">
        <v>3704</v>
      </c>
      <c r="F176" s="160" t="s">
        <v>3705</v>
      </c>
      <c r="G176" s="161" t="s">
        <v>353</v>
      </c>
      <c r="H176" s="162">
        <v>52</v>
      </c>
      <c r="I176" s="163"/>
      <c r="J176" s="164">
        <f t="shared" si="15"/>
        <v>0</v>
      </c>
      <c r="K176" s="165"/>
      <c r="L176" s="30"/>
      <c r="M176" s="166" t="s">
        <v>1</v>
      </c>
      <c r="N176" s="130" t="s">
        <v>37</v>
      </c>
      <c r="P176" s="167">
        <f t="shared" si="16"/>
        <v>0</v>
      </c>
      <c r="Q176" s="167">
        <v>0</v>
      </c>
      <c r="R176" s="167">
        <f t="shared" si="17"/>
        <v>0</v>
      </c>
      <c r="S176" s="167">
        <v>0</v>
      </c>
      <c r="T176" s="168">
        <f t="shared" si="18"/>
        <v>0</v>
      </c>
      <c r="AR176" s="169" t="s">
        <v>245</v>
      </c>
      <c r="AT176" s="169" t="s">
        <v>241</v>
      </c>
      <c r="AU176" s="169" t="s">
        <v>78</v>
      </c>
      <c r="AY176" s="13" t="s">
        <v>239</v>
      </c>
      <c r="BE176" s="97">
        <f t="shared" si="19"/>
        <v>0</v>
      </c>
      <c r="BF176" s="97">
        <f t="shared" si="20"/>
        <v>0</v>
      </c>
      <c r="BG176" s="97">
        <f t="shared" si="21"/>
        <v>0</v>
      </c>
      <c r="BH176" s="97">
        <f t="shared" si="22"/>
        <v>0</v>
      </c>
      <c r="BI176" s="97">
        <f t="shared" si="23"/>
        <v>0</v>
      </c>
      <c r="BJ176" s="13" t="s">
        <v>83</v>
      </c>
      <c r="BK176" s="97">
        <f t="shared" si="24"/>
        <v>0</v>
      </c>
      <c r="BL176" s="13" t="s">
        <v>245</v>
      </c>
      <c r="BM176" s="169" t="s">
        <v>552</v>
      </c>
    </row>
    <row r="177" spans="2:65" s="1" customFormat="1" ht="24.2" customHeight="1" x14ac:dyDescent="0.2">
      <c r="B177" s="131"/>
      <c r="C177" s="158" t="s">
        <v>403</v>
      </c>
      <c r="D177" s="158" t="s">
        <v>241</v>
      </c>
      <c r="E177" s="159" t="s">
        <v>3706</v>
      </c>
      <c r="F177" s="160" t="s">
        <v>3707</v>
      </c>
      <c r="G177" s="161" t="s">
        <v>353</v>
      </c>
      <c r="H177" s="162">
        <v>0</v>
      </c>
      <c r="I177" s="163"/>
      <c r="J177" s="164">
        <f t="shared" si="15"/>
        <v>0</v>
      </c>
      <c r="K177" s="165"/>
      <c r="L177" s="30"/>
      <c r="M177" s="166" t="s">
        <v>1</v>
      </c>
      <c r="N177" s="130" t="s">
        <v>37</v>
      </c>
      <c r="P177" s="167">
        <f t="shared" si="16"/>
        <v>0</v>
      </c>
      <c r="Q177" s="167">
        <v>0</v>
      </c>
      <c r="R177" s="167">
        <f t="shared" si="17"/>
        <v>0</v>
      </c>
      <c r="S177" s="167">
        <v>0</v>
      </c>
      <c r="T177" s="168">
        <f t="shared" si="18"/>
        <v>0</v>
      </c>
      <c r="AR177" s="169" t="s">
        <v>245</v>
      </c>
      <c r="AT177" s="169" t="s">
        <v>241</v>
      </c>
      <c r="AU177" s="169" t="s">
        <v>78</v>
      </c>
      <c r="AY177" s="13" t="s">
        <v>239</v>
      </c>
      <c r="BE177" s="97">
        <f t="shared" si="19"/>
        <v>0</v>
      </c>
      <c r="BF177" s="97">
        <f t="shared" si="20"/>
        <v>0</v>
      </c>
      <c r="BG177" s="97">
        <f t="shared" si="21"/>
        <v>0</v>
      </c>
      <c r="BH177" s="97">
        <f t="shared" si="22"/>
        <v>0</v>
      </c>
      <c r="BI177" s="97">
        <f t="shared" si="23"/>
        <v>0</v>
      </c>
      <c r="BJ177" s="13" t="s">
        <v>83</v>
      </c>
      <c r="BK177" s="97">
        <f t="shared" si="24"/>
        <v>0</v>
      </c>
      <c r="BL177" s="13" t="s">
        <v>245</v>
      </c>
      <c r="BM177" s="169" t="s">
        <v>560</v>
      </c>
    </row>
    <row r="178" spans="2:65" s="1" customFormat="1" ht="16.5" customHeight="1" x14ac:dyDescent="0.2">
      <c r="B178" s="131"/>
      <c r="C178" s="158" t="s">
        <v>407</v>
      </c>
      <c r="D178" s="158" t="s">
        <v>241</v>
      </c>
      <c r="E178" s="159" t="s">
        <v>3708</v>
      </c>
      <c r="F178" s="160" t="s">
        <v>3709</v>
      </c>
      <c r="G178" s="161" t="s">
        <v>353</v>
      </c>
      <c r="H178" s="162">
        <v>0</v>
      </c>
      <c r="I178" s="163"/>
      <c r="J178" s="164">
        <f t="shared" si="15"/>
        <v>0</v>
      </c>
      <c r="K178" s="165"/>
      <c r="L178" s="30"/>
      <c r="M178" s="166" t="s">
        <v>1</v>
      </c>
      <c r="N178" s="130" t="s">
        <v>37</v>
      </c>
      <c r="P178" s="167">
        <f t="shared" si="16"/>
        <v>0</v>
      </c>
      <c r="Q178" s="167">
        <v>0</v>
      </c>
      <c r="R178" s="167">
        <f t="shared" si="17"/>
        <v>0</v>
      </c>
      <c r="S178" s="167">
        <v>0</v>
      </c>
      <c r="T178" s="168">
        <f t="shared" si="18"/>
        <v>0</v>
      </c>
      <c r="AR178" s="169" t="s">
        <v>245</v>
      </c>
      <c r="AT178" s="169" t="s">
        <v>241</v>
      </c>
      <c r="AU178" s="169" t="s">
        <v>78</v>
      </c>
      <c r="AY178" s="13" t="s">
        <v>239</v>
      </c>
      <c r="BE178" s="97">
        <f t="shared" si="19"/>
        <v>0</v>
      </c>
      <c r="BF178" s="97">
        <f t="shared" si="20"/>
        <v>0</v>
      </c>
      <c r="BG178" s="97">
        <f t="shared" si="21"/>
        <v>0</v>
      </c>
      <c r="BH178" s="97">
        <f t="shared" si="22"/>
        <v>0</v>
      </c>
      <c r="BI178" s="97">
        <f t="shared" si="23"/>
        <v>0</v>
      </c>
      <c r="BJ178" s="13" t="s">
        <v>83</v>
      </c>
      <c r="BK178" s="97">
        <f t="shared" si="24"/>
        <v>0</v>
      </c>
      <c r="BL178" s="13" t="s">
        <v>245</v>
      </c>
      <c r="BM178" s="169" t="s">
        <v>568</v>
      </c>
    </row>
    <row r="179" spans="2:65" s="1" customFormat="1" ht="16.5" customHeight="1" x14ac:dyDescent="0.2">
      <c r="B179" s="131"/>
      <c r="C179" s="158" t="s">
        <v>411</v>
      </c>
      <c r="D179" s="158" t="s">
        <v>241</v>
      </c>
      <c r="E179" s="159" t="s">
        <v>3710</v>
      </c>
      <c r="F179" s="160" t="s">
        <v>3644</v>
      </c>
      <c r="G179" s="161" t="s">
        <v>353</v>
      </c>
      <c r="H179" s="162">
        <v>0</v>
      </c>
      <c r="I179" s="163"/>
      <c r="J179" s="164">
        <f t="shared" si="15"/>
        <v>0</v>
      </c>
      <c r="K179" s="165"/>
      <c r="L179" s="30"/>
      <c r="M179" s="166" t="s">
        <v>1</v>
      </c>
      <c r="N179" s="130" t="s">
        <v>37</v>
      </c>
      <c r="P179" s="167">
        <f t="shared" si="16"/>
        <v>0</v>
      </c>
      <c r="Q179" s="167">
        <v>0</v>
      </c>
      <c r="R179" s="167">
        <f t="shared" si="17"/>
        <v>0</v>
      </c>
      <c r="S179" s="167">
        <v>0</v>
      </c>
      <c r="T179" s="168">
        <f t="shared" si="18"/>
        <v>0</v>
      </c>
      <c r="AR179" s="169" t="s">
        <v>245</v>
      </c>
      <c r="AT179" s="169" t="s">
        <v>241</v>
      </c>
      <c r="AU179" s="169" t="s">
        <v>78</v>
      </c>
      <c r="AY179" s="13" t="s">
        <v>239</v>
      </c>
      <c r="BE179" s="97">
        <f t="shared" si="19"/>
        <v>0</v>
      </c>
      <c r="BF179" s="97">
        <f t="shared" si="20"/>
        <v>0</v>
      </c>
      <c r="BG179" s="97">
        <f t="shared" si="21"/>
        <v>0</v>
      </c>
      <c r="BH179" s="97">
        <f t="shared" si="22"/>
        <v>0</v>
      </c>
      <c r="BI179" s="97">
        <f t="shared" si="23"/>
        <v>0</v>
      </c>
      <c r="BJ179" s="13" t="s">
        <v>83</v>
      </c>
      <c r="BK179" s="97">
        <f t="shared" si="24"/>
        <v>0</v>
      </c>
      <c r="BL179" s="13" t="s">
        <v>245</v>
      </c>
      <c r="BM179" s="169" t="s">
        <v>576</v>
      </c>
    </row>
    <row r="180" spans="2:65" s="1" customFormat="1" ht="16.5" customHeight="1" x14ac:dyDescent="0.2">
      <c r="B180" s="131"/>
      <c r="C180" s="158" t="s">
        <v>415</v>
      </c>
      <c r="D180" s="158" t="s">
        <v>241</v>
      </c>
      <c r="E180" s="159" t="s">
        <v>3711</v>
      </c>
      <c r="F180" s="160" t="s">
        <v>3712</v>
      </c>
      <c r="G180" s="161" t="s">
        <v>353</v>
      </c>
      <c r="H180" s="162">
        <v>104</v>
      </c>
      <c r="I180" s="163"/>
      <c r="J180" s="164">
        <f t="shared" si="15"/>
        <v>0</v>
      </c>
      <c r="K180" s="165"/>
      <c r="L180" s="30"/>
      <c r="M180" s="166" t="s">
        <v>1</v>
      </c>
      <c r="N180" s="130" t="s">
        <v>37</v>
      </c>
      <c r="P180" s="167">
        <f t="shared" si="16"/>
        <v>0</v>
      </c>
      <c r="Q180" s="167">
        <v>0</v>
      </c>
      <c r="R180" s="167">
        <f t="shared" si="17"/>
        <v>0</v>
      </c>
      <c r="S180" s="167">
        <v>0</v>
      </c>
      <c r="T180" s="168">
        <f t="shared" si="18"/>
        <v>0</v>
      </c>
      <c r="AR180" s="169" t="s">
        <v>245</v>
      </c>
      <c r="AT180" s="169" t="s">
        <v>241</v>
      </c>
      <c r="AU180" s="169" t="s">
        <v>78</v>
      </c>
      <c r="AY180" s="13" t="s">
        <v>239</v>
      </c>
      <c r="BE180" s="97">
        <f t="shared" si="19"/>
        <v>0</v>
      </c>
      <c r="BF180" s="97">
        <f t="shared" si="20"/>
        <v>0</v>
      </c>
      <c r="BG180" s="97">
        <f t="shared" si="21"/>
        <v>0</v>
      </c>
      <c r="BH180" s="97">
        <f t="shared" si="22"/>
        <v>0</v>
      </c>
      <c r="BI180" s="97">
        <f t="shared" si="23"/>
        <v>0</v>
      </c>
      <c r="BJ180" s="13" t="s">
        <v>83</v>
      </c>
      <c r="BK180" s="97">
        <f t="shared" si="24"/>
        <v>0</v>
      </c>
      <c r="BL180" s="13" t="s">
        <v>245</v>
      </c>
      <c r="BM180" s="169" t="s">
        <v>584</v>
      </c>
    </row>
    <row r="181" spans="2:65" s="1" customFormat="1" ht="24.2" customHeight="1" x14ac:dyDescent="0.2">
      <c r="B181" s="131"/>
      <c r="C181" s="158" t="s">
        <v>419</v>
      </c>
      <c r="D181" s="158" t="s">
        <v>241</v>
      </c>
      <c r="E181" s="159" t="s">
        <v>3713</v>
      </c>
      <c r="F181" s="160" t="s">
        <v>3714</v>
      </c>
      <c r="G181" s="161" t="s">
        <v>353</v>
      </c>
      <c r="H181" s="162">
        <v>0</v>
      </c>
      <c r="I181" s="163"/>
      <c r="J181" s="164">
        <f t="shared" si="15"/>
        <v>0</v>
      </c>
      <c r="K181" s="165"/>
      <c r="L181" s="30"/>
      <c r="M181" s="166" t="s">
        <v>1</v>
      </c>
      <c r="N181" s="130" t="s">
        <v>37</v>
      </c>
      <c r="P181" s="167">
        <f t="shared" si="16"/>
        <v>0</v>
      </c>
      <c r="Q181" s="167">
        <v>0</v>
      </c>
      <c r="R181" s="167">
        <f t="shared" si="17"/>
        <v>0</v>
      </c>
      <c r="S181" s="167">
        <v>0</v>
      </c>
      <c r="T181" s="168">
        <f t="shared" si="18"/>
        <v>0</v>
      </c>
      <c r="AR181" s="169" t="s">
        <v>245</v>
      </c>
      <c r="AT181" s="169" t="s">
        <v>241</v>
      </c>
      <c r="AU181" s="169" t="s">
        <v>78</v>
      </c>
      <c r="AY181" s="13" t="s">
        <v>239</v>
      </c>
      <c r="BE181" s="97">
        <f t="shared" si="19"/>
        <v>0</v>
      </c>
      <c r="BF181" s="97">
        <f t="shared" si="20"/>
        <v>0</v>
      </c>
      <c r="BG181" s="97">
        <f t="shared" si="21"/>
        <v>0</v>
      </c>
      <c r="BH181" s="97">
        <f t="shared" si="22"/>
        <v>0</v>
      </c>
      <c r="BI181" s="97">
        <f t="shared" si="23"/>
        <v>0</v>
      </c>
      <c r="BJ181" s="13" t="s">
        <v>83</v>
      </c>
      <c r="BK181" s="97">
        <f t="shared" si="24"/>
        <v>0</v>
      </c>
      <c r="BL181" s="13" t="s">
        <v>245</v>
      </c>
      <c r="BM181" s="169" t="s">
        <v>592</v>
      </c>
    </row>
    <row r="182" spans="2:65" s="1" customFormat="1" ht="16.5" customHeight="1" x14ac:dyDescent="0.2">
      <c r="B182" s="131"/>
      <c r="C182" s="158" t="s">
        <v>423</v>
      </c>
      <c r="D182" s="158" t="s">
        <v>241</v>
      </c>
      <c r="E182" s="159" t="s">
        <v>3715</v>
      </c>
      <c r="F182" s="160" t="s">
        <v>3716</v>
      </c>
      <c r="G182" s="161" t="s">
        <v>3630</v>
      </c>
      <c r="H182" s="162">
        <v>0</v>
      </c>
      <c r="I182" s="163"/>
      <c r="J182" s="164">
        <f t="shared" si="15"/>
        <v>0</v>
      </c>
      <c r="K182" s="165"/>
      <c r="L182" s="30"/>
      <c r="M182" s="166" t="s">
        <v>1</v>
      </c>
      <c r="N182" s="130" t="s">
        <v>37</v>
      </c>
      <c r="P182" s="167">
        <f t="shared" si="16"/>
        <v>0</v>
      </c>
      <c r="Q182" s="167">
        <v>0</v>
      </c>
      <c r="R182" s="167">
        <f t="shared" si="17"/>
        <v>0</v>
      </c>
      <c r="S182" s="167">
        <v>0</v>
      </c>
      <c r="T182" s="168">
        <f t="shared" si="18"/>
        <v>0</v>
      </c>
      <c r="AR182" s="169" t="s">
        <v>245</v>
      </c>
      <c r="AT182" s="169" t="s">
        <v>241</v>
      </c>
      <c r="AU182" s="169" t="s">
        <v>78</v>
      </c>
      <c r="AY182" s="13" t="s">
        <v>239</v>
      </c>
      <c r="BE182" s="97">
        <f t="shared" si="19"/>
        <v>0</v>
      </c>
      <c r="BF182" s="97">
        <f t="shared" si="20"/>
        <v>0</v>
      </c>
      <c r="BG182" s="97">
        <f t="shared" si="21"/>
        <v>0</v>
      </c>
      <c r="BH182" s="97">
        <f t="shared" si="22"/>
        <v>0</v>
      </c>
      <c r="BI182" s="97">
        <f t="shared" si="23"/>
        <v>0</v>
      </c>
      <c r="BJ182" s="13" t="s">
        <v>83</v>
      </c>
      <c r="BK182" s="97">
        <f t="shared" si="24"/>
        <v>0</v>
      </c>
      <c r="BL182" s="13" t="s">
        <v>245</v>
      </c>
      <c r="BM182" s="169" t="s">
        <v>600</v>
      </c>
    </row>
    <row r="183" spans="2:65" s="1" customFormat="1" ht="16.5" customHeight="1" x14ac:dyDescent="0.2">
      <c r="B183" s="131"/>
      <c r="C183" s="158" t="s">
        <v>427</v>
      </c>
      <c r="D183" s="158" t="s">
        <v>241</v>
      </c>
      <c r="E183" s="159" t="s">
        <v>3717</v>
      </c>
      <c r="F183" s="160" t="s">
        <v>3718</v>
      </c>
      <c r="G183" s="161" t="s">
        <v>3630</v>
      </c>
      <c r="H183" s="162">
        <v>0</v>
      </c>
      <c r="I183" s="163"/>
      <c r="J183" s="164">
        <f t="shared" si="15"/>
        <v>0</v>
      </c>
      <c r="K183" s="165"/>
      <c r="L183" s="30"/>
      <c r="M183" s="166" t="s">
        <v>1</v>
      </c>
      <c r="N183" s="130" t="s">
        <v>37</v>
      </c>
      <c r="P183" s="167">
        <f t="shared" si="16"/>
        <v>0</v>
      </c>
      <c r="Q183" s="167">
        <v>0</v>
      </c>
      <c r="R183" s="167">
        <f t="shared" si="17"/>
        <v>0</v>
      </c>
      <c r="S183" s="167">
        <v>0</v>
      </c>
      <c r="T183" s="168">
        <f t="shared" si="18"/>
        <v>0</v>
      </c>
      <c r="AR183" s="169" t="s">
        <v>245</v>
      </c>
      <c r="AT183" s="169" t="s">
        <v>241</v>
      </c>
      <c r="AU183" s="169" t="s">
        <v>78</v>
      </c>
      <c r="AY183" s="13" t="s">
        <v>239</v>
      </c>
      <c r="BE183" s="97">
        <f t="shared" si="19"/>
        <v>0</v>
      </c>
      <c r="BF183" s="97">
        <f t="shared" si="20"/>
        <v>0</v>
      </c>
      <c r="BG183" s="97">
        <f t="shared" si="21"/>
        <v>0</v>
      </c>
      <c r="BH183" s="97">
        <f t="shared" si="22"/>
        <v>0</v>
      </c>
      <c r="BI183" s="97">
        <f t="shared" si="23"/>
        <v>0</v>
      </c>
      <c r="BJ183" s="13" t="s">
        <v>83</v>
      </c>
      <c r="BK183" s="97">
        <f t="shared" si="24"/>
        <v>0</v>
      </c>
      <c r="BL183" s="13" t="s">
        <v>245</v>
      </c>
      <c r="BM183" s="169" t="s">
        <v>608</v>
      </c>
    </row>
    <row r="184" spans="2:65" s="1" customFormat="1" ht="16.5" customHeight="1" x14ac:dyDescent="0.2">
      <c r="B184" s="131"/>
      <c r="C184" s="158" t="s">
        <v>431</v>
      </c>
      <c r="D184" s="158" t="s">
        <v>241</v>
      </c>
      <c r="E184" s="159" t="s">
        <v>3719</v>
      </c>
      <c r="F184" s="160" t="s">
        <v>3720</v>
      </c>
      <c r="G184" s="161" t="s">
        <v>3621</v>
      </c>
      <c r="H184" s="162">
        <v>30</v>
      </c>
      <c r="I184" s="163"/>
      <c r="J184" s="164">
        <f t="shared" si="15"/>
        <v>0</v>
      </c>
      <c r="K184" s="165"/>
      <c r="L184" s="30"/>
      <c r="M184" s="166" t="s">
        <v>1</v>
      </c>
      <c r="N184" s="130" t="s">
        <v>37</v>
      </c>
      <c r="P184" s="167">
        <f t="shared" si="16"/>
        <v>0</v>
      </c>
      <c r="Q184" s="167">
        <v>0</v>
      </c>
      <c r="R184" s="167">
        <f t="shared" si="17"/>
        <v>0</v>
      </c>
      <c r="S184" s="167">
        <v>0</v>
      </c>
      <c r="T184" s="168">
        <f t="shared" si="18"/>
        <v>0</v>
      </c>
      <c r="AR184" s="169" t="s">
        <v>245</v>
      </c>
      <c r="AT184" s="169" t="s">
        <v>241</v>
      </c>
      <c r="AU184" s="169" t="s">
        <v>78</v>
      </c>
      <c r="AY184" s="13" t="s">
        <v>239</v>
      </c>
      <c r="BE184" s="97">
        <f t="shared" si="19"/>
        <v>0</v>
      </c>
      <c r="BF184" s="97">
        <f t="shared" si="20"/>
        <v>0</v>
      </c>
      <c r="BG184" s="97">
        <f t="shared" si="21"/>
        <v>0</v>
      </c>
      <c r="BH184" s="97">
        <f t="shared" si="22"/>
        <v>0</v>
      </c>
      <c r="BI184" s="97">
        <f t="shared" si="23"/>
        <v>0</v>
      </c>
      <c r="BJ184" s="13" t="s">
        <v>83</v>
      </c>
      <c r="BK184" s="97">
        <f t="shared" si="24"/>
        <v>0</v>
      </c>
      <c r="BL184" s="13" t="s">
        <v>245</v>
      </c>
      <c r="BM184" s="169" t="s">
        <v>616</v>
      </c>
    </row>
    <row r="185" spans="2:65" s="1" customFormat="1" ht="16.5" customHeight="1" x14ac:dyDescent="0.2">
      <c r="B185" s="131"/>
      <c r="C185" s="158" t="s">
        <v>435</v>
      </c>
      <c r="D185" s="158" t="s">
        <v>241</v>
      </c>
      <c r="E185" s="159" t="s">
        <v>3721</v>
      </c>
      <c r="F185" s="160" t="s">
        <v>3722</v>
      </c>
      <c r="G185" s="161" t="s">
        <v>3621</v>
      </c>
      <c r="H185" s="162">
        <v>20</v>
      </c>
      <c r="I185" s="163"/>
      <c r="J185" s="164">
        <f t="shared" si="15"/>
        <v>0</v>
      </c>
      <c r="K185" s="165"/>
      <c r="L185" s="30"/>
      <c r="M185" s="166" t="s">
        <v>1</v>
      </c>
      <c r="N185" s="130" t="s">
        <v>37</v>
      </c>
      <c r="P185" s="167">
        <f t="shared" si="16"/>
        <v>0</v>
      </c>
      <c r="Q185" s="167">
        <v>0</v>
      </c>
      <c r="R185" s="167">
        <f t="shared" si="17"/>
        <v>0</v>
      </c>
      <c r="S185" s="167">
        <v>0</v>
      </c>
      <c r="T185" s="168">
        <f t="shared" si="18"/>
        <v>0</v>
      </c>
      <c r="AR185" s="169" t="s">
        <v>245</v>
      </c>
      <c r="AT185" s="169" t="s">
        <v>241</v>
      </c>
      <c r="AU185" s="169" t="s">
        <v>78</v>
      </c>
      <c r="AY185" s="13" t="s">
        <v>239</v>
      </c>
      <c r="BE185" s="97">
        <f t="shared" si="19"/>
        <v>0</v>
      </c>
      <c r="BF185" s="97">
        <f t="shared" si="20"/>
        <v>0</v>
      </c>
      <c r="BG185" s="97">
        <f t="shared" si="21"/>
        <v>0</v>
      </c>
      <c r="BH185" s="97">
        <f t="shared" si="22"/>
        <v>0</v>
      </c>
      <c r="BI185" s="97">
        <f t="shared" si="23"/>
        <v>0</v>
      </c>
      <c r="BJ185" s="13" t="s">
        <v>83</v>
      </c>
      <c r="BK185" s="97">
        <f t="shared" si="24"/>
        <v>0</v>
      </c>
      <c r="BL185" s="13" t="s">
        <v>245</v>
      </c>
      <c r="BM185" s="169" t="s">
        <v>624</v>
      </c>
    </row>
    <row r="186" spans="2:65" s="1" customFormat="1" ht="16.5" customHeight="1" x14ac:dyDescent="0.2">
      <c r="B186" s="131"/>
      <c r="C186" s="158" t="s">
        <v>439</v>
      </c>
      <c r="D186" s="158" t="s">
        <v>241</v>
      </c>
      <c r="E186" s="159" t="s">
        <v>3723</v>
      </c>
      <c r="F186" s="160" t="s">
        <v>3724</v>
      </c>
      <c r="G186" s="161" t="s">
        <v>3725</v>
      </c>
      <c r="H186" s="162">
        <v>1</v>
      </c>
      <c r="I186" s="163"/>
      <c r="J186" s="164">
        <f t="shared" si="15"/>
        <v>0</v>
      </c>
      <c r="K186" s="165"/>
      <c r="L186" s="30"/>
      <c r="M186" s="166" t="s">
        <v>1</v>
      </c>
      <c r="N186" s="130" t="s">
        <v>37</v>
      </c>
      <c r="P186" s="167">
        <f t="shared" si="16"/>
        <v>0</v>
      </c>
      <c r="Q186" s="167">
        <v>0</v>
      </c>
      <c r="R186" s="167">
        <f t="shared" si="17"/>
        <v>0</v>
      </c>
      <c r="S186" s="167">
        <v>0</v>
      </c>
      <c r="T186" s="168">
        <f t="shared" si="18"/>
        <v>0</v>
      </c>
      <c r="AR186" s="169" t="s">
        <v>245</v>
      </c>
      <c r="AT186" s="169" t="s">
        <v>241</v>
      </c>
      <c r="AU186" s="169" t="s">
        <v>78</v>
      </c>
      <c r="AY186" s="13" t="s">
        <v>239</v>
      </c>
      <c r="BE186" s="97">
        <f t="shared" si="19"/>
        <v>0</v>
      </c>
      <c r="BF186" s="97">
        <f t="shared" si="20"/>
        <v>0</v>
      </c>
      <c r="BG186" s="97">
        <f t="shared" si="21"/>
        <v>0</v>
      </c>
      <c r="BH186" s="97">
        <f t="shared" si="22"/>
        <v>0</v>
      </c>
      <c r="BI186" s="97">
        <f t="shared" si="23"/>
        <v>0</v>
      </c>
      <c r="BJ186" s="13" t="s">
        <v>83</v>
      </c>
      <c r="BK186" s="97">
        <f t="shared" si="24"/>
        <v>0</v>
      </c>
      <c r="BL186" s="13" t="s">
        <v>245</v>
      </c>
      <c r="BM186" s="169" t="s">
        <v>632</v>
      </c>
    </row>
    <row r="187" spans="2:65" s="1" customFormat="1" ht="16.5" customHeight="1" x14ac:dyDescent="0.2">
      <c r="B187" s="131"/>
      <c r="C187" s="158" t="s">
        <v>443</v>
      </c>
      <c r="D187" s="158" t="s">
        <v>241</v>
      </c>
      <c r="E187" s="159" t="s">
        <v>3726</v>
      </c>
      <c r="F187" s="160" t="s">
        <v>3727</v>
      </c>
      <c r="G187" s="161" t="s">
        <v>3725</v>
      </c>
      <c r="H187" s="162">
        <v>1</v>
      </c>
      <c r="I187" s="163"/>
      <c r="J187" s="164">
        <f t="shared" si="15"/>
        <v>0</v>
      </c>
      <c r="K187" s="165"/>
      <c r="L187" s="30"/>
      <c r="M187" s="166" t="s">
        <v>1</v>
      </c>
      <c r="N187" s="130" t="s">
        <v>37</v>
      </c>
      <c r="P187" s="167">
        <f t="shared" si="16"/>
        <v>0</v>
      </c>
      <c r="Q187" s="167">
        <v>0</v>
      </c>
      <c r="R187" s="167">
        <f t="shared" si="17"/>
        <v>0</v>
      </c>
      <c r="S187" s="167">
        <v>0</v>
      </c>
      <c r="T187" s="168">
        <f t="shared" si="18"/>
        <v>0</v>
      </c>
      <c r="AR187" s="169" t="s">
        <v>245</v>
      </c>
      <c r="AT187" s="169" t="s">
        <v>241</v>
      </c>
      <c r="AU187" s="169" t="s">
        <v>78</v>
      </c>
      <c r="AY187" s="13" t="s">
        <v>239</v>
      </c>
      <c r="BE187" s="97">
        <f t="shared" si="19"/>
        <v>0</v>
      </c>
      <c r="BF187" s="97">
        <f t="shared" si="20"/>
        <v>0</v>
      </c>
      <c r="BG187" s="97">
        <f t="shared" si="21"/>
        <v>0</v>
      </c>
      <c r="BH187" s="97">
        <f t="shared" si="22"/>
        <v>0</v>
      </c>
      <c r="BI187" s="97">
        <f t="shared" si="23"/>
        <v>0</v>
      </c>
      <c r="BJ187" s="13" t="s">
        <v>83</v>
      </c>
      <c r="BK187" s="97">
        <f t="shared" si="24"/>
        <v>0</v>
      </c>
      <c r="BL187" s="13" t="s">
        <v>245</v>
      </c>
      <c r="BM187" s="169" t="s">
        <v>640</v>
      </c>
    </row>
    <row r="188" spans="2:65" s="1" customFormat="1" ht="16.5" customHeight="1" x14ac:dyDescent="0.2">
      <c r="B188" s="131"/>
      <c r="C188" s="158" t="s">
        <v>447</v>
      </c>
      <c r="D188" s="158" t="s">
        <v>241</v>
      </c>
      <c r="E188" s="159" t="s">
        <v>3728</v>
      </c>
      <c r="F188" s="160" t="s">
        <v>3729</v>
      </c>
      <c r="G188" s="161" t="s">
        <v>1082</v>
      </c>
      <c r="H188" s="199">
        <v>3</v>
      </c>
      <c r="I188" s="163"/>
      <c r="J188" s="164">
        <f t="shared" si="15"/>
        <v>0</v>
      </c>
      <c r="K188" s="165"/>
      <c r="L188" s="30"/>
      <c r="M188" s="166" t="s">
        <v>1</v>
      </c>
      <c r="N188" s="130" t="s">
        <v>37</v>
      </c>
      <c r="P188" s="167">
        <f t="shared" si="16"/>
        <v>0</v>
      </c>
      <c r="Q188" s="167">
        <v>0</v>
      </c>
      <c r="R188" s="167">
        <f t="shared" si="17"/>
        <v>0</v>
      </c>
      <c r="S188" s="167">
        <v>0</v>
      </c>
      <c r="T188" s="168">
        <f t="shared" si="18"/>
        <v>0</v>
      </c>
      <c r="AR188" s="169" t="s">
        <v>245</v>
      </c>
      <c r="AT188" s="169" t="s">
        <v>241</v>
      </c>
      <c r="AU188" s="169" t="s">
        <v>78</v>
      </c>
      <c r="AY188" s="13" t="s">
        <v>239</v>
      </c>
      <c r="BE188" s="97">
        <f t="shared" si="19"/>
        <v>0</v>
      </c>
      <c r="BF188" s="97">
        <f t="shared" si="20"/>
        <v>0</v>
      </c>
      <c r="BG188" s="97">
        <f t="shared" si="21"/>
        <v>0</v>
      </c>
      <c r="BH188" s="97">
        <f t="shared" si="22"/>
        <v>0</v>
      </c>
      <c r="BI188" s="97">
        <f t="shared" si="23"/>
        <v>0</v>
      </c>
      <c r="BJ188" s="13" t="s">
        <v>83</v>
      </c>
      <c r="BK188" s="97">
        <f t="shared" si="24"/>
        <v>0</v>
      </c>
      <c r="BL188" s="13" t="s">
        <v>245</v>
      </c>
      <c r="BM188" s="169" t="s">
        <v>648</v>
      </c>
    </row>
    <row r="189" spans="2:65" s="11" customFormat="1" ht="25.9" customHeight="1" x14ac:dyDescent="0.2">
      <c r="B189" s="146"/>
      <c r="D189" s="147" t="s">
        <v>70</v>
      </c>
      <c r="E189" s="148" t="s">
        <v>3500</v>
      </c>
      <c r="F189" s="148" t="s">
        <v>3501</v>
      </c>
      <c r="I189" s="149"/>
      <c r="J189" s="150">
        <f>BK189</f>
        <v>0</v>
      </c>
      <c r="L189" s="146"/>
      <c r="M189" s="151"/>
      <c r="P189" s="152">
        <f>P190+P192+P194+P197</f>
        <v>0</v>
      </c>
      <c r="R189" s="152">
        <f>R190+R192+R194+R197</f>
        <v>0</v>
      </c>
      <c r="T189" s="153">
        <f>T190+T192+T194+T197</f>
        <v>0</v>
      </c>
      <c r="AR189" s="147" t="s">
        <v>78</v>
      </c>
      <c r="AT189" s="154" t="s">
        <v>70</v>
      </c>
      <c r="AU189" s="154" t="s">
        <v>71</v>
      </c>
      <c r="AY189" s="147" t="s">
        <v>239</v>
      </c>
      <c r="BK189" s="155">
        <f>BK190+BK192+BK194+BK197</f>
        <v>0</v>
      </c>
    </row>
    <row r="190" spans="2:65" s="11" customFormat="1" ht="22.9" customHeight="1" x14ac:dyDescent="0.2">
      <c r="B190" s="146"/>
      <c r="D190" s="147" t="s">
        <v>70</v>
      </c>
      <c r="E190" s="156" t="s">
        <v>3502</v>
      </c>
      <c r="F190" s="156" t="s">
        <v>3503</v>
      </c>
      <c r="I190" s="149"/>
      <c r="J190" s="157">
        <f>BK190</f>
        <v>0</v>
      </c>
      <c r="L190" s="146"/>
      <c r="M190" s="151"/>
      <c r="P190" s="152">
        <f>P191</f>
        <v>0</v>
      </c>
      <c r="R190" s="152">
        <f>R191</f>
        <v>0</v>
      </c>
      <c r="T190" s="153">
        <f>T191</f>
        <v>0</v>
      </c>
      <c r="AR190" s="147" t="s">
        <v>78</v>
      </c>
      <c r="AT190" s="154" t="s">
        <v>70</v>
      </c>
      <c r="AU190" s="154" t="s">
        <v>78</v>
      </c>
      <c r="AY190" s="147" t="s">
        <v>239</v>
      </c>
      <c r="BK190" s="155">
        <f>BK191</f>
        <v>0</v>
      </c>
    </row>
    <row r="191" spans="2:65" s="1" customFormat="1" ht="16.5" customHeight="1" x14ac:dyDescent="0.2">
      <c r="B191" s="131"/>
      <c r="C191" s="158" t="s">
        <v>451</v>
      </c>
      <c r="D191" s="158" t="s">
        <v>241</v>
      </c>
      <c r="E191" s="159" t="s">
        <v>3504</v>
      </c>
      <c r="F191" s="160" t="s">
        <v>3505</v>
      </c>
      <c r="G191" s="161" t="s">
        <v>1082</v>
      </c>
      <c r="H191" s="199">
        <v>2</v>
      </c>
      <c r="I191" s="163"/>
      <c r="J191" s="164">
        <f>ROUND(I191*H191,2)</f>
        <v>0</v>
      </c>
      <c r="K191" s="165"/>
      <c r="L191" s="30"/>
      <c r="M191" s="166" t="s">
        <v>1</v>
      </c>
      <c r="N191" s="130" t="s">
        <v>37</v>
      </c>
      <c r="P191" s="167">
        <f>O191*H191</f>
        <v>0</v>
      </c>
      <c r="Q191" s="167">
        <v>0</v>
      </c>
      <c r="R191" s="167">
        <f>Q191*H191</f>
        <v>0</v>
      </c>
      <c r="S191" s="167">
        <v>0</v>
      </c>
      <c r="T191" s="168">
        <f>S191*H191</f>
        <v>0</v>
      </c>
      <c r="AR191" s="169" t="s">
        <v>245</v>
      </c>
      <c r="AT191" s="169" t="s">
        <v>241</v>
      </c>
      <c r="AU191" s="169" t="s">
        <v>83</v>
      </c>
      <c r="AY191" s="13" t="s">
        <v>239</v>
      </c>
      <c r="BE191" s="97">
        <f>IF(N191="základná",J191,0)</f>
        <v>0</v>
      </c>
      <c r="BF191" s="97">
        <f>IF(N191="znížená",J191,0)</f>
        <v>0</v>
      </c>
      <c r="BG191" s="97">
        <f>IF(N191="zákl. prenesená",J191,0)</f>
        <v>0</v>
      </c>
      <c r="BH191" s="97">
        <f>IF(N191="zníž. prenesená",J191,0)</f>
        <v>0</v>
      </c>
      <c r="BI191" s="97">
        <f>IF(N191="nulová",J191,0)</f>
        <v>0</v>
      </c>
      <c r="BJ191" s="13" t="s">
        <v>83</v>
      </c>
      <c r="BK191" s="97">
        <f>ROUND(I191*H191,2)</f>
        <v>0</v>
      </c>
      <c r="BL191" s="13" t="s">
        <v>245</v>
      </c>
      <c r="BM191" s="169" t="s">
        <v>656</v>
      </c>
    </row>
    <row r="192" spans="2:65" s="11" customFormat="1" ht="22.9" customHeight="1" x14ac:dyDescent="0.2">
      <c r="B192" s="146"/>
      <c r="D192" s="147" t="s">
        <v>70</v>
      </c>
      <c r="E192" s="156" t="s">
        <v>3506</v>
      </c>
      <c r="F192" s="156" t="s">
        <v>3507</v>
      </c>
      <c r="H192" s="202"/>
      <c r="I192" s="149"/>
      <c r="J192" s="157">
        <f>BK192</f>
        <v>0</v>
      </c>
      <c r="L192" s="146"/>
      <c r="M192" s="151"/>
      <c r="P192" s="152">
        <f>P193</f>
        <v>0</v>
      </c>
      <c r="R192" s="152">
        <f>R193</f>
        <v>0</v>
      </c>
      <c r="T192" s="153">
        <f>T193</f>
        <v>0</v>
      </c>
      <c r="AR192" s="147" t="s">
        <v>78</v>
      </c>
      <c r="AT192" s="154" t="s">
        <v>70</v>
      </c>
      <c r="AU192" s="154" t="s">
        <v>78</v>
      </c>
      <c r="AY192" s="147" t="s">
        <v>239</v>
      </c>
      <c r="BK192" s="155">
        <f>BK193</f>
        <v>0</v>
      </c>
    </row>
    <row r="193" spans="2:65" s="1" customFormat="1" ht="16.5" customHeight="1" x14ac:dyDescent="0.2">
      <c r="B193" s="131"/>
      <c r="C193" s="158" t="s">
        <v>455</v>
      </c>
      <c r="D193" s="158" t="s">
        <v>241</v>
      </c>
      <c r="E193" s="159" t="s">
        <v>3508</v>
      </c>
      <c r="F193" s="160" t="s">
        <v>3509</v>
      </c>
      <c r="G193" s="161" t="s">
        <v>1082</v>
      </c>
      <c r="H193" s="199">
        <v>6</v>
      </c>
      <c r="I193" s="163"/>
      <c r="J193" s="164">
        <f>ROUND(I193*H193,2)</f>
        <v>0</v>
      </c>
      <c r="K193" s="165"/>
      <c r="L193" s="30"/>
      <c r="M193" s="166" t="s">
        <v>1</v>
      </c>
      <c r="N193" s="130" t="s">
        <v>37</v>
      </c>
      <c r="P193" s="167">
        <f>O193*H193</f>
        <v>0</v>
      </c>
      <c r="Q193" s="167">
        <v>0</v>
      </c>
      <c r="R193" s="167">
        <f>Q193*H193</f>
        <v>0</v>
      </c>
      <c r="S193" s="167">
        <v>0</v>
      </c>
      <c r="T193" s="168">
        <f>S193*H193</f>
        <v>0</v>
      </c>
      <c r="AR193" s="169" t="s">
        <v>245</v>
      </c>
      <c r="AT193" s="169" t="s">
        <v>241</v>
      </c>
      <c r="AU193" s="169" t="s">
        <v>83</v>
      </c>
      <c r="AY193" s="13" t="s">
        <v>239</v>
      </c>
      <c r="BE193" s="97">
        <f>IF(N193="základná",J193,0)</f>
        <v>0</v>
      </c>
      <c r="BF193" s="97">
        <f>IF(N193="znížená",J193,0)</f>
        <v>0</v>
      </c>
      <c r="BG193" s="97">
        <f>IF(N193="zákl. prenesená",J193,0)</f>
        <v>0</v>
      </c>
      <c r="BH193" s="97">
        <f>IF(N193="zníž. prenesená",J193,0)</f>
        <v>0</v>
      </c>
      <c r="BI193" s="97">
        <f>IF(N193="nulová",J193,0)</f>
        <v>0</v>
      </c>
      <c r="BJ193" s="13" t="s">
        <v>83</v>
      </c>
      <c r="BK193" s="97">
        <f>ROUND(I193*H193,2)</f>
        <v>0</v>
      </c>
      <c r="BL193" s="13" t="s">
        <v>245</v>
      </c>
      <c r="BM193" s="169" t="s">
        <v>664</v>
      </c>
    </row>
    <row r="194" spans="2:65" s="11" customFormat="1" ht="22.9" customHeight="1" x14ac:dyDescent="0.2">
      <c r="B194" s="146"/>
      <c r="D194" s="147" t="s">
        <v>70</v>
      </c>
      <c r="E194" s="156" t="s">
        <v>3470</v>
      </c>
      <c r="F194" s="156" t="s">
        <v>3471</v>
      </c>
      <c r="H194" s="202"/>
      <c r="I194" s="149"/>
      <c r="J194" s="157">
        <f>BK194</f>
        <v>0</v>
      </c>
      <c r="L194" s="146"/>
      <c r="M194" s="151"/>
      <c r="P194" s="152">
        <f>SUM(P195:P196)</f>
        <v>0</v>
      </c>
      <c r="R194" s="152">
        <f>SUM(R195:R196)</f>
        <v>0</v>
      </c>
      <c r="T194" s="153">
        <f>SUM(T195:T196)</f>
        <v>0</v>
      </c>
      <c r="AR194" s="147" t="s">
        <v>78</v>
      </c>
      <c r="AT194" s="154" t="s">
        <v>70</v>
      </c>
      <c r="AU194" s="154" t="s">
        <v>78</v>
      </c>
      <c r="AY194" s="147" t="s">
        <v>239</v>
      </c>
      <c r="BK194" s="155">
        <f>SUM(BK195:BK196)</f>
        <v>0</v>
      </c>
    </row>
    <row r="195" spans="2:65" s="1" customFormat="1" ht="16.5" customHeight="1" x14ac:dyDescent="0.2">
      <c r="B195" s="131"/>
      <c r="C195" s="158" t="s">
        <v>459</v>
      </c>
      <c r="D195" s="158" t="s">
        <v>241</v>
      </c>
      <c r="E195" s="159" t="s">
        <v>3510</v>
      </c>
      <c r="F195" s="160" t="s">
        <v>3511</v>
      </c>
      <c r="G195" s="161" t="s">
        <v>1082</v>
      </c>
      <c r="H195" s="199">
        <v>3</v>
      </c>
      <c r="I195" s="163"/>
      <c r="J195" s="164">
        <f>ROUND(I195*H195,2)</f>
        <v>0</v>
      </c>
      <c r="K195" s="165"/>
      <c r="L195" s="30"/>
      <c r="M195" s="166" t="s">
        <v>1</v>
      </c>
      <c r="N195" s="130" t="s">
        <v>37</v>
      </c>
      <c r="P195" s="167">
        <f>O195*H195</f>
        <v>0</v>
      </c>
      <c r="Q195" s="167">
        <v>0</v>
      </c>
      <c r="R195" s="167">
        <f>Q195*H195</f>
        <v>0</v>
      </c>
      <c r="S195" s="167">
        <v>0</v>
      </c>
      <c r="T195" s="168">
        <f>S195*H195</f>
        <v>0</v>
      </c>
      <c r="AR195" s="169" t="s">
        <v>245</v>
      </c>
      <c r="AT195" s="169" t="s">
        <v>241</v>
      </c>
      <c r="AU195" s="169" t="s">
        <v>83</v>
      </c>
      <c r="AY195" s="13" t="s">
        <v>239</v>
      </c>
      <c r="BE195" s="97">
        <f>IF(N195="základná",J195,0)</f>
        <v>0</v>
      </c>
      <c r="BF195" s="97">
        <f>IF(N195="znížená",J195,0)</f>
        <v>0</v>
      </c>
      <c r="BG195" s="97">
        <f>IF(N195="zákl. prenesená",J195,0)</f>
        <v>0</v>
      </c>
      <c r="BH195" s="97">
        <f>IF(N195="zníž. prenesená",J195,0)</f>
        <v>0</v>
      </c>
      <c r="BI195" s="97">
        <f>IF(N195="nulová",J195,0)</f>
        <v>0</v>
      </c>
      <c r="BJ195" s="13" t="s">
        <v>83</v>
      </c>
      <c r="BK195" s="97">
        <f>ROUND(I195*H195,2)</f>
        <v>0</v>
      </c>
      <c r="BL195" s="13" t="s">
        <v>245</v>
      </c>
      <c r="BM195" s="169" t="s">
        <v>672</v>
      </c>
    </row>
    <row r="196" spans="2:65" s="1" customFormat="1" ht="16.5" customHeight="1" x14ac:dyDescent="0.2">
      <c r="B196" s="131"/>
      <c r="C196" s="158" t="s">
        <v>463</v>
      </c>
      <c r="D196" s="158" t="s">
        <v>241</v>
      </c>
      <c r="E196" s="159" t="s">
        <v>3512</v>
      </c>
      <c r="F196" s="160" t="s">
        <v>3513</v>
      </c>
      <c r="G196" s="161" t="s">
        <v>1082</v>
      </c>
      <c r="H196" s="199">
        <v>1.5</v>
      </c>
      <c r="I196" s="163"/>
      <c r="J196" s="164">
        <f>ROUND(I196*H196,2)</f>
        <v>0</v>
      </c>
      <c r="K196" s="165"/>
      <c r="L196" s="30"/>
      <c r="M196" s="166" t="s">
        <v>1</v>
      </c>
      <c r="N196" s="130" t="s">
        <v>37</v>
      </c>
      <c r="P196" s="167">
        <f>O196*H196</f>
        <v>0</v>
      </c>
      <c r="Q196" s="167">
        <v>0</v>
      </c>
      <c r="R196" s="167">
        <f>Q196*H196</f>
        <v>0</v>
      </c>
      <c r="S196" s="167">
        <v>0</v>
      </c>
      <c r="T196" s="168">
        <f>S196*H196</f>
        <v>0</v>
      </c>
      <c r="AR196" s="169" t="s">
        <v>245</v>
      </c>
      <c r="AT196" s="169" t="s">
        <v>241</v>
      </c>
      <c r="AU196" s="169" t="s">
        <v>83</v>
      </c>
      <c r="AY196" s="13" t="s">
        <v>239</v>
      </c>
      <c r="BE196" s="97">
        <f>IF(N196="základná",J196,0)</f>
        <v>0</v>
      </c>
      <c r="BF196" s="97">
        <f>IF(N196="znížená",J196,0)</f>
        <v>0</v>
      </c>
      <c r="BG196" s="97">
        <f>IF(N196="zákl. prenesená",J196,0)</f>
        <v>0</v>
      </c>
      <c r="BH196" s="97">
        <f>IF(N196="zníž. prenesená",J196,0)</f>
        <v>0</v>
      </c>
      <c r="BI196" s="97">
        <f>IF(N196="nulová",J196,0)</f>
        <v>0</v>
      </c>
      <c r="BJ196" s="13" t="s">
        <v>83</v>
      </c>
      <c r="BK196" s="97">
        <f>ROUND(I196*H196,2)</f>
        <v>0</v>
      </c>
      <c r="BL196" s="13" t="s">
        <v>245</v>
      </c>
      <c r="BM196" s="169" t="s">
        <v>680</v>
      </c>
    </row>
    <row r="197" spans="2:65" s="11" customFormat="1" ht="22.9" customHeight="1" x14ac:dyDescent="0.2">
      <c r="B197" s="146"/>
      <c r="D197" s="147" t="s">
        <v>70</v>
      </c>
      <c r="E197" s="156" t="s">
        <v>219</v>
      </c>
      <c r="F197" s="156" t="s">
        <v>219</v>
      </c>
      <c r="H197" s="202"/>
      <c r="I197" s="149"/>
      <c r="J197" s="157">
        <f>BK197</f>
        <v>0</v>
      </c>
      <c r="L197" s="146"/>
      <c r="M197" s="151"/>
      <c r="P197" s="152">
        <f>SUM(P198:P207)</f>
        <v>0</v>
      </c>
      <c r="R197" s="152">
        <f>SUM(R198:R207)</f>
        <v>0</v>
      </c>
      <c r="T197" s="153">
        <f>SUM(T198:T207)</f>
        <v>0</v>
      </c>
      <c r="AR197" s="147" t="s">
        <v>258</v>
      </c>
      <c r="AT197" s="154" t="s">
        <v>70</v>
      </c>
      <c r="AU197" s="154" t="s">
        <v>78</v>
      </c>
      <c r="AY197" s="147" t="s">
        <v>239</v>
      </c>
      <c r="BK197" s="155">
        <f>SUM(BK198:BK207)</f>
        <v>0</v>
      </c>
    </row>
    <row r="198" spans="2:65" s="1" customFormat="1" ht="16.5" customHeight="1" x14ac:dyDescent="0.2">
      <c r="B198" s="131"/>
      <c r="C198" s="158" t="s">
        <v>467</v>
      </c>
      <c r="D198" s="158" t="s">
        <v>241</v>
      </c>
      <c r="E198" s="159" t="s">
        <v>3514</v>
      </c>
      <c r="F198" s="160" t="s">
        <v>3515</v>
      </c>
      <c r="G198" s="161" t="s">
        <v>1082</v>
      </c>
      <c r="H198" s="199">
        <v>6</v>
      </c>
      <c r="I198" s="163"/>
      <c r="J198" s="164">
        <f t="shared" ref="J198:J207" si="25">ROUND(I198*H198,2)</f>
        <v>0</v>
      </c>
      <c r="K198" s="165"/>
      <c r="L198" s="30"/>
      <c r="M198" s="166" t="s">
        <v>1</v>
      </c>
      <c r="N198" s="130" t="s">
        <v>37</v>
      </c>
      <c r="P198" s="167">
        <f t="shared" ref="P198:P207" si="26">O198*H198</f>
        <v>0</v>
      </c>
      <c r="Q198" s="167">
        <v>0</v>
      </c>
      <c r="R198" s="167">
        <f t="shared" ref="R198:R207" si="27">Q198*H198</f>
        <v>0</v>
      </c>
      <c r="S198" s="167">
        <v>0</v>
      </c>
      <c r="T198" s="168">
        <f t="shared" ref="T198:T207" si="28">S198*H198</f>
        <v>0</v>
      </c>
      <c r="AR198" s="169" t="s">
        <v>245</v>
      </c>
      <c r="AT198" s="169" t="s">
        <v>241</v>
      </c>
      <c r="AU198" s="169" t="s">
        <v>83</v>
      </c>
      <c r="AY198" s="13" t="s">
        <v>239</v>
      </c>
      <c r="BE198" s="97">
        <f t="shared" ref="BE198:BE207" si="29">IF(N198="základná",J198,0)</f>
        <v>0</v>
      </c>
      <c r="BF198" s="97">
        <f t="shared" ref="BF198:BF207" si="30">IF(N198="znížená",J198,0)</f>
        <v>0</v>
      </c>
      <c r="BG198" s="97">
        <f t="shared" ref="BG198:BG207" si="31">IF(N198="zákl. prenesená",J198,0)</f>
        <v>0</v>
      </c>
      <c r="BH198" s="97">
        <f t="shared" ref="BH198:BH207" si="32">IF(N198="zníž. prenesená",J198,0)</f>
        <v>0</v>
      </c>
      <c r="BI198" s="97">
        <f t="shared" ref="BI198:BI207" si="33">IF(N198="nulová",J198,0)</f>
        <v>0</v>
      </c>
      <c r="BJ198" s="13" t="s">
        <v>83</v>
      </c>
      <c r="BK198" s="97">
        <f t="shared" ref="BK198:BK207" si="34">ROUND(I198*H198,2)</f>
        <v>0</v>
      </c>
      <c r="BL198" s="13" t="s">
        <v>245</v>
      </c>
      <c r="BM198" s="169" t="s">
        <v>688</v>
      </c>
    </row>
    <row r="199" spans="2:65" s="1" customFormat="1" ht="16.5" customHeight="1" x14ac:dyDescent="0.2">
      <c r="B199" s="131"/>
      <c r="C199" s="158" t="s">
        <v>471</v>
      </c>
      <c r="D199" s="158" t="s">
        <v>241</v>
      </c>
      <c r="E199" s="159" t="s">
        <v>3516</v>
      </c>
      <c r="F199" s="160" t="s">
        <v>3517</v>
      </c>
      <c r="G199" s="161" t="s">
        <v>1082</v>
      </c>
      <c r="H199" s="199">
        <v>3</v>
      </c>
      <c r="I199" s="163"/>
      <c r="J199" s="164">
        <f t="shared" si="25"/>
        <v>0</v>
      </c>
      <c r="K199" s="165"/>
      <c r="L199" s="30"/>
      <c r="M199" s="166" t="s">
        <v>1</v>
      </c>
      <c r="N199" s="130" t="s">
        <v>37</v>
      </c>
      <c r="P199" s="167">
        <f t="shared" si="26"/>
        <v>0</v>
      </c>
      <c r="Q199" s="167">
        <v>0</v>
      </c>
      <c r="R199" s="167">
        <f t="shared" si="27"/>
        <v>0</v>
      </c>
      <c r="S199" s="167">
        <v>0</v>
      </c>
      <c r="T199" s="168">
        <f t="shared" si="28"/>
        <v>0</v>
      </c>
      <c r="AR199" s="169" t="s">
        <v>245</v>
      </c>
      <c r="AT199" s="169" t="s">
        <v>241</v>
      </c>
      <c r="AU199" s="169" t="s">
        <v>83</v>
      </c>
      <c r="AY199" s="13" t="s">
        <v>239</v>
      </c>
      <c r="BE199" s="97">
        <f t="shared" si="29"/>
        <v>0</v>
      </c>
      <c r="BF199" s="97">
        <f t="shared" si="30"/>
        <v>0</v>
      </c>
      <c r="BG199" s="97">
        <f t="shared" si="31"/>
        <v>0</v>
      </c>
      <c r="BH199" s="97">
        <f t="shared" si="32"/>
        <v>0</v>
      </c>
      <c r="BI199" s="97">
        <f t="shared" si="33"/>
        <v>0</v>
      </c>
      <c r="BJ199" s="13" t="s">
        <v>83</v>
      </c>
      <c r="BK199" s="97">
        <f t="shared" si="34"/>
        <v>0</v>
      </c>
      <c r="BL199" s="13" t="s">
        <v>245</v>
      </c>
      <c r="BM199" s="169" t="s">
        <v>696</v>
      </c>
    </row>
    <row r="200" spans="2:65" s="1" customFormat="1" ht="16.5" customHeight="1" x14ac:dyDescent="0.2">
      <c r="B200" s="131"/>
      <c r="C200" s="158" t="s">
        <v>475</v>
      </c>
      <c r="D200" s="158" t="s">
        <v>241</v>
      </c>
      <c r="E200" s="159" t="s">
        <v>3518</v>
      </c>
      <c r="F200" s="160" t="s">
        <v>3519</v>
      </c>
      <c r="G200" s="161" t="s">
        <v>1082</v>
      </c>
      <c r="H200" s="199">
        <v>1</v>
      </c>
      <c r="I200" s="163"/>
      <c r="J200" s="164">
        <f t="shared" si="25"/>
        <v>0</v>
      </c>
      <c r="K200" s="165"/>
      <c r="L200" s="30"/>
      <c r="M200" s="166" t="s">
        <v>1</v>
      </c>
      <c r="N200" s="130" t="s">
        <v>37</v>
      </c>
      <c r="P200" s="167">
        <f t="shared" si="26"/>
        <v>0</v>
      </c>
      <c r="Q200" s="167">
        <v>0</v>
      </c>
      <c r="R200" s="167">
        <f t="shared" si="27"/>
        <v>0</v>
      </c>
      <c r="S200" s="167">
        <v>0</v>
      </c>
      <c r="T200" s="168">
        <f t="shared" si="28"/>
        <v>0</v>
      </c>
      <c r="AR200" s="169" t="s">
        <v>245</v>
      </c>
      <c r="AT200" s="169" t="s">
        <v>241</v>
      </c>
      <c r="AU200" s="169" t="s">
        <v>83</v>
      </c>
      <c r="AY200" s="13" t="s">
        <v>239</v>
      </c>
      <c r="BE200" s="97">
        <f t="shared" si="29"/>
        <v>0</v>
      </c>
      <c r="BF200" s="97">
        <f t="shared" si="30"/>
        <v>0</v>
      </c>
      <c r="BG200" s="97">
        <f t="shared" si="31"/>
        <v>0</v>
      </c>
      <c r="BH200" s="97">
        <f t="shared" si="32"/>
        <v>0</v>
      </c>
      <c r="BI200" s="97">
        <f t="shared" si="33"/>
        <v>0</v>
      </c>
      <c r="BJ200" s="13" t="s">
        <v>83</v>
      </c>
      <c r="BK200" s="97">
        <f t="shared" si="34"/>
        <v>0</v>
      </c>
      <c r="BL200" s="13" t="s">
        <v>245</v>
      </c>
      <c r="BM200" s="169" t="s">
        <v>704</v>
      </c>
    </row>
    <row r="201" spans="2:65" s="1" customFormat="1" ht="16.5" customHeight="1" x14ac:dyDescent="0.2">
      <c r="B201" s="131"/>
      <c r="C201" s="158" t="s">
        <v>479</v>
      </c>
      <c r="D201" s="158" t="s">
        <v>241</v>
      </c>
      <c r="E201" s="159" t="s">
        <v>3520</v>
      </c>
      <c r="F201" s="160" t="s">
        <v>3521</v>
      </c>
      <c r="G201" s="161" t="s">
        <v>1082</v>
      </c>
      <c r="H201" s="199">
        <v>1</v>
      </c>
      <c r="I201" s="163"/>
      <c r="J201" s="164">
        <f t="shared" si="25"/>
        <v>0</v>
      </c>
      <c r="K201" s="165"/>
      <c r="L201" s="30"/>
      <c r="M201" s="166" t="s">
        <v>1</v>
      </c>
      <c r="N201" s="130" t="s">
        <v>37</v>
      </c>
      <c r="P201" s="167">
        <f t="shared" si="26"/>
        <v>0</v>
      </c>
      <c r="Q201" s="167">
        <v>0</v>
      </c>
      <c r="R201" s="167">
        <f t="shared" si="27"/>
        <v>0</v>
      </c>
      <c r="S201" s="167">
        <v>0</v>
      </c>
      <c r="T201" s="168">
        <f t="shared" si="28"/>
        <v>0</v>
      </c>
      <c r="AR201" s="169" t="s">
        <v>245</v>
      </c>
      <c r="AT201" s="169" t="s">
        <v>241</v>
      </c>
      <c r="AU201" s="169" t="s">
        <v>83</v>
      </c>
      <c r="AY201" s="13" t="s">
        <v>239</v>
      </c>
      <c r="BE201" s="97">
        <f t="shared" si="29"/>
        <v>0</v>
      </c>
      <c r="BF201" s="97">
        <f t="shared" si="30"/>
        <v>0</v>
      </c>
      <c r="BG201" s="97">
        <f t="shared" si="31"/>
        <v>0</v>
      </c>
      <c r="BH201" s="97">
        <f t="shared" si="32"/>
        <v>0</v>
      </c>
      <c r="BI201" s="97">
        <f t="shared" si="33"/>
        <v>0</v>
      </c>
      <c r="BJ201" s="13" t="s">
        <v>83</v>
      </c>
      <c r="BK201" s="97">
        <f t="shared" si="34"/>
        <v>0</v>
      </c>
      <c r="BL201" s="13" t="s">
        <v>245</v>
      </c>
      <c r="BM201" s="169" t="s">
        <v>712</v>
      </c>
    </row>
    <row r="202" spans="2:65" s="1" customFormat="1" ht="24.2" customHeight="1" x14ac:dyDescent="0.2">
      <c r="B202" s="131"/>
      <c r="C202" s="158" t="s">
        <v>483</v>
      </c>
      <c r="D202" s="158" t="s">
        <v>241</v>
      </c>
      <c r="E202" s="159" t="s">
        <v>3522</v>
      </c>
      <c r="F202" s="160" t="s">
        <v>3523</v>
      </c>
      <c r="G202" s="161" t="s">
        <v>1082</v>
      </c>
      <c r="H202" s="199">
        <v>1</v>
      </c>
      <c r="I202" s="163"/>
      <c r="J202" s="164">
        <f t="shared" si="25"/>
        <v>0</v>
      </c>
      <c r="K202" s="165"/>
      <c r="L202" s="30"/>
      <c r="M202" s="166" t="s">
        <v>1</v>
      </c>
      <c r="N202" s="130" t="s">
        <v>37</v>
      </c>
      <c r="P202" s="167">
        <f t="shared" si="26"/>
        <v>0</v>
      </c>
      <c r="Q202" s="167">
        <v>0</v>
      </c>
      <c r="R202" s="167">
        <f t="shared" si="27"/>
        <v>0</v>
      </c>
      <c r="S202" s="167">
        <v>0</v>
      </c>
      <c r="T202" s="168">
        <f t="shared" si="28"/>
        <v>0</v>
      </c>
      <c r="AR202" s="169" t="s">
        <v>245</v>
      </c>
      <c r="AT202" s="169" t="s">
        <v>241</v>
      </c>
      <c r="AU202" s="169" t="s">
        <v>83</v>
      </c>
      <c r="AY202" s="13" t="s">
        <v>239</v>
      </c>
      <c r="BE202" s="97">
        <f t="shared" si="29"/>
        <v>0</v>
      </c>
      <c r="BF202" s="97">
        <f t="shared" si="30"/>
        <v>0</v>
      </c>
      <c r="BG202" s="97">
        <f t="shared" si="31"/>
        <v>0</v>
      </c>
      <c r="BH202" s="97">
        <f t="shared" si="32"/>
        <v>0</v>
      </c>
      <c r="BI202" s="97">
        <f t="shared" si="33"/>
        <v>0</v>
      </c>
      <c r="BJ202" s="13" t="s">
        <v>83</v>
      </c>
      <c r="BK202" s="97">
        <f t="shared" si="34"/>
        <v>0</v>
      </c>
      <c r="BL202" s="13" t="s">
        <v>245</v>
      </c>
      <c r="BM202" s="169" t="s">
        <v>720</v>
      </c>
    </row>
    <row r="203" spans="2:65" s="1" customFormat="1" ht="21.75" customHeight="1" x14ac:dyDescent="0.2">
      <c r="B203" s="131"/>
      <c r="C203" s="158" t="s">
        <v>487</v>
      </c>
      <c r="D203" s="158" t="s">
        <v>241</v>
      </c>
      <c r="E203" s="159" t="s">
        <v>3524</v>
      </c>
      <c r="F203" s="160" t="s">
        <v>3525</v>
      </c>
      <c r="G203" s="161" t="s">
        <v>1082</v>
      </c>
      <c r="H203" s="199">
        <v>2</v>
      </c>
      <c r="I203" s="163"/>
      <c r="J203" s="164">
        <f t="shared" si="25"/>
        <v>0</v>
      </c>
      <c r="K203" s="165"/>
      <c r="L203" s="30"/>
      <c r="M203" s="166" t="s">
        <v>1</v>
      </c>
      <c r="N203" s="130" t="s">
        <v>37</v>
      </c>
      <c r="P203" s="167">
        <f t="shared" si="26"/>
        <v>0</v>
      </c>
      <c r="Q203" s="167">
        <v>0</v>
      </c>
      <c r="R203" s="167">
        <f t="shared" si="27"/>
        <v>0</v>
      </c>
      <c r="S203" s="167">
        <v>0</v>
      </c>
      <c r="T203" s="168">
        <f t="shared" si="28"/>
        <v>0</v>
      </c>
      <c r="AR203" s="169" t="s">
        <v>245</v>
      </c>
      <c r="AT203" s="169" t="s">
        <v>241</v>
      </c>
      <c r="AU203" s="169" t="s">
        <v>83</v>
      </c>
      <c r="AY203" s="13" t="s">
        <v>239</v>
      </c>
      <c r="BE203" s="97">
        <f t="shared" si="29"/>
        <v>0</v>
      </c>
      <c r="BF203" s="97">
        <f t="shared" si="30"/>
        <v>0</v>
      </c>
      <c r="BG203" s="97">
        <f t="shared" si="31"/>
        <v>0</v>
      </c>
      <c r="BH203" s="97">
        <f t="shared" si="32"/>
        <v>0</v>
      </c>
      <c r="BI203" s="97">
        <f t="shared" si="33"/>
        <v>0</v>
      </c>
      <c r="BJ203" s="13" t="s">
        <v>83</v>
      </c>
      <c r="BK203" s="97">
        <f t="shared" si="34"/>
        <v>0</v>
      </c>
      <c r="BL203" s="13" t="s">
        <v>245</v>
      </c>
      <c r="BM203" s="169" t="s">
        <v>728</v>
      </c>
    </row>
    <row r="204" spans="2:65" s="1" customFormat="1" ht="16.5" customHeight="1" x14ac:dyDescent="0.2">
      <c r="B204" s="131"/>
      <c r="C204" s="158" t="s">
        <v>491</v>
      </c>
      <c r="D204" s="158" t="s">
        <v>241</v>
      </c>
      <c r="E204" s="159" t="s">
        <v>3526</v>
      </c>
      <c r="F204" s="160" t="s">
        <v>3527</v>
      </c>
      <c r="G204" s="161" t="s">
        <v>1082</v>
      </c>
      <c r="H204" s="199">
        <v>2</v>
      </c>
      <c r="I204" s="163"/>
      <c r="J204" s="164">
        <f t="shared" si="25"/>
        <v>0</v>
      </c>
      <c r="K204" s="165"/>
      <c r="L204" s="30"/>
      <c r="M204" s="166" t="s">
        <v>1</v>
      </c>
      <c r="N204" s="130" t="s">
        <v>37</v>
      </c>
      <c r="P204" s="167">
        <f t="shared" si="26"/>
        <v>0</v>
      </c>
      <c r="Q204" s="167">
        <v>0</v>
      </c>
      <c r="R204" s="167">
        <f t="shared" si="27"/>
        <v>0</v>
      </c>
      <c r="S204" s="167">
        <v>0</v>
      </c>
      <c r="T204" s="168">
        <f t="shared" si="28"/>
        <v>0</v>
      </c>
      <c r="AR204" s="169" t="s">
        <v>245</v>
      </c>
      <c r="AT204" s="169" t="s">
        <v>241</v>
      </c>
      <c r="AU204" s="169" t="s">
        <v>83</v>
      </c>
      <c r="AY204" s="13" t="s">
        <v>239</v>
      </c>
      <c r="BE204" s="97">
        <f t="shared" si="29"/>
        <v>0</v>
      </c>
      <c r="BF204" s="97">
        <f t="shared" si="30"/>
        <v>0</v>
      </c>
      <c r="BG204" s="97">
        <f t="shared" si="31"/>
        <v>0</v>
      </c>
      <c r="BH204" s="97">
        <f t="shared" si="32"/>
        <v>0</v>
      </c>
      <c r="BI204" s="97">
        <f t="shared" si="33"/>
        <v>0</v>
      </c>
      <c r="BJ204" s="13" t="s">
        <v>83</v>
      </c>
      <c r="BK204" s="97">
        <f t="shared" si="34"/>
        <v>0</v>
      </c>
      <c r="BL204" s="13" t="s">
        <v>245</v>
      </c>
      <c r="BM204" s="169" t="s">
        <v>736</v>
      </c>
    </row>
    <row r="205" spans="2:65" s="1" customFormat="1" ht="16.5" customHeight="1" x14ac:dyDescent="0.2">
      <c r="B205" s="131"/>
      <c r="C205" s="158" t="s">
        <v>495</v>
      </c>
      <c r="D205" s="158" t="s">
        <v>241</v>
      </c>
      <c r="E205" s="159" t="s">
        <v>3528</v>
      </c>
      <c r="F205" s="160" t="s">
        <v>3529</v>
      </c>
      <c r="G205" s="161" t="s">
        <v>1082</v>
      </c>
      <c r="H205" s="199">
        <v>3</v>
      </c>
      <c r="I205" s="163"/>
      <c r="J205" s="164">
        <f t="shared" si="25"/>
        <v>0</v>
      </c>
      <c r="K205" s="165"/>
      <c r="L205" s="30"/>
      <c r="M205" s="166" t="s">
        <v>1</v>
      </c>
      <c r="N205" s="130" t="s">
        <v>37</v>
      </c>
      <c r="P205" s="167">
        <f t="shared" si="26"/>
        <v>0</v>
      </c>
      <c r="Q205" s="167">
        <v>0</v>
      </c>
      <c r="R205" s="167">
        <f t="shared" si="27"/>
        <v>0</v>
      </c>
      <c r="S205" s="167">
        <v>0</v>
      </c>
      <c r="T205" s="168">
        <f t="shared" si="28"/>
        <v>0</v>
      </c>
      <c r="AR205" s="169" t="s">
        <v>245</v>
      </c>
      <c r="AT205" s="169" t="s">
        <v>241</v>
      </c>
      <c r="AU205" s="169" t="s">
        <v>83</v>
      </c>
      <c r="AY205" s="13" t="s">
        <v>239</v>
      </c>
      <c r="BE205" s="97">
        <f t="shared" si="29"/>
        <v>0</v>
      </c>
      <c r="BF205" s="97">
        <f t="shared" si="30"/>
        <v>0</v>
      </c>
      <c r="BG205" s="97">
        <f t="shared" si="31"/>
        <v>0</v>
      </c>
      <c r="BH205" s="97">
        <f t="shared" si="32"/>
        <v>0</v>
      </c>
      <c r="BI205" s="97">
        <f t="shared" si="33"/>
        <v>0</v>
      </c>
      <c r="BJ205" s="13" t="s">
        <v>83</v>
      </c>
      <c r="BK205" s="97">
        <f t="shared" si="34"/>
        <v>0</v>
      </c>
      <c r="BL205" s="13" t="s">
        <v>245</v>
      </c>
      <c r="BM205" s="169" t="s">
        <v>744</v>
      </c>
    </row>
    <row r="206" spans="2:65" s="1" customFormat="1" ht="16.5" customHeight="1" x14ac:dyDescent="0.2">
      <c r="B206" s="131"/>
      <c r="C206" s="158" t="s">
        <v>499</v>
      </c>
      <c r="D206" s="158" t="s">
        <v>241</v>
      </c>
      <c r="E206" s="159" t="s">
        <v>3530</v>
      </c>
      <c r="F206" s="160" t="s">
        <v>3531</v>
      </c>
      <c r="G206" s="161" t="s">
        <v>1082</v>
      </c>
      <c r="H206" s="199">
        <v>1</v>
      </c>
      <c r="I206" s="163"/>
      <c r="J206" s="164">
        <f t="shared" si="25"/>
        <v>0</v>
      </c>
      <c r="K206" s="165"/>
      <c r="L206" s="30"/>
      <c r="M206" s="166" t="s">
        <v>1</v>
      </c>
      <c r="N206" s="130" t="s">
        <v>37</v>
      </c>
      <c r="P206" s="167">
        <f t="shared" si="26"/>
        <v>0</v>
      </c>
      <c r="Q206" s="167">
        <v>0</v>
      </c>
      <c r="R206" s="167">
        <f t="shared" si="27"/>
        <v>0</v>
      </c>
      <c r="S206" s="167">
        <v>0</v>
      </c>
      <c r="T206" s="168">
        <f t="shared" si="28"/>
        <v>0</v>
      </c>
      <c r="AR206" s="169" t="s">
        <v>245</v>
      </c>
      <c r="AT206" s="169" t="s">
        <v>241</v>
      </c>
      <c r="AU206" s="169" t="s">
        <v>83</v>
      </c>
      <c r="AY206" s="13" t="s">
        <v>239</v>
      </c>
      <c r="BE206" s="97">
        <f t="shared" si="29"/>
        <v>0</v>
      </c>
      <c r="BF206" s="97">
        <f t="shared" si="30"/>
        <v>0</v>
      </c>
      <c r="BG206" s="97">
        <f t="shared" si="31"/>
        <v>0</v>
      </c>
      <c r="BH206" s="97">
        <f t="shared" si="32"/>
        <v>0</v>
      </c>
      <c r="BI206" s="97">
        <f t="shared" si="33"/>
        <v>0</v>
      </c>
      <c r="BJ206" s="13" t="s">
        <v>83</v>
      </c>
      <c r="BK206" s="97">
        <f t="shared" si="34"/>
        <v>0</v>
      </c>
      <c r="BL206" s="13" t="s">
        <v>245</v>
      </c>
      <c r="BM206" s="169" t="s">
        <v>752</v>
      </c>
    </row>
    <row r="207" spans="2:65" s="1" customFormat="1" ht="16.5" customHeight="1" x14ac:dyDescent="0.2">
      <c r="B207" s="131"/>
      <c r="C207" s="158" t="s">
        <v>503</v>
      </c>
      <c r="D207" s="158" t="s">
        <v>241</v>
      </c>
      <c r="E207" s="159" t="s">
        <v>3532</v>
      </c>
      <c r="F207" s="160" t="s">
        <v>3533</v>
      </c>
      <c r="G207" s="161" t="s">
        <v>1082</v>
      </c>
      <c r="H207" s="199">
        <v>2</v>
      </c>
      <c r="I207" s="163"/>
      <c r="J207" s="164">
        <f t="shared" si="25"/>
        <v>0</v>
      </c>
      <c r="K207" s="165"/>
      <c r="L207" s="30"/>
      <c r="M207" s="182" t="s">
        <v>1</v>
      </c>
      <c r="N207" s="183" t="s">
        <v>37</v>
      </c>
      <c r="O207" s="184"/>
      <c r="P207" s="185">
        <f t="shared" si="26"/>
        <v>0</v>
      </c>
      <c r="Q207" s="185">
        <v>0</v>
      </c>
      <c r="R207" s="185">
        <f t="shared" si="27"/>
        <v>0</v>
      </c>
      <c r="S207" s="185">
        <v>0</v>
      </c>
      <c r="T207" s="186">
        <f t="shared" si="28"/>
        <v>0</v>
      </c>
      <c r="AR207" s="169" t="s">
        <v>245</v>
      </c>
      <c r="AT207" s="169" t="s">
        <v>241</v>
      </c>
      <c r="AU207" s="169" t="s">
        <v>83</v>
      </c>
      <c r="AY207" s="13" t="s">
        <v>239</v>
      </c>
      <c r="BE207" s="97">
        <f t="shared" si="29"/>
        <v>0</v>
      </c>
      <c r="BF207" s="97">
        <f t="shared" si="30"/>
        <v>0</v>
      </c>
      <c r="BG207" s="97">
        <f t="shared" si="31"/>
        <v>0</v>
      </c>
      <c r="BH207" s="97">
        <f t="shared" si="32"/>
        <v>0</v>
      </c>
      <c r="BI207" s="97">
        <f t="shared" si="33"/>
        <v>0</v>
      </c>
      <c r="BJ207" s="13" t="s">
        <v>83</v>
      </c>
      <c r="BK207" s="97">
        <f t="shared" si="34"/>
        <v>0</v>
      </c>
      <c r="BL207" s="13" t="s">
        <v>245</v>
      </c>
      <c r="BM207" s="169" t="s">
        <v>760</v>
      </c>
    </row>
    <row r="208" spans="2:65" s="1" customFormat="1" ht="6.95" customHeight="1" x14ac:dyDescent="0.2">
      <c r="B208" s="45"/>
      <c r="C208" s="46"/>
      <c r="D208" s="46"/>
      <c r="E208" s="46"/>
      <c r="F208" s="46"/>
      <c r="G208" s="46"/>
      <c r="H208" s="46"/>
      <c r="I208" s="46"/>
      <c r="J208" s="46"/>
      <c r="K208" s="46"/>
      <c r="L208" s="30"/>
    </row>
  </sheetData>
  <autoFilter ref="C135:K207" xr:uid="{00000000-0009-0000-0000-00001F000000}"/>
  <mergeCells count="17">
    <mergeCell ref="L2:V2"/>
    <mergeCell ref="D110:F110"/>
    <mergeCell ref="D111:F111"/>
    <mergeCell ref="D112:F112"/>
    <mergeCell ref="E124:H124"/>
    <mergeCell ref="E85:H85"/>
    <mergeCell ref="E87:H87"/>
    <mergeCell ref="E89:H89"/>
    <mergeCell ref="D108:F108"/>
    <mergeCell ref="D109:F109"/>
    <mergeCell ref="E7:H7"/>
    <mergeCell ref="E9:H9"/>
    <mergeCell ref="E11:H11"/>
    <mergeCell ref="E20:H20"/>
    <mergeCell ref="E29:H29"/>
    <mergeCell ref="E128:H128"/>
    <mergeCell ref="E126:H126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B2:BM183"/>
  <sheetViews>
    <sheetView showGridLines="0" topLeftCell="A132" workbookViewId="0">
      <selection activeCell="Y165" sqref="Y165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3" t="s">
        <v>146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4587</v>
      </c>
      <c r="L4" s="16"/>
      <c r="M4" s="103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14</v>
      </c>
      <c r="L6" s="16"/>
    </row>
    <row r="7" spans="2:46" ht="16.5" customHeight="1" x14ac:dyDescent="0.2">
      <c r="B7" s="16"/>
      <c r="E7" s="259" t="str">
        <f>'Rekapitulácia stavby'!K6</f>
        <v>KFA - Košická futbalová aréna II. a III. etapa</v>
      </c>
      <c r="F7" s="261"/>
      <c r="G7" s="261"/>
      <c r="H7" s="261"/>
      <c r="L7" s="16"/>
    </row>
    <row r="8" spans="2:46" ht="12" customHeight="1" x14ac:dyDescent="0.2">
      <c r="B8" s="16"/>
      <c r="D8" s="23" t="s">
        <v>180</v>
      </c>
      <c r="L8" s="16"/>
    </row>
    <row r="9" spans="2:46" s="1" customFormat="1" ht="16.5" customHeight="1" x14ac:dyDescent="0.2">
      <c r="B9" s="30"/>
      <c r="E9" s="259" t="s">
        <v>181</v>
      </c>
      <c r="F9" s="257"/>
      <c r="G9" s="257"/>
      <c r="H9" s="257"/>
      <c r="L9" s="30"/>
    </row>
    <row r="10" spans="2:46" s="1" customFormat="1" ht="12" customHeight="1" x14ac:dyDescent="0.2">
      <c r="B10" s="30"/>
      <c r="D10" s="23" t="s">
        <v>182</v>
      </c>
      <c r="L10" s="30"/>
    </row>
    <row r="11" spans="2:46" s="1" customFormat="1" ht="16.5" customHeight="1" x14ac:dyDescent="0.2">
      <c r="B11" s="30"/>
      <c r="E11" s="226" t="s">
        <v>3730</v>
      </c>
      <c r="F11" s="257"/>
      <c r="G11" s="257"/>
      <c r="H11" s="257"/>
      <c r="L11" s="30"/>
    </row>
    <row r="12" spans="2:46" s="1" customFormat="1" x14ac:dyDescent="0.2">
      <c r="B12" s="30"/>
      <c r="L12" s="30"/>
    </row>
    <row r="13" spans="2:46" s="1" customFormat="1" ht="12" customHeight="1" x14ac:dyDescent="0.2">
      <c r="B13" s="30"/>
      <c r="D13" s="23" t="s">
        <v>15</v>
      </c>
      <c r="F13" s="21" t="s">
        <v>1</v>
      </c>
      <c r="I13" s="23" t="s">
        <v>16</v>
      </c>
      <c r="J13" s="21" t="s">
        <v>1</v>
      </c>
      <c r="L13" s="30"/>
    </row>
    <row r="14" spans="2:46" s="1" customFormat="1" ht="12" customHeight="1" x14ac:dyDescent="0.2">
      <c r="B14" s="30"/>
      <c r="D14" s="23" t="s">
        <v>17</v>
      </c>
      <c r="F14" s="21" t="s">
        <v>18</v>
      </c>
      <c r="I14" s="23" t="s">
        <v>19</v>
      </c>
      <c r="J14" s="53" t="str">
        <f>'Rekapitulácia stavby'!AN8</f>
        <v>4.10.2022 - REV05</v>
      </c>
      <c r="L14" s="30"/>
    </row>
    <row r="15" spans="2:46" s="1" customFormat="1" ht="10.9" customHeight="1" x14ac:dyDescent="0.2">
      <c r="B15" s="30"/>
      <c r="L15" s="30"/>
    </row>
    <row r="16" spans="2:46" s="1" customFormat="1" ht="12" customHeight="1" x14ac:dyDescent="0.2">
      <c r="B16" s="30"/>
      <c r="D16" s="23" t="s">
        <v>20</v>
      </c>
      <c r="I16" s="23" t="s">
        <v>21</v>
      </c>
      <c r="J16" s="21" t="str">
        <f>IF('Rekapitulácia stavby'!AN10="","",'Rekapitulácia stavby'!AN10)</f>
        <v/>
      </c>
      <c r="L16" s="30"/>
    </row>
    <row r="17" spans="2:12" s="1" customFormat="1" ht="18" customHeight="1" x14ac:dyDescent="0.2">
      <c r="B17" s="30"/>
      <c r="E17" s="21" t="str">
        <f>IF('Rekapitulácia stavby'!E11="","",'Rekapitulácia stavby'!E11)</f>
        <v xml:space="preserve"> </v>
      </c>
      <c r="I17" s="23" t="s">
        <v>22</v>
      </c>
      <c r="J17" s="21" t="str">
        <f>IF('Rekapitulácia stavby'!AN11="","",'Rekapitulácia stavby'!AN11)</f>
        <v/>
      </c>
      <c r="L17" s="30"/>
    </row>
    <row r="18" spans="2:12" s="1" customFormat="1" ht="6.95" customHeight="1" x14ac:dyDescent="0.2">
      <c r="B18" s="30"/>
      <c r="L18" s="30"/>
    </row>
    <row r="19" spans="2:12" s="1" customFormat="1" ht="12" customHeight="1" x14ac:dyDescent="0.2">
      <c r="B19" s="30"/>
      <c r="D19" s="23" t="s">
        <v>23</v>
      </c>
      <c r="I19" s="23" t="s">
        <v>21</v>
      </c>
      <c r="J19" s="24" t="str">
        <f>'Rekapitulácia stavby'!AN13</f>
        <v>Vyplň údaj</v>
      </c>
      <c r="L19" s="30"/>
    </row>
    <row r="20" spans="2:12" s="1" customFormat="1" ht="18" customHeight="1" x14ac:dyDescent="0.2">
      <c r="B20" s="30"/>
      <c r="E20" s="258" t="str">
        <f>'Rekapitulácia stavby'!E14</f>
        <v>Vyplň údaj</v>
      </c>
      <c r="F20" s="248"/>
      <c r="G20" s="248"/>
      <c r="H20" s="248"/>
      <c r="I20" s="23" t="s">
        <v>22</v>
      </c>
      <c r="J20" s="24" t="str">
        <f>'Rekapitulácia stavby'!AN14</f>
        <v>Vyplň údaj</v>
      </c>
      <c r="L20" s="30"/>
    </row>
    <row r="21" spans="2:12" s="1" customFormat="1" ht="6.95" customHeight="1" x14ac:dyDescent="0.2">
      <c r="B21" s="30"/>
      <c r="L21" s="30"/>
    </row>
    <row r="22" spans="2:12" s="1" customFormat="1" ht="12" customHeight="1" x14ac:dyDescent="0.2">
      <c r="B22" s="30"/>
      <c r="D22" s="23" t="s">
        <v>25</v>
      </c>
      <c r="I22" s="23" t="s">
        <v>21</v>
      </c>
      <c r="J22" s="21" t="str">
        <f>IF('Rekapitulácia stavby'!AN16="","",'Rekapitulácia stavby'!AN16)</f>
        <v/>
      </c>
      <c r="L22" s="30"/>
    </row>
    <row r="23" spans="2:12" s="1" customFormat="1" ht="18" customHeight="1" x14ac:dyDescent="0.2">
      <c r="B23" s="30"/>
      <c r="E23" s="21" t="str">
        <f>IF('Rekapitulácia stavby'!E17="","",'Rekapitulácia stavby'!E17)</f>
        <v>HESCON,s.r.o.</v>
      </c>
      <c r="I23" s="23" t="s">
        <v>22</v>
      </c>
      <c r="J23" s="21" t="str">
        <f>IF('Rekapitulácia stavby'!AN17="","",'Rekapitulácia stavby'!AN17)</f>
        <v/>
      </c>
      <c r="L23" s="30"/>
    </row>
    <row r="24" spans="2:12" s="1" customFormat="1" ht="6.95" customHeight="1" x14ac:dyDescent="0.2">
      <c r="B24" s="30"/>
      <c r="L24" s="30"/>
    </row>
    <row r="25" spans="2:12" s="1" customFormat="1" ht="12" customHeight="1" x14ac:dyDescent="0.2">
      <c r="B25" s="30"/>
      <c r="D25" s="23" t="s">
        <v>27</v>
      </c>
      <c r="I25" s="23" t="s">
        <v>21</v>
      </c>
      <c r="J25" s="21" t="str">
        <f>IF('Rekapitulácia stavby'!AN19="","",'Rekapitulácia stavby'!AN19)</f>
        <v/>
      </c>
      <c r="L25" s="30"/>
    </row>
    <row r="26" spans="2:12" s="1" customFormat="1" ht="18" customHeight="1" x14ac:dyDescent="0.2">
      <c r="B26" s="30"/>
      <c r="E26" s="21" t="str">
        <f>IF('Rekapitulácia stavby'!E20="","",'Rekapitulácia stavby'!E20)</f>
        <v xml:space="preserve"> </v>
      </c>
      <c r="I26" s="23" t="s">
        <v>22</v>
      </c>
      <c r="J26" s="21" t="str">
        <f>IF('Rekapitulácia stavby'!AN20="","",'Rekapitulácia stavby'!AN20)</f>
        <v/>
      </c>
      <c r="L26" s="30"/>
    </row>
    <row r="27" spans="2:12" s="1" customFormat="1" ht="6.95" customHeight="1" x14ac:dyDescent="0.2">
      <c r="B27" s="30"/>
      <c r="L27" s="30"/>
    </row>
    <row r="28" spans="2:12" s="1" customFormat="1" ht="12" customHeight="1" x14ac:dyDescent="0.2">
      <c r="B28" s="30"/>
      <c r="D28" s="23" t="s">
        <v>28</v>
      </c>
      <c r="L28" s="30"/>
    </row>
    <row r="29" spans="2:12" s="7" customFormat="1" ht="16.5" customHeight="1" x14ac:dyDescent="0.2">
      <c r="B29" s="104"/>
      <c r="E29" s="251" t="s">
        <v>1</v>
      </c>
      <c r="F29" s="251"/>
      <c r="G29" s="251"/>
      <c r="H29" s="251"/>
      <c r="L29" s="104"/>
    </row>
    <row r="30" spans="2:12" s="1" customFormat="1" ht="6.95" customHeight="1" x14ac:dyDescent="0.2">
      <c r="B30" s="30"/>
      <c r="L30" s="30"/>
    </row>
    <row r="31" spans="2:12" s="1" customFormat="1" ht="6.95" customHeight="1" x14ac:dyDescent="0.2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5" customHeight="1" x14ac:dyDescent="0.2">
      <c r="B32" s="30"/>
      <c r="D32" s="21" t="s">
        <v>187</v>
      </c>
      <c r="J32" s="29">
        <f>J98</f>
        <v>0</v>
      </c>
      <c r="L32" s="30"/>
    </row>
    <row r="33" spans="2:12" s="1" customFormat="1" ht="14.45" customHeight="1" x14ac:dyDescent="0.2">
      <c r="B33" s="30"/>
      <c r="D33" s="28" t="s">
        <v>174</v>
      </c>
      <c r="J33" s="29">
        <f>J107</f>
        <v>0</v>
      </c>
      <c r="L33" s="30"/>
    </row>
    <row r="34" spans="2:12" s="1" customFormat="1" ht="25.35" customHeight="1" x14ac:dyDescent="0.2">
      <c r="B34" s="30"/>
      <c r="D34" s="105" t="s">
        <v>31</v>
      </c>
      <c r="J34" s="66">
        <f>ROUND(J32 + J33, 2)</f>
        <v>0</v>
      </c>
      <c r="L34" s="30"/>
    </row>
    <row r="35" spans="2:12" s="1" customFormat="1" ht="6.95" customHeight="1" x14ac:dyDescent="0.2">
      <c r="B35" s="30"/>
      <c r="D35" s="54"/>
      <c r="E35" s="54"/>
      <c r="F35" s="54"/>
      <c r="G35" s="54"/>
      <c r="H35" s="54"/>
      <c r="I35" s="54"/>
      <c r="J35" s="54"/>
      <c r="K35" s="54"/>
      <c r="L35" s="30"/>
    </row>
    <row r="36" spans="2:12" s="1" customFormat="1" ht="14.45" customHeight="1" x14ac:dyDescent="0.2">
      <c r="B36" s="30"/>
      <c r="F36" s="33" t="s">
        <v>33</v>
      </c>
      <c r="I36" s="33" t="s">
        <v>32</v>
      </c>
      <c r="J36" s="33" t="s">
        <v>34</v>
      </c>
      <c r="L36" s="30"/>
    </row>
    <row r="37" spans="2:12" s="1" customFormat="1" ht="14.45" customHeight="1" x14ac:dyDescent="0.2">
      <c r="B37" s="30"/>
      <c r="D37" s="106" t="s">
        <v>35</v>
      </c>
      <c r="E37" s="35" t="s">
        <v>36</v>
      </c>
      <c r="F37" s="107">
        <f>ROUND((SUM(BE107:BE114) + SUM(BE136:BE182)),  2)</f>
        <v>0</v>
      </c>
      <c r="G37" s="108"/>
      <c r="H37" s="108"/>
      <c r="I37" s="109">
        <v>0.2</v>
      </c>
      <c r="J37" s="107">
        <f>ROUND(((SUM(BE107:BE114) + SUM(BE136:BE182))*I37),  2)</f>
        <v>0</v>
      </c>
      <c r="L37" s="30"/>
    </row>
    <row r="38" spans="2:12" s="1" customFormat="1" ht="14.45" customHeight="1" x14ac:dyDescent="0.2">
      <c r="B38" s="30"/>
      <c r="E38" s="35" t="s">
        <v>37</v>
      </c>
      <c r="F38" s="107">
        <f>ROUND((SUM(BF107:BF114) + SUM(BF136:BF182)),  2)</f>
        <v>0</v>
      </c>
      <c r="G38" s="108"/>
      <c r="H38" s="108"/>
      <c r="I38" s="109">
        <v>0.2</v>
      </c>
      <c r="J38" s="107">
        <f>ROUND(((SUM(BF107:BF114) + SUM(BF136:BF182))*I38),  2)</f>
        <v>0</v>
      </c>
      <c r="L38" s="30"/>
    </row>
    <row r="39" spans="2:12" s="1" customFormat="1" ht="14.45" hidden="1" customHeight="1" x14ac:dyDescent="0.2">
      <c r="B39" s="30"/>
      <c r="E39" s="23" t="s">
        <v>38</v>
      </c>
      <c r="F39" s="86">
        <f>ROUND((SUM(BG107:BG114) + SUM(BG136:BG182)),  2)</f>
        <v>0</v>
      </c>
      <c r="I39" s="110">
        <v>0.2</v>
      </c>
      <c r="J39" s="86">
        <f>0</f>
        <v>0</v>
      </c>
      <c r="L39" s="30"/>
    </row>
    <row r="40" spans="2:12" s="1" customFormat="1" ht="14.45" hidden="1" customHeight="1" x14ac:dyDescent="0.2">
      <c r="B40" s="30"/>
      <c r="E40" s="23" t="s">
        <v>39</v>
      </c>
      <c r="F40" s="86">
        <f>ROUND((SUM(BH107:BH114) + SUM(BH136:BH182)),  2)</f>
        <v>0</v>
      </c>
      <c r="I40" s="110">
        <v>0.2</v>
      </c>
      <c r="J40" s="86">
        <f>0</f>
        <v>0</v>
      </c>
      <c r="L40" s="30"/>
    </row>
    <row r="41" spans="2:12" s="1" customFormat="1" ht="14.45" hidden="1" customHeight="1" x14ac:dyDescent="0.2">
      <c r="B41" s="30"/>
      <c r="E41" s="35" t="s">
        <v>40</v>
      </c>
      <c r="F41" s="107">
        <f>ROUND((SUM(BI107:BI114) + SUM(BI136:BI182)),  2)</f>
        <v>0</v>
      </c>
      <c r="G41" s="108"/>
      <c r="H41" s="108"/>
      <c r="I41" s="109">
        <v>0</v>
      </c>
      <c r="J41" s="107">
        <f>0</f>
        <v>0</v>
      </c>
      <c r="L41" s="30"/>
    </row>
    <row r="42" spans="2:12" s="1" customFormat="1" ht="6.95" customHeight="1" x14ac:dyDescent="0.2">
      <c r="B42" s="30"/>
      <c r="L42" s="30"/>
    </row>
    <row r="43" spans="2:12" s="1" customFormat="1" ht="25.35" customHeight="1" x14ac:dyDescent="0.2">
      <c r="B43" s="30"/>
      <c r="C43" s="101"/>
      <c r="D43" s="111" t="s">
        <v>41</v>
      </c>
      <c r="E43" s="57"/>
      <c r="F43" s="57"/>
      <c r="G43" s="112" t="s">
        <v>42</v>
      </c>
      <c r="H43" s="113" t="s">
        <v>43</v>
      </c>
      <c r="I43" s="57"/>
      <c r="J43" s="114">
        <f>SUM(J34:J41)</f>
        <v>0</v>
      </c>
      <c r="K43" s="115"/>
      <c r="L43" s="30"/>
    </row>
    <row r="44" spans="2:12" s="1" customFormat="1" ht="14.45" customHeight="1" x14ac:dyDescent="0.2">
      <c r="B44" s="30"/>
      <c r="L44" s="30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30"/>
      <c r="D50" s="42" t="s">
        <v>44</v>
      </c>
      <c r="E50" s="43"/>
      <c r="F50" s="43"/>
      <c r="G50" s="42" t="s">
        <v>45</v>
      </c>
      <c r="H50" s="43"/>
      <c r="I50" s="43"/>
      <c r="J50" s="43"/>
      <c r="K50" s="43"/>
      <c r="L50" s="30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30"/>
      <c r="D61" s="44" t="s">
        <v>46</v>
      </c>
      <c r="E61" s="32"/>
      <c r="F61" s="116" t="s">
        <v>47</v>
      </c>
      <c r="G61" s="44" t="s">
        <v>46</v>
      </c>
      <c r="H61" s="32"/>
      <c r="I61" s="32"/>
      <c r="J61" s="117" t="s">
        <v>47</v>
      </c>
      <c r="K61" s="32"/>
      <c r="L61" s="30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30"/>
      <c r="D65" s="42" t="s">
        <v>48</v>
      </c>
      <c r="E65" s="43"/>
      <c r="F65" s="43"/>
      <c r="G65" s="42" t="s">
        <v>49</v>
      </c>
      <c r="H65" s="43"/>
      <c r="I65" s="43"/>
      <c r="J65" s="43"/>
      <c r="K65" s="43"/>
      <c r="L65" s="30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30"/>
      <c r="D76" s="44" t="s">
        <v>46</v>
      </c>
      <c r="E76" s="32"/>
      <c r="F76" s="116" t="s">
        <v>47</v>
      </c>
      <c r="G76" s="44" t="s">
        <v>46</v>
      </c>
      <c r="H76" s="32"/>
      <c r="I76" s="32"/>
      <c r="J76" s="117" t="s">
        <v>47</v>
      </c>
      <c r="K76" s="32"/>
      <c r="L76" s="30"/>
    </row>
    <row r="77" spans="2:12" s="1" customFormat="1" ht="14.45" customHeight="1" x14ac:dyDescent="0.2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12" s="1" customFormat="1" ht="6.95" customHeight="1" x14ac:dyDescent="0.2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12" s="1" customFormat="1" ht="24.95" customHeight="1" x14ac:dyDescent="0.2">
      <c r="B82" s="30"/>
      <c r="C82" s="17" t="s">
        <v>4588</v>
      </c>
      <c r="L82" s="30"/>
    </row>
    <row r="83" spans="2:12" s="1" customFormat="1" ht="6.95" customHeight="1" x14ac:dyDescent="0.2">
      <c r="B83" s="30"/>
      <c r="L83" s="30"/>
    </row>
    <row r="84" spans="2:12" s="1" customFormat="1" ht="12" customHeight="1" x14ac:dyDescent="0.2">
      <c r="B84" s="30"/>
      <c r="C84" s="23" t="s">
        <v>14</v>
      </c>
      <c r="L84" s="30"/>
    </row>
    <row r="85" spans="2:12" s="1" customFormat="1" ht="16.5" customHeight="1" x14ac:dyDescent="0.2">
      <c r="B85" s="30"/>
      <c r="E85" s="259" t="str">
        <f>E7</f>
        <v>KFA - Košická futbalová aréna II. a III. etapa</v>
      </c>
      <c r="F85" s="261"/>
      <c r="G85" s="261"/>
      <c r="H85" s="261"/>
      <c r="L85" s="30"/>
    </row>
    <row r="86" spans="2:12" ht="12" customHeight="1" x14ac:dyDescent="0.2">
      <c r="B86" s="16"/>
      <c r="C86" s="23" t="s">
        <v>180</v>
      </c>
      <c r="L86" s="16"/>
    </row>
    <row r="87" spans="2:12" s="1" customFormat="1" ht="16.5" customHeight="1" x14ac:dyDescent="0.2">
      <c r="B87" s="30"/>
      <c r="E87" s="259" t="s">
        <v>181</v>
      </c>
      <c r="F87" s="257"/>
      <c r="G87" s="257"/>
      <c r="H87" s="257"/>
      <c r="L87" s="30"/>
    </row>
    <row r="88" spans="2:12" s="1" customFormat="1" ht="12" customHeight="1" x14ac:dyDescent="0.2">
      <c r="B88" s="30"/>
      <c r="C88" s="23" t="s">
        <v>182</v>
      </c>
      <c r="L88" s="30"/>
    </row>
    <row r="89" spans="2:12" s="1" customFormat="1" ht="16.5" customHeight="1" x14ac:dyDescent="0.2">
      <c r="B89" s="30"/>
      <c r="E89" s="226" t="str">
        <f>E11</f>
        <v>034 - Silnoprúd ihrisko</v>
      </c>
      <c r="F89" s="257"/>
      <c r="G89" s="257"/>
      <c r="H89" s="257"/>
      <c r="L89" s="30"/>
    </row>
    <row r="90" spans="2:12" s="1" customFormat="1" ht="6.95" customHeight="1" x14ac:dyDescent="0.2">
      <c r="B90" s="30"/>
      <c r="L90" s="30"/>
    </row>
    <row r="91" spans="2:12" s="1" customFormat="1" ht="12" customHeight="1" x14ac:dyDescent="0.2">
      <c r="B91" s="30"/>
      <c r="C91" s="23" t="s">
        <v>17</v>
      </c>
      <c r="F91" s="21" t="str">
        <f>F14</f>
        <v xml:space="preserve"> </v>
      </c>
      <c r="I91" s="23" t="s">
        <v>19</v>
      </c>
      <c r="J91" s="53" t="str">
        <f>IF(J14="","",J14)</f>
        <v>4.10.2022 - REV05</v>
      </c>
      <c r="L91" s="30"/>
    </row>
    <row r="92" spans="2:12" s="1" customFormat="1" ht="6.95" customHeight="1" x14ac:dyDescent="0.2">
      <c r="B92" s="30"/>
      <c r="L92" s="30"/>
    </row>
    <row r="93" spans="2:12" s="1" customFormat="1" ht="15.2" customHeight="1" x14ac:dyDescent="0.2">
      <c r="B93" s="30"/>
      <c r="C93" s="23" t="s">
        <v>20</v>
      </c>
      <c r="F93" s="21" t="str">
        <f>E17</f>
        <v xml:space="preserve"> </v>
      </c>
      <c r="I93" s="23" t="s">
        <v>25</v>
      </c>
      <c r="J93" s="26" t="str">
        <f>E23</f>
        <v>HESCON,s.r.o.</v>
      </c>
      <c r="L93" s="30"/>
    </row>
    <row r="94" spans="2:12" s="1" customFormat="1" ht="15.2" customHeight="1" x14ac:dyDescent="0.2">
      <c r="B94" s="30"/>
      <c r="C94" s="23" t="s">
        <v>23</v>
      </c>
      <c r="F94" s="21" t="str">
        <f>IF(E20="","",E20)</f>
        <v>Vyplň údaj</v>
      </c>
      <c r="I94" s="23" t="s">
        <v>27</v>
      </c>
      <c r="J94" s="26" t="str">
        <f>E26</f>
        <v xml:space="preserve"> </v>
      </c>
      <c r="L94" s="30"/>
    </row>
    <row r="95" spans="2:12" s="1" customFormat="1" ht="10.35" customHeight="1" x14ac:dyDescent="0.2">
      <c r="B95" s="30"/>
      <c r="L95" s="30"/>
    </row>
    <row r="96" spans="2:12" s="1" customFormat="1" ht="29.25" customHeight="1" x14ac:dyDescent="0.2">
      <c r="B96" s="30"/>
      <c r="C96" s="118" t="s">
        <v>188</v>
      </c>
      <c r="D96" s="101"/>
      <c r="E96" s="101"/>
      <c r="F96" s="101"/>
      <c r="G96" s="101"/>
      <c r="H96" s="101"/>
      <c r="I96" s="101"/>
      <c r="J96" s="119" t="s">
        <v>189</v>
      </c>
      <c r="K96" s="101"/>
      <c r="L96" s="30"/>
    </row>
    <row r="97" spans="2:65" s="1" customFormat="1" ht="10.35" customHeight="1" x14ac:dyDescent="0.2">
      <c r="B97" s="30"/>
      <c r="L97" s="30"/>
    </row>
    <row r="98" spans="2:65" s="1" customFormat="1" ht="22.9" customHeight="1" x14ac:dyDescent="0.2">
      <c r="B98" s="30"/>
      <c r="C98" s="120" t="s">
        <v>190</v>
      </c>
      <c r="J98" s="66">
        <f>J136</f>
        <v>0</v>
      </c>
      <c r="L98" s="30"/>
      <c r="AU98" s="13" t="s">
        <v>191</v>
      </c>
    </row>
    <row r="99" spans="2:65" s="8" customFormat="1" ht="24.95" customHeight="1" x14ac:dyDescent="0.2">
      <c r="B99" s="121"/>
      <c r="D99" s="122" t="s">
        <v>3731</v>
      </c>
      <c r="E99" s="123"/>
      <c r="F99" s="123"/>
      <c r="G99" s="123"/>
      <c r="H99" s="123"/>
      <c r="I99" s="123"/>
      <c r="J99" s="124">
        <f>J137</f>
        <v>0</v>
      </c>
      <c r="L99" s="121"/>
    </row>
    <row r="100" spans="2:65" s="8" customFormat="1" ht="24.95" customHeight="1" x14ac:dyDescent="0.2">
      <c r="B100" s="121"/>
      <c r="D100" s="122" t="s">
        <v>3482</v>
      </c>
      <c r="E100" s="123"/>
      <c r="F100" s="123"/>
      <c r="G100" s="123"/>
      <c r="H100" s="123"/>
      <c r="I100" s="123"/>
      <c r="J100" s="124">
        <f>J164</f>
        <v>0</v>
      </c>
      <c r="L100" s="121"/>
    </row>
    <row r="101" spans="2:65" s="9" customFormat="1" ht="19.899999999999999" customHeight="1" x14ac:dyDescent="0.2">
      <c r="B101" s="125"/>
      <c r="D101" s="126" t="s">
        <v>3483</v>
      </c>
      <c r="E101" s="127"/>
      <c r="F101" s="127"/>
      <c r="G101" s="127"/>
      <c r="H101" s="127"/>
      <c r="I101" s="127"/>
      <c r="J101" s="128">
        <f>J165</f>
        <v>0</v>
      </c>
      <c r="L101" s="125"/>
    </row>
    <row r="102" spans="2:65" s="9" customFormat="1" ht="19.899999999999999" customHeight="1" x14ac:dyDescent="0.2">
      <c r="B102" s="125"/>
      <c r="D102" s="126" t="s">
        <v>3484</v>
      </c>
      <c r="E102" s="127"/>
      <c r="F102" s="127"/>
      <c r="G102" s="127"/>
      <c r="H102" s="127"/>
      <c r="I102" s="127"/>
      <c r="J102" s="128">
        <f>J167</f>
        <v>0</v>
      </c>
      <c r="L102" s="125"/>
    </row>
    <row r="103" spans="2:65" s="9" customFormat="1" ht="19.899999999999999" customHeight="1" x14ac:dyDescent="0.2">
      <c r="B103" s="125"/>
      <c r="D103" s="126" t="s">
        <v>3311</v>
      </c>
      <c r="E103" s="127"/>
      <c r="F103" s="127"/>
      <c r="G103" s="127"/>
      <c r="H103" s="127"/>
      <c r="I103" s="127"/>
      <c r="J103" s="128">
        <f>J169</f>
        <v>0</v>
      </c>
      <c r="L103" s="125"/>
    </row>
    <row r="104" spans="2:65" s="9" customFormat="1" ht="19.899999999999999" customHeight="1" x14ac:dyDescent="0.2">
      <c r="B104" s="125"/>
      <c r="D104" s="126" t="s">
        <v>3485</v>
      </c>
      <c r="E104" s="127"/>
      <c r="F104" s="127"/>
      <c r="G104" s="127"/>
      <c r="H104" s="127"/>
      <c r="I104" s="127"/>
      <c r="J104" s="128">
        <f>J172</f>
        <v>0</v>
      </c>
      <c r="L104" s="125"/>
    </row>
    <row r="105" spans="2:65" s="1" customFormat="1" ht="21.75" customHeight="1" x14ac:dyDescent="0.2">
      <c r="B105" s="30"/>
      <c r="L105" s="30"/>
    </row>
    <row r="106" spans="2:65" s="1" customFormat="1" ht="6.95" customHeight="1" x14ac:dyDescent="0.2">
      <c r="B106" s="30"/>
      <c r="L106" s="30"/>
    </row>
    <row r="107" spans="2:65" s="1" customFormat="1" ht="29.25" customHeight="1" x14ac:dyDescent="0.2">
      <c r="B107" s="30"/>
      <c r="C107" s="120" t="s">
        <v>217</v>
      </c>
      <c r="J107" s="129">
        <f>ROUND(J108 + J109 + J110 + J111 + J112 + J113,2)</f>
        <v>0</v>
      </c>
      <c r="L107" s="30"/>
      <c r="N107" s="130" t="s">
        <v>35</v>
      </c>
    </row>
    <row r="108" spans="2:65" s="1" customFormat="1" ht="18" customHeight="1" x14ac:dyDescent="0.2">
      <c r="B108" s="131"/>
      <c r="C108" s="132"/>
      <c r="D108" s="207" t="s">
        <v>218</v>
      </c>
      <c r="E108" s="260"/>
      <c r="F108" s="260"/>
      <c r="G108" s="132"/>
      <c r="H108" s="132"/>
      <c r="I108" s="132"/>
      <c r="J108" s="94">
        <v>0</v>
      </c>
      <c r="K108" s="132"/>
      <c r="L108" s="131"/>
      <c r="M108" s="132"/>
      <c r="N108" s="134" t="s">
        <v>37</v>
      </c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5" t="s">
        <v>219</v>
      </c>
      <c r="AZ108" s="132"/>
      <c r="BA108" s="132"/>
      <c r="BB108" s="132"/>
      <c r="BC108" s="132"/>
      <c r="BD108" s="132"/>
      <c r="BE108" s="136">
        <f t="shared" ref="BE108:BE113" si="0">IF(N108="základná",J108,0)</f>
        <v>0</v>
      </c>
      <c r="BF108" s="136">
        <f t="shared" ref="BF108:BF113" si="1">IF(N108="znížená",J108,0)</f>
        <v>0</v>
      </c>
      <c r="BG108" s="136">
        <f t="shared" ref="BG108:BG113" si="2">IF(N108="zákl. prenesená",J108,0)</f>
        <v>0</v>
      </c>
      <c r="BH108" s="136">
        <f t="shared" ref="BH108:BH113" si="3">IF(N108="zníž. prenesená",J108,0)</f>
        <v>0</v>
      </c>
      <c r="BI108" s="136">
        <f t="shared" ref="BI108:BI113" si="4">IF(N108="nulová",J108,0)</f>
        <v>0</v>
      </c>
      <c r="BJ108" s="135" t="s">
        <v>83</v>
      </c>
      <c r="BK108" s="132"/>
      <c r="BL108" s="132"/>
      <c r="BM108" s="132"/>
    </row>
    <row r="109" spans="2:65" s="1" customFormat="1" ht="18" customHeight="1" x14ac:dyDescent="0.2">
      <c r="B109" s="131"/>
      <c r="C109" s="132"/>
      <c r="D109" s="207" t="s">
        <v>220</v>
      </c>
      <c r="E109" s="260"/>
      <c r="F109" s="260"/>
      <c r="G109" s="132"/>
      <c r="H109" s="132"/>
      <c r="I109" s="132"/>
      <c r="J109" s="94">
        <v>0</v>
      </c>
      <c r="K109" s="132"/>
      <c r="L109" s="131"/>
      <c r="M109" s="132"/>
      <c r="N109" s="134" t="s">
        <v>37</v>
      </c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5" t="s">
        <v>219</v>
      </c>
      <c r="AZ109" s="132"/>
      <c r="BA109" s="132"/>
      <c r="BB109" s="132"/>
      <c r="BC109" s="132"/>
      <c r="BD109" s="132"/>
      <c r="BE109" s="136">
        <f t="shared" si="0"/>
        <v>0</v>
      </c>
      <c r="BF109" s="136">
        <f t="shared" si="1"/>
        <v>0</v>
      </c>
      <c r="BG109" s="136">
        <f t="shared" si="2"/>
        <v>0</v>
      </c>
      <c r="BH109" s="136">
        <f t="shared" si="3"/>
        <v>0</v>
      </c>
      <c r="BI109" s="136">
        <f t="shared" si="4"/>
        <v>0</v>
      </c>
      <c r="BJ109" s="135" t="s">
        <v>83</v>
      </c>
      <c r="BK109" s="132"/>
      <c r="BL109" s="132"/>
      <c r="BM109" s="132"/>
    </row>
    <row r="110" spans="2:65" s="1" customFormat="1" ht="18" customHeight="1" x14ac:dyDescent="0.2">
      <c r="B110" s="131"/>
      <c r="C110" s="132"/>
      <c r="D110" s="207" t="s">
        <v>221</v>
      </c>
      <c r="E110" s="260"/>
      <c r="F110" s="260"/>
      <c r="G110" s="132"/>
      <c r="H110" s="132"/>
      <c r="I110" s="132"/>
      <c r="J110" s="94">
        <v>0</v>
      </c>
      <c r="K110" s="132"/>
      <c r="L110" s="131"/>
      <c r="M110" s="132"/>
      <c r="N110" s="134" t="s">
        <v>37</v>
      </c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5" t="s">
        <v>219</v>
      </c>
      <c r="AZ110" s="132"/>
      <c r="BA110" s="132"/>
      <c r="BB110" s="132"/>
      <c r="BC110" s="132"/>
      <c r="BD110" s="132"/>
      <c r="BE110" s="136">
        <f t="shared" si="0"/>
        <v>0</v>
      </c>
      <c r="BF110" s="136">
        <f t="shared" si="1"/>
        <v>0</v>
      </c>
      <c r="BG110" s="136">
        <f t="shared" si="2"/>
        <v>0</v>
      </c>
      <c r="BH110" s="136">
        <f t="shared" si="3"/>
        <v>0</v>
      </c>
      <c r="BI110" s="136">
        <f t="shared" si="4"/>
        <v>0</v>
      </c>
      <c r="BJ110" s="135" t="s">
        <v>83</v>
      </c>
      <c r="BK110" s="132"/>
      <c r="BL110" s="132"/>
      <c r="BM110" s="132"/>
    </row>
    <row r="111" spans="2:65" s="1" customFormat="1" ht="18" customHeight="1" x14ac:dyDescent="0.2">
      <c r="B111" s="131"/>
      <c r="C111" s="132"/>
      <c r="D111" s="207" t="s">
        <v>222</v>
      </c>
      <c r="E111" s="260"/>
      <c r="F111" s="260"/>
      <c r="G111" s="132"/>
      <c r="H111" s="132"/>
      <c r="I111" s="132"/>
      <c r="J111" s="94">
        <v>0</v>
      </c>
      <c r="K111" s="132"/>
      <c r="L111" s="131"/>
      <c r="M111" s="132"/>
      <c r="N111" s="134" t="s">
        <v>37</v>
      </c>
      <c r="O111" s="132"/>
      <c r="P111" s="132"/>
      <c r="Q111" s="132"/>
      <c r="R111" s="132"/>
      <c r="S111" s="132"/>
      <c r="T111" s="132"/>
      <c r="U111" s="132"/>
      <c r="V111" s="132"/>
      <c r="W111" s="132"/>
      <c r="X111" s="132"/>
      <c r="Y111" s="132"/>
      <c r="Z111" s="132"/>
      <c r="AA111" s="132"/>
      <c r="AB111" s="132"/>
      <c r="AC111" s="132"/>
      <c r="AD111" s="132"/>
      <c r="AE111" s="132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5" t="s">
        <v>219</v>
      </c>
      <c r="AZ111" s="132"/>
      <c r="BA111" s="132"/>
      <c r="BB111" s="132"/>
      <c r="BC111" s="132"/>
      <c r="BD111" s="132"/>
      <c r="BE111" s="136">
        <f t="shared" si="0"/>
        <v>0</v>
      </c>
      <c r="BF111" s="136">
        <f t="shared" si="1"/>
        <v>0</v>
      </c>
      <c r="BG111" s="136">
        <f t="shared" si="2"/>
        <v>0</v>
      </c>
      <c r="BH111" s="136">
        <f t="shared" si="3"/>
        <v>0</v>
      </c>
      <c r="BI111" s="136">
        <f t="shared" si="4"/>
        <v>0</v>
      </c>
      <c r="BJ111" s="135" t="s">
        <v>83</v>
      </c>
      <c r="BK111" s="132"/>
      <c r="BL111" s="132"/>
      <c r="BM111" s="132"/>
    </row>
    <row r="112" spans="2:65" s="1" customFormat="1" ht="18" customHeight="1" x14ac:dyDescent="0.2">
      <c r="B112" s="131"/>
      <c r="C112" s="132"/>
      <c r="D112" s="207" t="s">
        <v>223</v>
      </c>
      <c r="E112" s="260"/>
      <c r="F112" s="260"/>
      <c r="G112" s="132"/>
      <c r="H112" s="132"/>
      <c r="I112" s="132"/>
      <c r="J112" s="94">
        <v>0</v>
      </c>
      <c r="K112" s="132"/>
      <c r="L112" s="131"/>
      <c r="M112" s="132"/>
      <c r="N112" s="134" t="s">
        <v>37</v>
      </c>
      <c r="O112" s="132"/>
      <c r="P112" s="132"/>
      <c r="Q112" s="132"/>
      <c r="R112" s="132"/>
      <c r="S112" s="132"/>
      <c r="T112" s="132"/>
      <c r="U112" s="132"/>
      <c r="V112" s="132"/>
      <c r="W112" s="132"/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5" t="s">
        <v>219</v>
      </c>
      <c r="AZ112" s="132"/>
      <c r="BA112" s="132"/>
      <c r="BB112" s="132"/>
      <c r="BC112" s="132"/>
      <c r="BD112" s="132"/>
      <c r="BE112" s="136">
        <f t="shared" si="0"/>
        <v>0</v>
      </c>
      <c r="BF112" s="136">
        <f t="shared" si="1"/>
        <v>0</v>
      </c>
      <c r="BG112" s="136">
        <f t="shared" si="2"/>
        <v>0</v>
      </c>
      <c r="BH112" s="136">
        <f t="shared" si="3"/>
        <v>0</v>
      </c>
      <c r="BI112" s="136">
        <f t="shared" si="4"/>
        <v>0</v>
      </c>
      <c r="BJ112" s="135" t="s">
        <v>83</v>
      </c>
      <c r="BK112" s="132"/>
      <c r="BL112" s="132"/>
      <c r="BM112" s="132"/>
    </row>
    <row r="113" spans="2:65" s="1" customFormat="1" ht="18" customHeight="1" x14ac:dyDescent="0.2">
      <c r="B113" s="131"/>
      <c r="C113" s="132"/>
      <c r="D113" s="133" t="s">
        <v>224</v>
      </c>
      <c r="E113" s="132"/>
      <c r="F113" s="132"/>
      <c r="G113" s="132"/>
      <c r="H113" s="132"/>
      <c r="I113" s="132"/>
      <c r="J113" s="94">
        <f>ROUND(J32*T113,2)</f>
        <v>0</v>
      </c>
      <c r="K113" s="132"/>
      <c r="L113" s="131"/>
      <c r="M113" s="132"/>
      <c r="N113" s="134" t="s">
        <v>37</v>
      </c>
      <c r="O113" s="132"/>
      <c r="P113" s="132"/>
      <c r="Q113" s="132"/>
      <c r="R113" s="132"/>
      <c r="S113" s="132"/>
      <c r="T113" s="132"/>
      <c r="U113" s="132"/>
      <c r="V113" s="132"/>
      <c r="W113" s="132"/>
      <c r="X113" s="132"/>
      <c r="Y113" s="132"/>
      <c r="Z113" s="132"/>
      <c r="AA113" s="132"/>
      <c r="AB113" s="132"/>
      <c r="AC113" s="132"/>
      <c r="AD113" s="132"/>
      <c r="AE113" s="132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5" t="s">
        <v>225</v>
      </c>
      <c r="AZ113" s="132"/>
      <c r="BA113" s="132"/>
      <c r="BB113" s="132"/>
      <c r="BC113" s="132"/>
      <c r="BD113" s="132"/>
      <c r="BE113" s="136">
        <f t="shared" si="0"/>
        <v>0</v>
      </c>
      <c r="BF113" s="136">
        <f t="shared" si="1"/>
        <v>0</v>
      </c>
      <c r="BG113" s="136">
        <f t="shared" si="2"/>
        <v>0</v>
      </c>
      <c r="BH113" s="136">
        <f t="shared" si="3"/>
        <v>0</v>
      </c>
      <c r="BI113" s="136">
        <f t="shared" si="4"/>
        <v>0</v>
      </c>
      <c r="BJ113" s="135" t="s">
        <v>83</v>
      </c>
      <c r="BK113" s="132"/>
      <c r="BL113" s="132"/>
      <c r="BM113" s="132"/>
    </row>
    <row r="114" spans="2:65" s="1" customFormat="1" x14ac:dyDescent="0.2">
      <c r="B114" s="30"/>
      <c r="L114" s="30"/>
    </row>
    <row r="115" spans="2:65" s="1" customFormat="1" ht="29.25" customHeight="1" x14ac:dyDescent="0.2">
      <c r="B115" s="30"/>
      <c r="C115" s="100" t="s">
        <v>179</v>
      </c>
      <c r="D115" s="101"/>
      <c r="E115" s="101"/>
      <c r="F115" s="101"/>
      <c r="G115" s="101"/>
      <c r="H115" s="101"/>
      <c r="I115" s="101"/>
      <c r="J115" s="102">
        <f>ROUND(J98+J107,2)</f>
        <v>0</v>
      </c>
      <c r="K115" s="101"/>
      <c r="L115" s="30"/>
    </row>
    <row r="116" spans="2:65" s="1" customFormat="1" ht="6.95" customHeight="1" x14ac:dyDescent="0.2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30"/>
    </row>
    <row r="120" spans="2:65" s="1" customFormat="1" ht="6.95" customHeight="1" x14ac:dyDescent="0.2"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30"/>
    </row>
    <row r="121" spans="2:65" s="1" customFormat="1" ht="24.95" customHeight="1" x14ac:dyDescent="0.2">
      <c r="B121" s="30"/>
      <c r="C121" s="17" t="s">
        <v>4589</v>
      </c>
      <c r="L121" s="30"/>
    </row>
    <row r="122" spans="2:65" s="1" customFormat="1" ht="6.95" customHeight="1" x14ac:dyDescent="0.2">
      <c r="B122" s="30"/>
      <c r="L122" s="30"/>
    </row>
    <row r="123" spans="2:65" s="1" customFormat="1" ht="12" customHeight="1" x14ac:dyDescent="0.2">
      <c r="B123" s="30"/>
      <c r="C123" s="23" t="s">
        <v>14</v>
      </c>
      <c r="L123" s="30"/>
    </row>
    <row r="124" spans="2:65" s="1" customFormat="1" ht="16.5" customHeight="1" x14ac:dyDescent="0.2">
      <c r="B124" s="30"/>
      <c r="E124" s="259" t="str">
        <f>E7</f>
        <v>KFA - Košická futbalová aréna II. a III. etapa</v>
      </c>
      <c r="F124" s="261"/>
      <c r="G124" s="261"/>
      <c r="H124" s="261"/>
      <c r="L124" s="30"/>
    </row>
    <row r="125" spans="2:65" ht="12" customHeight="1" x14ac:dyDescent="0.2">
      <c r="B125" s="16"/>
      <c r="C125" s="23" t="s">
        <v>180</v>
      </c>
      <c r="L125" s="16"/>
    </row>
    <row r="126" spans="2:65" s="1" customFormat="1" ht="16.5" customHeight="1" x14ac:dyDescent="0.2">
      <c r="B126" s="30"/>
      <c r="E126" s="259" t="s">
        <v>181</v>
      </c>
      <c r="F126" s="257"/>
      <c r="G126" s="257"/>
      <c r="H126" s="257"/>
      <c r="L126" s="30"/>
    </row>
    <row r="127" spans="2:65" s="1" customFormat="1" ht="12" customHeight="1" x14ac:dyDescent="0.2">
      <c r="B127" s="30"/>
      <c r="C127" s="23" t="s">
        <v>182</v>
      </c>
      <c r="L127" s="30"/>
    </row>
    <row r="128" spans="2:65" s="1" customFormat="1" ht="16.5" customHeight="1" x14ac:dyDescent="0.2">
      <c r="B128" s="30"/>
      <c r="E128" s="226" t="str">
        <f>E11</f>
        <v>034 - Silnoprúd ihrisko</v>
      </c>
      <c r="F128" s="257"/>
      <c r="G128" s="257"/>
      <c r="H128" s="257"/>
      <c r="L128" s="30"/>
    </row>
    <row r="129" spans="2:65" s="1" customFormat="1" ht="6.95" customHeight="1" x14ac:dyDescent="0.2">
      <c r="B129" s="30"/>
      <c r="L129" s="30"/>
    </row>
    <row r="130" spans="2:65" s="1" customFormat="1" ht="12" customHeight="1" x14ac:dyDescent="0.2">
      <c r="B130" s="30"/>
      <c r="C130" s="23" t="s">
        <v>17</v>
      </c>
      <c r="F130" s="21" t="str">
        <f>F14</f>
        <v xml:space="preserve"> </v>
      </c>
      <c r="I130" s="23" t="s">
        <v>19</v>
      </c>
      <c r="J130" s="53" t="str">
        <f>IF(J14="","",J14)</f>
        <v>4.10.2022 - REV05</v>
      </c>
      <c r="L130" s="30"/>
    </row>
    <row r="131" spans="2:65" s="1" customFormat="1" ht="6.95" customHeight="1" x14ac:dyDescent="0.2">
      <c r="B131" s="30"/>
      <c r="L131" s="30"/>
    </row>
    <row r="132" spans="2:65" s="1" customFormat="1" ht="15.2" customHeight="1" x14ac:dyDescent="0.2">
      <c r="B132" s="30"/>
      <c r="C132" s="23" t="s">
        <v>20</v>
      </c>
      <c r="F132" s="21" t="str">
        <f>E17</f>
        <v xml:space="preserve"> </v>
      </c>
      <c r="I132" s="23" t="s">
        <v>25</v>
      </c>
      <c r="J132" s="26" t="str">
        <f>E23</f>
        <v>HESCON,s.r.o.</v>
      </c>
      <c r="L132" s="30"/>
    </row>
    <row r="133" spans="2:65" s="1" customFormat="1" ht="15.2" customHeight="1" x14ac:dyDescent="0.2">
      <c r="B133" s="30"/>
      <c r="C133" s="23" t="s">
        <v>23</v>
      </c>
      <c r="F133" s="21" t="str">
        <f>IF(E20="","",E20)</f>
        <v>Vyplň údaj</v>
      </c>
      <c r="I133" s="23" t="s">
        <v>27</v>
      </c>
      <c r="J133" s="26" t="str">
        <f>E26</f>
        <v xml:space="preserve"> </v>
      </c>
      <c r="L133" s="30"/>
    </row>
    <row r="134" spans="2:65" s="1" customFormat="1" ht="10.35" customHeight="1" x14ac:dyDescent="0.2">
      <c r="B134" s="30"/>
      <c r="L134" s="30"/>
    </row>
    <row r="135" spans="2:65" s="10" customFormat="1" ht="29.25" customHeight="1" x14ac:dyDescent="0.2">
      <c r="B135" s="137"/>
      <c r="C135" s="138" t="s">
        <v>226</v>
      </c>
      <c r="D135" s="139" t="s">
        <v>56</v>
      </c>
      <c r="E135" s="139" t="s">
        <v>52</v>
      </c>
      <c r="F135" s="139" t="s">
        <v>53</v>
      </c>
      <c r="G135" s="139" t="s">
        <v>227</v>
      </c>
      <c r="H135" s="139" t="s">
        <v>228</v>
      </c>
      <c r="I135" s="139" t="s">
        <v>229</v>
      </c>
      <c r="J135" s="140" t="s">
        <v>189</v>
      </c>
      <c r="K135" s="141" t="s">
        <v>230</v>
      </c>
      <c r="L135" s="137"/>
      <c r="M135" s="59" t="s">
        <v>1</v>
      </c>
      <c r="N135" s="60" t="s">
        <v>35</v>
      </c>
      <c r="O135" s="60" t="s">
        <v>231</v>
      </c>
      <c r="P135" s="60" t="s">
        <v>232</v>
      </c>
      <c r="Q135" s="60" t="s">
        <v>233</v>
      </c>
      <c r="R135" s="60" t="s">
        <v>234</v>
      </c>
      <c r="S135" s="60" t="s">
        <v>235</v>
      </c>
      <c r="T135" s="61" t="s">
        <v>236</v>
      </c>
    </row>
    <row r="136" spans="2:65" s="1" customFormat="1" ht="22.9" customHeight="1" x14ac:dyDescent="0.25">
      <c r="B136" s="30"/>
      <c r="C136" s="64" t="s">
        <v>187</v>
      </c>
      <c r="J136" s="142">
        <f>BK136</f>
        <v>0</v>
      </c>
      <c r="L136" s="30"/>
      <c r="M136" s="62"/>
      <c r="N136" s="54"/>
      <c r="O136" s="54"/>
      <c r="P136" s="143">
        <f>P137+P164</f>
        <v>0</v>
      </c>
      <c r="Q136" s="54"/>
      <c r="R136" s="143">
        <f>R137+R164</f>
        <v>0</v>
      </c>
      <c r="S136" s="54"/>
      <c r="T136" s="144">
        <f>T137+T164</f>
        <v>0</v>
      </c>
      <c r="AT136" s="13" t="s">
        <v>70</v>
      </c>
      <c r="AU136" s="13" t="s">
        <v>191</v>
      </c>
      <c r="BK136" s="145">
        <f>BK137+BK164</f>
        <v>0</v>
      </c>
    </row>
    <row r="137" spans="2:65" s="11" customFormat="1" ht="25.9" customHeight="1" x14ac:dyDescent="0.2">
      <c r="B137" s="146"/>
      <c r="D137" s="147" t="s">
        <v>70</v>
      </c>
      <c r="E137" s="148" t="s">
        <v>3732</v>
      </c>
      <c r="F137" s="148" t="s">
        <v>3627</v>
      </c>
      <c r="I137" s="149"/>
      <c r="J137" s="150">
        <f>BK137</f>
        <v>0</v>
      </c>
      <c r="L137" s="146"/>
      <c r="M137" s="151"/>
      <c r="P137" s="152">
        <f>SUM(P138:P163)</f>
        <v>0</v>
      </c>
      <c r="R137" s="152">
        <f>SUM(R138:R163)</f>
        <v>0</v>
      </c>
      <c r="T137" s="153">
        <f>SUM(T138:T163)</f>
        <v>0</v>
      </c>
      <c r="AR137" s="147" t="s">
        <v>78</v>
      </c>
      <c r="AT137" s="154" t="s">
        <v>70</v>
      </c>
      <c r="AU137" s="154" t="s">
        <v>71</v>
      </c>
      <c r="AY137" s="147" t="s">
        <v>239</v>
      </c>
      <c r="BK137" s="155">
        <f>SUM(BK138:BK163)</f>
        <v>0</v>
      </c>
    </row>
    <row r="138" spans="2:65" s="1" customFormat="1" ht="24.2" customHeight="1" x14ac:dyDescent="0.2">
      <c r="B138" s="131"/>
      <c r="C138" s="158" t="s">
        <v>78</v>
      </c>
      <c r="D138" s="158" t="s">
        <v>241</v>
      </c>
      <c r="E138" s="159" t="s">
        <v>3733</v>
      </c>
      <c r="F138" s="160" t="s">
        <v>3734</v>
      </c>
      <c r="G138" s="161" t="s">
        <v>353</v>
      </c>
      <c r="H138" s="162">
        <v>10</v>
      </c>
      <c r="I138" s="163"/>
      <c r="J138" s="164">
        <f t="shared" ref="J138:J163" si="5">ROUND(I138*H138,2)</f>
        <v>0</v>
      </c>
      <c r="K138" s="165"/>
      <c r="L138" s="30"/>
      <c r="M138" s="166" t="s">
        <v>1</v>
      </c>
      <c r="N138" s="130" t="s">
        <v>37</v>
      </c>
      <c r="P138" s="167">
        <f t="shared" ref="P138:P163" si="6">O138*H138</f>
        <v>0</v>
      </c>
      <c r="Q138" s="167">
        <v>0</v>
      </c>
      <c r="R138" s="167">
        <f t="shared" ref="R138:R163" si="7">Q138*H138</f>
        <v>0</v>
      </c>
      <c r="S138" s="167">
        <v>0</v>
      </c>
      <c r="T138" s="168">
        <f t="shared" ref="T138:T163" si="8">S138*H138</f>
        <v>0</v>
      </c>
      <c r="AR138" s="169" t="s">
        <v>245</v>
      </c>
      <c r="AT138" s="169" t="s">
        <v>241</v>
      </c>
      <c r="AU138" s="169" t="s">
        <v>78</v>
      </c>
      <c r="AY138" s="13" t="s">
        <v>239</v>
      </c>
      <c r="BE138" s="97">
        <f t="shared" ref="BE138:BE163" si="9">IF(N138="základná",J138,0)</f>
        <v>0</v>
      </c>
      <c r="BF138" s="97">
        <f t="shared" ref="BF138:BF163" si="10">IF(N138="znížená",J138,0)</f>
        <v>0</v>
      </c>
      <c r="BG138" s="97">
        <f t="shared" ref="BG138:BG163" si="11">IF(N138="zákl. prenesená",J138,0)</f>
        <v>0</v>
      </c>
      <c r="BH138" s="97">
        <f t="shared" ref="BH138:BH163" si="12">IF(N138="zníž. prenesená",J138,0)</f>
        <v>0</v>
      </c>
      <c r="BI138" s="97">
        <f t="shared" ref="BI138:BI163" si="13">IF(N138="nulová",J138,0)</f>
        <v>0</v>
      </c>
      <c r="BJ138" s="13" t="s">
        <v>83</v>
      </c>
      <c r="BK138" s="97">
        <f t="shared" ref="BK138:BK163" si="14">ROUND(I138*H138,2)</f>
        <v>0</v>
      </c>
      <c r="BL138" s="13" t="s">
        <v>245</v>
      </c>
      <c r="BM138" s="169" t="s">
        <v>83</v>
      </c>
    </row>
    <row r="139" spans="2:65" s="1" customFormat="1" ht="16.5" customHeight="1" x14ac:dyDescent="0.2">
      <c r="B139" s="131"/>
      <c r="C139" s="158" t="s">
        <v>83</v>
      </c>
      <c r="D139" s="158" t="s">
        <v>241</v>
      </c>
      <c r="E139" s="159" t="s">
        <v>3735</v>
      </c>
      <c r="F139" s="160" t="s">
        <v>3736</v>
      </c>
      <c r="G139" s="161" t="s">
        <v>353</v>
      </c>
      <c r="H139" s="162">
        <v>10</v>
      </c>
      <c r="I139" s="163"/>
      <c r="J139" s="164">
        <f t="shared" si="5"/>
        <v>0</v>
      </c>
      <c r="K139" s="165"/>
      <c r="L139" s="30"/>
      <c r="M139" s="166" t="s">
        <v>1</v>
      </c>
      <c r="N139" s="130" t="s">
        <v>37</v>
      </c>
      <c r="P139" s="167">
        <f t="shared" si="6"/>
        <v>0</v>
      </c>
      <c r="Q139" s="167">
        <v>0</v>
      </c>
      <c r="R139" s="167">
        <f t="shared" si="7"/>
        <v>0</v>
      </c>
      <c r="S139" s="167">
        <v>0</v>
      </c>
      <c r="T139" s="168">
        <f t="shared" si="8"/>
        <v>0</v>
      </c>
      <c r="AR139" s="169" t="s">
        <v>245</v>
      </c>
      <c r="AT139" s="169" t="s">
        <v>241</v>
      </c>
      <c r="AU139" s="169" t="s">
        <v>78</v>
      </c>
      <c r="AY139" s="13" t="s">
        <v>239</v>
      </c>
      <c r="BE139" s="97">
        <f t="shared" si="9"/>
        <v>0</v>
      </c>
      <c r="BF139" s="97">
        <f t="shared" si="10"/>
        <v>0</v>
      </c>
      <c r="BG139" s="97">
        <f t="shared" si="11"/>
        <v>0</v>
      </c>
      <c r="BH139" s="97">
        <f t="shared" si="12"/>
        <v>0</v>
      </c>
      <c r="BI139" s="97">
        <f t="shared" si="13"/>
        <v>0</v>
      </c>
      <c r="BJ139" s="13" t="s">
        <v>83</v>
      </c>
      <c r="BK139" s="97">
        <f t="shared" si="14"/>
        <v>0</v>
      </c>
      <c r="BL139" s="13" t="s">
        <v>245</v>
      </c>
      <c r="BM139" s="169" t="s">
        <v>245</v>
      </c>
    </row>
    <row r="140" spans="2:65" s="1" customFormat="1" ht="16.5" customHeight="1" x14ac:dyDescent="0.2">
      <c r="B140" s="131"/>
      <c r="C140" s="158" t="s">
        <v>251</v>
      </c>
      <c r="D140" s="158" t="s">
        <v>241</v>
      </c>
      <c r="E140" s="159" t="s">
        <v>3737</v>
      </c>
      <c r="F140" s="160" t="s">
        <v>3738</v>
      </c>
      <c r="G140" s="161" t="s">
        <v>3630</v>
      </c>
      <c r="H140" s="162">
        <v>30</v>
      </c>
      <c r="I140" s="163"/>
      <c r="J140" s="164">
        <f t="shared" si="5"/>
        <v>0</v>
      </c>
      <c r="K140" s="165"/>
      <c r="L140" s="30"/>
      <c r="M140" s="166" t="s">
        <v>1</v>
      </c>
      <c r="N140" s="130" t="s">
        <v>37</v>
      </c>
      <c r="P140" s="167">
        <f t="shared" si="6"/>
        <v>0</v>
      </c>
      <c r="Q140" s="167">
        <v>0</v>
      </c>
      <c r="R140" s="167">
        <f t="shared" si="7"/>
        <v>0</v>
      </c>
      <c r="S140" s="167">
        <v>0</v>
      </c>
      <c r="T140" s="168">
        <f t="shared" si="8"/>
        <v>0</v>
      </c>
      <c r="AR140" s="169" t="s">
        <v>245</v>
      </c>
      <c r="AT140" s="169" t="s">
        <v>241</v>
      </c>
      <c r="AU140" s="169" t="s">
        <v>78</v>
      </c>
      <c r="AY140" s="13" t="s">
        <v>239</v>
      </c>
      <c r="BE140" s="97">
        <f t="shared" si="9"/>
        <v>0</v>
      </c>
      <c r="BF140" s="97">
        <f t="shared" si="10"/>
        <v>0</v>
      </c>
      <c r="BG140" s="97">
        <f t="shared" si="11"/>
        <v>0</v>
      </c>
      <c r="BH140" s="97">
        <f t="shared" si="12"/>
        <v>0</v>
      </c>
      <c r="BI140" s="97">
        <f t="shared" si="13"/>
        <v>0</v>
      </c>
      <c r="BJ140" s="13" t="s">
        <v>83</v>
      </c>
      <c r="BK140" s="97">
        <f t="shared" si="14"/>
        <v>0</v>
      </c>
      <c r="BL140" s="13" t="s">
        <v>245</v>
      </c>
      <c r="BM140" s="169" t="s">
        <v>262</v>
      </c>
    </row>
    <row r="141" spans="2:65" s="1" customFormat="1" ht="16.5" customHeight="1" x14ac:dyDescent="0.2">
      <c r="B141" s="131"/>
      <c r="C141" s="158" t="s">
        <v>245</v>
      </c>
      <c r="D141" s="158" t="s">
        <v>241</v>
      </c>
      <c r="E141" s="159" t="s">
        <v>3739</v>
      </c>
      <c r="F141" s="160" t="s">
        <v>3740</v>
      </c>
      <c r="G141" s="161" t="s">
        <v>331</v>
      </c>
      <c r="H141" s="162">
        <v>600</v>
      </c>
      <c r="I141" s="163"/>
      <c r="J141" s="164">
        <f t="shared" si="5"/>
        <v>0</v>
      </c>
      <c r="K141" s="165"/>
      <c r="L141" s="30"/>
      <c r="M141" s="166" t="s">
        <v>1</v>
      </c>
      <c r="N141" s="130" t="s">
        <v>37</v>
      </c>
      <c r="P141" s="167">
        <f t="shared" si="6"/>
        <v>0</v>
      </c>
      <c r="Q141" s="167">
        <v>0</v>
      </c>
      <c r="R141" s="167">
        <f t="shared" si="7"/>
        <v>0</v>
      </c>
      <c r="S141" s="167">
        <v>0</v>
      </c>
      <c r="T141" s="168">
        <f t="shared" si="8"/>
        <v>0</v>
      </c>
      <c r="AR141" s="169" t="s">
        <v>245</v>
      </c>
      <c r="AT141" s="169" t="s">
        <v>241</v>
      </c>
      <c r="AU141" s="169" t="s">
        <v>78</v>
      </c>
      <c r="AY141" s="13" t="s">
        <v>239</v>
      </c>
      <c r="BE141" s="97">
        <f t="shared" si="9"/>
        <v>0</v>
      </c>
      <c r="BF141" s="97">
        <f t="shared" si="10"/>
        <v>0</v>
      </c>
      <c r="BG141" s="97">
        <f t="shared" si="11"/>
        <v>0</v>
      </c>
      <c r="BH141" s="97">
        <f t="shared" si="12"/>
        <v>0</v>
      </c>
      <c r="BI141" s="97">
        <f t="shared" si="13"/>
        <v>0</v>
      </c>
      <c r="BJ141" s="13" t="s">
        <v>83</v>
      </c>
      <c r="BK141" s="97">
        <f t="shared" si="14"/>
        <v>0</v>
      </c>
      <c r="BL141" s="13" t="s">
        <v>245</v>
      </c>
      <c r="BM141" s="169" t="s">
        <v>270</v>
      </c>
    </row>
    <row r="142" spans="2:65" s="1" customFormat="1" ht="16.5" customHeight="1" x14ac:dyDescent="0.2">
      <c r="B142" s="131"/>
      <c r="C142" s="158" t="s">
        <v>258</v>
      </c>
      <c r="D142" s="158" t="s">
        <v>241</v>
      </c>
      <c r="E142" s="159" t="s">
        <v>3741</v>
      </c>
      <c r="F142" s="160" t="s">
        <v>3742</v>
      </c>
      <c r="G142" s="161" t="s">
        <v>331</v>
      </c>
      <c r="H142" s="162">
        <v>600</v>
      </c>
      <c r="I142" s="163"/>
      <c r="J142" s="164">
        <f t="shared" si="5"/>
        <v>0</v>
      </c>
      <c r="K142" s="165"/>
      <c r="L142" s="30"/>
      <c r="M142" s="166" t="s">
        <v>1</v>
      </c>
      <c r="N142" s="130" t="s">
        <v>37</v>
      </c>
      <c r="P142" s="167">
        <f t="shared" si="6"/>
        <v>0</v>
      </c>
      <c r="Q142" s="167">
        <v>0</v>
      </c>
      <c r="R142" s="167">
        <f t="shared" si="7"/>
        <v>0</v>
      </c>
      <c r="S142" s="167">
        <v>0</v>
      </c>
      <c r="T142" s="168">
        <f t="shared" si="8"/>
        <v>0</v>
      </c>
      <c r="AR142" s="169" t="s">
        <v>245</v>
      </c>
      <c r="AT142" s="169" t="s">
        <v>241</v>
      </c>
      <c r="AU142" s="169" t="s">
        <v>78</v>
      </c>
      <c r="AY142" s="13" t="s">
        <v>239</v>
      </c>
      <c r="BE142" s="97">
        <f t="shared" si="9"/>
        <v>0</v>
      </c>
      <c r="BF142" s="97">
        <f t="shared" si="10"/>
        <v>0</v>
      </c>
      <c r="BG142" s="97">
        <f t="shared" si="11"/>
        <v>0</v>
      </c>
      <c r="BH142" s="97">
        <f t="shared" si="12"/>
        <v>0</v>
      </c>
      <c r="BI142" s="97">
        <f t="shared" si="13"/>
        <v>0</v>
      </c>
      <c r="BJ142" s="13" t="s">
        <v>83</v>
      </c>
      <c r="BK142" s="97">
        <f t="shared" si="14"/>
        <v>0</v>
      </c>
      <c r="BL142" s="13" t="s">
        <v>245</v>
      </c>
      <c r="BM142" s="169" t="s">
        <v>280</v>
      </c>
    </row>
    <row r="143" spans="2:65" s="1" customFormat="1" ht="16.5" customHeight="1" x14ac:dyDescent="0.2">
      <c r="B143" s="131"/>
      <c r="C143" s="158" t="s">
        <v>262</v>
      </c>
      <c r="D143" s="158" t="s">
        <v>241</v>
      </c>
      <c r="E143" s="159" t="s">
        <v>3743</v>
      </c>
      <c r="F143" s="160" t="s">
        <v>3744</v>
      </c>
      <c r="G143" s="161" t="s">
        <v>331</v>
      </c>
      <c r="H143" s="162">
        <v>600</v>
      </c>
      <c r="I143" s="163"/>
      <c r="J143" s="164">
        <f t="shared" si="5"/>
        <v>0</v>
      </c>
      <c r="K143" s="165"/>
      <c r="L143" s="30"/>
      <c r="M143" s="166" t="s">
        <v>1</v>
      </c>
      <c r="N143" s="130" t="s">
        <v>37</v>
      </c>
      <c r="P143" s="167">
        <f t="shared" si="6"/>
        <v>0</v>
      </c>
      <c r="Q143" s="167">
        <v>0</v>
      </c>
      <c r="R143" s="167">
        <f t="shared" si="7"/>
        <v>0</v>
      </c>
      <c r="S143" s="167">
        <v>0</v>
      </c>
      <c r="T143" s="168">
        <f t="shared" si="8"/>
        <v>0</v>
      </c>
      <c r="AR143" s="169" t="s">
        <v>245</v>
      </c>
      <c r="AT143" s="169" t="s">
        <v>241</v>
      </c>
      <c r="AU143" s="169" t="s">
        <v>78</v>
      </c>
      <c r="AY143" s="13" t="s">
        <v>239</v>
      </c>
      <c r="BE143" s="97">
        <f t="shared" si="9"/>
        <v>0</v>
      </c>
      <c r="BF143" s="97">
        <f t="shared" si="10"/>
        <v>0</v>
      </c>
      <c r="BG143" s="97">
        <f t="shared" si="11"/>
        <v>0</v>
      </c>
      <c r="BH143" s="97">
        <f t="shared" si="12"/>
        <v>0</v>
      </c>
      <c r="BI143" s="97">
        <f t="shared" si="13"/>
        <v>0</v>
      </c>
      <c r="BJ143" s="13" t="s">
        <v>83</v>
      </c>
      <c r="BK143" s="97">
        <f t="shared" si="14"/>
        <v>0</v>
      </c>
      <c r="BL143" s="13" t="s">
        <v>245</v>
      </c>
      <c r="BM143" s="169" t="s">
        <v>289</v>
      </c>
    </row>
    <row r="144" spans="2:65" s="1" customFormat="1" ht="16.5" customHeight="1" x14ac:dyDescent="0.2">
      <c r="B144" s="131"/>
      <c r="C144" s="158" t="s">
        <v>266</v>
      </c>
      <c r="D144" s="158" t="s">
        <v>241</v>
      </c>
      <c r="E144" s="159" t="s">
        <v>3745</v>
      </c>
      <c r="F144" s="160" t="s">
        <v>3746</v>
      </c>
      <c r="G144" s="161" t="s">
        <v>331</v>
      </c>
      <c r="H144" s="162">
        <v>16</v>
      </c>
      <c r="I144" s="163"/>
      <c r="J144" s="164">
        <f t="shared" si="5"/>
        <v>0</v>
      </c>
      <c r="K144" s="165"/>
      <c r="L144" s="30"/>
      <c r="M144" s="166" t="s">
        <v>1</v>
      </c>
      <c r="N144" s="130" t="s">
        <v>37</v>
      </c>
      <c r="P144" s="167">
        <f t="shared" si="6"/>
        <v>0</v>
      </c>
      <c r="Q144" s="167">
        <v>0</v>
      </c>
      <c r="R144" s="167">
        <f t="shared" si="7"/>
        <v>0</v>
      </c>
      <c r="S144" s="167">
        <v>0</v>
      </c>
      <c r="T144" s="168">
        <f t="shared" si="8"/>
        <v>0</v>
      </c>
      <c r="AR144" s="169" t="s">
        <v>245</v>
      </c>
      <c r="AT144" s="169" t="s">
        <v>241</v>
      </c>
      <c r="AU144" s="169" t="s">
        <v>78</v>
      </c>
      <c r="AY144" s="13" t="s">
        <v>239</v>
      </c>
      <c r="BE144" s="97">
        <f t="shared" si="9"/>
        <v>0</v>
      </c>
      <c r="BF144" s="97">
        <f t="shared" si="10"/>
        <v>0</v>
      </c>
      <c r="BG144" s="97">
        <f t="shared" si="11"/>
        <v>0</v>
      </c>
      <c r="BH144" s="97">
        <f t="shared" si="12"/>
        <v>0</v>
      </c>
      <c r="BI144" s="97">
        <f t="shared" si="13"/>
        <v>0</v>
      </c>
      <c r="BJ144" s="13" t="s">
        <v>83</v>
      </c>
      <c r="BK144" s="97">
        <f t="shared" si="14"/>
        <v>0</v>
      </c>
      <c r="BL144" s="13" t="s">
        <v>245</v>
      </c>
      <c r="BM144" s="169" t="s">
        <v>297</v>
      </c>
    </row>
    <row r="145" spans="2:65" s="1" customFormat="1" ht="16.5" customHeight="1" x14ac:dyDescent="0.2">
      <c r="B145" s="131"/>
      <c r="C145" s="158" t="s">
        <v>270</v>
      </c>
      <c r="D145" s="158" t="s">
        <v>241</v>
      </c>
      <c r="E145" s="159" t="s">
        <v>3747</v>
      </c>
      <c r="F145" s="160" t="s">
        <v>3748</v>
      </c>
      <c r="G145" s="161" t="s">
        <v>331</v>
      </c>
      <c r="H145" s="162">
        <v>8</v>
      </c>
      <c r="I145" s="163"/>
      <c r="J145" s="164">
        <f t="shared" si="5"/>
        <v>0</v>
      </c>
      <c r="K145" s="165"/>
      <c r="L145" s="30"/>
      <c r="M145" s="166" t="s">
        <v>1</v>
      </c>
      <c r="N145" s="130" t="s">
        <v>37</v>
      </c>
      <c r="P145" s="167">
        <f t="shared" si="6"/>
        <v>0</v>
      </c>
      <c r="Q145" s="167">
        <v>0</v>
      </c>
      <c r="R145" s="167">
        <f t="shared" si="7"/>
        <v>0</v>
      </c>
      <c r="S145" s="167">
        <v>0</v>
      </c>
      <c r="T145" s="168">
        <f t="shared" si="8"/>
        <v>0</v>
      </c>
      <c r="AR145" s="169" t="s">
        <v>245</v>
      </c>
      <c r="AT145" s="169" t="s">
        <v>241</v>
      </c>
      <c r="AU145" s="169" t="s">
        <v>78</v>
      </c>
      <c r="AY145" s="13" t="s">
        <v>239</v>
      </c>
      <c r="BE145" s="97">
        <f t="shared" si="9"/>
        <v>0</v>
      </c>
      <c r="BF145" s="97">
        <f t="shared" si="10"/>
        <v>0</v>
      </c>
      <c r="BG145" s="97">
        <f t="shared" si="11"/>
        <v>0</v>
      </c>
      <c r="BH145" s="97">
        <f t="shared" si="12"/>
        <v>0</v>
      </c>
      <c r="BI145" s="97">
        <f t="shared" si="13"/>
        <v>0</v>
      </c>
      <c r="BJ145" s="13" t="s">
        <v>83</v>
      </c>
      <c r="BK145" s="97">
        <f t="shared" si="14"/>
        <v>0</v>
      </c>
      <c r="BL145" s="13" t="s">
        <v>245</v>
      </c>
      <c r="BM145" s="169" t="s">
        <v>305</v>
      </c>
    </row>
    <row r="146" spans="2:65" s="1" customFormat="1" ht="16.5" customHeight="1" x14ac:dyDescent="0.2">
      <c r="B146" s="131"/>
      <c r="C146" s="158" t="s">
        <v>274</v>
      </c>
      <c r="D146" s="158" t="s">
        <v>241</v>
      </c>
      <c r="E146" s="159" t="s">
        <v>3749</v>
      </c>
      <c r="F146" s="160" t="s">
        <v>3750</v>
      </c>
      <c r="G146" s="161" t="s">
        <v>353</v>
      </c>
      <c r="H146" s="162">
        <v>16</v>
      </c>
      <c r="I146" s="163"/>
      <c r="J146" s="164">
        <f t="shared" si="5"/>
        <v>0</v>
      </c>
      <c r="K146" s="165"/>
      <c r="L146" s="30"/>
      <c r="M146" s="166" t="s">
        <v>1</v>
      </c>
      <c r="N146" s="130" t="s">
        <v>37</v>
      </c>
      <c r="P146" s="167">
        <f t="shared" si="6"/>
        <v>0</v>
      </c>
      <c r="Q146" s="167">
        <v>0</v>
      </c>
      <c r="R146" s="167">
        <f t="shared" si="7"/>
        <v>0</v>
      </c>
      <c r="S146" s="167">
        <v>0</v>
      </c>
      <c r="T146" s="168">
        <f t="shared" si="8"/>
        <v>0</v>
      </c>
      <c r="AR146" s="169" t="s">
        <v>245</v>
      </c>
      <c r="AT146" s="169" t="s">
        <v>241</v>
      </c>
      <c r="AU146" s="169" t="s">
        <v>78</v>
      </c>
      <c r="AY146" s="13" t="s">
        <v>239</v>
      </c>
      <c r="BE146" s="97">
        <f t="shared" si="9"/>
        <v>0</v>
      </c>
      <c r="BF146" s="97">
        <f t="shared" si="10"/>
        <v>0</v>
      </c>
      <c r="BG146" s="97">
        <f t="shared" si="11"/>
        <v>0</v>
      </c>
      <c r="BH146" s="97">
        <f t="shared" si="12"/>
        <v>0</v>
      </c>
      <c r="BI146" s="97">
        <f t="shared" si="13"/>
        <v>0</v>
      </c>
      <c r="BJ146" s="13" t="s">
        <v>83</v>
      </c>
      <c r="BK146" s="97">
        <f t="shared" si="14"/>
        <v>0</v>
      </c>
      <c r="BL146" s="13" t="s">
        <v>245</v>
      </c>
      <c r="BM146" s="169" t="s">
        <v>313</v>
      </c>
    </row>
    <row r="147" spans="2:65" s="1" customFormat="1" ht="16.5" customHeight="1" x14ac:dyDescent="0.2">
      <c r="B147" s="131"/>
      <c r="C147" s="158" t="s">
        <v>280</v>
      </c>
      <c r="D147" s="158" t="s">
        <v>241</v>
      </c>
      <c r="E147" s="159" t="s">
        <v>3751</v>
      </c>
      <c r="F147" s="160" t="s">
        <v>3752</v>
      </c>
      <c r="G147" s="161" t="s">
        <v>331</v>
      </c>
      <c r="H147" s="162">
        <v>16</v>
      </c>
      <c r="I147" s="163"/>
      <c r="J147" s="164">
        <f t="shared" si="5"/>
        <v>0</v>
      </c>
      <c r="K147" s="165"/>
      <c r="L147" s="30"/>
      <c r="M147" s="166" t="s">
        <v>1</v>
      </c>
      <c r="N147" s="130" t="s">
        <v>37</v>
      </c>
      <c r="P147" s="167">
        <f t="shared" si="6"/>
        <v>0</v>
      </c>
      <c r="Q147" s="167">
        <v>0</v>
      </c>
      <c r="R147" s="167">
        <f t="shared" si="7"/>
        <v>0</v>
      </c>
      <c r="S147" s="167">
        <v>0</v>
      </c>
      <c r="T147" s="168">
        <f t="shared" si="8"/>
        <v>0</v>
      </c>
      <c r="AR147" s="169" t="s">
        <v>245</v>
      </c>
      <c r="AT147" s="169" t="s">
        <v>241</v>
      </c>
      <c r="AU147" s="169" t="s">
        <v>78</v>
      </c>
      <c r="AY147" s="13" t="s">
        <v>239</v>
      </c>
      <c r="BE147" s="97">
        <f t="shared" si="9"/>
        <v>0</v>
      </c>
      <c r="BF147" s="97">
        <f t="shared" si="10"/>
        <v>0</v>
      </c>
      <c r="BG147" s="97">
        <f t="shared" si="11"/>
        <v>0</v>
      </c>
      <c r="BH147" s="97">
        <f t="shared" si="12"/>
        <v>0</v>
      </c>
      <c r="BI147" s="97">
        <f t="shared" si="13"/>
        <v>0</v>
      </c>
      <c r="BJ147" s="13" t="s">
        <v>83</v>
      </c>
      <c r="BK147" s="97">
        <f t="shared" si="14"/>
        <v>0</v>
      </c>
      <c r="BL147" s="13" t="s">
        <v>245</v>
      </c>
      <c r="BM147" s="169" t="s">
        <v>7</v>
      </c>
    </row>
    <row r="148" spans="2:65" s="1" customFormat="1" ht="16.5" customHeight="1" x14ac:dyDescent="0.2">
      <c r="B148" s="131"/>
      <c r="C148" s="158" t="s">
        <v>285</v>
      </c>
      <c r="D148" s="158" t="s">
        <v>241</v>
      </c>
      <c r="E148" s="159" t="s">
        <v>3753</v>
      </c>
      <c r="F148" s="160" t="s">
        <v>3754</v>
      </c>
      <c r="G148" s="161" t="s">
        <v>331</v>
      </c>
      <c r="H148" s="162">
        <v>8</v>
      </c>
      <c r="I148" s="163"/>
      <c r="J148" s="164">
        <f t="shared" si="5"/>
        <v>0</v>
      </c>
      <c r="K148" s="165"/>
      <c r="L148" s="30"/>
      <c r="M148" s="166" t="s">
        <v>1</v>
      </c>
      <c r="N148" s="130" t="s">
        <v>37</v>
      </c>
      <c r="P148" s="167">
        <f t="shared" si="6"/>
        <v>0</v>
      </c>
      <c r="Q148" s="167">
        <v>0</v>
      </c>
      <c r="R148" s="167">
        <f t="shared" si="7"/>
        <v>0</v>
      </c>
      <c r="S148" s="167">
        <v>0</v>
      </c>
      <c r="T148" s="168">
        <f t="shared" si="8"/>
        <v>0</v>
      </c>
      <c r="AR148" s="169" t="s">
        <v>245</v>
      </c>
      <c r="AT148" s="169" t="s">
        <v>241</v>
      </c>
      <c r="AU148" s="169" t="s">
        <v>78</v>
      </c>
      <c r="AY148" s="13" t="s">
        <v>239</v>
      </c>
      <c r="BE148" s="97">
        <f t="shared" si="9"/>
        <v>0</v>
      </c>
      <c r="BF148" s="97">
        <f t="shared" si="10"/>
        <v>0</v>
      </c>
      <c r="BG148" s="97">
        <f t="shared" si="11"/>
        <v>0</v>
      </c>
      <c r="BH148" s="97">
        <f t="shared" si="12"/>
        <v>0</v>
      </c>
      <c r="BI148" s="97">
        <f t="shared" si="13"/>
        <v>0</v>
      </c>
      <c r="BJ148" s="13" t="s">
        <v>83</v>
      </c>
      <c r="BK148" s="97">
        <f t="shared" si="14"/>
        <v>0</v>
      </c>
      <c r="BL148" s="13" t="s">
        <v>245</v>
      </c>
      <c r="BM148" s="169" t="s">
        <v>328</v>
      </c>
    </row>
    <row r="149" spans="2:65" s="1" customFormat="1" ht="16.5" customHeight="1" x14ac:dyDescent="0.2">
      <c r="B149" s="131"/>
      <c r="C149" s="158" t="s">
        <v>289</v>
      </c>
      <c r="D149" s="158" t="s">
        <v>241</v>
      </c>
      <c r="E149" s="159" t="s">
        <v>3755</v>
      </c>
      <c r="F149" s="160" t="s">
        <v>3756</v>
      </c>
      <c r="G149" s="161" t="s">
        <v>353</v>
      </c>
      <c r="H149" s="162">
        <v>16</v>
      </c>
      <c r="I149" s="163"/>
      <c r="J149" s="164">
        <f t="shared" si="5"/>
        <v>0</v>
      </c>
      <c r="K149" s="165"/>
      <c r="L149" s="30"/>
      <c r="M149" s="166" t="s">
        <v>1</v>
      </c>
      <c r="N149" s="130" t="s">
        <v>37</v>
      </c>
      <c r="P149" s="167">
        <f t="shared" si="6"/>
        <v>0</v>
      </c>
      <c r="Q149" s="167">
        <v>0</v>
      </c>
      <c r="R149" s="167">
        <f t="shared" si="7"/>
        <v>0</v>
      </c>
      <c r="S149" s="167">
        <v>0</v>
      </c>
      <c r="T149" s="168">
        <f t="shared" si="8"/>
        <v>0</v>
      </c>
      <c r="AR149" s="169" t="s">
        <v>245</v>
      </c>
      <c r="AT149" s="169" t="s">
        <v>241</v>
      </c>
      <c r="AU149" s="169" t="s">
        <v>78</v>
      </c>
      <c r="AY149" s="13" t="s">
        <v>239</v>
      </c>
      <c r="BE149" s="97">
        <f t="shared" si="9"/>
        <v>0</v>
      </c>
      <c r="BF149" s="97">
        <f t="shared" si="10"/>
        <v>0</v>
      </c>
      <c r="BG149" s="97">
        <f t="shared" si="11"/>
        <v>0</v>
      </c>
      <c r="BH149" s="97">
        <f t="shared" si="12"/>
        <v>0</v>
      </c>
      <c r="BI149" s="97">
        <f t="shared" si="13"/>
        <v>0</v>
      </c>
      <c r="BJ149" s="13" t="s">
        <v>83</v>
      </c>
      <c r="BK149" s="97">
        <f t="shared" si="14"/>
        <v>0</v>
      </c>
      <c r="BL149" s="13" t="s">
        <v>245</v>
      </c>
      <c r="BM149" s="169" t="s">
        <v>338</v>
      </c>
    </row>
    <row r="150" spans="2:65" s="1" customFormat="1" ht="16.5" customHeight="1" x14ac:dyDescent="0.2">
      <c r="B150" s="131"/>
      <c r="C150" s="158" t="s">
        <v>293</v>
      </c>
      <c r="D150" s="158" t="s">
        <v>241</v>
      </c>
      <c r="E150" s="159" t="s">
        <v>3757</v>
      </c>
      <c r="F150" s="160" t="s">
        <v>3758</v>
      </c>
      <c r="G150" s="161" t="s">
        <v>331</v>
      </c>
      <c r="H150" s="162">
        <v>300</v>
      </c>
      <c r="I150" s="163"/>
      <c r="J150" s="164">
        <f t="shared" si="5"/>
        <v>0</v>
      </c>
      <c r="K150" s="165"/>
      <c r="L150" s="30"/>
      <c r="M150" s="166" t="s">
        <v>1</v>
      </c>
      <c r="N150" s="130" t="s">
        <v>37</v>
      </c>
      <c r="P150" s="167">
        <f t="shared" si="6"/>
        <v>0</v>
      </c>
      <c r="Q150" s="167">
        <v>0</v>
      </c>
      <c r="R150" s="167">
        <f t="shared" si="7"/>
        <v>0</v>
      </c>
      <c r="S150" s="167">
        <v>0</v>
      </c>
      <c r="T150" s="168">
        <f t="shared" si="8"/>
        <v>0</v>
      </c>
      <c r="AR150" s="169" t="s">
        <v>245</v>
      </c>
      <c r="AT150" s="169" t="s">
        <v>241</v>
      </c>
      <c r="AU150" s="169" t="s">
        <v>78</v>
      </c>
      <c r="AY150" s="13" t="s">
        <v>239</v>
      </c>
      <c r="BE150" s="97">
        <f t="shared" si="9"/>
        <v>0</v>
      </c>
      <c r="BF150" s="97">
        <f t="shared" si="10"/>
        <v>0</v>
      </c>
      <c r="BG150" s="97">
        <f t="shared" si="11"/>
        <v>0</v>
      </c>
      <c r="BH150" s="97">
        <f t="shared" si="12"/>
        <v>0</v>
      </c>
      <c r="BI150" s="97">
        <f t="shared" si="13"/>
        <v>0</v>
      </c>
      <c r="BJ150" s="13" t="s">
        <v>83</v>
      </c>
      <c r="BK150" s="97">
        <f t="shared" si="14"/>
        <v>0</v>
      </c>
      <c r="BL150" s="13" t="s">
        <v>245</v>
      </c>
      <c r="BM150" s="169" t="s">
        <v>346</v>
      </c>
    </row>
    <row r="151" spans="2:65" s="1" customFormat="1" ht="24.2" customHeight="1" x14ac:dyDescent="0.2">
      <c r="B151" s="131"/>
      <c r="C151" s="158" t="s">
        <v>297</v>
      </c>
      <c r="D151" s="158" t="s">
        <v>241</v>
      </c>
      <c r="E151" s="159" t="s">
        <v>3759</v>
      </c>
      <c r="F151" s="160" t="s">
        <v>3760</v>
      </c>
      <c r="G151" s="161" t="s">
        <v>353</v>
      </c>
      <c r="H151" s="162">
        <v>0</v>
      </c>
      <c r="I151" s="163"/>
      <c r="J151" s="164">
        <f t="shared" si="5"/>
        <v>0</v>
      </c>
      <c r="K151" s="165"/>
      <c r="L151" s="30"/>
      <c r="M151" s="166" t="s">
        <v>1</v>
      </c>
      <c r="N151" s="130" t="s">
        <v>37</v>
      </c>
      <c r="P151" s="167">
        <f t="shared" si="6"/>
        <v>0</v>
      </c>
      <c r="Q151" s="167">
        <v>0</v>
      </c>
      <c r="R151" s="167">
        <f t="shared" si="7"/>
        <v>0</v>
      </c>
      <c r="S151" s="167">
        <v>0</v>
      </c>
      <c r="T151" s="168">
        <f t="shared" si="8"/>
        <v>0</v>
      </c>
      <c r="AR151" s="169" t="s">
        <v>245</v>
      </c>
      <c r="AT151" s="169" t="s">
        <v>241</v>
      </c>
      <c r="AU151" s="169" t="s">
        <v>78</v>
      </c>
      <c r="AY151" s="13" t="s">
        <v>239</v>
      </c>
      <c r="BE151" s="97">
        <f t="shared" si="9"/>
        <v>0</v>
      </c>
      <c r="BF151" s="97">
        <f t="shared" si="10"/>
        <v>0</v>
      </c>
      <c r="BG151" s="97">
        <f t="shared" si="11"/>
        <v>0</v>
      </c>
      <c r="BH151" s="97">
        <f t="shared" si="12"/>
        <v>0</v>
      </c>
      <c r="BI151" s="97">
        <f t="shared" si="13"/>
        <v>0</v>
      </c>
      <c r="BJ151" s="13" t="s">
        <v>83</v>
      </c>
      <c r="BK151" s="97">
        <f t="shared" si="14"/>
        <v>0</v>
      </c>
      <c r="BL151" s="13" t="s">
        <v>245</v>
      </c>
      <c r="BM151" s="169" t="s">
        <v>355</v>
      </c>
    </row>
    <row r="152" spans="2:65" s="1" customFormat="1" ht="16.5" customHeight="1" x14ac:dyDescent="0.2">
      <c r="B152" s="131"/>
      <c r="C152" s="158" t="s">
        <v>301</v>
      </c>
      <c r="D152" s="158" t="s">
        <v>241</v>
      </c>
      <c r="E152" s="159" t="s">
        <v>3761</v>
      </c>
      <c r="F152" s="160" t="s">
        <v>3762</v>
      </c>
      <c r="G152" s="161" t="s">
        <v>331</v>
      </c>
      <c r="H152" s="162">
        <v>0</v>
      </c>
      <c r="I152" s="163"/>
      <c r="J152" s="164">
        <f t="shared" si="5"/>
        <v>0</v>
      </c>
      <c r="K152" s="165"/>
      <c r="L152" s="30"/>
      <c r="M152" s="166" t="s">
        <v>1</v>
      </c>
      <c r="N152" s="130" t="s">
        <v>37</v>
      </c>
      <c r="P152" s="167">
        <f t="shared" si="6"/>
        <v>0</v>
      </c>
      <c r="Q152" s="167">
        <v>0</v>
      </c>
      <c r="R152" s="167">
        <f t="shared" si="7"/>
        <v>0</v>
      </c>
      <c r="S152" s="167">
        <v>0</v>
      </c>
      <c r="T152" s="168">
        <f t="shared" si="8"/>
        <v>0</v>
      </c>
      <c r="AR152" s="169" t="s">
        <v>245</v>
      </c>
      <c r="AT152" s="169" t="s">
        <v>241</v>
      </c>
      <c r="AU152" s="169" t="s">
        <v>78</v>
      </c>
      <c r="AY152" s="13" t="s">
        <v>239</v>
      </c>
      <c r="BE152" s="97">
        <f t="shared" si="9"/>
        <v>0</v>
      </c>
      <c r="BF152" s="97">
        <f t="shared" si="10"/>
        <v>0</v>
      </c>
      <c r="BG152" s="97">
        <f t="shared" si="11"/>
        <v>0</v>
      </c>
      <c r="BH152" s="97">
        <f t="shared" si="12"/>
        <v>0</v>
      </c>
      <c r="BI152" s="97">
        <f t="shared" si="13"/>
        <v>0</v>
      </c>
      <c r="BJ152" s="13" t="s">
        <v>83</v>
      </c>
      <c r="BK152" s="97">
        <f t="shared" si="14"/>
        <v>0</v>
      </c>
      <c r="BL152" s="13" t="s">
        <v>245</v>
      </c>
      <c r="BM152" s="169" t="s">
        <v>363</v>
      </c>
    </row>
    <row r="153" spans="2:65" s="1" customFormat="1" ht="16.5" customHeight="1" x14ac:dyDescent="0.2">
      <c r="B153" s="131"/>
      <c r="C153" s="158" t="s">
        <v>305</v>
      </c>
      <c r="D153" s="158" t="s">
        <v>241</v>
      </c>
      <c r="E153" s="159" t="s">
        <v>3763</v>
      </c>
      <c r="F153" s="160" t="s">
        <v>3764</v>
      </c>
      <c r="G153" s="161" t="s">
        <v>353</v>
      </c>
      <c r="H153" s="162">
        <v>0</v>
      </c>
      <c r="I153" s="163"/>
      <c r="J153" s="164">
        <f t="shared" si="5"/>
        <v>0</v>
      </c>
      <c r="K153" s="165"/>
      <c r="L153" s="30"/>
      <c r="M153" s="166" t="s">
        <v>1</v>
      </c>
      <c r="N153" s="130" t="s">
        <v>37</v>
      </c>
      <c r="P153" s="167">
        <f t="shared" si="6"/>
        <v>0</v>
      </c>
      <c r="Q153" s="167">
        <v>0</v>
      </c>
      <c r="R153" s="167">
        <f t="shared" si="7"/>
        <v>0</v>
      </c>
      <c r="S153" s="167">
        <v>0</v>
      </c>
      <c r="T153" s="168">
        <f t="shared" si="8"/>
        <v>0</v>
      </c>
      <c r="AR153" s="169" t="s">
        <v>245</v>
      </c>
      <c r="AT153" s="169" t="s">
        <v>241</v>
      </c>
      <c r="AU153" s="169" t="s">
        <v>78</v>
      </c>
      <c r="AY153" s="13" t="s">
        <v>239</v>
      </c>
      <c r="BE153" s="97">
        <f t="shared" si="9"/>
        <v>0</v>
      </c>
      <c r="BF153" s="97">
        <f t="shared" si="10"/>
        <v>0</v>
      </c>
      <c r="BG153" s="97">
        <f t="shared" si="11"/>
        <v>0</v>
      </c>
      <c r="BH153" s="97">
        <f t="shared" si="12"/>
        <v>0</v>
      </c>
      <c r="BI153" s="97">
        <f t="shared" si="13"/>
        <v>0</v>
      </c>
      <c r="BJ153" s="13" t="s">
        <v>83</v>
      </c>
      <c r="BK153" s="97">
        <f t="shared" si="14"/>
        <v>0</v>
      </c>
      <c r="BL153" s="13" t="s">
        <v>245</v>
      </c>
      <c r="BM153" s="169" t="s">
        <v>371</v>
      </c>
    </row>
    <row r="154" spans="2:65" s="1" customFormat="1" ht="16.5" customHeight="1" x14ac:dyDescent="0.2">
      <c r="B154" s="131"/>
      <c r="C154" s="158" t="s">
        <v>309</v>
      </c>
      <c r="D154" s="158" t="s">
        <v>241</v>
      </c>
      <c r="E154" s="159" t="s">
        <v>3765</v>
      </c>
      <c r="F154" s="160" t="s">
        <v>3766</v>
      </c>
      <c r="G154" s="161" t="s">
        <v>3767</v>
      </c>
      <c r="H154" s="162">
        <v>0</v>
      </c>
      <c r="I154" s="163"/>
      <c r="J154" s="164">
        <f t="shared" si="5"/>
        <v>0</v>
      </c>
      <c r="K154" s="165"/>
      <c r="L154" s="30"/>
      <c r="M154" s="166" t="s">
        <v>1</v>
      </c>
      <c r="N154" s="130" t="s">
        <v>37</v>
      </c>
      <c r="P154" s="167">
        <f t="shared" si="6"/>
        <v>0</v>
      </c>
      <c r="Q154" s="167">
        <v>0</v>
      </c>
      <c r="R154" s="167">
        <f t="shared" si="7"/>
        <v>0</v>
      </c>
      <c r="S154" s="167">
        <v>0</v>
      </c>
      <c r="T154" s="168">
        <f t="shared" si="8"/>
        <v>0</v>
      </c>
      <c r="AR154" s="169" t="s">
        <v>245</v>
      </c>
      <c r="AT154" s="169" t="s">
        <v>241</v>
      </c>
      <c r="AU154" s="169" t="s">
        <v>78</v>
      </c>
      <c r="AY154" s="13" t="s">
        <v>239</v>
      </c>
      <c r="BE154" s="97">
        <f t="shared" si="9"/>
        <v>0</v>
      </c>
      <c r="BF154" s="97">
        <f t="shared" si="10"/>
        <v>0</v>
      </c>
      <c r="BG154" s="97">
        <f t="shared" si="11"/>
        <v>0</v>
      </c>
      <c r="BH154" s="97">
        <f t="shared" si="12"/>
        <v>0</v>
      </c>
      <c r="BI154" s="97">
        <f t="shared" si="13"/>
        <v>0</v>
      </c>
      <c r="BJ154" s="13" t="s">
        <v>83</v>
      </c>
      <c r="BK154" s="97">
        <f t="shared" si="14"/>
        <v>0</v>
      </c>
      <c r="BL154" s="13" t="s">
        <v>245</v>
      </c>
      <c r="BM154" s="169" t="s">
        <v>379</v>
      </c>
    </row>
    <row r="155" spans="2:65" s="1" customFormat="1" ht="16.5" customHeight="1" x14ac:dyDescent="0.2">
      <c r="B155" s="131"/>
      <c r="C155" s="158" t="s">
        <v>313</v>
      </c>
      <c r="D155" s="158" t="s">
        <v>241</v>
      </c>
      <c r="E155" s="159" t="s">
        <v>3768</v>
      </c>
      <c r="F155" s="160" t="s">
        <v>3769</v>
      </c>
      <c r="G155" s="161" t="s">
        <v>353</v>
      </c>
      <c r="H155" s="162">
        <v>0</v>
      </c>
      <c r="I155" s="163"/>
      <c r="J155" s="164">
        <f t="shared" si="5"/>
        <v>0</v>
      </c>
      <c r="K155" s="165"/>
      <c r="L155" s="30"/>
      <c r="M155" s="166" t="s">
        <v>1</v>
      </c>
      <c r="N155" s="130" t="s">
        <v>37</v>
      </c>
      <c r="P155" s="167">
        <f t="shared" si="6"/>
        <v>0</v>
      </c>
      <c r="Q155" s="167">
        <v>0</v>
      </c>
      <c r="R155" s="167">
        <f t="shared" si="7"/>
        <v>0</v>
      </c>
      <c r="S155" s="167">
        <v>0</v>
      </c>
      <c r="T155" s="168">
        <f t="shared" si="8"/>
        <v>0</v>
      </c>
      <c r="AR155" s="169" t="s">
        <v>245</v>
      </c>
      <c r="AT155" s="169" t="s">
        <v>241</v>
      </c>
      <c r="AU155" s="169" t="s">
        <v>78</v>
      </c>
      <c r="AY155" s="13" t="s">
        <v>239</v>
      </c>
      <c r="BE155" s="97">
        <f t="shared" si="9"/>
        <v>0</v>
      </c>
      <c r="BF155" s="97">
        <f t="shared" si="10"/>
        <v>0</v>
      </c>
      <c r="BG155" s="97">
        <f t="shared" si="11"/>
        <v>0</v>
      </c>
      <c r="BH155" s="97">
        <f t="shared" si="12"/>
        <v>0</v>
      </c>
      <c r="BI155" s="97">
        <f t="shared" si="13"/>
        <v>0</v>
      </c>
      <c r="BJ155" s="13" t="s">
        <v>83</v>
      </c>
      <c r="BK155" s="97">
        <f t="shared" si="14"/>
        <v>0</v>
      </c>
      <c r="BL155" s="13" t="s">
        <v>245</v>
      </c>
      <c r="BM155" s="169" t="s">
        <v>387</v>
      </c>
    </row>
    <row r="156" spans="2:65" s="1" customFormat="1" ht="16.5" customHeight="1" x14ac:dyDescent="0.2">
      <c r="B156" s="131"/>
      <c r="C156" s="158" t="s">
        <v>317</v>
      </c>
      <c r="D156" s="158" t="s">
        <v>241</v>
      </c>
      <c r="E156" s="159" t="s">
        <v>3770</v>
      </c>
      <c r="F156" s="160" t="s">
        <v>3771</v>
      </c>
      <c r="G156" s="161" t="s">
        <v>353</v>
      </c>
      <c r="H156" s="162">
        <v>250</v>
      </c>
      <c r="I156" s="163"/>
      <c r="J156" s="164">
        <f t="shared" si="5"/>
        <v>0</v>
      </c>
      <c r="K156" s="165"/>
      <c r="L156" s="30"/>
      <c r="M156" s="166" t="s">
        <v>1</v>
      </c>
      <c r="N156" s="130" t="s">
        <v>37</v>
      </c>
      <c r="P156" s="167">
        <f t="shared" si="6"/>
        <v>0</v>
      </c>
      <c r="Q156" s="167">
        <v>0</v>
      </c>
      <c r="R156" s="167">
        <f t="shared" si="7"/>
        <v>0</v>
      </c>
      <c r="S156" s="167">
        <v>0</v>
      </c>
      <c r="T156" s="168">
        <f t="shared" si="8"/>
        <v>0</v>
      </c>
      <c r="AR156" s="169" t="s">
        <v>245</v>
      </c>
      <c r="AT156" s="169" t="s">
        <v>241</v>
      </c>
      <c r="AU156" s="169" t="s">
        <v>78</v>
      </c>
      <c r="AY156" s="13" t="s">
        <v>239</v>
      </c>
      <c r="BE156" s="97">
        <f t="shared" si="9"/>
        <v>0</v>
      </c>
      <c r="BF156" s="97">
        <f t="shared" si="10"/>
        <v>0</v>
      </c>
      <c r="BG156" s="97">
        <f t="shared" si="11"/>
        <v>0</v>
      </c>
      <c r="BH156" s="97">
        <f t="shared" si="12"/>
        <v>0</v>
      </c>
      <c r="BI156" s="97">
        <f t="shared" si="13"/>
        <v>0</v>
      </c>
      <c r="BJ156" s="13" t="s">
        <v>83</v>
      </c>
      <c r="BK156" s="97">
        <f t="shared" si="14"/>
        <v>0</v>
      </c>
      <c r="BL156" s="13" t="s">
        <v>245</v>
      </c>
      <c r="BM156" s="169" t="s">
        <v>395</v>
      </c>
    </row>
    <row r="157" spans="2:65" s="1" customFormat="1" ht="16.5" customHeight="1" x14ac:dyDescent="0.2">
      <c r="B157" s="131"/>
      <c r="C157" s="158" t="s">
        <v>7</v>
      </c>
      <c r="D157" s="158" t="s">
        <v>241</v>
      </c>
      <c r="E157" s="159" t="s">
        <v>3772</v>
      </c>
      <c r="F157" s="160" t="s">
        <v>3773</v>
      </c>
      <c r="G157" s="161" t="s">
        <v>3725</v>
      </c>
      <c r="H157" s="162">
        <v>0</v>
      </c>
      <c r="I157" s="163"/>
      <c r="J157" s="164">
        <f t="shared" si="5"/>
        <v>0</v>
      </c>
      <c r="K157" s="165"/>
      <c r="L157" s="30"/>
      <c r="M157" s="166" t="s">
        <v>1</v>
      </c>
      <c r="N157" s="130" t="s">
        <v>37</v>
      </c>
      <c r="P157" s="167">
        <f t="shared" si="6"/>
        <v>0</v>
      </c>
      <c r="Q157" s="167">
        <v>0</v>
      </c>
      <c r="R157" s="167">
        <f t="shared" si="7"/>
        <v>0</v>
      </c>
      <c r="S157" s="167">
        <v>0</v>
      </c>
      <c r="T157" s="168">
        <f t="shared" si="8"/>
        <v>0</v>
      </c>
      <c r="AR157" s="169" t="s">
        <v>245</v>
      </c>
      <c r="AT157" s="169" t="s">
        <v>241</v>
      </c>
      <c r="AU157" s="169" t="s">
        <v>78</v>
      </c>
      <c r="AY157" s="13" t="s">
        <v>239</v>
      </c>
      <c r="BE157" s="97">
        <f t="shared" si="9"/>
        <v>0</v>
      </c>
      <c r="BF157" s="97">
        <f t="shared" si="10"/>
        <v>0</v>
      </c>
      <c r="BG157" s="97">
        <f t="shared" si="11"/>
        <v>0</v>
      </c>
      <c r="BH157" s="97">
        <f t="shared" si="12"/>
        <v>0</v>
      </c>
      <c r="BI157" s="97">
        <f t="shared" si="13"/>
        <v>0</v>
      </c>
      <c r="BJ157" s="13" t="s">
        <v>83</v>
      </c>
      <c r="BK157" s="97">
        <f t="shared" si="14"/>
        <v>0</v>
      </c>
      <c r="BL157" s="13" t="s">
        <v>245</v>
      </c>
      <c r="BM157" s="169" t="s">
        <v>403</v>
      </c>
    </row>
    <row r="158" spans="2:65" s="1" customFormat="1" ht="16.5" customHeight="1" x14ac:dyDescent="0.2">
      <c r="B158" s="131"/>
      <c r="C158" s="158" t="s">
        <v>324</v>
      </c>
      <c r="D158" s="158" t="s">
        <v>241</v>
      </c>
      <c r="E158" s="159" t="s">
        <v>3774</v>
      </c>
      <c r="F158" s="160" t="s">
        <v>3775</v>
      </c>
      <c r="G158" s="161" t="s">
        <v>353</v>
      </c>
      <c r="H158" s="162">
        <v>1</v>
      </c>
      <c r="I158" s="163"/>
      <c r="J158" s="164">
        <f t="shared" si="5"/>
        <v>0</v>
      </c>
      <c r="K158" s="165"/>
      <c r="L158" s="30"/>
      <c r="M158" s="166" t="s">
        <v>1</v>
      </c>
      <c r="N158" s="130" t="s">
        <v>37</v>
      </c>
      <c r="P158" s="167">
        <f t="shared" si="6"/>
        <v>0</v>
      </c>
      <c r="Q158" s="167">
        <v>0</v>
      </c>
      <c r="R158" s="167">
        <f t="shared" si="7"/>
        <v>0</v>
      </c>
      <c r="S158" s="167">
        <v>0</v>
      </c>
      <c r="T158" s="168">
        <f t="shared" si="8"/>
        <v>0</v>
      </c>
      <c r="AR158" s="169" t="s">
        <v>245</v>
      </c>
      <c r="AT158" s="169" t="s">
        <v>241</v>
      </c>
      <c r="AU158" s="169" t="s">
        <v>78</v>
      </c>
      <c r="AY158" s="13" t="s">
        <v>239</v>
      </c>
      <c r="BE158" s="97">
        <f t="shared" si="9"/>
        <v>0</v>
      </c>
      <c r="BF158" s="97">
        <f t="shared" si="10"/>
        <v>0</v>
      </c>
      <c r="BG158" s="97">
        <f t="shared" si="11"/>
        <v>0</v>
      </c>
      <c r="BH158" s="97">
        <f t="shared" si="12"/>
        <v>0</v>
      </c>
      <c r="BI158" s="97">
        <f t="shared" si="13"/>
        <v>0</v>
      </c>
      <c r="BJ158" s="13" t="s">
        <v>83</v>
      </c>
      <c r="BK158" s="97">
        <f t="shared" si="14"/>
        <v>0</v>
      </c>
      <c r="BL158" s="13" t="s">
        <v>245</v>
      </c>
      <c r="BM158" s="169" t="s">
        <v>411</v>
      </c>
    </row>
    <row r="159" spans="2:65" s="1" customFormat="1" ht="16.5" customHeight="1" x14ac:dyDescent="0.2">
      <c r="B159" s="131"/>
      <c r="C159" s="158" t="s">
        <v>328</v>
      </c>
      <c r="D159" s="158" t="s">
        <v>241</v>
      </c>
      <c r="E159" s="159" t="s">
        <v>3776</v>
      </c>
      <c r="F159" s="160" t="s">
        <v>3722</v>
      </c>
      <c r="G159" s="161" t="s">
        <v>3621</v>
      </c>
      <c r="H159" s="162">
        <v>4</v>
      </c>
      <c r="I159" s="163"/>
      <c r="J159" s="164">
        <f t="shared" si="5"/>
        <v>0</v>
      </c>
      <c r="K159" s="165"/>
      <c r="L159" s="30"/>
      <c r="M159" s="166" t="s">
        <v>1</v>
      </c>
      <c r="N159" s="130" t="s">
        <v>37</v>
      </c>
      <c r="P159" s="167">
        <f t="shared" si="6"/>
        <v>0</v>
      </c>
      <c r="Q159" s="167">
        <v>0</v>
      </c>
      <c r="R159" s="167">
        <f t="shared" si="7"/>
        <v>0</v>
      </c>
      <c r="S159" s="167">
        <v>0</v>
      </c>
      <c r="T159" s="168">
        <f t="shared" si="8"/>
        <v>0</v>
      </c>
      <c r="AR159" s="169" t="s">
        <v>245</v>
      </c>
      <c r="AT159" s="169" t="s">
        <v>241</v>
      </c>
      <c r="AU159" s="169" t="s">
        <v>78</v>
      </c>
      <c r="AY159" s="13" t="s">
        <v>239</v>
      </c>
      <c r="BE159" s="97">
        <f t="shared" si="9"/>
        <v>0</v>
      </c>
      <c r="BF159" s="97">
        <f t="shared" si="10"/>
        <v>0</v>
      </c>
      <c r="BG159" s="97">
        <f t="shared" si="11"/>
        <v>0</v>
      </c>
      <c r="BH159" s="97">
        <f t="shared" si="12"/>
        <v>0</v>
      </c>
      <c r="BI159" s="97">
        <f t="shared" si="13"/>
        <v>0</v>
      </c>
      <c r="BJ159" s="13" t="s">
        <v>83</v>
      </c>
      <c r="BK159" s="97">
        <f t="shared" si="14"/>
        <v>0</v>
      </c>
      <c r="BL159" s="13" t="s">
        <v>245</v>
      </c>
      <c r="BM159" s="169" t="s">
        <v>419</v>
      </c>
    </row>
    <row r="160" spans="2:65" s="1" customFormat="1" ht="16.5" customHeight="1" x14ac:dyDescent="0.2">
      <c r="B160" s="131"/>
      <c r="C160" s="158" t="s">
        <v>333</v>
      </c>
      <c r="D160" s="158" t="s">
        <v>241</v>
      </c>
      <c r="E160" s="159" t="s">
        <v>3777</v>
      </c>
      <c r="F160" s="160" t="s">
        <v>3620</v>
      </c>
      <c r="G160" s="161" t="s">
        <v>3621</v>
      </c>
      <c r="H160" s="162">
        <v>4</v>
      </c>
      <c r="I160" s="163"/>
      <c r="J160" s="164">
        <f t="shared" si="5"/>
        <v>0</v>
      </c>
      <c r="K160" s="165"/>
      <c r="L160" s="30"/>
      <c r="M160" s="166" t="s">
        <v>1</v>
      </c>
      <c r="N160" s="130" t="s">
        <v>37</v>
      </c>
      <c r="P160" s="167">
        <f t="shared" si="6"/>
        <v>0</v>
      </c>
      <c r="Q160" s="167">
        <v>0</v>
      </c>
      <c r="R160" s="167">
        <f t="shared" si="7"/>
        <v>0</v>
      </c>
      <c r="S160" s="167">
        <v>0</v>
      </c>
      <c r="T160" s="168">
        <f t="shared" si="8"/>
        <v>0</v>
      </c>
      <c r="AR160" s="169" t="s">
        <v>245</v>
      </c>
      <c r="AT160" s="169" t="s">
        <v>241</v>
      </c>
      <c r="AU160" s="169" t="s">
        <v>78</v>
      </c>
      <c r="AY160" s="13" t="s">
        <v>239</v>
      </c>
      <c r="BE160" s="97">
        <f t="shared" si="9"/>
        <v>0</v>
      </c>
      <c r="BF160" s="97">
        <f t="shared" si="10"/>
        <v>0</v>
      </c>
      <c r="BG160" s="97">
        <f t="shared" si="11"/>
        <v>0</v>
      </c>
      <c r="BH160" s="97">
        <f t="shared" si="12"/>
        <v>0</v>
      </c>
      <c r="BI160" s="97">
        <f t="shared" si="13"/>
        <v>0</v>
      </c>
      <c r="BJ160" s="13" t="s">
        <v>83</v>
      </c>
      <c r="BK160" s="97">
        <f t="shared" si="14"/>
        <v>0</v>
      </c>
      <c r="BL160" s="13" t="s">
        <v>245</v>
      </c>
      <c r="BM160" s="169" t="s">
        <v>427</v>
      </c>
    </row>
    <row r="161" spans="2:65" s="1" customFormat="1" ht="21.75" customHeight="1" x14ac:dyDescent="0.2">
      <c r="B161" s="131"/>
      <c r="C161" s="158" t="s">
        <v>338</v>
      </c>
      <c r="D161" s="158" t="s">
        <v>241</v>
      </c>
      <c r="E161" s="159" t="s">
        <v>3778</v>
      </c>
      <c r="F161" s="160" t="s">
        <v>3779</v>
      </c>
      <c r="G161" s="161" t="s">
        <v>353</v>
      </c>
      <c r="H161" s="162">
        <v>1</v>
      </c>
      <c r="I161" s="163"/>
      <c r="J161" s="164">
        <f t="shared" si="5"/>
        <v>0</v>
      </c>
      <c r="K161" s="165"/>
      <c r="L161" s="30"/>
      <c r="M161" s="166" t="s">
        <v>1</v>
      </c>
      <c r="N161" s="130" t="s">
        <v>37</v>
      </c>
      <c r="P161" s="167">
        <f t="shared" si="6"/>
        <v>0</v>
      </c>
      <c r="Q161" s="167">
        <v>0</v>
      </c>
      <c r="R161" s="167">
        <f t="shared" si="7"/>
        <v>0</v>
      </c>
      <c r="S161" s="167">
        <v>0</v>
      </c>
      <c r="T161" s="168">
        <f t="shared" si="8"/>
        <v>0</v>
      </c>
      <c r="AR161" s="169" t="s">
        <v>245</v>
      </c>
      <c r="AT161" s="169" t="s">
        <v>241</v>
      </c>
      <c r="AU161" s="169" t="s">
        <v>78</v>
      </c>
      <c r="AY161" s="13" t="s">
        <v>239</v>
      </c>
      <c r="BE161" s="97">
        <f t="shared" si="9"/>
        <v>0</v>
      </c>
      <c r="BF161" s="97">
        <f t="shared" si="10"/>
        <v>0</v>
      </c>
      <c r="BG161" s="97">
        <f t="shared" si="11"/>
        <v>0</v>
      </c>
      <c r="BH161" s="97">
        <f t="shared" si="12"/>
        <v>0</v>
      </c>
      <c r="BI161" s="97">
        <f t="shared" si="13"/>
        <v>0</v>
      </c>
      <c r="BJ161" s="13" t="s">
        <v>83</v>
      </c>
      <c r="BK161" s="97">
        <f t="shared" si="14"/>
        <v>0</v>
      </c>
      <c r="BL161" s="13" t="s">
        <v>245</v>
      </c>
      <c r="BM161" s="169" t="s">
        <v>435</v>
      </c>
    </row>
    <row r="162" spans="2:65" s="1" customFormat="1" ht="16.5" customHeight="1" x14ac:dyDescent="0.2">
      <c r="B162" s="131"/>
      <c r="C162" s="158" t="s">
        <v>342</v>
      </c>
      <c r="D162" s="158" t="s">
        <v>241</v>
      </c>
      <c r="E162" s="159" t="s">
        <v>3780</v>
      </c>
      <c r="F162" s="160" t="s">
        <v>3511</v>
      </c>
      <c r="G162" s="161" t="s">
        <v>1082</v>
      </c>
      <c r="H162" s="199">
        <v>5</v>
      </c>
      <c r="I162" s="163"/>
      <c r="J162" s="164">
        <f t="shared" si="5"/>
        <v>0</v>
      </c>
      <c r="K162" s="165"/>
      <c r="L162" s="30"/>
      <c r="M162" s="166" t="s">
        <v>1</v>
      </c>
      <c r="N162" s="130" t="s">
        <v>37</v>
      </c>
      <c r="P162" s="167">
        <f t="shared" si="6"/>
        <v>0</v>
      </c>
      <c r="Q162" s="167">
        <v>0</v>
      </c>
      <c r="R162" s="167">
        <f t="shared" si="7"/>
        <v>0</v>
      </c>
      <c r="S162" s="167">
        <v>0</v>
      </c>
      <c r="T162" s="168">
        <f t="shared" si="8"/>
        <v>0</v>
      </c>
      <c r="AR162" s="169" t="s">
        <v>245</v>
      </c>
      <c r="AT162" s="169" t="s">
        <v>241</v>
      </c>
      <c r="AU162" s="169" t="s">
        <v>78</v>
      </c>
      <c r="AY162" s="13" t="s">
        <v>239</v>
      </c>
      <c r="BE162" s="97">
        <f t="shared" si="9"/>
        <v>0</v>
      </c>
      <c r="BF162" s="97">
        <f t="shared" si="10"/>
        <v>0</v>
      </c>
      <c r="BG162" s="97">
        <f t="shared" si="11"/>
        <v>0</v>
      </c>
      <c r="BH162" s="97">
        <f t="shared" si="12"/>
        <v>0</v>
      </c>
      <c r="BI162" s="97">
        <f t="shared" si="13"/>
        <v>0</v>
      </c>
      <c r="BJ162" s="13" t="s">
        <v>83</v>
      </c>
      <c r="BK162" s="97">
        <f t="shared" si="14"/>
        <v>0</v>
      </c>
      <c r="BL162" s="13" t="s">
        <v>245</v>
      </c>
      <c r="BM162" s="169" t="s">
        <v>443</v>
      </c>
    </row>
    <row r="163" spans="2:65" s="1" customFormat="1" ht="16.5" customHeight="1" x14ac:dyDescent="0.2">
      <c r="B163" s="131"/>
      <c r="C163" s="158" t="s">
        <v>346</v>
      </c>
      <c r="D163" s="158" t="s">
        <v>241</v>
      </c>
      <c r="E163" s="159" t="s">
        <v>3781</v>
      </c>
      <c r="F163" s="160" t="s">
        <v>3729</v>
      </c>
      <c r="G163" s="161" t="s">
        <v>1082</v>
      </c>
      <c r="H163" s="199">
        <v>5</v>
      </c>
      <c r="I163" s="163"/>
      <c r="J163" s="164">
        <f t="shared" si="5"/>
        <v>0</v>
      </c>
      <c r="K163" s="165"/>
      <c r="L163" s="30"/>
      <c r="M163" s="166" t="s">
        <v>1</v>
      </c>
      <c r="N163" s="130" t="s">
        <v>37</v>
      </c>
      <c r="P163" s="167">
        <f t="shared" si="6"/>
        <v>0</v>
      </c>
      <c r="Q163" s="167">
        <v>0</v>
      </c>
      <c r="R163" s="167">
        <f t="shared" si="7"/>
        <v>0</v>
      </c>
      <c r="S163" s="167">
        <v>0</v>
      </c>
      <c r="T163" s="168">
        <f t="shared" si="8"/>
        <v>0</v>
      </c>
      <c r="AR163" s="169" t="s">
        <v>245</v>
      </c>
      <c r="AT163" s="169" t="s">
        <v>241</v>
      </c>
      <c r="AU163" s="169" t="s">
        <v>78</v>
      </c>
      <c r="AY163" s="13" t="s">
        <v>239</v>
      </c>
      <c r="BE163" s="97">
        <f t="shared" si="9"/>
        <v>0</v>
      </c>
      <c r="BF163" s="97">
        <f t="shared" si="10"/>
        <v>0</v>
      </c>
      <c r="BG163" s="97">
        <f t="shared" si="11"/>
        <v>0</v>
      </c>
      <c r="BH163" s="97">
        <f t="shared" si="12"/>
        <v>0</v>
      </c>
      <c r="BI163" s="97">
        <f t="shared" si="13"/>
        <v>0</v>
      </c>
      <c r="BJ163" s="13" t="s">
        <v>83</v>
      </c>
      <c r="BK163" s="97">
        <f t="shared" si="14"/>
        <v>0</v>
      </c>
      <c r="BL163" s="13" t="s">
        <v>245</v>
      </c>
      <c r="BM163" s="169" t="s">
        <v>451</v>
      </c>
    </row>
    <row r="164" spans="2:65" s="11" customFormat="1" ht="25.9" customHeight="1" x14ac:dyDescent="0.2">
      <c r="B164" s="146"/>
      <c r="D164" s="147" t="s">
        <v>70</v>
      </c>
      <c r="E164" s="148" t="s">
        <v>3500</v>
      </c>
      <c r="F164" s="148" t="s">
        <v>3501</v>
      </c>
      <c r="H164" s="202"/>
      <c r="I164" s="149"/>
      <c r="J164" s="150">
        <f>BK164</f>
        <v>0</v>
      </c>
      <c r="L164" s="146"/>
      <c r="M164" s="151"/>
      <c r="P164" s="152">
        <f>P165+P167+P169+P172</f>
        <v>0</v>
      </c>
      <c r="R164" s="152">
        <f>R165+R167+R169+R172</f>
        <v>0</v>
      </c>
      <c r="T164" s="153">
        <f>T165+T167+T169+T172</f>
        <v>0</v>
      </c>
      <c r="AR164" s="147" t="s">
        <v>78</v>
      </c>
      <c r="AT164" s="154" t="s">
        <v>70</v>
      </c>
      <c r="AU164" s="154" t="s">
        <v>71</v>
      </c>
      <c r="AY164" s="147" t="s">
        <v>239</v>
      </c>
      <c r="BK164" s="155">
        <f>BK165+BK167+BK169+BK172</f>
        <v>0</v>
      </c>
    </row>
    <row r="165" spans="2:65" s="11" customFormat="1" ht="22.9" customHeight="1" x14ac:dyDescent="0.2">
      <c r="B165" s="146"/>
      <c r="D165" s="147" t="s">
        <v>70</v>
      </c>
      <c r="E165" s="156" t="s">
        <v>3502</v>
      </c>
      <c r="F165" s="156" t="s">
        <v>3503</v>
      </c>
      <c r="H165" s="202"/>
      <c r="I165" s="149"/>
      <c r="J165" s="157">
        <f>BK165</f>
        <v>0</v>
      </c>
      <c r="L165" s="146"/>
      <c r="M165" s="151"/>
      <c r="P165" s="152">
        <f>P166</f>
        <v>0</v>
      </c>
      <c r="R165" s="152">
        <f>R166</f>
        <v>0</v>
      </c>
      <c r="T165" s="153">
        <f>T166</f>
        <v>0</v>
      </c>
      <c r="AR165" s="147" t="s">
        <v>78</v>
      </c>
      <c r="AT165" s="154" t="s">
        <v>70</v>
      </c>
      <c r="AU165" s="154" t="s">
        <v>78</v>
      </c>
      <c r="AY165" s="147" t="s">
        <v>239</v>
      </c>
      <c r="BK165" s="155">
        <f>BK166</f>
        <v>0</v>
      </c>
    </row>
    <row r="166" spans="2:65" s="1" customFormat="1" ht="16.5" customHeight="1" x14ac:dyDescent="0.2">
      <c r="B166" s="131"/>
      <c r="C166" s="158" t="s">
        <v>350</v>
      </c>
      <c r="D166" s="158" t="s">
        <v>241</v>
      </c>
      <c r="E166" s="159" t="s">
        <v>3504</v>
      </c>
      <c r="F166" s="160" t="s">
        <v>3505</v>
      </c>
      <c r="G166" s="161" t="s">
        <v>1082</v>
      </c>
      <c r="H166" s="199">
        <v>2</v>
      </c>
      <c r="I166" s="163"/>
      <c r="J166" s="164">
        <f>ROUND(I166*H166,2)</f>
        <v>0</v>
      </c>
      <c r="K166" s="165"/>
      <c r="L166" s="30"/>
      <c r="M166" s="166" t="s">
        <v>1</v>
      </c>
      <c r="N166" s="130" t="s">
        <v>37</v>
      </c>
      <c r="P166" s="167">
        <f>O166*H166</f>
        <v>0</v>
      </c>
      <c r="Q166" s="167">
        <v>0</v>
      </c>
      <c r="R166" s="167">
        <f>Q166*H166</f>
        <v>0</v>
      </c>
      <c r="S166" s="167">
        <v>0</v>
      </c>
      <c r="T166" s="168">
        <f>S166*H166</f>
        <v>0</v>
      </c>
      <c r="AR166" s="169" t="s">
        <v>245</v>
      </c>
      <c r="AT166" s="169" t="s">
        <v>241</v>
      </c>
      <c r="AU166" s="169" t="s">
        <v>83</v>
      </c>
      <c r="AY166" s="13" t="s">
        <v>239</v>
      </c>
      <c r="BE166" s="97">
        <f>IF(N166="základná",J166,0)</f>
        <v>0</v>
      </c>
      <c r="BF166" s="97">
        <f>IF(N166="znížená",J166,0)</f>
        <v>0</v>
      </c>
      <c r="BG166" s="97">
        <f>IF(N166="zákl. prenesená",J166,0)</f>
        <v>0</v>
      </c>
      <c r="BH166" s="97">
        <f>IF(N166="zníž. prenesená",J166,0)</f>
        <v>0</v>
      </c>
      <c r="BI166" s="97">
        <f>IF(N166="nulová",J166,0)</f>
        <v>0</v>
      </c>
      <c r="BJ166" s="13" t="s">
        <v>83</v>
      </c>
      <c r="BK166" s="97">
        <f>ROUND(I166*H166,2)</f>
        <v>0</v>
      </c>
      <c r="BL166" s="13" t="s">
        <v>245</v>
      </c>
      <c r="BM166" s="169" t="s">
        <v>459</v>
      </c>
    </row>
    <row r="167" spans="2:65" s="11" customFormat="1" ht="22.9" customHeight="1" x14ac:dyDescent="0.2">
      <c r="B167" s="146"/>
      <c r="D167" s="147" t="s">
        <v>70</v>
      </c>
      <c r="E167" s="156" t="s">
        <v>3506</v>
      </c>
      <c r="F167" s="156" t="s">
        <v>3507</v>
      </c>
      <c r="H167" s="202"/>
      <c r="I167" s="149"/>
      <c r="J167" s="157">
        <f>BK167</f>
        <v>0</v>
      </c>
      <c r="L167" s="146"/>
      <c r="M167" s="151"/>
      <c r="P167" s="152">
        <f>P168</f>
        <v>0</v>
      </c>
      <c r="R167" s="152">
        <f>R168</f>
        <v>0</v>
      </c>
      <c r="T167" s="153">
        <f>T168</f>
        <v>0</v>
      </c>
      <c r="AR167" s="147" t="s">
        <v>78</v>
      </c>
      <c r="AT167" s="154" t="s">
        <v>70</v>
      </c>
      <c r="AU167" s="154" t="s">
        <v>78</v>
      </c>
      <c r="AY167" s="147" t="s">
        <v>239</v>
      </c>
      <c r="BK167" s="155">
        <f>BK168</f>
        <v>0</v>
      </c>
    </row>
    <row r="168" spans="2:65" s="1" customFormat="1" ht="16.5" customHeight="1" x14ac:dyDescent="0.2">
      <c r="B168" s="131"/>
      <c r="C168" s="158" t="s">
        <v>355</v>
      </c>
      <c r="D168" s="158" t="s">
        <v>241</v>
      </c>
      <c r="E168" s="159" t="s">
        <v>3508</v>
      </c>
      <c r="F168" s="160" t="s">
        <v>3509</v>
      </c>
      <c r="G168" s="161" t="s">
        <v>1082</v>
      </c>
      <c r="H168" s="199">
        <v>6</v>
      </c>
      <c r="I168" s="163"/>
      <c r="J168" s="164">
        <f>ROUND(I168*H168,2)</f>
        <v>0</v>
      </c>
      <c r="K168" s="165"/>
      <c r="L168" s="30"/>
      <c r="M168" s="166" t="s">
        <v>1</v>
      </c>
      <c r="N168" s="130" t="s">
        <v>37</v>
      </c>
      <c r="P168" s="167">
        <f>O168*H168</f>
        <v>0</v>
      </c>
      <c r="Q168" s="167">
        <v>0</v>
      </c>
      <c r="R168" s="167">
        <f>Q168*H168</f>
        <v>0</v>
      </c>
      <c r="S168" s="167">
        <v>0</v>
      </c>
      <c r="T168" s="168">
        <f>S168*H168</f>
        <v>0</v>
      </c>
      <c r="AR168" s="169" t="s">
        <v>245</v>
      </c>
      <c r="AT168" s="169" t="s">
        <v>241</v>
      </c>
      <c r="AU168" s="169" t="s">
        <v>83</v>
      </c>
      <c r="AY168" s="13" t="s">
        <v>239</v>
      </c>
      <c r="BE168" s="97">
        <f>IF(N168="základná",J168,0)</f>
        <v>0</v>
      </c>
      <c r="BF168" s="97">
        <f>IF(N168="znížená",J168,0)</f>
        <v>0</v>
      </c>
      <c r="BG168" s="97">
        <f>IF(N168="zákl. prenesená",J168,0)</f>
        <v>0</v>
      </c>
      <c r="BH168" s="97">
        <f>IF(N168="zníž. prenesená",J168,0)</f>
        <v>0</v>
      </c>
      <c r="BI168" s="97">
        <f>IF(N168="nulová",J168,0)</f>
        <v>0</v>
      </c>
      <c r="BJ168" s="13" t="s">
        <v>83</v>
      </c>
      <c r="BK168" s="97">
        <f>ROUND(I168*H168,2)</f>
        <v>0</v>
      </c>
      <c r="BL168" s="13" t="s">
        <v>245</v>
      </c>
      <c r="BM168" s="169" t="s">
        <v>467</v>
      </c>
    </row>
    <row r="169" spans="2:65" s="11" customFormat="1" ht="22.9" customHeight="1" x14ac:dyDescent="0.2">
      <c r="B169" s="146"/>
      <c r="D169" s="147" t="s">
        <v>70</v>
      </c>
      <c r="E169" s="156" t="s">
        <v>3470</v>
      </c>
      <c r="F169" s="156" t="s">
        <v>3471</v>
      </c>
      <c r="H169" s="202"/>
      <c r="I169" s="149"/>
      <c r="J169" s="157">
        <f>BK169</f>
        <v>0</v>
      </c>
      <c r="L169" s="146"/>
      <c r="M169" s="151"/>
      <c r="P169" s="152">
        <f>SUM(P170:P171)</f>
        <v>0</v>
      </c>
      <c r="R169" s="152">
        <f>SUM(R170:R171)</f>
        <v>0</v>
      </c>
      <c r="T169" s="153">
        <f>SUM(T170:T171)</f>
        <v>0</v>
      </c>
      <c r="AR169" s="147" t="s">
        <v>78</v>
      </c>
      <c r="AT169" s="154" t="s">
        <v>70</v>
      </c>
      <c r="AU169" s="154" t="s">
        <v>78</v>
      </c>
      <c r="AY169" s="147" t="s">
        <v>239</v>
      </c>
      <c r="BK169" s="155">
        <f>SUM(BK170:BK171)</f>
        <v>0</v>
      </c>
    </row>
    <row r="170" spans="2:65" s="1" customFormat="1" ht="16.5" customHeight="1" x14ac:dyDescent="0.2">
      <c r="B170" s="131"/>
      <c r="C170" s="158" t="s">
        <v>359</v>
      </c>
      <c r="D170" s="158" t="s">
        <v>241</v>
      </c>
      <c r="E170" s="159" t="s">
        <v>3510</v>
      </c>
      <c r="F170" s="160" t="s">
        <v>3511</v>
      </c>
      <c r="G170" s="161" t="s">
        <v>1082</v>
      </c>
      <c r="H170" s="199">
        <v>3</v>
      </c>
      <c r="I170" s="163"/>
      <c r="J170" s="164">
        <f>ROUND(I170*H170,2)</f>
        <v>0</v>
      </c>
      <c r="K170" s="165"/>
      <c r="L170" s="30"/>
      <c r="M170" s="166" t="s">
        <v>1</v>
      </c>
      <c r="N170" s="130" t="s">
        <v>37</v>
      </c>
      <c r="P170" s="167">
        <f>O170*H170</f>
        <v>0</v>
      </c>
      <c r="Q170" s="167">
        <v>0</v>
      </c>
      <c r="R170" s="167">
        <f>Q170*H170</f>
        <v>0</v>
      </c>
      <c r="S170" s="167">
        <v>0</v>
      </c>
      <c r="T170" s="168">
        <f>S170*H170</f>
        <v>0</v>
      </c>
      <c r="AR170" s="169" t="s">
        <v>245</v>
      </c>
      <c r="AT170" s="169" t="s">
        <v>241</v>
      </c>
      <c r="AU170" s="169" t="s">
        <v>83</v>
      </c>
      <c r="AY170" s="13" t="s">
        <v>239</v>
      </c>
      <c r="BE170" s="97">
        <f>IF(N170="základná",J170,0)</f>
        <v>0</v>
      </c>
      <c r="BF170" s="97">
        <f>IF(N170="znížená",J170,0)</f>
        <v>0</v>
      </c>
      <c r="BG170" s="97">
        <f>IF(N170="zákl. prenesená",J170,0)</f>
        <v>0</v>
      </c>
      <c r="BH170" s="97">
        <f>IF(N170="zníž. prenesená",J170,0)</f>
        <v>0</v>
      </c>
      <c r="BI170" s="97">
        <f>IF(N170="nulová",J170,0)</f>
        <v>0</v>
      </c>
      <c r="BJ170" s="13" t="s">
        <v>83</v>
      </c>
      <c r="BK170" s="97">
        <f>ROUND(I170*H170,2)</f>
        <v>0</v>
      </c>
      <c r="BL170" s="13" t="s">
        <v>245</v>
      </c>
      <c r="BM170" s="169" t="s">
        <v>475</v>
      </c>
    </row>
    <row r="171" spans="2:65" s="1" customFormat="1" ht="16.5" customHeight="1" x14ac:dyDescent="0.2">
      <c r="B171" s="131"/>
      <c r="C171" s="158" t="s">
        <v>363</v>
      </c>
      <c r="D171" s="158" t="s">
        <v>241</v>
      </c>
      <c r="E171" s="159" t="s">
        <v>3512</v>
      </c>
      <c r="F171" s="160" t="s">
        <v>3513</v>
      </c>
      <c r="G171" s="161" t="s">
        <v>1082</v>
      </c>
      <c r="H171" s="199">
        <v>1.5</v>
      </c>
      <c r="I171" s="163"/>
      <c r="J171" s="164">
        <f>ROUND(I171*H171,2)</f>
        <v>0</v>
      </c>
      <c r="K171" s="165"/>
      <c r="L171" s="30"/>
      <c r="M171" s="166" t="s">
        <v>1</v>
      </c>
      <c r="N171" s="130" t="s">
        <v>37</v>
      </c>
      <c r="P171" s="167">
        <f>O171*H171</f>
        <v>0</v>
      </c>
      <c r="Q171" s="167">
        <v>0</v>
      </c>
      <c r="R171" s="167">
        <f>Q171*H171</f>
        <v>0</v>
      </c>
      <c r="S171" s="167">
        <v>0</v>
      </c>
      <c r="T171" s="168">
        <f>S171*H171</f>
        <v>0</v>
      </c>
      <c r="AR171" s="169" t="s">
        <v>245</v>
      </c>
      <c r="AT171" s="169" t="s">
        <v>241</v>
      </c>
      <c r="AU171" s="169" t="s">
        <v>83</v>
      </c>
      <c r="AY171" s="13" t="s">
        <v>239</v>
      </c>
      <c r="BE171" s="97">
        <f>IF(N171="základná",J171,0)</f>
        <v>0</v>
      </c>
      <c r="BF171" s="97">
        <f>IF(N171="znížená",J171,0)</f>
        <v>0</v>
      </c>
      <c r="BG171" s="97">
        <f>IF(N171="zákl. prenesená",J171,0)</f>
        <v>0</v>
      </c>
      <c r="BH171" s="97">
        <f>IF(N171="zníž. prenesená",J171,0)</f>
        <v>0</v>
      </c>
      <c r="BI171" s="97">
        <f>IF(N171="nulová",J171,0)</f>
        <v>0</v>
      </c>
      <c r="BJ171" s="13" t="s">
        <v>83</v>
      </c>
      <c r="BK171" s="97">
        <f>ROUND(I171*H171,2)</f>
        <v>0</v>
      </c>
      <c r="BL171" s="13" t="s">
        <v>245</v>
      </c>
      <c r="BM171" s="169" t="s">
        <v>483</v>
      </c>
    </row>
    <row r="172" spans="2:65" s="11" customFormat="1" ht="22.9" customHeight="1" x14ac:dyDescent="0.2">
      <c r="B172" s="146"/>
      <c r="D172" s="147" t="s">
        <v>70</v>
      </c>
      <c r="E172" s="156" t="s">
        <v>219</v>
      </c>
      <c r="F172" s="156" t="s">
        <v>219</v>
      </c>
      <c r="H172" s="202"/>
      <c r="I172" s="149"/>
      <c r="J172" s="157">
        <f>BK172</f>
        <v>0</v>
      </c>
      <c r="L172" s="146"/>
      <c r="M172" s="151"/>
      <c r="P172" s="152">
        <f>SUM(P173:P182)</f>
        <v>0</v>
      </c>
      <c r="R172" s="152">
        <f>SUM(R173:R182)</f>
        <v>0</v>
      </c>
      <c r="T172" s="153">
        <f>SUM(T173:T182)</f>
        <v>0</v>
      </c>
      <c r="AR172" s="147" t="s">
        <v>258</v>
      </c>
      <c r="AT172" s="154" t="s">
        <v>70</v>
      </c>
      <c r="AU172" s="154" t="s">
        <v>78</v>
      </c>
      <c r="AY172" s="147" t="s">
        <v>239</v>
      </c>
      <c r="BK172" s="155">
        <f>SUM(BK173:BK182)</f>
        <v>0</v>
      </c>
    </row>
    <row r="173" spans="2:65" s="1" customFormat="1" ht="16.5" customHeight="1" x14ac:dyDescent="0.2">
      <c r="B173" s="131"/>
      <c r="C173" s="158" t="s">
        <v>367</v>
      </c>
      <c r="D173" s="158" t="s">
        <v>241</v>
      </c>
      <c r="E173" s="159" t="s">
        <v>3514</v>
      </c>
      <c r="F173" s="160" t="s">
        <v>3515</v>
      </c>
      <c r="G173" s="161" t="s">
        <v>1082</v>
      </c>
      <c r="H173" s="199">
        <v>6</v>
      </c>
      <c r="I173" s="163"/>
      <c r="J173" s="164">
        <f t="shared" ref="J173:J182" si="15">ROUND(I173*H173,2)</f>
        <v>0</v>
      </c>
      <c r="K173" s="165"/>
      <c r="L173" s="30"/>
      <c r="M173" s="166" t="s">
        <v>1</v>
      </c>
      <c r="N173" s="130" t="s">
        <v>37</v>
      </c>
      <c r="P173" s="167">
        <f t="shared" ref="P173:P182" si="16">O173*H173</f>
        <v>0</v>
      </c>
      <c r="Q173" s="167">
        <v>0</v>
      </c>
      <c r="R173" s="167">
        <f t="shared" ref="R173:R182" si="17">Q173*H173</f>
        <v>0</v>
      </c>
      <c r="S173" s="167">
        <v>0</v>
      </c>
      <c r="T173" s="168">
        <f t="shared" ref="T173:T182" si="18">S173*H173</f>
        <v>0</v>
      </c>
      <c r="AR173" s="169" t="s">
        <v>245</v>
      </c>
      <c r="AT173" s="169" t="s">
        <v>241</v>
      </c>
      <c r="AU173" s="169" t="s">
        <v>83</v>
      </c>
      <c r="AY173" s="13" t="s">
        <v>239</v>
      </c>
      <c r="BE173" s="97">
        <f t="shared" ref="BE173:BE182" si="19">IF(N173="základná",J173,0)</f>
        <v>0</v>
      </c>
      <c r="BF173" s="97">
        <f t="shared" ref="BF173:BF182" si="20">IF(N173="znížená",J173,0)</f>
        <v>0</v>
      </c>
      <c r="BG173" s="97">
        <f t="shared" ref="BG173:BG182" si="21">IF(N173="zákl. prenesená",J173,0)</f>
        <v>0</v>
      </c>
      <c r="BH173" s="97">
        <f t="shared" ref="BH173:BH182" si="22">IF(N173="zníž. prenesená",J173,0)</f>
        <v>0</v>
      </c>
      <c r="BI173" s="97">
        <f t="shared" ref="BI173:BI182" si="23">IF(N173="nulová",J173,0)</f>
        <v>0</v>
      </c>
      <c r="BJ173" s="13" t="s">
        <v>83</v>
      </c>
      <c r="BK173" s="97">
        <f t="shared" ref="BK173:BK182" si="24">ROUND(I173*H173,2)</f>
        <v>0</v>
      </c>
      <c r="BL173" s="13" t="s">
        <v>245</v>
      </c>
      <c r="BM173" s="169" t="s">
        <v>491</v>
      </c>
    </row>
    <row r="174" spans="2:65" s="1" customFormat="1" ht="16.5" customHeight="1" x14ac:dyDescent="0.2">
      <c r="B174" s="131"/>
      <c r="C174" s="158" t="s">
        <v>371</v>
      </c>
      <c r="D174" s="158" t="s">
        <v>241</v>
      </c>
      <c r="E174" s="159" t="s">
        <v>3516</v>
      </c>
      <c r="F174" s="160" t="s">
        <v>3517</v>
      </c>
      <c r="G174" s="161" t="s">
        <v>1082</v>
      </c>
      <c r="H174" s="199">
        <v>3</v>
      </c>
      <c r="I174" s="163"/>
      <c r="J174" s="164">
        <f t="shared" si="15"/>
        <v>0</v>
      </c>
      <c r="K174" s="165"/>
      <c r="L174" s="30"/>
      <c r="M174" s="166" t="s">
        <v>1</v>
      </c>
      <c r="N174" s="130" t="s">
        <v>37</v>
      </c>
      <c r="P174" s="167">
        <f t="shared" si="16"/>
        <v>0</v>
      </c>
      <c r="Q174" s="167">
        <v>0</v>
      </c>
      <c r="R174" s="167">
        <f t="shared" si="17"/>
        <v>0</v>
      </c>
      <c r="S174" s="167">
        <v>0</v>
      </c>
      <c r="T174" s="168">
        <f t="shared" si="18"/>
        <v>0</v>
      </c>
      <c r="AR174" s="169" t="s">
        <v>245</v>
      </c>
      <c r="AT174" s="169" t="s">
        <v>241</v>
      </c>
      <c r="AU174" s="169" t="s">
        <v>83</v>
      </c>
      <c r="AY174" s="13" t="s">
        <v>239</v>
      </c>
      <c r="BE174" s="97">
        <f t="shared" si="19"/>
        <v>0</v>
      </c>
      <c r="BF174" s="97">
        <f t="shared" si="20"/>
        <v>0</v>
      </c>
      <c r="BG174" s="97">
        <f t="shared" si="21"/>
        <v>0</v>
      </c>
      <c r="BH174" s="97">
        <f t="shared" si="22"/>
        <v>0</v>
      </c>
      <c r="BI174" s="97">
        <f t="shared" si="23"/>
        <v>0</v>
      </c>
      <c r="BJ174" s="13" t="s">
        <v>83</v>
      </c>
      <c r="BK174" s="97">
        <f t="shared" si="24"/>
        <v>0</v>
      </c>
      <c r="BL174" s="13" t="s">
        <v>245</v>
      </c>
      <c r="BM174" s="169" t="s">
        <v>499</v>
      </c>
    </row>
    <row r="175" spans="2:65" s="1" customFormat="1" ht="16.5" customHeight="1" x14ac:dyDescent="0.2">
      <c r="B175" s="131"/>
      <c r="C175" s="158" t="s">
        <v>375</v>
      </c>
      <c r="D175" s="158" t="s">
        <v>241</v>
      </c>
      <c r="E175" s="159" t="s">
        <v>3518</v>
      </c>
      <c r="F175" s="160" t="s">
        <v>3519</v>
      </c>
      <c r="G175" s="161" t="s">
        <v>1082</v>
      </c>
      <c r="H175" s="199">
        <v>1</v>
      </c>
      <c r="I175" s="163"/>
      <c r="J175" s="164">
        <f t="shared" si="15"/>
        <v>0</v>
      </c>
      <c r="K175" s="165"/>
      <c r="L175" s="30"/>
      <c r="M175" s="166" t="s">
        <v>1</v>
      </c>
      <c r="N175" s="130" t="s">
        <v>37</v>
      </c>
      <c r="P175" s="167">
        <f t="shared" si="16"/>
        <v>0</v>
      </c>
      <c r="Q175" s="167">
        <v>0</v>
      </c>
      <c r="R175" s="167">
        <f t="shared" si="17"/>
        <v>0</v>
      </c>
      <c r="S175" s="167">
        <v>0</v>
      </c>
      <c r="T175" s="168">
        <f t="shared" si="18"/>
        <v>0</v>
      </c>
      <c r="AR175" s="169" t="s">
        <v>245</v>
      </c>
      <c r="AT175" s="169" t="s">
        <v>241</v>
      </c>
      <c r="AU175" s="169" t="s">
        <v>83</v>
      </c>
      <c r="AY175" s="13" t="s">
        <v>239</v>
      </c>
      <c r="BE175" s="97">
        <f t="shared" si="19"/>
        <v>0</v>
      </c>
      <c r="BF175" s="97">
        <f t="shared" si="20"/>
        <v>0</v>
      </c>
      <c r="BG175" s="97">
        <f t="shared" si="21"/>
        <v>0</v>
      </c>
      <c r="BH175" s="97">
        <f t="shared" si="22"/>
        <v>0</v>
      </c>
      <c r="BI175" s="97">
        <f t="shared" si="23"/>
        <v>0</v>
      </c>
      <c r="BJ175" s="13" t="s">
        <v>83</v>
      </c>
      <c r="BK175" s="97">
        <f t="shared" si="24"/>
        <v>0</v>
      </c>
      <c r="BL175" s="13" t="s">
        <v>245</v>
      </c>
      <c r="BM175" s="169" t="s">
        <v>507</v>
      </c>
    </row>
    <row r="176" spans="2:65" s="1" customFormat="1" ht="16.5" customHeight="1" x14ac:dyDescent="0.2">
      <c r="B176" s="131"/>
      <c r="C176" s="158" t="s">
        <v>379</v>
      </c>
      <c r="D176" s="158" t="s">
        <v>241</v>
      </c>
      <c r="E176" s="159" t="s">
        <v>3520</v>
      </c>
      <c r="F176" s="160" t="s">
        <v>3521</v>
      </c>
      <c r="G176" s="161" t="s">
        <v>1082</v>
      </c>
      <c r="H176" s="199">
        <v>1</v>
      </c>
      <c r="I176" s="163"/>
      <c r="J176" s="164">
        <f t="shared" si="15"/>
        <v>0</v>
      </c>
      <c r="K176" s="165"/>
      <c r="L176" s="30"/>
      <c r="M176" s="166" t="s">
        <v>1</v>
      </c>
      <c r="N176" s="130" t="s">
        <v>37</v>
      </c>
      <c r="P176" s="167">
        <f t="shared" si="16"/>
        <v>0</v>
      </c>
      <c r="Q176" s="167">
        <v>0</v>
      </c>
      <c r="R176" s="167">
        <f t="shared" si="17"/>
        <v>0</v>
      </c>
      <c r="S176" s="167">
        <v>0</v>
      </c>
      <c r="T176" s="168">
        <f t="shared" si="18"/>
        <v>0</v>
      </c>
      <c r="AR176" s="169" t="s">
        <v>245</v>
      </c>
      <c r="AT176" s="169" t="s">
        <v>241</v>
      </c>
      <c r="AU176" s="169" t="s">
        <v>83</v>
      </c>
      <c r="AY176" s="13" t="s">
        <v>239</v>
      </c>
      <c r="BE176" s="97">
        <f t="shared" si="19"/>
        <v>0</v>
      </c>
      <c r="BF176" s="97">
        <f t="shared" si="20"/>
        <v>0</v>
      </c>
      <c r="BG176" s="97">
        <f t="shared" si="21"/>
        <v>0</v>
      </c>
      <c r="BH176" s="97">
        <f t="shared" si="22"/>
        <v>0</v>
      </c>
      <c r="BI176" s="97">
        <f t="shared" si="23"/>
        <v>0</v>
      </c>
      <c r="BJ176" s="13" t="s">
        <v>83</v>
      </c>
      <c r="BK176" s="97">
        <f t="shared" si="24"/>
        <v>0</v>
      </c>
      <c r="BL176" s="13" t="s">
        <v>245</v>
      </c>
      <c r="BM176" s="169" t="s">
        <v>515</v>
      </c>
    </row>
    <row r="177" spans="2:65" s="1" customFormat="1" ht="24.2" customHeight="1" x14ac:dyDescent="0.2">
      <c r="B177" s="131"/>
      <c r="C177" s="158" t="s">
        <v>383</v>
      </c>
      <c r="D177" s="158" t="s">
        <v>241</v>
      </c>
      <c r="E177" s="159" t="s">
        <v>3522</v>
      </c>
      <c r="F177" s="160" t="s">
        <v>3523</v>
      </c>
      <c r="G177" s="161" t="s">
        <v>1082</v>
      </c>
      <c r="H177" s="199">
        <v>1</v>
      </c>
      <c r="I177" s="163"/>
      <c r="J177" s="164">
        <f t="shared" si="15"/>
        <v>0</v>
      </c>
      <c r="K177" s="165"/>
      <c r="L177" s="30"/>
      <c r="M177" s="166" t="s">
        <v>1</v>
      </c>
      <c r="N177" s="130" t="s">
        <v>37</v>
      </c>
      <c r="P177" s="167">
        <f t="shared" si="16"/>
        <v>0</v>
      </c>
      <c r="Q177" s="167">
        <v>0</v>
      </c>
      <c r="R177" s="167">
        <f t="shared" si="17"/>
        <v>0</v>
      </c>
      <c r="S177" s="167">
        <v>0</v>
      </c>
      <c r="T177" s="168">
        <f t="shared" si="18"/>
        <v>0</v>
      </c>
      <c r="AR177" s="169" t="s">
        <v>245</v>
      </c>
      <c r="AT177" s="169" t="s">
        <v>241</v>
      </c>
      <c r="AU177" s="169" t="s">
        <v>83</v>
      </c>
      <c r="AY177" s="13" t="s">
        <v>239</v>
      </c>
      <c r="BE177" s="97">
        <f t="shared" si="19"/>
        <v>0</v>
      </c>
      <c r="BF177" s="97">
        <f t="shared" si="20"/>
        <v>0</v>
      </c>
      <c r="BG177" s="97">
        <f t="shared" si="21"/>
        <v>0</v>
      </c>
      <c r="BH177" s="97">
        <f t="shared" si="22"/>
        <v>0</v>
      </c>
      <c r="BI177" s="97">
        <f t="shared" si="23"/>
        <v>0</v>
      </c>
      <c r="BJ177" s="13" t="s">
        <v>83</v>
      </c>
      <c r="BK177" s="97">
        <f t="shared" si="24"/>
        <v>0</v>
      </c>
      <c r="BL177" s="13" t="s">
        <v>245</v>
      </c>
      <c r="BM177" s="169" t="s">
        <v>523</v>
      </c>
    </row>
    <row r="178" spans="2:65" s="1" customFormat="1" ht="21.75" customHeight="1" x14ac:dyDescent="0.2">
      <c r="B178" s="131"/>
      <c r="C178" s="158" t="s">
        <v>387</v>
      </c>
      <c r="D178" s="158" t="s">
        <v>241</v>
      </c>
      <c r="E178" s="159" t="s">
        <v>3524</v>
      </c>
      <c r="F178" s="160" t="s">
        <v>3525</v>
      </c>
      <c r="G178" s="161" t="s">
        <v>1082</v>
      </c>
      <c r="H178" s="199">
        <v>2</v>
      </c>
      <c r="I178" s="163"/>
      <c r="J178" s="164">
        <f t="shared" si="15"/>
        <v>0</v>
      </c>
      <c r="K178" s="165"/>
      <c r="L178" s="30"/>
      <c r="M178" s="166" t="s">
        <v>1</v>
      </c>
      <c r="N178" s="130" t="s">
        <v>37</v>
      </c>
      <c r="P178" s="167">
        <f t="shared" si="16"/>
        <v>0</v>
      </c>
      <c r="Q178" s="167">
        <v>0</v>
      </c>
      <c r="R178" s="167">
        <f t="shared" si="17"/>
        <v>0</v>
      </c>
      <c r="S178" s="167">
        <v>0</v>
      </c>
      <c r="T178" s="168">
        <f t="shared" si="18"/>
        <v>0</v>
      </c>
      <c r="AR178" s="169" t="s">
        <v>245</v>
      </c>
      <c r="AT178" s="169" t="s">
        <v>241</v>
      </c>
      <c r="AU178" s="169" t="s">
        <v>83</v>
      </c>
      <c r="AY178" s="13" t="s">
        <v>239</v>
      </c>
      <c r="BE178" s="97">
        <f t="shared" si="19"/>
        <v>0</v>
      </c>
      <c r="BF178" s="97">
        <f t="shared" si="20"/>
        <v>0</v>
      </c>
      <c r="BG178" s="97">
        <f t="shared" si="21"/>
        <v>0</v>
      </c>
      <c r="BH178" s="97">
        <f t="shared" si="22"/>
        <v>0</v>
      </c>
      <c r="BI178" s="97">
        <f t="shared" si="23"/>
        <v>0</v>
      </c>
      <c r="BJ178" s="13" t="s">
        <v>83</v>
      </c>
      <c r="BK178" s="97">
        <f t="shared" si="24"/>
        <v>0</v>
      </c>
      <c r="BL178" s="13" t="s">
        <v>245</v>
      </c>
      <c r="BM178" s="169" t="s">
        <v>530</v>
      </c>
    </row>
    <row r="179" spans="2:65" s="1" customFormat="1" ht="16.5" customHeight="1" x14ac:dyDescent="0.2">
      <c r="B179" s="131"/>
      <c r="C179" s="158" t="s">
        <v>391</v>
      </c>
      <c r="D179" s="158" t="s">
        <v>241</v>
      </c>
      <c r="E179" s="159" t="s">
        <v>3526</v>
      </c>
      <c r="F179" s="160" t="s">
        <v>3527</v>
      </c>
      <c r="G179" s="161" t="s">
        <v>1082</v>
      </c>
      <c r="H179" s="199">
        <v>2</v>
      </c>
      <c r="I179" s="163"/>
      <c r="J179" s="164">
        <f t="shared" si="15"/>
        <v>0</v>
      </c>
      <c r="K179" s="165"/>
      <c r="L179" s="30"/>
      <c r="M179" s="166" t="s">
        <v>1</v>
      </c>
      <c r="N179" s="130" t="s">
        <v>37</v>
      </c>
      <c r="P179" s="167">
        <f t="shared" si="16"/>
        <v>0</v>
      </c>
      <c r="Q179" s="167">
        <v>0</v>
      </c>
      <c r="R179" s="167">
        <f t="shared" si="17"/>
        <v>0</v>
      </c>
      <c r="S179" s="167">
        <v>0</v>
      </c>
      <c r="T179" s="168">
        <f t="shared" si="18"/>
        <v>0</v>
      </c>
      <c r="AR179" s="169" t="s">
        <v>245</v>
      </c>
      <c r="AT179" s="169" t="s">
        <v>241</v>
      </c>
      <c r="AU179" s="169" t="s">
        <v>83</v>
      </c>
      <c r="AY179" s="13" t="s">
        <v>239</v>
      </c>
      <c r="BE179" s="97">
        <f t="shared" si="19"/>
        <v>0</v>
      </c>
      <c r="BF179" s="97">
        <f t="shared" si="20"/>
        <v>0</v>
      </c>
      <c r="BG179" s="97">
        <f t="shared" si="21"/>
        <v>0</v>
      </c>
      <c r="BH179" s="97">
        <f t="shared" si="22"/>
        <v>0</v>
      </c>
      <c r="BI179" s="97">
        <f t="shared" si="23"/>
        <v>0</v>
      </c>
      <c r="BJ179" s="13" t="s">
        <v>83</v>
      </c>
      <c r="BK179" s="97">
        <f t="shared" si="24"/>
        <v>0</v>
      </c>
      <c r="BL179" s="13" t="s">
        <v>245</v>
      </c>
      <c r="BM179" s="169" t="s">
        <v>537</v>
      </c>
    </row>
    <row r="180" spans="2:65" s="1" customFormat="1" ht="16.5" customHeight="1" x14ac:dyDescent="0.2">
      <c r="B180" s="131"/>
      <c r="C180" s="158" t="s">
        <v>395</v>
      </c>
      <c r="D180" s="158" t="s">
        <v>241</v>
      </c>
      <c r="E180" s="159" t="s">
        <v>3528</v>
      </c>
      <c r="F180" s="160" t="s">
        <v>3529</v>
      </c>
      <c r="G180" s="161" t="s">
        <v>1082</v>
      </c>
      <c r="H180" s="199">
        <v>3</v>
      </c>
      <c r="I180" s="163"/>
      <c r="J180" s="164">
        <f t="shared" si="15"/>
        <v>0</v>
      </c>
      <c r="K180" s="165"/>
      <c r="L180" s="30"/>
      <c r="M180" s="166" t="s">
        <v>1</v>
      </c>
      <c r="N180" s="130" t="s">
        <v>37</v>
      </c>
      <c r="P180" s="167">
        <f t="shared" si="16"/>
        <v>0</v>
      </c>
      <c r="Q180" s="167">
        <v>0</v>
      </c>
      <c r="R180" s="167">
        <f t="shared" si="17"/>
        <v>0</v>
      </c>
      <c r="S180" s="167">
        <v>0</v>
      </c>
      <c r="T180" s="168">
        <f t="shared" si="18"/>
        <v>0</v>
      </c>
      <c r="AR180" s="169" t="s">
        <v>245</v>
      </c>
      <c r="AT180" s="169" t="s">
        <v>241</v>
      </c>
      <c r="AU180" s="169" t="s">
        <v>83</v>
      </c>
      <c r="AY180" s="13" t="s">
        <v>239</v>
      </c>
      <c r="BE180" s="97">
        <f t="shared" si="19"/>
        <v>0</v>
      </c>
      <c r="BF180" s="97">
        <f t="shared" si="20"/>
        <v>0</v>
      </c>
      <c r="BG180" s="97">
        <f t="shared" si="21"/>
        <v>0</v>
      </c>
      <c r="BH180" s="97">
        <f t="shared" si="22"/>
        <v>0</v>
      </c>
      <c r="BI180" s="97">
        <f t="shared" si="23"/>
        <v>0</v>
      </c>
      <c r="BJ180" s="13" t="s">
        <v>83</v>
      </c>
      <c r="BK180" s="97">
        <f t="shared" si="24"/>
        <v>0</v>
      </c>
      <c r="BL180" s="13" t="s">
        <v>245</v>
      </c>
      <c r="BM180" s="169" t="s">
        <v>544</v>
      </c>
    </row>
    <row r="181" spans="2:65" s="1" customFormat="1" ht="16.5" customHeight="1" x14ac:dyDescent="0.2">
      <c r="B181" s="131"/>
      <c r="C181" s="158" t="s">
        <v>399</v>
      </c>
      <c r="D181" s="158" t="s">
        <v>241</v>
      </c>
      <c r="E181" s="159" t="s">
        <v>3530</v>
      </c>
      <c r="F181" s="160" t="s">
        <v>3531</v>
      </c>
      <c r="G181" s="161" t="s">
        <v>1082</v>
      </c>
      <c r="H181" s="199">
        <v>1</v>
      </c>
      <c r="I181" s="163"/>
      <c r="J181" s="164">
        <f t="shared" si="15"/>
        <v>0</v>
      </c>
      <c r="K181" s="165"/>
      <c r="L181" s="30"/>
      <c r="M181" s="166" t="s">
        <v>1</v>
      </c>
      <c r="N181" s="130" t="s">
        <v>37</v>
      </c>
      <c r="P181" s="167">
        <f t="shared" si="16"/>
        <v>0</v>
      </c>
      <c r="Q181" s="167">
        <v>0</v>
      </c>
      <c r="R181" s="167">
        <f t="shared" si="17"/>
        <v>0</v>
      </c>
      <c r="S181" s="167">
        <v>0</v>
      </c>
      <c r="T181" s="168">
        <f t="shared" si="18"/>
        <v>0</v>
      </c>
      <c r="AR181" s="169" t="s">
        <v>245</v>
      </c>
      <c r="AT181" s="169" t="s">
        <v>241</v>
      </c>
      <c r="AU181" s="169" t="s">
        <v>83</v>
      </c>
      <c r="AY181" s="13" t="s">
        <v>239</v>
      </c>
      <c r="BE181" s="97">
        <f t="shared" si="19"/>
        <v>0</v>
      </c>
      <c r="BF181" s="97">
        <f t="shared" si="20"/>
        <v>0</v>
      </c>
      <c r="BG181" s="97">
        <f t="shared" si="21"/>
        <v>0</v>
      </c>
      <c r="BH181" s="97">
        <f t="shared" si="22"/>
        <v>0</v>
      </c>
      <c r="BI181" s="97">
        <f t="shared" si="23"/>
        <v>0</v>
      </c>
      <c r="BJ181" s="13" t="s">
        <v>83</v>
      </c>
      <c r="BK181" s="97">
        <f t="shared" si="24"/>
        <v>0</v>
      </c>
      <c r="BL181" s="13" t="s">
        <v>245</v>
      </c>
      <c r="BM181" s="169" t="s">
        <v>552</v>
      </c>
    </row>
    <row r="182" spans="2:65" s="1" customFormat="1" ht="16.5" customHeight="1" x14ac:dyDescent="0.2">
      <c r="B182" s="131"/>
      <c r="C182" s="158" t="s">
        <v>403</v>
      </c>
      <c r="D182" s="158" t="s">
        <v>241</v>
      </c>
      <c r="E182" s="159" t="s">
        <v>3532</v>
      </c>
      <c r="F182" s="160" t="s">
        <v>3533</v>
      </c>
      <c r="G182" s="161" t="s">
        <v>1082</v>
      </c>
      <c r="H182" s="199">
        <v>2</v>
      </c>
      <c r="I182" s="163"/>
      <c r="J182" s="164">
        <f t="shared" si="15"/>
        <v>0</v>
      </c>
      <c r="K182" s="165"/>
      <c r="L182" s="30"/>
      <c r="M182" s="182" t="s">
        <v>1</v>
      </c>
      <c r="N182" s="183" t="s">
        <v>37</v>
      </c>
      <c r="O182" s="184"/>
      <c r="P182" s="185">
        <f t="shared" si="16"/>
        <v>0</v>
      </c>
      <c r="Q182" s="185">
        <v>0</v>
      </c>
      <c r="R182" s="185">
        <f t="shared" si="17"/>
        <v>0</v>
      </c>
      <c r="S182" s="185">
        <v>0</v>
      </c>
      <c r="T182" s="186">
        <f t="shared" si="18"/>
        <v>0</v>
      </c>
      <c r="AR182" s="169" t="s">
        <v>245</v>
      </c>
      <c r="AT182" s="169" t="s">
        <v>241</v>
      </c>
      <c r="AU182" s="169" t="s">
        <v>83</v>
      </c>
      <c r="AY182" s="13" t="s">
        <v>239</v>
      </c>
      <c r="BE182" s="97">
        <f t="shared" si="19"/>
        <v>0</v>
      </c>
      <c r="BF182" s="97">
        <f t="shared" si="20"/>
        <v>0</v>
      </c>
      <c r="BG182" s="97">
        <f t="shared" si="21"/>
        <v>0</v>
      </c>
      <c r="BH182" s="97">
        <f t="shared" si="22"/>
        <v>0</v>
      </c>
      <c r="BI182" s="97">
        <f t="shared" si="23"/>
        <v>0</v>
      </c>
      <c r="BJ182" s="13" t="s">
        <v>83</v>
      </c>
      <c r="BK182" s="97">
        <f t="shared" si="24"/>
        <v>0</v>
      </c>
      <c r="BL182" s="13" t="s">
        <v>245</v>
      </c>
      <c r="BM182" s="169" t="s">
        <v>560</v>
      </c>
    </row>
    <row r="183" spans="2:65" s="1" customFormat="1" ht="6.95" customHeight="1" x14ac:dyDescent="0.2">
      <c r="B183" s="45"/>
      <c r="C183" s="46"/>
      <c r="D183" s="46"/>
      <c r="E183" s="46"/>
      <c r="F183" s="46"/>
      <c r="G183" s="46"/>
      <c r="H183" s="46"/>
      <c r="I183" s="46"/>
      <c r="J183" s="46"/>
      <c r="K183" s="46"/>
      <c r="L183" s="30"/>
    </row>
  </sheetData>
  <autoFilter ref="C135:K182" xr:uid="{00000000-0009-0000-0000-000020000000}"/>
  <mergeCells count="17">
    <mergeCell ref="L2:V2"/>
    <mergeCell ref="D110:F110"/>
    <mergeCell ref="D111:F111"/>
    <mergeCell ref="D112:F112"/>
    <mergeCell ref="E124:H124"/>
    <mergeCell ref="E85:H85"/>
    <mergeCell ref="E87:H87"/>
    <mergeCell ref="E89:H89"/>
    <mergeCell ref="D108:F108"/>
    <mergeCell ref="D109:F109"/>
    <mergeCell ref="E7:H7"/>
    <mergeCell ref="E9:H9"/>
    <mergeCell ref="E11:H11"/>
    <mergeCell ref="E20:H20"/>
    <mergeCell ref="E29:H29"/>
    <mergeCell ref="E128:H128"/>
    <mergeCell ref="E126:H126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B2:BM207"/>
  <sheetViews>
    <sheetView showGridLines="0" topLeftCell="A108" workbookViewId="0">
      <selection activeCell="Z168" sqref="Z168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3" t="s">
        <v>148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4587</v>
      </c>
      <c r="L4" s="16"/>
      <c r="M4" s="103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14</v>
      </c>
      <c r="L6" s="16"/>
    </row>
    <row r="7" spans="2:46" ht="16.5" customHeight="1" x14ac:dyDescent="0.2">
      <c r="B7" s="16"/>
      <c r="E7" s="259" t="str">
        <f>'Rekapitulácia stavby'!K6</f>
        <v>KFA - Košická futbalová aréna II. a III. etapa</v>
      </c>
      <c r="F7" s="261"/>
      <c r="G7" s="261"/>
      <c r="H7" s="261"/>
      <c r="L7" s="16"/>
    </row>
    <row r="8" spans="2:46" ht="12" customHeight="1" x14ac:dyDescent="0.2">
      <c r="B8" s="16"/>
      <c r="D8" s="23" t="s">
        <v>180</v>
      </c>
      <c r="L8" s="16"/>
    </row>
    <row r="9" spans="2:46" s="1" customFormat="1" ht="16.5" customHeight="1" x14ac:dyDescent="0.2">
      <c r="B9" s="30"/>
      <c r="E9" s="259" t="s">
        <v>181</v>
      </c>
      <c r="F9" s="257"/>
      <c r="G9" s="257"/>
      <c r="H9" s="257"/>
      <c r="L9" s="30"/>
    </row>
    <row r="10" spans="2:46" s="1" customFormat="1" ht="12" customHeight="1" x14ac:dyDescent="0.2">
      <c r="B10" s="30"/>
      <c r="D10" s="23" t="s">
        <v>182</v>
      </c>
      <c r="L10" s="30"/>
    </row>
    <row r="11" spans="2:46" s="1" customFormat="1" ht="16.5" customHeight="1" x14ac:dyDescent="0.2">
      <c r="B11" s="30"/>
      <c r="E11" s="226" t="s">
        <v>3782</v>
      </c>
      <c r="F11" s="257"/>
      <c r="G11" s="257"/>
      <c r="H11" s="257"/>
      <c r="L11" s="30"/>
    </row>
    <row r="12" spans="2:46" s="1" customFormat="1" x14ac:dyDescent="0.2">
      <c r="B12" s="30"/>
      <c r="L12" s="30"/>
    </row>
    <row r="13" spans="2:46" s="1" customFormat="1" ht="12" customHeight="1" x14ac:dyDescent="0.2">
      <c r="B13" s="30"/>
      <c r="D13" s="23" t="s">
        <v>15</v>
      </c>
      <c r="F13" s="21" t="s">
        <v>1</v>
      </c>
      <c r="I13" s="23" t="s">
        <v>16</v>
      </c>
      <c r="J13" s="21" t="s">
        <v>1</v>
      </c>
      <c r="L13" s="30"/>
    </row>
    <row r="14" spans="2:46" s="1" customFormat="1" ht="12" customHeight="1" x14ac:dyDescent="0.2">
      <c r="B14" s="30"/>
      <c r="D14" s="23" t="s">
        <v>17</v>
      </c>
      <c r="F14" s="21" t="s">
        <v>18</v>
      </c>
      <c r="I14" s="23" t="s">
        <v>19</v>
      </c>
      <c r="J14" s="53" t="str">
        <f>'Rekapitulácia stavby'!AN8</f>
        <v>4.10.2022 - REV05</v>
      </c>
      <c r="L14" s="30"/>
    </row>
    <row r="15" spans="2:46" s="1" customFormat="1" ht="10.9" customHeight="1" x14ac:dyDescent="0.2">
      <c r="B15" s="30"/>
      <c r="L15" s="30"/>
    </row>
    <row r="16" spans="2:46" s="1" customFormat="1" ht="12" customHeight="1" x14ac:dyDescent="0.2">
      <c r="B16" s="30"/>
      <c r="D16" s="23" t="s">
        <v>20</v>
      </c>
      <c r="I16" s="23" t="s">
        <v>21</v>
      </c>
      <c r="J16" s="21" t="str">
        <f>IF('Rekapitulácia stavby'!AN10="","",'Rekapitulácia stavby'!AN10)</f>
        <v/>
      </c>
      <c r="L16" s="30"/>
    </row>
    <row r="17" spans="2:12" s="1" customFormat="1" ht="18" customHeight="1" x14ac:dyDescent="0.2">
      <c r="B17" s="30"/>
      <c r="E17" s="21" t="str">
        <f>IF('Rekapitulácia stavby'!E11="","",'Rekapitulácia stavby'!E11)</f>
        <v xml:space="preserve"> </v>
      </c>
      <c r="I17" s="23" t="s">
        <v>22</v>
      </c>
      <c r="J17" s="21" t="str">
        <f>IF('Rekapitulácia stavby'!AN11="","",'Rekapitulácia stavby'!AN11)</f>
        <v/>
      </c>
      <c r="L17" s="30"/>
    </row>
    <row r="18" spans="2:12" s="1" customFormat="1" ht="6.95" customHeight="1" x14ac:dyDescent="0.2">
      <c r="B18" s="30"/>
      <c r="L18" s="30"/>
    </row>
    <row r="19" spans="2:12" s="1" customFormat="1" ht="12" customHeight="1" x14ac:dyDescent="0.2">
      <c r="B19" s="30"/>
      <c r="D19" s="23" t="s">
        <v>23</v>
      </c>
      <c r="I19" s="23" t="s">
        <v>21</v>
      </c>
      <c r="J19" s="24" t="str">
        <f>'Rekapitulácia stavby'!AN13</f>
        <v>Vyplň údaj</v>
      </c>
      <c r="L19" s="30"/>
    </row>
    <row r="20" spans="2:12" s="1" customFormat="1" ht="18" customHeight="1" x14ac:dyDescent="0.2">
      <c r="B20" s="30"/>
      <c r="E20" s="258" t="str">
        <f>'Rekapitulácia stavby'!E14</f>
        <v>Vyplň údaj</v>
      </c>
      <c r="F20" s="248"/>
      <c r="G20" s="248"/>
      <c r="H20" s="248"/>
      <c r="I20" s="23" t="s">
        <v>22</v>
      </c>
      <c r="J20" s="24" t="str">
        <f>'Rekapitulácia stavby'!AN14</f>
        <v>Vyplň údaj</v>
      </c>
      <c r="L20" s="30"/>
    </row>
    <row r="21" spans="2:12" s="1" customFormat="1" ht="6.95" customHeight="1" x14ac:dyDescent="0.2">
      <c r="B21" s="30"/>
      <c r="L21" s="30"/>
    </row>
    <row r="22" spans="2:12" s="1" customFormat="1" ht="12" customHeight="1" x14ac:dyDescent="0.2">
      <c r="B22" s="30"/>
      <c r="D22" s="23" t="s">
        <v>25</v>
      </c>
      <c r="I22" s="23" t="s">
        <v>21</v>
      </c>
      <c r="J22" s="21" t="str">
        <f>IF('Rekapitulácia stavby'!AN16="","",'Rekapitulácia stavby'!AN16)</f>
        <v/>
      </c>
      <c r="L22" s="30"/>
    </row>
    <row r="23" spans="2:12" s="1" customFormat="1" ht="18" customHeight="1" x14ac:dyDescent="0.2">
      <c r="B23" s="30"/>
      <c r="E23" s="21" t="str">
        <f>IF('Rekapitulácia stavby'!E17="","",'Rekapitulácia stavby'!E17)</f>
        <v>HESCON,s.r.o.</v>
      </c>
      <c r="I23" s="23" t="s">
        <v>22</v>
      </c>
      <c r="J23" s="21" t="str">
        <f>IF('Rekapitulácia stavby'!AN17="","",'Rekapitulácia stavby'!AN17)</f>
        <v/>
      </c>
      <c r="L23" s="30"/>
    </row>
    <row r="24" spans="2:12" s="1" customFormat="1" ht="6.95" customHeight="1" x14ac:dyDescent="0.2">
      <c r="B24" s="30"/>
      <c r="L24" s="30"/>
    </row>
    <row r="25" spans="2:12" s="1" customFormat="1" ht="12" customHeight="1" x14ac:dyDescent="0.2">
      <c r="B25" s="30"/>
      <c r="D25" s="23" t="s">
        <v>27</v>
      </c>
      <c r="I25" s="23" t="s">
        <v>21</v>
      </c>
      <c r="J25" s="21" t="str">
        <f>IF('Rekapitulácia stavby'!AN19="","",'Rekapitulácia stavby'!AN19)</f>
        <v/>
      </c>
      <c r="L25" s="30"/>
    </row>
    <row r="26" spans="2:12" s="1" customFormat="1" ht="18" customHeight="1" x14ac:dyDescent="0.2">
      <c r="B26" s="30"/>
      <c r="E26" s="21" t="str">
        <f>IF('Rekapitulácia stavby'!E20="","",'Rekapitulácia stavby'!E20)</f>
        <v xml:space="preserve"> </v>
      </c>
      <c r="I26" s="23" t="s">
        <v>22</v>
      </c>
      <c r="J26" s="21" t="str">
        <f>IF('Rekapitulácia stavby'!AN20="","",'Rekapitulácia stavby'!AN20)</f>
        <v/>
      </c>
      <c r="L26" s="30"/>
    </row>
    <row r="27" spans="2:12" s="1" customFormat="1" ht="6.95" customHeight="1" x14ac:dyDescent="0.2">
      <c r="B27" s="30"/>
      <c r="L27" s="30"/>
    </row>
    <row r="28" spans="2:12" s="1" customFormat="1" ht="12" customHeight="1" x14ac:dyDescent="0.2">
      <c r="B28" s="30"/>
      <c r="D28" s="23" t="s">
        <v>28</v>
      </c>
      <c r="L28" s="30"/>
    </row>
    <row r="29" spans="2:12" s="7" customFormat="1" ht="16.5" customHeight="1" x14ac:dyDescent="0.2">
      <c r="B29" s="104"/>
      <c r="E29" s="251" t="s">
        <v>1</v>
      </c>
      <c r="F29" s="251"/>
      <c r="G29" s="251"/>
      <c r="H29" s="251"/>
      <c r="L29" s="104"/>
    </row>
    <row r="30" spans="2:12" s="1" customFormat="1" ht="6.95" customHeight="1" x14ac:dyDescent="0.2">
      <c r="B30" s="30"/>
      <c r="L30" s="30"/>
    </row>
    <row r="31" spans="2:12" s="1" customFormat="1" ht="6.95" customHeight="1" x14ac:dyDescent="0.2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5" customHeight="1" x14ac:dyDescent="0.2">
      <c r="B32" s="30"/>
      <c r="D32" s="21" t="s">
        <v>187</v>
      </c>
      <c r="J32" s="29">
        <f>J98</f>
        <v>0</v>
      </c>
      <c r="L32" s="30"/>
    </row>
    <row r="33" spans="2:12" s="1" customFormat="1" ht="14.45" customHeight="1" x14ac:dyDescent="0.2">
      <c r="B33" s="30"/>
      <c r="D33" s="28" t="s">
        <v>174</v>
      </c>
      <c r="J33" s="29">
        <f>J107</f>
        <v>0</v>
      </c>
      <c r="L33" s="30"/>
    </row>
    <row r="34" spans="2:12" s="1" customFormat="1" ht="25.35" customHeight="1" x14ac:dyDescent="0.2">
      <c r="B34" s="30"/>
      <c r="D34" s="105" t="s">
        <v>31</v>
      </c>
      <c r="J34" s="66">
        <f>ROUND(J32 + J33, 2)</f>
        <v>0</v>
      </c>
      <c r="L34" s="30"/>
    </row>
    <row r="35" spans="2:12" s="1" customFormat="1" ht="6.95" customHeight="1" x14ac:dyDescent="0.2">
      <c r="B35" s="30"/>
      <c r="D35" s="54"/>
      <c r="E35" s="54"/>
      <c r="F35" s="54"/>
      <c r="G35" s="54"/>
      <c r="H35" s="54"/>
      <c r="I35" s="54"/>
      <c r="J35" s="54"/>
      <c r="K35" s="54"/>
      <c r="L35" s="30"/>
    </row>
    <row r="36" spans="2:12" s="1" customFormat="1" ht="14.45" customHeight="1" x14ac:dyDescent="0.2">
      <c r="B36" s="30"/>
      <c r="F36" s="33" t="s">
        <v>33</v>
      </c>
      <c r="I36" s="33" t="s">
        <v>32</v>
      </c>
      <c r="J36" s="33" t="s">
        <v>34</v>
      </c>
      <c r="L36" s="30"/>
    </row>
    <row r="37" spans="2:12" s="1" customFormat="1" ht="14.45" customHeight="1" x14ac:dyDescent="0.2">
      <c r="B37" s="30"/>
      <c r="D37" s="106" t="s">
        <v>35</v>
      </c>
      <c r="E37" s="35" t="s">
        <v>36</v>
      </c>
      <c r="F37" s="107">
        <f>ROUND((SUM(BE107:BE114) + SUM(BE136:BE204)),  2)</f>
        <v>0</v>
      </c>
      <c r="G37" s="108"/>
      <c r="H37" s="108"/>
      <c r="I37" s="109">
        <v>0.2</v>
      </c>
      <c r="J37" s="107">
        <f>ROUND(((SUM(BE107:BE114) + SUM(BE136:BE204))*I37),  2)</f>
        <v>0</v>
      </c>
      <c r="L37" s="30"/>
    </row>
    <row r="38" spans="2:12" s="1" customFormat="1" ht="14.45" customHeight="1" x14ac:dyDescent="0.2">
      <c r="B38" s="30"/>
      <c r="E38" s="35" t="s">
        <v>37</v>
      </c>
      <c r="F38" s="107">
        <f>ROUND((SUM(BF107:BF114) + SUM(BF136:BF204)),  2)</f>
        <v>0</v>
      </c>
      <c r="G38" s="108"/>
      <c r="H38" s="108"/>
      <c r="I38" s="109">
        <v>0.2</v>
      </c>
      <c r="J38" s="107">
        <f>ROUND(((SUM(BF107:BF114) + SUM(BF136:BF204))*I38),  2)</f>
        <v>0</v>
      </c>
      <c r="L38" s="30"/>
    </row>
    <row r="39" spans="2:12" s="1" customFormat="1" ht="14.45" hidden="1" customHeight="1" x14ac:dyDescent="0.2">
      <c r="B39" s="30"/>
      <c r="E39" s="23" t="s">
        <v>38</v>
      </c>
      <c r="F39" s="86">
        <f>ROUND((SUM(BG107:BG114) + SUM(BG136:BG204)),  2)</f>
        <v>0</v>
      </c>
      <c r="I39" s="110">
        <v>0.2</v>
      </c>
      <c r="J39" s="86">
        <f>0</f>
        <v>0</v>
      </c>
      <c r="L39" s="30"/>
    </row>
    <row r="40" spans="2:12" s="1" customFormat="1" ht="14.45" hidden="1" customHeight="1" x14ac:dyDescent="0.2">
      <c r="B40" s="30"/>
      <c r="E40" s="23" t="s">
        <v>39</v>
      </c>
      <c r="F40" s="86">
        <f>ROUND((SUM(BH107:BH114) + SUM(BH136:BH204)),  2)</f>
        <v>0</v>
      </c>
      <c r="I40" s="110">
        <v>0.2</v>
      </c>
      <c r="J40" s="86">
        <f>0</f>
        <v>0</v>
      </c>
      <c r="L40" s="30"/>
    </row>
    <row r="41" spans="2:12" s="1" customFormat="1" ht="14.45" hidden="1" customHeight="1" x14ac:dyDescent="0.2">
      <c r="B41" s="30"/>
      <c r="E41" s="35" t="s">
        <v>40</v>
      </c>
      <c r="F41" s="107">
        <f>ROUND((SUM(BI107:BI114) + SUM(BI136:BI204)),  2)</f>
        <v>0</v>
      </c>
      <c r="G41" s="108"/>
      <c r="H41" s="108"/>
      <c r="I41" s="109">
        <v>0</v>
      </c>
      <c r="J41" s="107">
        <f>0</f>
        <v>0</v>
      </c>
      <c r="L41" s="30"/>
    </row>
    <row r="42" spans="2:12" s="1" customFormat="1" ht="6.95" customHeight="1" x14ac:dyDescent="0.2">
      <c r="B42" s="30"/>
      <c r="L42" s="30"/>
    </row>
    <row r="43" spans="2:12" s="1" customFormat="1" ht="25.35" customHeight="1" x14ac:dyDescent="0.2">
      <c r="B43" s="30"/>
      <c r="C43" s="101"/>
      <c r="D43" s="111" t="s">
        <v>41</v>
      </c>
      <c r="E43" s="57"/>
      <c r="F43" s="57"/>
      <c r="G43" s="112" t="s">
        <v>42</v>
      </c>
      <c r="H43" s="113" t="s">
        <v>43</v>
      </c>
      <c r="I43" s="57"/>
      <c r="J43" s="114">
        <f>SUM(J34:J41)</f>
        <v>0</v>
      </c>
      <c r="K43" s="115"/>
      <c r="L43" s="30"/>
    </row>
    <row r="44" spans="2:12" s="1" customFormat="1" ht="14.45" customHeight="1" x14ac:dyDescent="0.2">
      <c r="B44" s="30"/>
      <c r="L44" s="30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30"/>
      <c r="D50" s="42" t="s">
        <v>44</v>
      </c>
      <c r="E50" s="43"/>
      <c r="F50" s="43"/>
      <c r="G50" s="42" t="s">
        <v>45</v>
      </c>
      <c r="H50" s="43"/>
      <c r="I50" s="43"/>
      <c r="J50" s="43"/>
      <c r="K50" s="43"/>
      <c r="L50" s="30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30"/>
      <c r="D61" s="44" t="s">
        <v>46</v>
      </c>
      <c r="E61" s="32"/>
      <c r="F61" s="116" t="s">
        <v>47</v>
      </c>
      <c r="G61" s="44" t="s">
        <v>46</v>
      </c>
      <c r="H61" s="32"/>
      <c r="I61" s="32"/>
      <c r="J61" s="117" t="s">
        <v>47</v>
      </c>
      <c r="K61" s="32"/>
      <c r="L61" s="30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30"/>
      <c r="D65" s="42" t="s">
        <v>48</v>
      </c>
      <c r="E65" s="43"/>
      <c r="F65" s="43"/>
      <c r="G65" s="42" t="s">
        <v>49</v>
      </c>
      <c r="H65" s="43"/>
      <c r="I65" s="43"/>
      <c r="J65" s="43"/>
      <c r="K65" s="43"/>
      <c r="L65" s="30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30"/>
      <c r="D76" s="44" t="s">
        <v>46</v>
      </c>
      <c r="E76" s="32"/>
      <c r="F76" s="116" t="s">
        <v>47</v>
      </c>
      <c r="G76" s="44" t="s">
        <v>46</v>
      </c>
      <c r="H76" s="32"/>
      <c r="I76" s="32"/>
      <c r="J76" s="117" t="s">
        <v>47</v>
      </c>
      <c r="K76" s="32"/>
      <c r="L76" s="30"/>
    </row>
    <row r="77" spans="2:12" s="1" customFormat="1" ht="14.45" customHeight="1" x14ac:dyDescent="0.2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12" s="1" customFormat="1" ht="6.95" customHeight="1" x14ac:dyDescent="0.2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12" s="1" customFormat="1" ht="24.95" customHeight="1" x14ac:dyDescent="0.2">
      <c r="B82" s="30"/>
      <c r="C82" s="17" t="s">
        <v>4588</v>
      </c>
      <c r="L82" s="30"/>
    </row>
    <row r="83" spans="2:12" s="1" customFormat="1" ht="6.95" customHeight="1" x14ac:dyDescent="0.2">
      <c r="B83" s="30"/>
      <c r="L83" s="30"/>
    </row>
    <row r="84" spans="2:12" s="1" customFormat="1" ht="12" customHeight="1" x14ac:dyDescent="0.2">
      <c r="B84" s="30"/>
      <c r="C84" s="23" t="s">
        <v>14</v>
      </c>
      <c r="L84" s="30"/>
    </row>
    <row r="85" spans="2:12" s="1" customFormat="1" ht="16.5" customHeight="1" x14ac:dyDescent="0.2">
      <c r="B85" s="30"/>
      <c r="E85" s="259" t="str">
        <f>E7</f>
        <v>KFA - Košická futbalová aréna II. a III. etapa</v>
      </c>
      <c r="F85" s="261"/>
      <c r="G85" s="261"/>
      <c r="H85" s="261"/>
      <c r="L85" s="30"/>
    </row>
    <row r="86" spans="2:12" ht="12" customHeight="1" x14ac:dyDescent="0.2">
      <c r="B86" s="16"/>
      <c r="C86" s="23" t="s">
        <v>180</v>
      </c>
      <c r="L86" s="16"/>
    </row>
    <row r="87" spans="2:12" s="1" customFormat="1" ht="16.5" customHeight="1" x14ac:dyDescent="0.2">
      <c r="B87" s="30"/>
      <c r="E87" s="259" t="s">
        <v>181</v>
      </c>
      <c r="F87" s="257"/>
      <c r="G87" s="257"/>
      <c r="H87" s="257"/>
      <c r="L87" s="30"/>
    </row>
    <row r="88" spans="2:12" s="1" customFormat="1" ht="12" customHeight="1" x14ac:dyDescent="0.2">
      <c r="B88" s="30"/>
      <c r="C88" s="23" t="s">
        <v>182</v>
      </c>
      <c r="L88" s="30"/>
    </row>
    <row r="89" spans="2:12" s="1" customFormat="1" ht="16.5" customHeight="1" x14ac:dyDescent="0.2">
      <c r="B89" s="30"/>
      <c r="E89" s="226" t="str">
        <f>E11</f>
        <v>035 - Osvetlenie ihriska a tribún</v>
      </c>
      <c r="F89" s="257"/>
      <c r="G89" s="257"/>
      <c r="H89" s="257"/>
      <c r="L89" s="30"/>
    </row>
    <row r="90" spans="2:12" s="1" customFormat="1" ht="6.95" customHeight="1" x14ac:dyDescent="0.2">
      <c r="B90" s="30"/>
      <c r="L90" s="30"/>
    </row>
    <row r="91" spans="2:12" s="1" customFormat="1" ht="12" customHeight="1" x14ac:dyDescent="0.2">
      <c r="B91" s="30"/>
      <c r="C91" s="23" t="s">
        <v>17</v>
      </c>
      <c r="F91" s="21" t="str">
        <f>F14</f>
        <v xml:space="preserve"> </v>
      </c>
      <c r="I91" s="23" t="s">
        <v>19</v>
      </c>
      <c r="J91" s="53" t="str">
        <f>IF(J14="","",J14)</f>
        <v>4.10.2022 - REV05</v>
      </c>
      <c r="L91" s="30"/>
    </row>
    <row r="92" spans="2:12" s="1" customFormat="1" ht="6.95" customHeight="1" x14ac:dyDescent="0.2">
      <c r="B92" s="30"/>
      <c r="L92" s="30"/>
    </row>
    <row r="93" spans="2:12" s="1" customFormat="1" ht="15.2" customHeight="1" x14ac:dyDescent="0.2">
      <c r="B93" s="30"/>
      <c r="C93" s="23" t="s">
        <v>20</v>
      </c>
      <c r="F93" s="21" t="str">
        <f>E17</f>
        <v xml:space="preserve"> </v>
      </c>
      <c r="I93" s="23" t="s">
        <v>25</v>
      </c>
      <c r="J93" s="26" t="str">
        <f>E23</f>
        <v>HESCON,s.r.o.</v>
      </c>
      <c r="L93" s="30"/>
    </row>
    <row r="94" spans="2:12" s="1" customFormat="1" ht="15.2" customHeight="1" x14ac:dyDescent="0.2">
      <c r="B94" s="30"/>
      <c r="C94" s="23" t="s">
        <v>23</v>
      </c>
      <c r="F94" s="21" t="str">
        <f>IF(E20="","",E20)</f>
        <v>Vyplň údaj</v>
      </c>
      <c r="I94" s="23" t="s">
        <v>27</v>
      </c>
      <c r="J94" s="26" t="str">
        <f>E26</f>
        <v xml:space="preserve"> </v>
      </c>
      <c r="L94" s="30"/>
    </row>
    <row r="95" spans="2:12" s="1" customFormat="1" ht="10.35" customHeight="1" x14ac:dyDescent="0.2">
      <c r="B95" s="30"/>
      <c r="L95" s="30"/>
    </row>
    <row r="96" spans="2:12" s="1" customFormat="1" ht="29.25" customHeight="1" x14ac:dyDescent="0.2">
      <c r="B96" s="30"/>
      <c r="C96" s="118" t="s">
        <v>188</v>
      </c>
      <c r="D96" s="101"/>
      <c r="E96" s="101"/>
      <c r="F96" s="101"/>
      <c r="G96" s="101"/>
      <c r="H96" s="101"/>
      <c r="I96" s="101"/>
      <c r="J96" s="119" t="s">
        <v>189</v>
      </c>
      <c r="K96" s="101"/>
      <c r="L96" s="30"/>
    </row>
    <row r="97" spans="2:65" s="1" customFormat="1" ht="10.35" customHeight="1" x14ac:dyDescent="0.2">
      <c r="B97" s="30"/>
      <c r="L97" s="30"/>
    </row>
    <row r="98" spans="2:65" s="1" customFormat="1" ht="22.9" customHeight="1" x14ac:dyDescent="0.2">
      <c r="B98" s="30"/>
      <c r="C98" s="120" t="s">
        <v>190</v>
      </c>
      <c r="J98" s="66">
        <f>J136</f>
        <v>0</v>
      </c>
      <c r="L98" s="30"/>
      <c r="AU98" s="13" t="s">
        <v>191</v>
      </c>
    </row>
    <row r="99" spans="2:65" s="8" customFormat="1" ht="24.95" customHeight="1" x14ac:dyDescent="0.2">
      <c r="B99" s="121"/>
      <c r="D99" s="122" t="s">
        <v>3783</v>
      </c>
      <c r="E99" s="123"/>
      <c r="F99" s="123"/>
      <c r="G99" s="123"/>
      <c r="H99" s="123"/>
      <c r="I99" s="123"/>
      <c r="J99" s="124">
        <f>J137</f>
        <v>0</v>
      </c>
      <c r="L99" s="121"/>
    </row>
    <row r="100" spans="2:65" s="8" customFormat="1" ht="24.95" customHeight="1" x14ac:dyDescent="0.2">
      <c r="B100" s="121"/>
      <c r="D100" s="122" t="s">
        <v>3482</v>
      </c>
      <c r="E100" s="123"/>
      <c r="F100" s="123"/>
      <c r="G100" s="123"/>
      <c r="H100" s="123"/>
      <c r="I100" s="123"/>
      <c r="J100" s="124">
        <f>J186</f>
        <v>0</v>
      </c>
      <c r="L100" s="121"/>
    </row>
    <row r="101" spans="2:65" s="9" customFormat="1" ht="19.899999999999999" customHeight="1" x14ac:dyDescent="0.2">
      <c r="B101" s="125"/>
      <c r="D101" s="126" t="s">
        <v>3483</v>
      </c>
      <c r="E101" s="127"/>
      <c r="F101" s="127"/>
      <c r="G101" s="127"/>
      <c r="H101" s="127"/>
      <c r="I101" s="127"/>
      <c r="J101" s="128">
        <f>J187</f>
        <v>0</v>
      </c>
      <c r="L101" s="125"/>
    </row>
    <row r="102" spans="2:65" s="9" customFormat="1" ht="19.899999999999999" customHeight="1" x14ac:dyDescent="0.2">
      <c r="B102" s="125"/>
      <c r="D102" s="126" t="s">
        <v>3484</v>
      </c>
      <c r="E102" s="127"/>
      <c r="F102" s="127"/>
      <c r="G102" s="127"/>
      <c r="H102" s="127"/>
      <c r="I102" s="127"/>
      <c r="J102" s="128">
        <f>J189</f>
        <v>0</v>
      </c>
      <c r="L102" s="125"/>
    </row>
    <row r="103" spans="2:65" s="9" customFormat="1" ht="19.899999999999999" customHeight="1" x14ac:dyDescent="0.2">
      <c r="B103" s="125"/>
      <c r="D103" s="126" t="s">
        <v>3311</v>
      </c>
      <c r="E103" s="127"/>
      <c r="F103" s="127"/>
      <c r="G103" s="127"/>
      <c r="H103" s="127"/>
      <c r="I103" s="127"/>
      <c r="J103" s="128">
        <f>J191</f>
        <v>0</v>
      </c>
      <c r="L103" s="125"/>
    </row>
    <row r="104" spans="2:65" s="9" customFormat="1" ht="19.899999999999999" customHeight="1" x14ac:dyDescent="0.2">
      <c r="B104" s="125"/>
      <c r="D104" s="126" t="s">
        <v>3485</v>
      </c>
      <c r="E104" s="127"/>
      <c r="F104" s="127"/>
      <c r="G104" s="127"/>
      <c r="H104" s="127"/>
      <c r="I104" s="127"/>
      <c r="J104" s="128">
        <f>J194</f>
        <v>0</v>
      </c>
      <c r="L104" s="125"/>
    </row>
    <row r="105" spans="2:65" s="1" customFormat="1" ht="21.75" customHeight="1" x14ac:dyDescent="0.2">
      <c r="B105" s="30"/>
      <c r="L105" s="30"/>
    </row>
    <row r="106" spans="2:65" s="1" customFormat="1" ht="6.95" customHeight="1" x14ac:dyDescent="0.2">
      <c r="B106" s="30"/>
      <c r="L106" s="30"/>
    </row>
    <row r="107" spans="2:65" s="1" customFormat="1" ht="29.25" customHeight="1" x14ac:dyDescent="0.2">
      <c r="B107" s="30"/>
      <c r="C107" s="120" t="s">
        <v>217</v>
      </c>
      <c r="J107" s="129">
        <f>ROUND(J108 + J109 + J110 + J111 + J112 + J113,2)</f>
        <v>0</v>
      </c>
      <c r="L107" s="30"/>
      <c r="N107" s="130" t="s">
        <v>35</v>
      </c>
    </row>
    <row r="108" spans="2:65" s="1" customFormat="1" ht="18" customHeight="1" x14ac:dyDescent="0.2">
      <c r="B108" s="131"/>
      <c r="C108" s="132"/>
      <c r="D108" s="207" t="s">
        <v>218</v>
      </c>
      <c r="E108" s="260"/>
      <c r="F108" s="260"/>
      <c r="G108" s="132"/>
      <c r="H108" s="132"/>
      <c r="I108" s="132"/>
      <c r="J108" s="94">
        <v>0</v>
      </c>
      <c r="K108" s="132"/>
      <c r="L108" s="131"/>
      <c r="M108" s="132"/>
      <c r="N108" s="134" t="s">
        <v>37</v>
      </c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5" t="s">
        <v>219</v>
      </c>
      <c r="AZ108" s="132"/>
      <c r="BA108" s="132"/>
      <c r="BB108" s="132"/>
      <c r="BC108" s="132"/>
      <c r="BD108" s="132"/>
      <c r="BE108" s="136">
        <f t="shared" ref="BE108:BE113" si="0">IF(N108="základná",J108,0)</f>
        <v>0</v>
      </c>
      <c r="BF108" s="136">
        <f t="shared" ref="BF108:BF113" si="1">IF(N108="znížená",J108,0)</f>
        <v>0</v>
      </c>
      <c r="BG108" s="136">
        <f t="shared" ref="BG108:BG113" si="2">IF(N108="zákl. prenesená",J108,0)</f>
        <v>0</v>
      </c>
      <c r="BH108" s="136">
        <f t="shared" ref="BH108:BH113" si="3">IF(N108="zníž. prenesená",J108,0)</f>
        <v>0</v>
      </c>
      <c r="BI108" s="136">
        <f t="shared" ref="BI108:BI113" si="4">IF(N108="nulová",J108,0)</f>
        <v>0</v>
      </c>
      <c r="BJ108" s="135" t="s">
        <v>83</v>
      </c>
      <c r="BK108" s="132"/>
      <c r="BL108" s="132"/>
      <c r="BM108" s="132"/>
    </row>
    <row r="109" spans="2:65" s="1" customFormat="1" ht="18" customHeight="1" x14ac:dyDescent="0.2">
      <c r="B109" s="131"/>
      <c r="C109" s="132"/>
      <c r="D109" s="207" t="s">
        <v>220</v>
      </c>
      <c r="E109" s="260"/>
      <c r="F109" s="260"/>
      <c r="G109" s="132"/>
      <c r="H109" s="132"/>
      <c r="I109" s="132"/>
      <c r="J109" s="94">
        <v>0</v>
      </c>
      <c r="K109" s="132"/>
      <c r="L109" s="131"/>
      <c r="M109" s="132"/>
      <c r="N109" s="134" t="s">
        <v>37</v>
      </c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5" t="s">
        <v>219</v>
      </c>
      <c r="AZ109" s="132"/>
      <c r="BA109" s="132"/>
      <c r="BB109" s="132"/>
      <c r="BC109" s="132"/>
      <c r="BD109" s="132"/>
      <c r="BE109" s="136">
        <f t="shared" si="0"/>
        <v>0</v>
      </c>
      <c r="BF109" s="136">
        <f t="shared" si="1"/>
        <v>0</v>
      </c>
      <c r="BG109" s="136">
        <f t="shared" si="2"/>
        <v>0</v>
      </c>
      <c r="BH109" s="136">
        <f t="shared" si="3"/>
        <v>0</v>
      </c>
      <c r="BI109" s="136">
        <f t="shared" si="4"/>
        <v>0</v>
      </c>
      <c r="BJ109" s="135" t="s">
        <v>83</v>
      </c>
      <c r="BK109" s="132"/>
      <c r="BL109" s="132"/>
      <c r="BM109" s="132"/>
    </row>
    <row r="110" spans="2:65" s="1" customFormat="1" ht="18" customHeight="1" x14ac:dyDescent="0.2">
      <c r="B110" s="131"/>
      <c r="C110" s="132"/>
      <c r="D110" s="207" t="s">
        <v>221</v>
      </c>
      <c r="E110" s="260"/>
      <c r="F110" s="260"/>
      <c r="G110" s="132"/>
      <c r="H110" s="132"/>
      <c r="I110" s="132"/>
      <c r="J110" s="94">
        <v>0</v>
      </c>
      <c r="K110" s="132"/>
      <c r="L110" s="131"/>
      <c r="M110" s="132"/>
      <c r="N110" s="134" t="s">
        <v>37</v>
      </c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5" t="s">
        <v>219</v>
      </c>
      <c r="AZ110" s="132"/>
      <c r="BA110" s="132"/>
      <c r="BB110" s="132"/>
      <c r="BC110" s="132"/>
      <c r="BD110" s="132"/>
      <c r="BE110" s="136">
        <f t="shared" si="0"/>
        <v>0</v>
      </c>
      <c r="BF110" s="136">
        <f t="shared" si="1"/>
        <v>0</v>
      </c>
      <c r="BG110" s="136">
        <f t="shared" si="2"/>
        <v>0</v>
      </c>
      <c r="BH110" s="136">
        <f t="shared" si="3"/>
        <v>0</v>
      </c>
      <c r="BI110" s="136">
        <f t="shared" si="4"/>
        <v>0</v>
      </c>
      <c r="BJ110" s="135" t="s">
        <v>83</v>
      </c>
      <c r="BK110" s="132"/>
      <c r="BL110" s="132"/>
      <c r="BM110" s="132"/>
    </row>
    <row r="111" spans="2:65" s="1" customFormat="1" ht="18" customHeight="1" x14ac:dyDescent="0.2">
      <c r="B111" s="131"/>
      <c r="C111" s="132"/>
      <c r="D111" s="207" t="s">
        <v>222</v>
      </c>
      <c r="E111" s="260"/>
      <c r="F111" s="260"/>
      <c r="G111" s="132"/>
      <c r="H111" s="132"/>
      <c r="I111" s="132"/>
      <c r="J111" s="94">
        <v>0</v>
      </c>
      <c r="K111" s="132"/>
      <c r="L111" s="131"/>
      <c r="M111" s="132"/>
      <c r="N111" s="134" t="s">
        <v>37</v>
      </c>
      <c r="O111" s="132"/>
      <c r="P111" s="132"/>
      <c r="Q111" s="132"/>
      <c r="R111" s="132"/>
      <c r="S111" s="132"/>
      <c r="T111" s="132"/>
      <c r="U111" s="132"/>
      <c r="V111" s="132"/>
      <c r="W111" s="132"/>
      <c r="X111" s="132"/>
      <c r="Y111" s="132"/>
      <c r="Z111" s="132"/>
      <c r="AA111" s="132"/>
      <c r="AB111" s="132"/>
      <c r="AC111" s="132"/>
      <c r="AD111" s="132"/>
      <c r="AE111" s="132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5" t="s">
        <v>219</v>
      </c>
      <c r="AZ111" s="132"/>
      <c r="BA111" s="132"/>
      <c r="BB111" s="132"/>
      <c r="BC111" s="132"/>
      <c r="BD111" s="132"/>
      <c r="BE111" s="136">
        <f t="shared" si="0"/>
        <v>0</v>
      </c>
      <c r="BF111" s="136">
        <f t="shared" si="1"/>
        <v>0</v>
      </c>
      <c r="BG111" s="136">
        <f t="shared" si="2"/>
        <v>0</v>
      </c>
      <c r="BH111" s="136">
        <f t="shared" si="3"/>
        <v>0</v>
      </c>
      <c r="BI111" s="136">
        <f t="shared" si="4"/>
        <v>0</v>
      </c>
      <c r="BJ111" s="135" t="s">
        <v>83</v>
      </c>
      <c r="BK111" s="132"/>
      <c r="BL111" s="132"/>
      <c r="BM111" s="132"/>
    </row>
    <row r="112" spans="2:65" s="1" customFormat="1" ht="18" customHeight="1" x14ac:dyDescent="0.2">
      <c r="B112" s="131"/>
      <c r="C112" s="132"/>
      <c r="D112" s="207" t="s">
        <v>223</v>
      </c>
      <c r="E112" s="260"/>
      <c r="F112" s="260"/>
      <c r="G112" s="132"/>
      <c r="H112" s="132"/>
      <c r="I112" s="132"/>
      <c r="J112" s="94">
        <v>0</v>
      </c>
      <c r="K112" s="132"/>
      <c r="L112" s="131"/>
      <c r="M112" s="132"/>
      <c r="N112" s="134" t="s">
        <v>37</v>
      </c>
      <c r="O112" s="132"/>
      <c r="P112" s="132"/>
      <c r="Q112" s="132"/>
      <c r="R112" s="132"/>
      <c r="S112" s="132"/>
      <c r="T112" s="132"/>
      <c r="U112" s="132"/>
      <c r="V112" s="132"/>
      <c r="W112" s="132"/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5" t="s">
        <v>219</v>
      </c>
      <c r="AZ112" s="132"/>
      <c r="BA112" s="132"/>
      <c r="BB112" s="132"/>
      <c r="BC112" s="132"/>
      <c r="BD112" s="132"/>
      <c r="BE112" s="136">
        <f t="shared" si="0"/>
        <v>0</v>
      </c>
      <c r="BF112" s="136">
        <f t="shared" si="1"/>
        <v>0</v>
      </c>
      <c r="BG112" s="136">
        <f t="shared" si="2"/>
        <v>0</v>
      </c>
      <c r="BH112" s="136">
        <f t="shared" si="3"/>
        <v>0</v>
      </c>
      <c r="BI112" s="136">
        <f t="shared" si="4"/>
        <v>0</v>
      </c>
      <c r="BJ112" s="135" t="s">
        <v>83</v>
      </c>
      <c r="BK112" s="132"/>
      <c r="BL112" s="132"/>
      <c r="BM112" s="132"/>
    </row>
    <row r="113" spans="2:65" s="1" customFormat="1" ht="18" customHeight="1" x14ac:dyDescent="0.2">
      <c r="B113" s="131"/>
      <c r="C113" s="132"/>
      <c r="D113" s="133" t="s">
        <v>224</v>
      </c>
      <c r="E113" s="132"/>
      <c r="F113" s="132"/>
      <c r="G113" s="132"/>
      <c r="H113" s="132"/>
      <c r="I113" s="132"/>
      <c r="J113" s="94">
        <f>ROUND(J32*T113,2)</f>
        <v>0</v>
      </c>
      <c r="K113" s="132"/>
      <c r="L113" s="131"/>
      <c r="M113" s="132"/>
      <c r="N113" s="134" t="s">
        <v>37</v>
      </c>
      <c r="O113" s="132"/>
      <c r="P113" s="132"/>
      <c r="Q113" s="132"/>
      <c r="R113" s="132"/>
      <c r="S113" s="132"/>
      <c r="T113" s="132"/>
      <c r="U113" s="132"/>
      <c r="V113" s="132"/>
      <c r="W113" s="132"/>
      <c r="X113" s="132"/>
      <c r="Y113" s="132"/>
      <c r="Z113" s="132"/>
      <c r="AA113" s="132"/>
      <c r="AB113" s="132"/>
      <c r="AC113" s="132"/>
      <c r="AD113" s="132"/>
      <c r="AE113" s="132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5" t="s">
        <v>225</v>
      </c>
      <c r="AZ113" s="132"/>
      <c r="BA113" s="132"/>
      <c r="BB113" s="132"/>
      <c r="BC113" s="132"/>
      <c r="BD113" s="132"/>
      <c r="BE113" s="136">
        <f t="shared" si="0"/>
        <v>0</v>
      </c>
      <c r="BF113" s="136">
        <f t="shared" si="1"/>
        <v>0</v>
      </c>
      <c r="BG113" s="136">
        <f t="shared" si="2"/>
        <v>0</v>
      </c>
      <c r="BH113" s="136">
        <f t="shared" si="3"/>
        <v>0</v>
      </c>
      <c r="BI113" s="136">
        <f t="shared" si="4"/>
        <v>0</v>
      </c>
      <c r="BJ113" s="135" t="s">
        <v>83</v>
      </c>
      <c r="BK113" s="132"/>
      <c r="BL113" s="132"/>
      <c r="BM113" s="132"/>
    </row>
    <row r="114" spans="2:65" s="1" customFormat="1" x14ac:dyDescent="0.2">
      <c r="B114" s="30"/>
      <c r="L114" s="30"/>
    </row>
    <row r="115" spans="2:65" s="1" customFormat="1" ht="29.25" customHeight="1" x14ac:dyDescent="0.2">
      <c r="B115" s="30"/>
      <c r="C115" s="100" t="s">
        <v>179</v>
      </c>
      <c r="D115" s="101"/>
      <c r="E115" s="101"/>
      <c r="F115" s="101"/>
      <c r="G115" s="101"/>
      <c r="H115" s="101"/>
      <c r="I115" s="101"/>
      <c r="J115" s="102">
        <f>ROUND(J98+J107,2)</f>
        <v>0</v>
      </c>
      <c r="K115" s="101"/>
      <c r="L115" s="30"/>
    </row>
    <row r="116" spans="2:65" s="1" customFormat="1" ht="6.95" customHeight="1" x14ac:dyDescent="0.2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30"/>
    </row>
    <row r="120" spans="2:65" s="1" customFormat="1" ht="6.95" customHeight="1" x14ac:dyDescent="0.2"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30"/>
    </row>
    <row r="121" spans="2:65" s="1" customFormat="1" ht="24.95" customHeight="1" x14ac:dyDescent="0.2">
      <c r="B121" s="30"/>
      <c r="C121" s="17" t="s">
        <v>4589</v>
      </c>
      <c r="L121" s="30"/>
    </row>
    <row r="122" spans="2:65" s="1" customFormat="1" ht="6.95" customHeight="1" x14ac:dyDescent="0.2">
      <c r="B122" s="30"/>
      <c r="L122" s="30"/>
    </row>
    <row r="123" spans="2:65" s="1" customFormat="1" ht="12" customHeight="1" x14ac:dyDescent="0.2">
      <c r="B123" s="30"/>
      <c r="C123" s="23" t="s">
        <v>14</v>
      </c>
      <c r="L123" s="30"/>
    </row>
    <row r="124" spans="2:65" s="1" customFormat="1" ht="16.5" customHeight="1" x14ac:dyDescent="0.2">
      <c r="B124" s="30"/>
      <c r="E124" s="259" t="str">
        <f>E7</f>
        <v>KFA - Košická futbalová aréna II. a III. etapa</v>
      </c>
      <c r="F124" s="261"/>
      <c r="G124" s="261"/>
      <c r="H124" s="261"/>
      <c r="L124" s="30"/>
    </row>
    <row r="125" spans="2:65" ht="12" customHeight="1" x14ac:dyDescent="0.2">
      <c r="B125" s="16"/>
      <c r="C125" s="23" t="s">
        <v>180</v>
      </c>
      <c r="L125" s="16"/>
    </row>
    <row r="126" spans="2:65" s="1" customFormat="1" ht="16.5" customHeight="1" x14ac:dyDescent="0.2">
      <c r="B126" s="30"/>
      <c r="E126" s="259" t="s">
        <v>181</v>
      </c>
      <c r="F126" s="257"/>
      <c r="G126" s="257"/>
      <c r="H126" s="257"/>
      <c r="L126" s="30"/>
    </row>
    <row r="127" spans="2:65" s="1" customFormat="1" ht="12" customHeight="1" x14ac:dyDescent="0.2">
      <c r="B127" s="30"/>
      <c r="C127" s="23" t="s">
        <v>182</v>
      </c>
      <c r="L127" s="30"/>
    </row>
    <row r="128" spans="2:65" s="1" customFormat="1" ht="16.5" customHeight="1" x14ac:dyDescent="0.2">
      <c r="B128" s="30"/>
      <c r="E128" s="226" t="str">
        <f>E11</f>
        <v>035 - Osvetlenie ihriska a tribún</v>
      </c>
      <c r="F128" s="257"/>
      <c r="G128" s="257"/>
      <c r="H128" s="257"/>
      <c r="L128" s="30"/>
    </row>
    <row r="129" spans="2:65" s="1" customFormat="1" ht="6.95" customHeight="1" x14ac:dyDescent="0.2">
      <c r="B129" s="30"/>
      <c r="L129" s="30"/>
    </row>
    <row r="130" spans="2:65" s="1" customFormat="1" ht="12" customHeight="1" x14ac:dyDescent="0.2">
      <c r="B130" s="30"/>
      <c r="C130" s="23" t="s">
        <v>17</v>
      </c>
      <c r="F130" s="21" t="str">
        <f>F14</f>
        <v xml:space="preserve"> </v>
      </c>
      <c r="I130" s="23" t="s">
        <v>19</v>
      </c>
      <c r="J130" s="53" t="str">
        <f>IF(J14="","",J14)</f>
        <v>4.10.2022 - REV05</v>
      </c>
      <c r="L130" s="30"/>
    </row>
    <row r="131" spans="2:65" s="1" customFormat="1" ht="6.95" customHeight="1" x14ac:dyDescent="0.2">
      <c r="B131" s="30"/>
      <c r="L131" s="30"/>
    </row>
    <row r="132" spans="2:65" s="1" customFormat="1" ht="15.2" customHeight="1" x14ac:dyDescent="0.2">
      <c r="B132" s="30"/>
      <c r="C132" s="23" t="s">
        <v>20</v>
      </c>
      <c r="F132" s="21" t="str">
        <f>E17</f>
        <v xml:space="preserve"> </v>
      </c>
      <c r="I132" s="23" t="s">
        <v>25</v>
      </c>
      <c r="J132" s="26" t="str">
        <f>E23</f>
        <v>HESCON,s.r.o.</v>
      </c>
      <c r="L132" s="30"/>
    </row>
    <row r="133" spans="2:65" s="1" customFormat="1" ht="15.2" customHeight="1" x14ac:dyDescent="0.2">
      <c r="B133" s="30"/>
      <c r="C133" s="23" t="s">
        <v>23</v>
      </c>
      <c r="F133" s="21" t="str">
        <f>IF(E20="","",E20)</f>
        <v>Vyplň údaj</v>
      </c>
      <c r="I133" s="23" t="s">
        <v>27</v>
      </c>
      <c r="J133" s="26" t="str">
        <f>E26</f>
        <v xml:space="preserve"> </v>
      </c>
      <c r="L133" s="30"/>
    </row>
    <row r="134" spans="2:65" s="1" customFormat="1" ht="10.35" customHeight="1" x14ac:dyDescent="0.2">
      <c r="B134" s="30"/>
      <c r="L134" s="30"/>
    </row>
    <row r="135" spans="2:65" s="10" customFormat="1" ht="29.25" customHeight="1" x14ac:dyDescent="0.2">
      <c r="B135" s="137"/>
      <c r="C135" s="138" t="s">
        <v>226</v>
      </c>
      <c r="D135" s="139" t="s">
        <v>56</v>
      </c>
      <c r="E135" s="139" t="s">
        <v>52</v>
      </c>
      <c r="F135" s="139" t="s">
        <v>53</v>
      </c>
      <c r="G135" s="139" t="s">
        <v>227</v>
      </c>
      <c r="H135" s="139" t="s">
        <v>228</v>
      </c>
      <c r="I135" s="139" t="s">
        <v>229</v>
      </c>
      <c r="J135" s="140" t="s">
        <v>189</v>
      </c>
      <c r="K135" s="141" t="s">
        <v>230</v>
      </c>
      <c r="L135" s="137"/>
      <c r="M135" s="59" t="s">
        <v>1</v>
      </c>
      <c r="N135" s="60" t="s">
        <v>35</v>
      </c>
      <c r="O135" s="60" t="s">
        <v>231</v>
      </c>
      <c r="P135" s="60" t="s">
        <v>232</v>
      </c>
      <c r="Q135" s="60" t="s">
        <v>233</v>
      </c>
      <c r="R135" s="60" t="s">
        <v>234</v>
      </c>
      <c r="S135" s="60" t="s">
        <v>235</v>
      </c>
      <c r="T135" s="61" t="s">
        <v>236</v>
      </c>
    </row>
    <row r="136" spans="2:65" s="1" customFormat="1" ht="22.9" customHeight="1" x14ac:dyDescent="0.25">
      <c r="B136" s="30"/>
      <c r="C136" s="64" t="s">
        <v>187</v>
      </c>
      <c r="J136" s="142">
        <f>BK136</f>
        <v>0</v>
      </c>
      <c r="L136" s="30"/>
      <c r="M136" s="62"/>
      <c r="N136" s="54"/>
      <c r="O136" s="54"/>
      <c r="P136" s="143">
        <f>P137+P186</f>
        <v>0</v>
      </c>
      <c r="Q136" s="54"/>
      <c r="R136" s="143">
        <f>R137+R186</f>
        <v>0</v>
      </c>
      <c r="S136" s="54"/>
      <c r="T136" s="144">
        <f>T137+T186</f>
        <v>0</v>
      </c>
      <c r="AT136" s="13" t="s">
        <v>70</v>
      </c>
      <c r="AU136" s="13" t="s">
        <v>191</v>
      </c>
      <c r="BK136" s="145">
        <f>BK137+BK186</f>
        <v>0</v>
      </c>
    </row>
    <row r="137" spans="2:65" s="11" customFormat="1" ht="25.9" customHeight="1" x14ac:dyDescent="0.2">
      <c r="B137" s="146"/>
      <c r="D137" s="147" t="s">
        <v>70</v>
      </c>
      <c r="E137" s="148" t="s">
        <v>3784</v>
      </c>
      <c r="F137" s="148" t="s">
        <v>3785</v>
      </c>
      <c r="I137" s="149"/>
      <c r="J137" s="150">
        <f>BK137</f>
        <v>0</v>
      </c>
      <c r="L137" s="146"/>
      <c r="M137" s="151"/>
      <c r="P137" s="152">
        <f>SUM(P138:P185)</f>
        <v>0</v>
      </c>
      <c r="R137" s="152">
        <f>SUM(R138:R185)</f>
        <v>0</v>
      </c>
      <c r="T137" s="153">
        <f>SUM(T138:T185)</f>
        <v>0</v>
      </c>
      <c r="AR137" s="147" t="s">
        <v>78</v>
      </c>
      <c r="AT137" s="154" t="s">
        <v>70</v>
      </c>
      <c r="AU137" s="154" t="s">
        <v>71</v>
      </c>
      <c r="AY137" s="147" t="s">
        <v>239</v>
      </c>
      <c r="BK137" s="155">
        <f>SUM(BK138:BK185)</f>
        <v>0</v>
      </c>
    </row>
    <row r="138" spans="2:65" s="1" customFormat="1" ht="16.5" customHeight="1" x14ac:dyDescent="0.2">
      <c r="B138" s="131"/>
      <c r="C138" s="158" t="s">
        <v>78</v>
      </c>
      <c r="D138" s="158" t="s">
        <v>241</v>
      </c>
      <c r="E138" s="159" t="s">
        <v>3786</v>
      </c>
      <c r="F138" s="160" t="s">
        <v>3787</v>
      </c>
      <c r="G138" s="161" t="s">
        <v>353</v>
      </c>
      <c r="H138" s="162">
        <v>36</v>
      </c>
      <c r="I138" s="163"/>
      <c r="J138" s="164">
        <f t="shared" ref="J138:J185" si="5">ROUND(I138*H138,2)</f>
        <v>0</v>
      </c>
      <c r="K138" s="165"/>
      <c r="L138" s="30"/>
      <c r="M138" s="166" t="s">
        <v>1</v>
      </c>
      <c r="N138" s="130" t="s">
        <v>37</v>
      </c>
      <c r="P138" s="167">
        <f t="shared" ref="P138:P185" si="6">O138*H138</f>
        <v>0</v>
      </c>
      <c r="Q138" s="167">
        <v>0</v>
      </c>
      <c r="R138" s="167">
        <f t="shared" ref="R138:R185" si="7">Q138*H138</f>
        <v>0</v>
      </c>
      <c r="S138" s="167">
        <v>0</v>
      </c>
      <c r="T138" s="168">
        <f t="shared" ref="T138:T185" si="8">S138*H138</f>
        <v>0</v>
      </c>
      <c r="AR138" s="169" t="s">
        <v>245</v>
      </c>
      <c r="AT138" s="169" t="s">
        <v>241</v>
      </c>
      <c r="AU138" s="169" t="s">
        <v>78</v>
      </c>
      <c r="AY138" s="13" t="s">
        <v>239</v>
      </c>
      <c r="BE138" s="97">
        <f t="shared" ref="BE138:BE185" si="9">IF(N138="základná",J138,0)</f>
        <v>0</v>
      </c>
      <c r="BF138" s="97">
        <f t="shared" ref="BF138:BF185" si="10">IF(N138="znížená",J138,0)</f>
        <v>0</v>
      </c>
      <c r="BG138" s="97">
        <f t="shared" ref="BG138:BG185" si="11">IF(N138="zákl. prenesená",J138,0)</f>
        <v>0</v>
      </c>
      <c r="BH138" s="97">
        <f t="shared" ref="BH138:BH185" si="12">IF(N138="zníž. prenesená",J138,0)</f>
        <v>0</v>
      </c>
      <c r="BI138" s="97">
        <f t="shared" ref="BI138:BI185" si="13">IF(N138="nulová",J138,0)</f>
        <v>0</v>
      </c>
      <c r="BJ138" s="13" t="s">
        <v>83</v>
      </c>
      <c r="BK138" s="97">
        <f t="shared" ref="BK138:BK185" si="14">ROUND(I138*H138,2)</f>
        <v>0</v>
      </c>
      <c r="BL138" s="13" t="s">
        <v>245</v>
      </c>
      <c r="BM138" s="169" t="s">
        <v>83</v>
      </c>
    </row>
    <row r="139" spans="2:65" s="1" customFormat="1" ht="16.5" customHeight="1" x14ac:dyDescent="0.2">
      <c r="B139" s="131"/>
      <c r="C139" s="158" t="s">
        <v>83</v>
      </c>
      <c r="D139" s="158" t="s">
        <v>241</v>
      </c>
      <c r="E139" s="159" t="s">
        <v>3788</v>
      </c>
      <c r="F139" s="160" t="s">
        <v>3789</v>
      </c>
      <c r="G139" s="161" t="s">
        <v>353</v>
      </c>
      <c r="H139" s="162">
        <v>36</v>
      </c>
      <c r="I139" s="163"/>
      <c r="J139" s="164">
        <f t="shared" si="5"/>
        <v>0</v>
      </c>
      <c r="K139" s="165"/>
      <c r="L139" s="30"/>
      <c r="M139" s="166" t="s">
        <v>1</v>
      </c>
      <c r="N139" s="130" t="s">
        <v>37</v>
      </c>
      <c r="P139" s="167">
        <f t="shared" si="6"/>
        <v>0</v>
      </c>
      <c r="Q139" s="167">
        <v>0</v>
      </c>
      <c r="R139" s="167">
        <f t="shared" si="7"/>
        <v>0</v>
      </c>
      <c r="S139" s="167">
        <v>0</v>
      </c>
      <c r="T139" s="168">
        <f t="shared" si="8"/>
        <v>0</v>
      </c>
      <c r="AR139" s="169" t="s">
        <v>245</v>
      </c>
      <c r="AT139" s="169" t="s">
        <v>241</v>
      </c>
      <c r="AU139" s="169" t="s">
        <v>78</v>
      </c>
      <c r="AY139" s="13" t="s">
        <v>239</v>
      </c>
      <c r="BE139" s="97">
        <f t="shared" si="9"/>
        <v>0</v>
      </c>
      <c r="BF139" s="97">
        <f t="shared" si="10"/>
        <v>0</v>
      </c>
      <c r="BG139" s="97">
        <f t="shared" si="11"/>
        <v>0</v>
      </c>
      <c r="BH139" s="97">
        <f t="shared" si="12"/>
        <v>0</v>
      </c>
      <c r="BI139" s="97">
        <f t="shared" si="13"/>
        <v>0</v>
      </c>
      <c r="BJ139" s="13" t="s">
        <v>83</v>
      </c>
      <c r="BK139" s="97">
        <f t="shared" si="14"/>
        <v>0</v>
      </c>
      <c r="BL139" s="13" t="s">
        <v>245</v>
      </c>
      <c r="BM139" s="169" t="s">
        <v>245</v>
      </c>
    </row>
    <row r="140" spans="2:65" s="1" customFormat="1" ht="21.75" customHeight="1" x14ac:dyDescent="0.2">
      <c r="B140" s="131"/>
      <c r="C140" s="158" t="s">
        <v>251</v>
      </c>
      <c r="D140" s="158" t="s">
        <v>241</v>
      </c>
      <c r="E140" s="159" t="s">
        <v>3790</v>
      </c>
      <c r="F140" s="160" t="s">
        <v>3791</v>
      </c>
      <c r="G140" s="161" t="s">
        <v>353</v>
      </c>
      <c r="H140" s="162">
        <v>4</v>
      </c>
      <c r="I140" s="163"/>
      <c r="J140" s="164">
        <f t="shared" si="5"/>
        <v>0</v>
      </c>
      <c r="K140" s="165"/>
      <c r="L140" s="30"/>
      <c r="M140" s="166" t="s">
        <v>1</v>
      </c>
      <c r="N140" s="130" t="s">
        <v>37</v>
      </c>
      <c r="P140" s="167">
        <f t="shared" si="6"/>
        <v>0</v>
      </c>
      <c r="Q140" s="167">
        <v>0</v>
      </c>
      <c r="R140" s="167">
        <f t="shared" si="7"/>
        <v>0</v>
      </c>
      <c r="S140" s="167">
        <v>0</v>
      </c>
      <c r="T140" s="168">
        <f t="shared" si="8"/>
        <v>0</v>
      </c>
      <c r="AR140" s="169" t="s">
        <v>245</v>
      </c>
      <c r="AT140" s="169" t="s">
        <v>241</v>
      </c>
      <c r="AU140" s="169" t="s">
        <v>78</v>
      </c>
      <c r="AY140" s="13" t="s">
        <v>239</v>
      </c>
      <c r="BE140" s="97">
        <f t="shared" si="9"/>
        <v>0</v>
      </c>
      <c r="BF140" s="97">
        <f t="shared" si="10"/>
        <v>0</v>
      </c>
      <c r="BG140" s="97">
        <f t="shared" si="11"/>
        <v>0</v>
      </c>
      <c r="BH140" s="97">
        <f t="shared" si="12"/>
        <v>0</v>
      </c>
      <c r="BI140" s="97">
        <f t="shared" si="13"/>
        <v>0</v>
      </c>
      <c r="BJ140" s="13" t="s">
        <v>83</v>
      </c>
      <c r="BK140" s="97">
        <f t="shared" si="14"/>
        <v>0</v>
      </c>
      <c r="BL140" s="13" t="s">
        <v>245</v>
      </c>
      <c r="BM140" s="169" t="s">
        <v>262</v>
      </c>
    </row>
    <row r="141" spans="2:65" s="1" customFormat="1" ht="16.5" customHeight="1" x14ac:dyDescent="0.2">
      <c r="B141" s="131"/>
      <c r="C141" s="158" t="s">
        <v>245</v>
      </c>
      <c r="D141" s="158" t="s">
        <v>241</v>
      </c>
      <c r="E141" s="159" t="s">
        <v>3792</v>
      </c>
      <c r="F141" s="160" t="s">
        <v>3793</v>
      </c>
      <c r="G141" s="161" t="s">
        <v>353</v>
      </c>
      <c r="H141" s="162">
        <v>36</v>
      </c>
      <c r="I141" s="163"/>
      <c r="J141" s="164">
        <f t="shared" si="5"/>
        <v>0</v>
      </c>
      <c r="K141" s="165"/>
      <c r="L141" s="30"/>
      <c r="M141" s="166" t="s">
        <v>1</v>
      </c>
      <c r="N141" s="130" t="s">
        <v>37</v>
      </c>
      <c r="P141" s="167">
        <f t="shared" si="6"/>
        <v>0</v>
      </c>
      <c r="Q141" s="167">
        <v>0</v>
      </c>
      <c r="R141" s="167">
        <f t="shared" si="7"/>
        <v>0</v>
      </c>
      <c r="S141" s="167">
        <v>0</v>
      </c>
      <c r="T141" s="168">
        <f t="shared" si="8"/>
        <v>0</v>
      </c>
      <c r="AR141" s="169" t="s">
        <v>245</v>
      </c>
      <c r="AT141" s="169" t="s">
        <v>241</v>
      </c>
      <c r="AU141" s="169" t="s">
        <v>78</v>
      </c>
      <c r="AY141" s="13" t="s">
        <v>239</v>
      </c>
      <c r="BE141" s="97">
        <f t="shared" si="9"/>
        <v>0</v>
      </c>
      <c r="BF141" s="97">
        <f t="shared" si="10"/>
        <v>0</v>
      </c>
      <c r="BG141" s="97">
        <f t="shared" si="11"/>
        <v>0</v>
      </c>
      <c r="BH141" s="97">
        <f t="shared" si="12"/>
        <v>0</v>
      </c>
      <c r="BI141" s="97">
        <f t="shared" si="13"/>
        <v>0</v>
      </c>
      <c r="BJ141" s="13" t="s">
        <v>83</v>
      </c>
      <c r="BK141" s="97">
        <f t="shared" si="14"/>
        <v>0</v>
      </c>
      <c r="BL141" s="13" t="s">
        <v>245</v>
      </c>
      <c r="BM141" s="169" t="s">
        <v>270</v>
      </c>
    </row>
    <row r="142" spans="2:65" s="1" customFormat="1" ht="16.5" customHeight="1" x14ac:dyDescent="0.2">
      <c r="B142" s="131"/>
      <c r="C142" s="158" t="s">
        <v>258</v>
      </c>
      <c r="D142" s="158" t="s">
        <v>241</v>
      </c>
      <c r="E142" s="159" t="s">
        <v>3794</v>
      </c>
      <c r="F142" s="160" t="s">
        <v>3795</v>
      </c>
      <c r="G142" s="161" t="s">
        <v>331</v>
      </c>
      <c r="H142" s="162">
        <v>80</v>
      </c>
      <c r="I142" s="163"/>
      <c r="J142" s="164">
        <f t="shared" si="5"/>
        <v>0</v>
      </c>
      <c r="K142" s="165"/>
      <c r="L142" s="30"/>
      <c r="M142" s="166" t="s">
        <v>1</v>
      </c>
      <c r="N142" s="130" t="s">
        <v>37</v>
      </c>
      <c r="P142" s="167">
        <f t="shared" si="6"/>
        <v>0</v>
      </c>
      <c r="Q142" s="167">
        <v>0</v>
      </c>
      <c r="R142" s="167">
        <f t="shared" si="7"/>
        <v>0</v>
      </c>
      <c r="S142" s="167">
        <v>0</v>
      </c>
      <c r="T142" s="168">
        <f t="shared" si="8"/>
        <v>0</v>
      </c>
      <c r="AR142" s="169" t="s">
        <v>245</v>
      </c>
      <c r="AT142" s="169" t="s">
        <v>241</v>
      </c>
      <c r="AU142" s="169" t="s">
        <v>78</v>
      </c>
      <c r="AY142" s="13" t="s">
        <v>239</v>
      </c>
      <c r="BE142" s="97">
        <f t="shared" si="9"/>
        <v>0</v>
      </c>
      <c r="BF142" s="97">
        <f t="shared" si="10"/>
        <v>0</v>
      </c>
      <c r="BG142" s="97">
        <f t="shared" si="11"/>
        <v>0</v>
      </c>
      <c r="BH142" s="97">
        <f t="shared" si="12"/>
        <v>0</v>
      </c>
      <c r="BI142" s="97">
        <f t="shared" si="13"/>
        <v>0</v>
      </c>
      <c r="BJ142" s="13" t="s">
        <v>83</v>
      </c>
      <c r="BK142" s="97">
        <f t="shared" si="14"/>
        <v>0</v>
      </c>
      <c r="BL142" s="13" t="s">
        <v>245</v>
      </c>
      <c r="BM142" s="169" t="s">
        <v>280</v>
      </c>
    </row>
    <row r="143" spans="2:65" s="1" customFormat="1" ht="16.5" customHeight="1" x14ac:dyDescent="0.2">
      <c r="B143" s="131"/>
      <c r="C143" s="158" t="s">
        <v>262</v>
      </c>
      <c r="D143" s="158" t="s">
        <v>241</v>
      </c>
      <c r="E143" s="159" t="s">
        <v>3796</v>
      </c>
      <c r="F143" s="160" t="s">
        <v>3797</v>
      </c>
      <c r="G143" s="161" t="s">
        <v>353</v>
      </c>
      <c r="H143" s="162">
        <v>60</v>
      </c>
      <c r="I143" s="163"/>
      <c r="J143" s="164">
        <f t="shared" si="5"/>
        <v>0</v>
      </c>
      <c r="K143" s="165"/>
      <c r="L143" s="30"/>
      <c r="M143" s="166" t="s">
        <v>1</v>
      </c>
      <c r="N143" s="130" t="s">
        <v>37</v>
      </c>
      <c r="P143" s="167">
        <f t="shared" si="6"/>
        <v>0</v>
      </c>
      <c r="Q143" s="167">
        <v>0</v>
      </c>
      <c r="R143" s="167">
        <f t="shared" si="7"/>
        <v>0</v>
      </c>
      <c r="S143" s="167">
        <v>0</v>
      </c>
      <c r="T143" s="168">
        <f t="shared" si="8"/>
        <v>0</v>
      </c>
      <c r="AR143" s="169" t="s">
        <v>245</v>
      </c>
      <c r="AT143" s="169" t="s">
        <v>241</v>
      </c>
      <c r="AU143" s="169" t="s">
        <v>78</v>
      </c>
      <c r="AY143" s="13" t="s">
        <v>239</v>
      </c>
      <c r="BE143" s="97">
        <f t="shared" si="9"/>
        <v>0</v>
      </c>
      <c r="BF143" s="97">
        <f t="shared" si="10"/>
        <v>0</v>
      </c>
      <c r="BG143" s="97">
        <f t="shared" si="11"/>
        <v>0</v>
      </c>
      <c r="BH143" s="97">
        <f t="shared" si="12"/>
        <v>0</v>
      </c>
      <c r="BI143" s="97">
        <f t="shared" si="13"/>
        <v>0</v>
      </c>
      <c r="BJ143" s="13" t="s">
        <v>83</v>
      </c>
      <c r="BK143" s="97">
        <f t="shared" si="14"/>
        <v>0</v>
      </c>
      <c r="BL143" s="13" t="s">
        <v>245</v>
      </c>
      <c r="BM143" s="169" t="s">
        <v>289</v>
      </c>
    </row>
    <row r="144" spans="2:65" s="1" customFormat="1" ht="16.5" customHeight="1" x14ac:dyDescent="0.2">
      <c r="B144" s="131"/>
      <c r="C144" s="158" t="s">
        <v>266</v>
      </c>
      <c r="D144" s="158" t="s">
        <v>241</v>
      </c>
      <c r="E144" s="159" t="s">
        <v>3798</v>
      </c>
      <c r="F144" s="160" t="s">
        <v>3799</v>
      </c>
      <c r="G144" s="161" t="s">
        <v>353</v>
      </c>
      <c r="H144" s="162">
        <v>60</v>
      </c>
      <c r="I144" s="163"/>
      <c r="J144" s="164">
        <f t="shared" si="5"/>
        <v>0</v>
      </c>
      <c r="K144" s="165"/>
      <c r="L144" s="30"/>
      <c r="M144" s="166" t="s">
        <v>1</v>
      </c>
      <c r="N144" s="130" t="s">
        <v>37</v>
      </c>
      <c r="P144" s="167">
        <f t="shared" si="6"/>
        <v>0</v>
      </c>
      <c r="Q144" s="167">
        <v>0</v>
      </c>
      <c r="R144" s="167">
        <f t="shared" si="7"/>
        <v>0</v>
      </c>
      <c r="S144" s="167">
        <v>0</v>
      </c>
      <c r="T144" s="168">
        <f t="shared" si="8"/>
        <v>0</v>
      </c>
      <c r="AR144" s="169" t="s">
        <v>245</v>
      </c>
      <c r="AT144" s="169" t="s">
        <v>241</v>
      </c>
      <c r="AU144" s="169" t="s">
        <v>78</v>
      </c>
      <c r="AY144" s="13" t="s">
        <v>239</v>
      </c>
      <c r="BE144" s="97">
        <f t="shared" si="9"/>
        <v>0</v>
      </c>
      <c r="BF144" s="97">
        <f t="shared" si="10"/>
        <v>0</v>
      </c>
      <c r="BG144" s="97">
        <f t="shared" si="11"/>
        <v>0</v>
      </c>
      <c r="BH144" s="97">
        <f t="shared" si="12"/>
        <v>0</v>
      </c>
      <c r="BI144" s="97">
        <f t="shared" si="13"/>
        <v>0</v>
      </c>
      <c r="BJ144" s="13" t="s">
        <v>83</v>
      </c>
      <c r="BK144" s="97">
        <f t="shared" si="14"/>
        <v>0</v>
      </c>
      <c r="BL144" s="13" t="s">
        <v>245</v>
      </c>
      <c r="BM144" s="169" t="s">
        <v>297</v>
      </c>
    </row>
    <row r="145" spans="2:65" s="1" customFormat="1" ht="16.5" customHeight="1" x14ac:dyDescent="0.2">
      <c r="B145" s="131"/>
      <c r="C145" s="158" t="s">
        <v>270</v>
      </c>
      <c r="D145" s="158" t="s">
        <v>241</v>
      </c>
      <c r="E145" s="159" t="s">
        <v>3800</v>
      </c>
      <c r="F145" s="160" t="s">
        <v>3801</v>
      </c>
      <c r="G145" s="161" t="s">
        <v>331</v>
      </c>
      <c r="H145" s="162">
        <v>60</v>
      </c>
      <c r="I145" s="163"/>
      <c r="J145" s="164">
        <f t="shared" si="5"/>
        <v>0</v>
      </c>
      <c r="K145" s="165"/>
      <c r="L145" s="30"/>
      <c r="M145" s="166" t="s">
        <v>1</v>
      </c>
      <c r="N145" s="130" t="s">
        <v>37</v>
      </c>
      <c r="P145" s="167">
        <f t="shared" si="6"/>
        <v>0</v>
      </c>
      <c r="Q145" s="167">
        <v>0</v>
      </c>
      <c r="R145" s="167">
        <f t="shared" si="7"/>
        <v>0</v>
      </c>
      <c r="S145" s="167">
        <v>0</v>
      </c>
      <c r="T145" s="168">
        <f t="shared" si="8"/>
        <v>0</v>
      </c>
      <c r="AR145" s="169" t="s">
        <v>245</v>
      </c>
      <c r="AT145" s="169" t="s">
        <v>241</v>
      </c>
      <c r="AU145" s="169" t="s">
        <v>78</v>
      </c>
      <c r="AY145" s="13" t="s">
        <v>239</v>
      </c>
      <c r="BE145" s="97">
        <f t="shared" si="9"/>
        <v>0</v>
      </c>
      <c r="BF145" s="97">
        <f t="shared" si="10"/>
        <v>0</v>
      </c>
      <c r="BG145" s="97">
        <f t="shared" si="11"/>
        <v>0</v>
      </c>
      <c r="BH145" s="97">
        <f t="shared" si="12"/>
        <v>0</v>
      </c>
      <c r="BI145" s="97">
        <f t="shared" si="13"/>
        <v>0</v>
      </c>
      <c r="BJ145" s="13" t="s">
        <v>83</v>
      </c>
      <c r="BK145" s="97">
        <f t="shared" si="14"/>
        <v>0</v>
      </c>
      <c r="BL145" s="13" t="s">
        <v>245</v>
      </c>
      <c r="BM145" s="169" t="s">
        <v>305</v>
      </c>
    </row>
    <row r="146" spans="2:65" s="1" customFormat="1" ht="16.5" customHeight="1" x14ac:dyDescent="0.2">
      <c r="B146" s="131"/>
      <c r="C146" s="158" t="s">
        <v>274</v>
      </c>
      <c r="D146" s="158" t="s">
        <v>241</v>
      </c>
      <c r="E146" s="159" t="s">
        <v>3802</v>
      </c>
      <c r="F146" s="160" t="s">
        <v>3803</v>
      </c>
      <c r="G146" s="161" t="s">
        <v>353</v>
      </c>
      <c r="H146" s="162">
        <v>40</v>
      </c>
      <c r="I146" s="163"/>
      <c r="J146" s="164">
        <f t="shared" si="5"/>
        <v>0</v>
      </c>
      <c r="K146" s="165"/>
      <c r="L146" s="30"/>
      <c r="M146" s="166" t="s">
        <v>1</v>
      </c>
      <c r="N146" s="130" t="s">
        <v>37</v>
      </c>
      <c r="P146" s="167">
        <f t="shared" si="6"/>
        <v>0</v>
      </c>
      <c r="Q146" s="167">
        <v>0</v>
      </c>
      <c r="R146" s="167">
        <f t="shared" si="7"/>
        <v>0</v>
      </c>
      <c r="S146" s="167">
        <v>0</v>
      </c>
      <c r="T146" s="168">
        <f t="shared" si="8"/>
        <v>0</v>
      </c>
      <c r="AR146" s="169" t="s">
        <v>245</v>
      </c>
      <c r="AT146" s="169" t="s">
        <v>241</v>
      </c>
      <c r="AU146" s="169" t="s">
        <v>78</v>
      </c>
      <c r="AY146" s="13" t="s">
        <v>239</v>
      </c>
      <c r="BE146" s="97">
        <f t="shared" si="9"/>
        <v>0</v>
      </c>
      <c r="BF146" s="97">
        <f t="shared" si="10"/>
        <v>0</v>
      </c>
      <c r="BG146" s="97">
        <f t="shared" si="11"/>
        <v>0</v>
      </c>
      <c r="BH146" s="97">
        <f t="shared" si="12"/>
        <v>0</v>
      </c>
      <c r="BI146" s="97">
        <f t="shared" si="13"/>
        <v>0</v>
      </c>
      <c r="BJ146" s="13" t="s">
        <v>83</v>
      </c>
      <c r="BK146" s="97">
        <f t="shared" si="14"/>
        <v>0</v>
      </c>
      <c r="BL146" s="13" t="s">
        <v>245</v>
      </c>
      <c r="BM146" s="169" t="s">
        <v>313</v>
      </c>
    </row>
    <row r="147" spans="2:65" s="1" customFormat="1" ht="16.5" customHeight="1" x14ac:dyDescent="0.2">
      <c r="B147" s="131"/>
      <c r="C147" s="158" t="s">
        <v>280</v>
      </c>
      <c r="D147" s="158" t="s">
        <v>241</v>
      </c>
      <c r="E147" s="159" t="s">
        <v>3804</v>
      </c>
      <c r="F147" s="160" t="s">
        <v>3805</v>
      </c>
      <c r="G147" s="161" t="s">
        <v>353</v>
      </c>
      <c r="H147" s="162">
        <v>80</v>
      </c>
      <c r="I147" s="163"/>
      <c r="J147" s="164">
        <f t="shared" si="5"/>
        <v>0</v>
      </c>
      <c r="K147" s="165"/>
      <c r="L147" s="30"/>
      <c r="M147" s="166" t="s">
        <v>1</v>
      </c>
      <c r="N147" s="130" t="s">
        <v>37</v>
      </c>
      <c r="P147" s="167">
        <f t="shared" si="6"/>
        <v>0</v>
      </c>
      <c r="Q147" s="167">
        <v>0</v>
      </c>
      <c r="R147" s="167">
        <f t="shared" si="7"/>
        <v>0</v>
      </c>
      <c r="S147" s="167">
        <v>0</v>
      </c>
      <c r="T147" s="168">
        <f t="shared" si="8"/>
        <v>0</v>
      </c>
      <c r="AR147" s="169" t="s">
        <v>245</v>
      </c>
      <c r="AT147" s="169" t="s">
        <v>241</v>
      </c>
      <c r="AU147" s="169" t="s">
        <v>78</v>
      </c>
      <c r="AY147" s="13" t="s">
        <v>239</v>
      </c>
      <c r="BE147" s="97">
        <f t="shared" si="9"/>
        <v>0</v>
      </c>
      <c r="BF147" s="97">
        <f t="shared" si="10"/>
        <v>0</v>
      </c>
      <c r="BG147" s="97">
        <f t="shared" si="11"/>
        <v>0</v>
      </c>
      <c r="BH147" s="97">
        <f t="shared" si="12"/>
        <v>0</v>
      </c>
      <c r="BI147" s="97">
        <f t="shared" si="13"/>
        <v>0</v>
      </c>
      <c r="BJ147" s="13" t="s">
        <v>83</v>
      </c>
      <c r="BK147" s="97">
        <f t="shared" si="14"/>
        <v>0</v>
      </c>
      <c r="BL147" s="13" t="s">
        <v>245</v>
      </c>
      <c r="BM147" s="169" t="s">
        <v>7</v>
      </c>
    </row>
    <row r="148" spans="2:65" s="1" customFormat="1" ht="16.5" customHeight="1" x14ac:dyDescent="0.2">
      <c r="B148" s="131"/>
      <c r="C148" s="158" t="s">
        <v>285</v>
      </c>
      <c r="D148" s="158" t="s">
        <v>241</v>
      </c>
      <c r="E148" s="159" t="s">
        <v>3806</v>
      </c>
      <c r="F148" s="160" t="s">
        <v>3807</v>
      </c>
      <c r="G148" s="161" t="s">
        <v>353</v>
      </c>
      <c r="H148" s="162">
        <v>240</v>
      </c>
      <c r="I148" s="163"/>
      <c r="J148" s="164">
        <f t="shared" si="5"/>
        <v>0</v>
      </c>
      <c r="K148" s="165"/>
      <c r="L148" s="30"/>
      <c r="M148" s="166" t="s">
        <v>1</v>
      </c>
      <c r="N148" s="130" t="s">
        <v>37</v>
      </c>
      <c r="P148" s="167">
        <f t="shared" si="6"/>
        <v>0</v>
      </c>
      <c r="Q148" s="167">
        <v>0</v>
      </c>
      <c r="R148" s="167">
        <f t="shared" si="7"/>
        <v>0</v>
      </c>
      <c r="S148" s="167">
        <v>0</v>
      </c>
      <c r="T148" s="168">
        <f t="shared" si="8"/>
        <v>0</v>
      </c>
      <c r="AR148" s="169" t="s">
        <v>245</v>
      </c>
      <c r="AT148" s="169" t="s">
        <v>241</v>
      </c>
      <c r="AU148" s="169" t="s">
        <v>78</v>
      </c>
      <c r="AY148" s="13" t="s">
        <v>239</v>
      </c>
      <c r="BE148" s="97">
        <f t="shared" si="9"/>
        <v>0</v>
      </c>
      <c r="BF148" s="97">
        <f t="shared" si="10"/>
        <v>0</v>
      </c>
      <c r="BG148" s="97">
        <f t="shared" si="11"/>
        <v>0</v>
      </c>
      <c r="BH148" s="97">
        <f t="shared" si="12"/>
        <v>0</v>
      </c>
      <c r="BI148" s="97">
        <f t="shared" si="13"/>
        <v>0</v>
      </c>
      <c r="BJ148" s="13" t="s">
        <v>83</v>
      </c>
      <c r="BK148" s="97">
        <f t="shared" si="14"/>
        <v>0</v>
      </c>
      <c r="BL148" s="13" t="s">
        <v>245</v>
      </c>
      <c r="BM148" s="169" t="s">
        <v>328</v>
      </c>
    </row>
    <row r="149" spans="2:65" s="1" customFormat="1" ht="16.5" customHeight="1" x14ac:dyDescent="0.2">
      <c r="B149" s="131"/>
      <c r="C149" s="158" t="s">
        <v>289</v>
      </c>
      <c r="D149" s="158" t="s">
        <v>241</v>
      </c>
      <c r="E149" s="159" t="s">
        <v>3808</v>
      </c>
      <c r="F149" s="160" t="s">
        <v>3809</v>
      </c>
      <c r="G149" s="161" t="s">
        <v>3810</v>
      </c>
      <c r="H149" s="162">
        <v>2</v>
      </c>
      <c r="I149" s="163"/>
      <c r="J149" s="164">
        <f t="shared" si="5"/>
        <v>0</v>
      </c>
      <c r="K149" s="165"/>
      <c r="L149" s="30"/>
      <c r="M149" s="166" t="s">
        <v>1</v>
      </c>
      <c r="N149" s="130" t="s">
        <v>37</v>
      </c>
      <c r="P149" s="167">
        <f t="shared" si="6"/>
        <v>0</v>
      </c>
      <c r="Q149" s="167">
        <v>0</v>
      </c>
      <c r="R149" s="167">
        <f t="shared" si="7"/>
        <v>0</v>
      </c>
      <c r="S149" s="167">
        <v>0</v>
      </c>
      <c r="T149" s="168">
        <f t="shared" si="8"/>
        <v>0</v>
      </c>
      <c r="AR149" s="169" t="s">
        <v>245</v>
      </c>
      <c r="AT149" s="169" t="s">
        <v>241</v>
      </c>
      <c r="AU149" s="169" t="s">
        <v>78</v>
      </c>
      <c r="AY149" s="13" t="s">
        <v>239</v>
      </c>
      <c r="BE149" s="97">
        <f t="shared" si="9"/>
        <v>0</v>
      </c>
      <c r="BF149" s="97">
        <f t="shared" si="10"/>
        <v>0</v>
      </c>
      <c r="BG149" s="97">
        <f t="shared" si="11"/>
        <v>0</v>
      </c>
      <c r="BH149" s="97">
        <f t="shared" si="12"/>
        <v>0</v>
      </c>
      <c r="BI149" s="97">
        <f t="shared" si="13"/>
        <v>0</v>
      </c>
      <c r="BJ149" s="13" t="s">
        <v>83</v>
      </c>
      <c r="BK149" s="97">
        <f t="shared" si="14"/>
        <v>0</v>
      </c>
      <c r="BL149" s="13" t="s">
        <v>245</v>
      </c>
      <c r="BM149" s="169" t="s">
        <v>338</v>
      </c>
    </row>
    <row r="150" spans="2:65" s="1" customFormat="1" ht="16.5" customHeight="1" x14ac:dyDescent="0.2">
      <c r="B150" s="131"/>
      <c r="C150" s="158" t="s">
        <v>293</v>
      </c>
      <c r="D150" s="158" t="s">
        <v>241</v>
      </c>
      <c r="E150" s="159" t="s">
        <v>3811</v>
      </c>
      <c r="F150" s="160" t="s">
        <v>3812</v>
      </c>
      <c r="G150" s="161" t="s">
        <v>3810</v>
      </c>
      <c r="H150" s="162">
        <v>3</v>
      </c>
      <c r="I150" s="163"/>
      <c r="J150" s="164">
        <f t="shared" si="5"/>
        <v>0</v>
      </c>
      <c r="K150" s="165"/>
      <c r="L150" s="30"/>
      <c r="M150" s="166" t="s">
        <v>1</v>
      </c>
      <c r="N150" s="130" t="s">
        <v>37</v>
      </c>
      <c r="P150" s="167">
        <f t="shared" si="6"/>
        <v>0</v>
      </c>
      <c r="Q150" s="167">
        <v>0</v>
      </c>
      <c r="R150" s="167">
        <f t="shared" si="7"/>
        <v>0</v>
      </c>
      <c r="S150" s="167">
        <v>0</v>
      </c>
      <c r="T150" s="168">
        <f t="shared" si="8"/>
        <v>0</v>
      </c>
      <c r="AR150" s="169" t="s">
        <v>245</v>
      </c>
      <c r="AT150" s="169" t="s">
        <v>241</v>
      </c>
      <c r="AU150" s="169" t="s">
        <v>78</v>
      </c>
      <c r="AY150" s="13" t="s">
        <v>239</v>
      </c>
      <c r="BE150" s="97">
        <f t="shared" si="9"/>
        <v>0</v>
      </c>
      <c r="BF150" s="97">
        <f t="shared" si="10"/>
        <v>0</v>
      </c>
      <c r="BG150" s="97">
        <f t="shared" si="11"/>
        <v>0</v>
      </c>
      <c r="BH150" s="97">
        <f t="shared" si="12"/>
        <v>0</v>
      </c>
      <c r="BI150" s="97">
        <f t="shared" si="13"/>
        <v>0</v>
      </c>
      <c r="BJ150" s="13" t="s">
        <v>83</v>
      </c>
      <c r="BK150" s="97">
        <f t="shared" si="14"/>
        <v>0</v>
      </c>
      <c r="BL150" s="13" t="s">
        <v>245</v>
      </c>
      <c r="BM150" s="169" t="s">
        <v>346</v>
      </c>
    </row>
    <row r="151" spans="2:65" s="1" customFormat="1" ht="16.5" customHeight="1" x14ac:dyDescent="0.2">
      <c r="B151" s="131"/>
      <c r="C151" s="158" t="s">
        <v>297</v>
      </c>
      <c r="D151" s="158" t="s">
        <v>241</v>
      </c>
      <c r="E151" s="159" t="s">
        <v>3813</v>
      </c>
      <c r="F151" s="160" t="s">
        <v>3814</v>
      </c>
      <c r="G151" s="161" t="s">
        <v>353</v>
      </c>
      <c r="H151" s="162">
        <v>300</v>
      </c>
      <c r="I151" s="163"/>
      <c r="J151" s="164">
        <f t="shared" si="5"/>
        <v>0</v>
      </c>
      <c r="K151" s="165"/>
      <c r="L151" s="30"/>
      <c r="M151" s="166" t="s">
        <v>1</v>
      </c>
      <c r="N151" s="130" t="s">
        <v>37</v>
      </c>
      <c r="P151" s="167">
        <f t="shared" si="6"/>
        <v>0</v>
      </c>
      <c r="Q151" s="167">
        <v>0</v>
      </c>
      <c r="R151" s="167">
        <f t="shared" si="7"/>
        <v>0</v>
      </c>
      <c r="S151" s="167">
        <v>0</v>
      </c>
      <c r="T151" s="168">
        <f t="shared" si="8"/>
        <v>0</v>
      </c>
      <c r="AR151" s="169" t="s">
        <v>245</v>
      </c>
      <c r="AT151" s="169" t="s">
        <v>241</v>
      </c>
      <c r="AU151" s="169" t="s">
        <v>78</v>
      </c>
      <c r="AY151" s="13" t="s">
        <v>239</v>
      </c>
      <c r="BE151" s="97">
        <f t="shared" si="9"/>
        <v>0</v>
      </c>
      <c r="BF151" s="97">
        <f t="shared" si="10"/>
        <v>0</v>
      </c>
      <c r="BG151" s="97">
        <f t="shared" si="11"/>
        <v>0</v>
      </c>
      <c r="BH151" s="97">
        <f t="shared" si="12"/>
        <v>0</v>
      </c>
      <c r="BI151" s="97">
        <f t="shared" si="13"/>
        <v>0</v>
      </c>
      <c r="BJ151" s="13" t="s">
        <v>83</v>
      </c>
      <c r="BK151" s="97">
        <f t="shared" si="14"/>
        <v>0</v>
      </c>
      <c r="BL151" s="13" t="s">
        <v>245</v>
      </c>
      <c r="BM151" s="169" t="s">
        <v>355</v>
      </c>
    </row>
    <row r="152" spans="2:65" s="1" customFormat="1" ht="16.5" customHeight="1" x14ac:dyDescent="0.2">
      <c r="B152" s="131"/>
      <c r="C152" s="158" t="s">
        <v>301</v>
      </c>
      <c r="D152" s="158" t="s">
        <v>241</v>
      </c>
      <c r="E152" s="159" t="s">
        <v>3815</v>
      </c>
      <c r="F152" s="160" t="s">
        <v>3816</v>
      </c>
      <c r="G152" s="161" t="s">
        <v>353</v>
      </c>
      <c r="H152" s="162">
        <v>300</v>
      </c>
      <c r="I152" s="163"/>
      <c r="J152" s="164">
        <f t="shared" si="5"/>
        <v>0</v>
      </c>
      <c r="K152" s="165"/>
      <c r="L152" s="30"/>
      <c r="M152" s="166" t="s">
        <v>1</v>
      </c>
      <c r="N152" s="130" t="s">
        <v>37</v>
      </c>
      <c r="P152" s="167">
        <f t="shared" si="6"/>
        <v>0</v>
      </c>
      <c r="Q152" s="167">
        <v>0</v>
      </c>
      <c r="R152" s="167">
        <f t="shared" si="7"/>
        <v>0</v>
      </c>
      <c r="S152" s="167">
        <v>0</v>
      </c>
      <c r="T152" s="168">
        <f t="shared" si="8"/>
        <v>0</v>
      </c>
      <c r="AR152" s="169" t="s">
        <v>245</v>
      </c>
      <c r="AT152" s="169" t="s">
        <v>241</v>
      </c>
      <c r="AU152" s="169" t="s">
        <v>78</v>
      </c>
      <c r="AY152" s="13" t="s">
        <v>239</v>
      </c>
      <c r="BE152" s="97">
        <f t="shared" si="9"/>
        <v>0</v>
      </c>
      <c r="BF152" s="97">
        <f t="shared" si="10"/>
        <v>0</v>
      </c>
      <c r="BG152" s="97">
        <f t="shared" si="11"/>
        <v>0</v>
      </c>
      <c r="BH152" s="97">
        <f t="shared" si="12"/>
        <v>0</v>
      </c>
      <c r="BI152" s="97">
        <f t="shared" si="13"/>
        <v>0</v>
      </c>
      <c r="BJ152" s="13" t="s">
        <v>83</v>
      </c>
      <c r="BK152" s="97">
        <f t="shared" si="14"/>
        <v>0</v>
      </c>
      <c r="BL152" s="13" t="s">
        <v>245</v>
      </c>
      <c r="BM152" s="169" t="s">
        <v>363</v>
      </c>
    </row>
    <row r="153" spans="2:65" s="1" customFormat="1" ht="16.5" customHeight="1" x14ac:dyDescent="0.2">
      <c r="B153" s="131"/>
      <c r="C153" s="158" t="s">
        <v>305</v>
      </c>
      <c r="D153" s="158" t="s">
        <v>241</v>
      </c>
      <c r="E153" s="159" t="s">
        <v>3817</v>
      </c>
      <c r="F153" s="160" t="s">
        <v>3818</v>
      </c>
      <c r="G153" s="161" t="s">
        <v>331</v>
      </c>
      <c r="H153" s="162">
        <v>60</v>
      </c>
      <c r="I153" s="163"/>
      <c r="J153" s="164">
        <f t="shared" si="5"/>
        <v>0</v>
      </c>
      <c r="K153" s="165"/>
      <c r="L153" s="30"/>
      <c r="M153" s="166" t="s">
        <v>1</v>
      </c>
      <c r="N153" s="130" t="s">
        <v>37</v>
      </c>
      <c r="P153" s="167">
        <f t="shared" si="6"/>
        <v>0</v>
      </c>
      <c r="Q153" s="167">
        <v>0</v>
      </c>
      <c r="R153" s="167">
        <f t="shared" si="7"/>
        <v>0</v>
      </c>
      <c r="S153" s="167">
        <v>0</v>
      </c>
      <c r="T153" s="168">
        <f t="shared" si="8"/>
        <v>0</v>
      </c>
      <c r="AR153" s="169" t="s">
        <v>245</v>
      </c>
      <c r="AT153" s="169" t="s">
        <v>241</v>
      </c>
      <c r="AU153" s="169" t="s">
        <v>78</v>
      </c>
      <c r="AY153" s="13" t="s">
        <v>239</v>
      </c>
      <c r="BE153" s="97">
        <f t="shared" si="9"/>
        <v>0</v>
      </c>
      <c r="BF153" s="97">
        <f t="shared" si="10"/>
        <v>0</v>
      </c>
      <c r="BG153" s="97">
        <f t="shared" si="11"/>
        <v>0</v>
      </c>
      <c r="BH153" s="97">
        <f t="shared" si="12"/>
        <v>0</v>
      </c>
      <c r="BI153" s="97">
        <f t="shared" si="13"/>
        <v>0</v>
      </c>
      <c r="BJ153" s="13" t="s">
        <v>83</v>
      </c>
      <c r="BK153" s="97">
        <f t="shared" si="14"/>
        <v>0</v>
      </c>
      <c r="BL153" s="13" t="s">
        <v>245</v>
      </c>
      <c r="BM153" s="169" t="s">
        <v>371</v>
      </c>
    </row>
    <row r="154" spans="2:65" s="1" customFormat="1" ht="16.5" customHeight="1" x14ac:dyDescent="0.2">
      <c r="B154" s="131"/>
      <c r="C154" s="158" t="s">
        <v>309</v>
      </c>
      <c r="D154" s="158" t="s">
        <v>241</v>
      </c>
      <c r="E154" s="159" t="s">
        <v>3819</v>
      </c>
      <c r="F154" s="160" t="s">
        <v>3820</v>
      </c>
      <c r="G154" s="161" t="s">
        <v>353</v>
      </c>
      <c r="H154" s="162">
        <v>1500</v>
      </c>
      <c r="I154" s="163"/>
      <c r="J154" s="164">
        <f t="shared" si="5"/>
        <v>0</v>
      </c>
      <c r="K154" s="165"/>
      <c r="L154" s="30"/>
      <c r="M154" s="166" t="s">
        <v>1</v>
      </c>
      <c r="N154" s="130" t="s">
        <v>37</v>
      </c>
      <c r="P154" s="167">
        <f t="shared" si="6"/>
        <v>0</v>
      </c>
      <c r="Q154" s="167">
        <v>0</v>
      </c>
      <c r="R154" s="167">
        <f t="shared" si="7"/>
        <v>0</v>
      </c>
      <c r="S154" s="167">
        <v>0</v>
      </c>
      <c r="T154" s="168">
        <f t="shared" si="8"/>
        <v>0</v>
      </c>
      <c r="AR154" s="169" t="s">
        <v>245</v>
      </c>
      <c r="AT154" s="169" t="s">
        <v>241</v>
      </c>
      <c r="AU154" s="169" t="s">
        <v>78</v>
      </c>
      <c r="AY154" s="13" t="s">
        <v>239</v>
      </c>
      <c r="BE154" s="97">
        <f t="shared" si="9"/>
        <v>0</v>
      </c>
      <c r="BF154" s="97">
        <f t="shared" si="10"/>
        <v>0</v>
      </c>
      <c r="BG154" s="97">
        <f t="shared" si="11"/>
        <v>0</v>
      </c>
      <c r="BH154" s="97">
        <f t="shared" si="12"/>
        <v>0</v>
      </c>
      <c r="BI154" s="97">
        <f t="shared" si="13"/>
        <v>0</v>
      </c>
      <c r="BJ154" s="13" t="s">
        <v>83</v>
      </c>
      <c r="BK154" s="97">
        <f t="shared" si="14"/>
        <v>0</v>
      </c>
      <c r="BL154" s="13" t="s">
        <v>245</v>
      </c>
      <c r="BM154" s="169" t="s">
        <v>379</v>
      </c>
    </row>
    <row r="155" spans="2:65" s="1" customFormat="1" ht="16.5" customHeight="1" x14ac:dyDescent="0.2">
      <c r="B155" s="131"/>
      <c r="C155" s="158" t="s">
        <v>313</v>
      </c>
      <c r="D155" s="158" t="s">
        <v>241</v>
      </c>
      <c r="E155" s="159" t="s">
        <v>3821</v>
      </c>
      <c r="F155" s="160" t="s">
        <v>3822</v>
      </c>
      <c r="G155" s="161" t="s">
        <v>353</v>
      </c>
      <c r="H155" s="162">
        <v>760</v>
      </c>
      <c r="I155" s="163"/>
      <c r="J155" s="164">
        <f t="shared" si="5"/>
        <v>0</v>
      </c>
      <c r="K155" s="165"/>
      <c r="L155" s="30"/>
      <c r="M155" s="166" t="s">
        <v>1</v>
      </c>
      <c r="N155" s="130" t="s">
        <v>37</v>
      </c>
      <c r="P155" s="167">
        <f t="shared" si="6"/>
        <v>0</v>
      </c>
      <c r="Q155" s="167">
        <v>0</v>
      </c>
      <c r="R155" s="167">
        <f t="shared" si="7"/>
        <v>0</v>
      </c>
      <c r="S155" s="167">
        <v>0</v>
      </c>
      <c r="T155" s="168">
        <f t="shared" si="8"/>
        <v>0</v>
      </c>
      <c r="AR155" s="169" t="s">
        <v>245</v>
      </c>
      <c r="AT155" s="169" t="s">
        <v>241</v>
      </c>
      <c r="AU155" s="169" t="s">
        <v>78</v>
      </c>
      <c r="AY155" s="13" t="s">
        <v>239</v>
      </c>
      <c r="BE155" s="97">
        <f t="shared" si="9"/>
        <v>0</v>
      </c>
      <c r="BF155" s="97">
        <f t="shared" si="10"/>
        <v>0</v>
      </c>
      <c r="BG155" s="97">
        <f t="shared" si="11"/>
        <v>0</v>
      </c>
      <c r="BH155" s="97">
        <f t="shared" si="12"/>
        <v>0</v>
      </c>
      <c r="BI155" s="97">
        <f t="shared" si="13"/>
        <v>0</v>
      </c>
      <c r="BJ155" s="13" t="s">
        <v>83</v>
      </c>
      <c r="BK155" s="97">
        <f t="shared" si="14"/>
        <v>0</v>
      </c>
      <c r="BL155" s="13" t="s">
        <v>245</v>
      </c>
      <c r="BM155" s="169" t="s">
        <v>387</v>
      </c>
    </row>
    <row r="156" spans="2:65" s="1" customFormat="1" ht="21.75" customHeight="1" x14ac:dyDescent="0.2">
      <c r="B156" s="131"/>
      <c r="C156" s="158" t="s">
        <v>317</v>
      </c>
      <c r="D156" s="158" t="s">
        <v>241</v>
      </c>
      <c r="E156" s="159" t="s">
        <v>3823</v>
      </c>
      <c r="F156" s="160" t="s">
        <v>3824</v>
      </c>
      <c r="G156" s="161" t="s">
        <v>3810</v>
      </c>
      <c r="H156" s="162">
        <v>3</v>
      </c>
      <c r="I156" s="163"/>
      <c r="J156" s="164">
        <f t="shared" si="5"/>
        <v>0</v>
      </c>
      <c r="K156" s="165"/>
      <c r="L156" s="30"/>
      <c r="M156" s="166" t="s">
        <v>1</v>
      </c>
      <c r="N156" s="130" t="s">
        <v>37</v>
      </c>
      <c r="P156" s="167">
        <f t="shared" si="6"/>
        <v>0</v>
      </c>
      <c r="Q156" s="167">
        <v>0</v>
      </c>
      <c r="R156" s="167">
        <f t="shared" si="7"/>
        <v>0</v>
      </c>
      <c r="S156" s="167">
        <v>0</v>
      </c>
      <c r="T156" s="168">
        <f t="shared" si="8"/>
        <v>0</v>
      </c>
      <c r="AR156" s="169" t="s">
        <v>245</v>
      </c>
      <c r="AT156" s="169" t="s">
        <v>241</v>
      </c>
      <c r="AU156" s="169" t="s">
        <v>78</v>
      </c>
      <c r="AY156" s="13" t="s">
        <v>239</v>
      </c>
      <c r="BE156" s="97">
        <f t="shared" si="9"/>
        <v>0</v>
      </c>
      <c r="BF156" s="97">
        <f t="shared" si="10"/>
        <v>0</v>
      </c>
      <c r="BG156" s="97">
        <f t="shared" si="11"/>
        <v>0</v>
      </c>
      <c r="BH156" s="97">
        <f t="shared" si="12"/>
        <v>0</v>
      </c>
      <c r="BI156" s="97">
        <f t="shared" si="13"/>
        <v>0</v>
      </c>
      <c r="BJ156" s="13" t="s">
        <v>83</v>
      </c>
      <c r="BK156" s="97">
        <f t="shared" si="14"/>
        <v>0</v>
      </c>
      <c r="BL156" s="13" t="s">
        <v>245</v>
      </c>
      <c r="BM156" s="169" t="s">
        <v>395</v>
      </c>
    </row>
    <row r="157" spans="2:65" s="1" customFormat="1" ht="16.5" customHeight="1" x14ac:dyDescent="0.2">
      <c r="B157" s="131"/>
      <c r="C157" s="158" t="s">
        <v>7</v>
      </c>
      <c r="D157" s="158" t="s">
        <v>241</v>
      </c>
      <c r="E157" s="159" t="s">
        <v>3825</v>
      </c>
      <c r="F157" s="160" t="s">
        <v>3826</v>
      </c>
      <c r="G157" s="161" t="s">
        <v>331</v>
      </c>
      <c r="H157" s="162">
        <v>1500</v>
      </c>
      <c r="I157" s="163"/>
      <c r="J157" s="164">
        <f t="shared" si="5"/>
        <v>0</v>
      </c>
      <c r="K157" s="165"/>
      <c r="L157" s="30"/>
      <c r="M157" s="166" t="s">
        <v>1</v>
      </c>
      <c r="N157" s="130" t="s">
        <v>37</v>
      </c>
      <c r="P157" s="167">
        <f t="shared" si="6"/>
        <v>0</v>
      </c>
      <c r="Q157" s="167">
        <v>0</v>
      </c>
      <c r="R157" s="167">
        <f t="shared" si="7"/>
        <v>0</v>
      </c>
      <c r="S157" s="167">
        <v>0</v>
      </c>
      <c r="T157" s="168">
        <f t="shared" si="8"/>
        <v>0</v>
      </c>
      <c r="AR157" s="169" t="s">
        <v>245</v>
      </c>
      <c r="AT157" s="169" t="s">
        <v>241</v>
      </c>
      <c r="AU157" s="169" t="s">
        <v>78</v>
      </c>
      <c r="AY157" s="13" t="s">
        <v>239</v>
      </c>
      <c r="BE157" s="97">
        <f t="shared" si="9"/>
        <v>0</v>
      </c>
      <c r="BF157" s="97">
        <f t="shared" si="10"/>
        <v>0</v>
      </c>
      <c r="BG157" s="97">
        <f t="shared" si="11"/>
        <v>0</v>
      </c>
      <c r="BH157" s="97">
        <f t="shared" si="12"/>
        <v>0</v>
      </c>
      <c r="BI157" s="97">
        <f t="shared" si="13"/>
        <v>0</v>
      </c>
      <c r="BJ157" s="13" t="s">
        <v>83</v>
      </c>
      <c r="BK157" s="97">
        <f t="shared" si="14"/>
        <v>0</v>
      </c>
      <c r="BL157" s="13" t="s">
        <v>245</v>
      </c>
      <c r="BM157" s="169" t="s">
        <v>403</v>
      </c>
    </row>
    <row r="158" spans="2:65" s="1" customFormat="1" ht="16.5" customHeight="1" x14ac:dyDescent="0.2">
      <c r="B158" s="131"/>
      <c r="C158" s="158" t="s">
        <v>324</v>
      </c>
      <c r="D158" s="158" t="s">
        <v>241</v>
      </c>
      <c r="E158" s="159" t="s">
        <v>3827</v>
      </c>
      <c r="F158" s="160" t="s">
        <v>3828</v>
      </c>
      <c r="G158" s="161" t="s">
        <v>331</v>
      </c>
      <c r="H158" s="162">
        <v>600</v>
      </c>
      <c r="I158" s="163"/>
      <c r="J158" s="164">
        <f t="shared" si="5"/>
        <v>0</v>
      </c>
      <c r="K158" s="165"/>
      <c r="L158" s="30"/>
      <c r="M158" s="166" t="s">
        <v>1</v>
      </c>
      <c r="N158" s="130" t="s">
        <v>37</v>
      </c>
      <c r="P158" s="167">
        <f t="shared" si="6"/>
        <v>0</v>
      </c>
      <c r="Q158" s="167">
        <v>0</v>
      </c>
      <c r="R158" s="167">
        <f t="shared" si="7"/>
        <v>0</v>
      </c>
      <c r="S158" s="167">
        <v>0</v>
      </c>
      <c r="T158" s="168">
        <f t="shared" si="8"/>
        <v>0</v>
      </c>
      <c r="AR158" s="169" t="s">
        <v>245</v>
      </c>
      <c r="AT158" s="169" t="s">
        <v>241</v>
      </c>
      <c r="AU158" s="169" t="s">
        <v>78</v>
      </c>
      <c r="AY158" s="13" t="s">
        <v>239</v>
      </c>
      <c r="BE158" s="97">
        <f t="shared" si="9"/>
        <v>0</v>
      </c>
      <c r="BF158" s="97">
        <f t="shared" si="10"/>
        <v>0</v>
      </c>
      <c r="BG158" s="97">
        <f t="shared" si="11"/>
        <v>0</v>
      </c>
      <c r="BH158" s="97">
        <f t="shared" si="12"/>
        <v>0</v>
      </c>
      <c r="BI158" s="97">
        <f t="shared" si="13"/>
        <v>0</v>
      </c>
      <c r="BJ158" s="13" t="s">
        <v>83</v>
      </c>
      <c r="BK158" s="97">
        <f t="shared" si="14"/>
        <v>0</v>
      </c>
      <c r="BL158" s="13" t="s">
        <v>245</v>
      </c>
      <c r="BM158" s="169" t="s">
        <v>411</v>
      </c>
    </row>
    <row r="159" spans="2:65" s="1" customFormat="1" ht="16.5" customHeight="1" x14ac:dyDescent="0.2">
      <c r="B159" s="131"/>
      <c r="C159" s="158" t="s">
        <v>328</v>
      </c>
      <c r="D159" s="158" t="s">
        <v>241</v>
      </c>
      <c r="E159" s="159" t="s">
        <v>3829</v>
      </c>
      <c r="F159" s="160" t="s">
        <v>3830</v>
      </c>
      <c r="G159" s="161" t="s">
        <v>331</v>
      </c>
      <c r="H159" s="162">
        <v>150</v>
      </c>
      <c r="I159" s="163"/>
      <c r="J159" s="164">
        <f t="shared" si="5"/>
        <v>0</v>
      </c>
      <c r="K159" s="165"/>
      <c r="L159" s="30"/>
      <c r="M159" s="166" t="s">
        <v>1</v>
      </c>
      <c r="N159" s="130" t="s">
        <v>37</v>
      </c>
      <c r="P159" s="167">
        <f t="shared" si="6"/>
        <v>0</v>
      </c>
      <c r="Q159" s="167">
        <v>0</v>
      </c>
      <c r="R159" s="167">
        <f t="shared" si="7"/>
        <v>0</v>
      </c>
      <c r="S159" s="167">
        <v>0</v>
      </c>
      <c r="T159" s="168">
        <f t="shared" si="8"/>
        <v>0</v>
      </c>
      <c r="AR159" s="169" t="s">
        <v>245</v>
      </c>
      <c r="AT159" s="169" t="s">
        <v>241</v>
      </c>
      <c r="AU159" s="169" t="s">
        <v>78</v>
      </c>
      <c r="AY159" s="13" t="s">
        <v>239</v>
      </c>
      <c r="BE159" s="97">
        <f t="shared" si="9"/>
        <v>0</v>
      </c>
      <c r="BF159" s="97">
        <f t="shared" si="10"/>
        <v>0</v>
      </c>
      <c r="BG159" s="97">
        <f t="shared" si="11"/>
        <v>0</v>
      </c>
      <c r="BH159" s="97">
        <f t="shared" si="12"/>
        <v>0</v>
      </c>
      <c r="BI159" s="97">
        <f t="shared" si="13"/>
        <v>0</v>
      </c>
      <c r="BJ159" s="13" t="s">
        <v>83</v>
      </c>
      <c r="BK159" s="97">
        <f t="shared" si="14"/>
        <v>0</v>
      </c>
      <c r="BL159" s="13" t="s">
        <v>245</v>
      </c>
      <c r="BM159" s="169" t="s">
        <v>419</v>
      </c>
    </row>
    <row r="160" spans="2:65" s="1" customFormat="1" ht="16.5" customHeight="1" x14ac:dyDescent="0.2">
      <c r="B160" s="131"/>
      <c r="C160" s="158" t="s">
        <v>333</v>
      </c>
      <c r="D160" s="158" t="s">
        <v>241</v>
      </c>
      <c r="E160" s="159" t="s">
        <v>3831</v>
      </c>
      <c r="F160" s="160" t="s">
        <v>3832</v>
      </c>
      <c r="G160" s="161" t="s">
        <v>3833</v>
      </c>
      <c r="H160" s="162">
        <v>10</v>
      </c>
      <c r="I160" s="163"/>
      <c r="J160" s="164">
        <f t="shared" si="5"/>
        <v>0</v>
      </c>
      <c r="K160" s="165"/>
      <c r="L160" s="30"/>
      <c r="M160" s="166" t="s">
        <v>1</v>
      </c>
      <c r="N160" s="130" t="s">
        <v>37</v>
      </c>
      <c r="P160" s="167">
        <f t="shared" si="6"/>
        <v>0</v>
      </c>
      <c r="Q160" s="167">
        <v>0</v>
      </c>
      <c r="R160" s="167">
        <f t="shared" si="7"/>
        <v>0</v>
      </c>
      <c r="S160" s="167">
        <v>0</v>
      </c>
      <c r="T160" s="168">
        <f t="shared" si="8"/>
        <v>0</v>
      </c>
      <c r="AR160" s="169" t="s">
        <v>245</v>
      </c>
      <c r="AT160" s="169" t="s">
        <v>241</v>
      </c>
      <c r="AU160" s="169" t="s">
        <v>78</v>
      </c>
      <c r="AY160" s="13" t="s">
        <v>239</v>
      </c>
      <c r="BE160" s="97">
        <f t="shared" si="9"/>
        <v>0</v>
      </c>
      <c r="BF160" s="97">
        <f t="shared" si="10"/>
        <v>0</v>
      </c>
      <c r="BG160" s="97">
        <f t="shared" si="11"/>
        <v>0</v>
      </c>
      <c r="BH160" s="97">
        <f t="shared" si="12"/>
        <v>0</v>
      </c>
      <c r="BI160" s="97">
        <f t="shared" si="13"/>
        <v>0</v>
      </c>
      <c r="BJ160" s="13" t="s">
        <v>83</v>
      </c>
      <c r="BK160" s="97">
        <f t="shared" si="14"/>
        <v>0</v>
      </c>
      <c r="BL160" s="13" t="s">
        <v>245</v>
      </c>
      <c r="BM160" s="169" t="s">
        <v>427</v>
      </c>
    </row>
    <row r="161" spans="2:65" s="1" customFormat="1" ht="16.5" customHeight="1" x14ac:dyDescent="0.2">
      <c r="B161" s="131"/>
      <c r="C161" s="158" t="s">
        <v>338</v>
      </c>
      <c r="D161" s="158" t="s">
        <v>241</v>
      </c>
      <c r="E161" s="159" t="s">
        <v>3834</v>
      </c>
      <c r="F161" s="160" t="s">
        <v>3835</v>
      </c>
      <c r="G161" s="161" t="s">
        <v>3621</v>
      </c>
      <c r="H161" s="162">
        <v>10</v>
      </c>
      <c r="I161" s="163"/>
      <c r="J161" s="164">
        <f t="shared" si="5"/>
        <v>0</v>
      </c>
      <c r="K161" s="165"/>
      <c r="L161" s="30"/>
      <c r="M161" s="166" t="s">
        <v>1</v>
      </c>
      <c r="N161" s="130" t="s">
        <v>37</v>
      </c>
      <c r="P161" s="167">
        <f t="shared" si="6"/>
        <v>0</v>
      </c>
      <c r="Q161" s="167">
        <v>0</v>
      </c>
      <c r="R161" s="167">
        <f t="shared" si="7"/>
        <v>0</v>
      </c>
      <c r="S161" s="167">
        <v>0</v>
      </c>
      <c r="T161" s="168">
        <f t="shared" si="8"/>
        <v>0</v>
      </c>
      <c r="AR161" s="169" t="s">
        <v>245</v>
      </c>
      <c r="AT161" s="169" t="s">
        <v>241</v>
      </c>
      <c r="AU161" s="169" t="s">
        <v>78</v>
      </c>
      <c r="AY161" s="13" t="s">
        <v>239</v>
      </c>
      <c r="BE161" s="97">
        <f t="shared" si="9"/>
        <v>0</v>
      </c>
      <c r="BF161" s="97">
        <f t="shared" si="10"/>
        <v>0</v>
      </c>
      <c r="BG161" s="97">
        <f t="shared" si="11"/>
        <v>0</v>
      </c>
      <c r="BH161" s="97">
        <f t="shared" si="12"/>
        <v>0</v>
      </c>
      <c r="BI161" s="97">
        <f t="shared" si="13"/>
        <v>0</v>
      </c>
      <c r="BJ161" s="13" t="s">
        <v>83</v>
      </c>
      <c r="BK161" s="97">
        <f t="shared" si="14"/>
        <v>0</v>
      </c>
      <c r="BL161" s="13" t="s">
        <v>245</v>
      </c>
      <c r="BM161" s="169" t="s">
        <v>435</v>
      </c>
    </row>
    <row r="162" spans="2:65" s="1" customFormat="1" ht="16.5" customHeight="1" x14ac:dyDescent="0.2">
      <c r="B162" s="131"/>
      <c r="C162" s="158" t="s">
        <v>342</v>
      </c>
      <c r="D162" s="158" t="s">
        <v>241</v>
      </c>
      <c r="E162" s="159" t="s">
        <v>3836</v>
      </c>
      <c r="F162" s="160" t="s">
        <v>3722</v>
      </c>
      <c r="G162" s="161" t="s">
        <v>3621</v>
      </c>
      <c r="H162" s="162">
        <v>30</v>
      </c>
      <c r="I162" s="163"/>
      <c r="J162" s="164">
        <f t="shared" si="5"/>
        <v>0</v>
      </c>
      <c r="K162" s="165"/>
      <c r="L162" s="30"/>
      <c r="M162" s="166" t="s">
        <v>1</v>
      </c>
      <c r="N162" s="130" t="s">
        <v>37</v>
      </c>
      <c r="P162" s="167">
        <f t="shared" si="6"/>
        <v>0</v>
      </c>
      <c r="Q162" s="167">
        <v>0</v>
      </c>
      <c r="R162" s="167">
        <f t="shared" si="7"/>
        <v>0</v>
      </c>
      <c r="S162" s="167">
        <v>0</v>
      </c>
      <c r="T162" s="168">
        <f t="shared" si="8"/>
        <v>0</v>
      </c>
      <c r="AR162" s="169" t="s">
        <v>245</v>
      </c>
      <c r="AT162" s="169" t="s">
        <v>241</v>
      </c>
      <c r="AU162" s="169" t="s">
        <v>78</v>
      </c>
      <c r="AY162" s="13" t="s">
        <v>239</v>
      </c>
      <c r="BE162" s="97">
        <f t="shared" si="9"/>
        <v>0</v>
      </c>
      <c r="BF162" s="97">
        <f t="shared" si="10"/>
        <v>0</v>
      </c>
      <c r="BG162" s="97">
        <f t="shared" si="11"/>
        <v>0</v>
      </c>
      <c r="BH162" s="97">
        <f t="shared" si="12"/>
        <v>0</v>
      </c>
      <c r="BI162" s="97">
        <f t="shared" si="13"/>
        <v>0</v>
      </c>
      <c r="BJ162" s="13" t="s">
        <v>83</v>
      </c>
      <c r="BK162" s="97">
        <f t="shared" si="14"/>
        <v>0</v>
      </c>
      <c r="BL162" s="13" t="s">
        <v>245</v>
      </c>
      <c r="BM162" s="169" t="s">
        <v>443</v>
      </c>
    </row>
    <row r="163" spans="2:65" s="1" customFormat="1" ht="16.5" customHeight="1" x14ac:dyDescent="0.2">
      <c r="B163" s="131"/>
      <c r="C163" s="158" t="s">
        <v>346</v>
      </c>
      <c r="D163" s="158" t="s">
        <v>241</v>
      </c>
      <c r="E163" s="159" t="s">
        <v>3837</v>
      </c>
      <c r="F163" s="160" t="s">
        <v>3838</v>
      </c>
      <c r="G163" s="161" t="s">
        <v>3621</v>
      </c>
      <c r="H163" s="162">
        <v>50</v>
      </c>
      <c r="I163" s="163"/>
      <c r="J163" s="164">
        <f t="shared" si="5"/>
        <v>0</v>
      </c>
      <c r="K163" s="165"/>
      <c r="L163" s="30"/>
      <c r="M163" s="166" t="s">
        <v>1</v>
      </c>
      <c r="N163" s="130" t="s">
        <v>37</v>
      </c>
      <c r="P163" s="167">
        <f t="shared" si="6"/>
        <v>0</v>
      </c>
      <c r="Q163" s="167">
        <v>0</v>
      </c>
      <c r="R163" s="167">
        <f t="shared" si="7"/>
        <v>0</v>
      </c>
      <c r="S163" s="167">
        <v>0</v>
      </c>
      <c r="T163" s="168">
        <f t="shared" si="8"/>
        <v>0</v>
      </c>
      <c r="AR163" s="169" t="s">
        <v>245</v>
      </c>
      <c r="AT163" s="169" t="s">
        <v>241</v>
      </c>
      <c r="AU163" s="169" t="s">
        <v>78</v>
      </c>
      <c r="AY163" s="13" t="s">
        <v>239</v>
      </c>
      <c r="BE163" s="97">
        <f t="shared" si="9"/>
        <v>0</v>
      </c>
      <c r="BF163" s="97">
        <f t="shared" si="10"/>
        <v>0</v>
      </c>
      <c r="BG163" s="97">
        <f t="shared" si="11"/>
        <v>0</v>
      </c>
      <c r="BH163" s="97">
        <f t="shared" si="12"/>
        <v>0</v>
      </c>
      <c r="BI163" s="97">
        <f t="shared" si="13"/>
        <v>0</v>
      </c>
      <c r="BJ163" s="13" t="s">
        <v>83</v>
      </c>
      <c r="BK163" s="97">
        <f t="shared" si="14"/>
        <v>0</v>
      </c>
      <c r="BL163" s="13" t="s">
        <v>245</v>
      </c>
      <c r="BM163" s="169" t="s">
        <v>451</v>
      </c>
    </row>
    <row r="164" spans="2:65" s="1" customFormat="1" ht="16.5" customHeight="1" x14ac:dyDescent="0.2">
      <c r="B164" s="131"/>
      <c r="C164" s="158" t="s">
        <v>350</v>
      </c>
      <c r="D164" s="158" t="s">
        <v>241</v>
      </c>
      <c r="E164" s="159" t="s">
        <v>3839</v>
      </c>
      <c r="F164" s="160" t="s">
        <v>3775</v>
      </c>
      <c r="G164" s="161" t="s">
        <v>353</v>
      </c>
      <c r="H164" s="162">
        <v>1</v>
      </c>
      <c r="I164" s="163"/>
      <c r="J164" s="164">
        <f t="shared" si="5"/>
        <v>0</v>
      </c>
      <c r="K164" s="165"/>
      <c r="L164" s="30"/>
      <c r="M164" s="166" t="s">
        <v>1</v>
      </c>
      <c r="N164" s="130" t="s">
        <v>37</v>
      </c>
      <c r="P164" s="167">
        <f t="shared" si="6"/>
        <v>0</v>
      </c>
      <c r="Q164" s="167">
        <v>0</v>
      </c>
      <c r="R164" s="167">
        <f t="shared" si="7"/>
        <v>0</v>
      </c>
      <c r="S164" s="167">
        <v>0</v>
      </c>
      <c r="T164" s="168">
        <f t="shared" si="8"/>
        <v>0</v>
      </c>
      <c r="AR164" s="169" t="s">
        <v>245</v>
      </c>
      <c r="AT164" s="169" t="s">
        <v>241</v>
      </c>
      <c r="AU164" s="169" t="s">
        <v>78</v>
      </c>
      <c r="AY164" s="13" t="s">
        <v>239</v>
      </c>
      <c r="BE164" s="97">
        <f t="shared" si="9"/>
        <v>0</v>
      </c>
      <c r="BF164" s="97">
        <f t="shared" si="10"/>
        <v>0</v>
      </c>
      <c r="BG164" s="97">
        <f t="shared" si="11"/>
        <v>0</v>
      </c>
      <c r="BH164" s="97">
        <f t="shared" si="12"/>
        <v>0</v>
      </c>
      <c r="BI164" s="97">
        <f t="shared" si="13"/>
        <v>0</v>
      </c>
      <c r="BJ164" s="13" t="s">
        <v>83</v>
      </c>
      <c r="BK164" s="97">
        <f t="shared" si="14"/>
        <v>0</v>
      </c>
      <c r="BL164" s="13" t="s">
        <v>245</v>
      </c>
      <c r="BM164" s="169" t="s">
        <v>459</v>
      </c>
    </row>
    <row r="165" spans="2:65" s="1" customFormat="1" ht="16.5" customHeight="1" x14ac:dyDescent="0.2">
      <c r="B165" s="131"/>
      <c r="C165" s="158" t="s">
        <v>355</v>
      </c>
      <c r="D165" s="158" t="s">
        <v>241</v>
      </c>
      <c r="E165" s="159" t="s">
        <v>3840</v>
      </c>
      <c r="F165" s="160" t="s">
        <v>3620</v>
      </c>
      <c r="G165" s="161" t="s">
        <v>3621</v>
      </c>
      <c r="H165" s="162">
        <v>5</v>
      </c>
      <c r="I165" s="163"/>
      <c r="J165" s="164">
        <f t="shared" si="5"/>
        <v>0</v>
      </c>
      <c r="K165" s="165"/>
      <c r="L165" s="30"/>
      <c r="M165" s="166" t="s">
        <v>1</v>
      </c>
      <c r="N165" s="130" t="s">
        <v>37</v>
      </c>
      <c r="P165" s="167">
        <f t="shared" si="6"/>
        <v>0</v>
      </c>
      <c r="Q165" s="167">
        <v>0</v>
      </c>
      <c r="R165" s="167">
        <f t="shared" si="7"/>
        <v>0</v>
      </c>
      <c r="S165" s="167">
        <v>0</v>
      </c>
      <c r="T165" s="168">
        <f t="shared" si="8"/>
        <v>0</v>
      </c>
      <c r="AR165" s="169" t="s">
        <v>245</v>
      </c>
      <c r="AT165" s="169" t="s">
        <v>241</v>
      </c>
      <c r="AU165" s="169" t="s">
        <v>78</v>
      </c>
      <c r="AY165" s="13" t="s">
        <v>239</v>
      </c>
      <c r="BE165" s="97">
        <f t="shared" si="9"/>
        <v>0</v>
      </c>
      <c r="BF165" s="97">
        <f t="shared" si="10"/>
        <v>0</v>
      </c>
      <c r="BG165" s="97">
        <f t="shared" si="11"/>
        <v>0</v>
      </c>
      <c r="BH165" s="97">
        <f t="shared" si="12"/>
        <v>0</v>
      </c>
      <c r="BI165" s="97">
        <f t="shared" si="13"/>
        <v>0</v>
      </c>
      <c r="BJ165" s="13" t="s">
        <v>83</v>
      </c>
      <c r="BK165" s="97">
        <f t="shared" si="14"/>
        <v>0</v>
      </c>
      <c r="BL165" s="13" t="s">
        <v>245</v>
      </c>
      <c r="BM165" s="169" t="s">
        <v>467</v>
      </c>
    </row>
    <row r="166" spans="2:65" s="1" customFormat="1" ht="21.75" customHeight="1" x14ac:dyDescent="0.2">
      <c r="B166" s="131"/>
      <c r="C166" s="158" t="s">
        <v>359</v>
      </c>
      <c r="D166" s="158" t="s">
        <v>241</v>
      </c>
      <c r="E166" s="159" t="s">
        <v>3841</v>
      </c>
      <c r="F166" s="160" t="s">
        <v>3779</v>
      </c>
      <c r="G166" s="161" t="s">
        <v>353</v>
      </c>
      <c r="H166" s="162">
        <v>1</v>
      </c>
      <c r="I166" s="163"/>
      <c r="J166" s="164">
        <f t="shared" si="5"/>
        <v>0</v>
      </c>
      <c r="K166" s="165"/>
      <c r="L166" s="30"/>
      <c r="M166" s="166" t="s">
        <v>1</v>
      </c>
      <c r="N166" s="130" t="s">
        <v>37</v>
      </c>
      <c r="P166" s="167">
        <f t="shared" si="6"/>
        <v>0</v>
      </c>
      <c r="Q166" s="167">
        <v>0</v>
      </c>
      <c r="R166" s="167">
        <f t="shared" si="7"/>
        <v>0</v>
      </c>
      <c r="S166" s="167">
        <v>0</v>
      </c>
      <c r="T166" s="168">
        <f t="shared" si="8"/>
        <v>0</v>
      </c>
      <c r="AR166" s="169" t="s">
        <v>245</v>
      </c>
      <c r="AT166" s="169" t="s">
        <v>241</v>
      </c>
      <c r="AU166" s="169" t="s">
        <v>78</v>
      </c>
      <c r="AY166" s="13" t="s">
        <v>239</v>
      </c>
      <c r="BE166" s="97">
        <f t="shared" si="9"/>
        <v>0</v>
      </c>
      <c r="BF166" s="97">
        <f t="shared" si="10"/>
        <v>0</v>
      </c>
      <c r="BG166" s="97">
        <f t="shared" si="11"/>
        <v>0</v>
      </c>
      <c r="BH166" s="97">
        <f t="shared" si="12"/>
        <v>0</v>
      </c>
      <c r="BI166" s="97">
        <f t="shared" si="13"/>
        <v>0</v>
      </c>
      <c r="BJ166" s="13" t="s">
        <v>83</v>
      </c>
      <c r="BK166" s="97">
        <f t="shared" si="14"/>
        <v>0</v>
      </c>
      <c r="BL166" s="13" t="s">
        <v>245</v>
      </c>
      <c r="BM166" s="169" t="s">
        <v>475</v>
      </c>
    </row>
    <row r="167" spans="2:65" s="1" customFormat="1" ht="16.5" customHeight="1" x14ac:dyDescent="0.2">
      <c r="B167" s="131"/>
      <c r="C167" s="158" t="s">
        <v>363</v>
      </c>
      <c r="D167" s="158" t="s">
        <v>241</v>
      </c>
      <c r="E167" s="159" t="s">
        <v>3842</v>
      </c>
      <c r="F167" s="160" t="s">
        <v>3843</v>
      </c>
      <c r="G167" s="161" t="s">
        <v>353</v>
      </c>
      <c r="H167" s="162">
        <v>36</v>
      </c>
      <c r="I167" s="163"/>
      <c r="J167" s="164">
        <f t="shared" si="5"/>
        <v>0</v>
      </c>
      <c r="K167" s="165"/>
      <c r="L167" s="30"/>
      <c r="M167" s="166" t="s">
        <v>1</v>
      </c>
      <c r="N167" s="130" t="s">
        <v>37</v>
      </c>
      <c r="P167" s="167">
        <f t="shared" si="6"/>
        <v>0</v>
      </c>
      <c r="Q167" s="167">
        <v>0</v>
      </c>
      <c r="R167" s="167">
        <f t="shared" si="7"/>
        <v>0</v>
      </c>
      <c r="S167" s="167">
        <v>0</v>
      </c>
      <c r="T167" s="168">
        <f t="shared" si="8"/>
        <v>0</v>
      </c>
      <c r="AR167" s="169" t="s">
        <v>245</v>
      </c>
      <c r="AT167" s="169" t="s">
        <v>241</v>
      </c>
      <c r="AU167" s="169" t="s">
        <v>78</v>
      </c>
      <c r="AY167" s="13" t="s">
        <v>239</v>
      </c>
      <c r="BE167" s="97">
        <f t="shared" si="9"/>
        <v>0</v>
      </c>
      <c r="BF167" s="97">
        <f t="shared" si="10"/>
        <v>0</v>
      </c>
      <c r="BG167" s="97">
        <f t="shared" si="11"/>
        <v>0</v>
      </c>
      <c r="BH167" s="97">
        <f t="shared" si="12"/>
        <v>0</v>
      </c>
      <c r="BI167" s="97">
        <f t="shared" si="13"/>
        <v>0</v>
      </c>
      <c r="BJ167" s="13" t="s">
        <v>83</v>
      </c>
      <c r="BK167" s="97">
        <f t="shared" si="14"/>
        <v>0</v>
      </c>
      <c r="BL167" s="13" t="s">
        <v>245</v>
      </c>
      <c r="BM167" s="169" t="s">
        <v>483</v>
      </c>
    </row>
    <row r="168" spans="2:65" s="1" customFormat="1" ht="213" customHeight="1" x14ac:dyDescent="0.2">
      <c r="B168" s="131"/>
      <c r="C168" s="158" t="s">
        <v>367</v>
      </c>
      <c r="D168" s="158" t="s">
        <v>241</v>
      </c>
      <c r="E168" s="159" t="s">
        <v>3844</v>
      </c>
      <c r="F168" s="160" t="s">
        <v>4625</v>
      </c>
      <c r="G168" s="161" t="s">
        <v>353</v>
      </c>
      <c r="H168" s="162">
        <v>1</v>
      </c>
      <c r="I168" s="163"/>
      <c r="J168" s="164">
        <f t="shared" si="5"/>
        <v>0</v>
      </c>
      <c r="K168" s="165"/>
      <c r="L168" s="30"/>
      <c r="M168" s="166" t="s">
        <v>1</v>
      </c>
      <c r="N168" s="130" t="s">
        <v>37</v>
      </c>
      <c r="P168" s="167">
        <f t="shared" si="6"/>
        <v>0</v>
      </c>
      <c r="Q168" s="167">
        <v>0</v>
      </c>
      <c r="R168" s="167">
        <f t="shared" si="7"/>
        <v>0</v>
      </c>
      <c r="S168" s="167">
        <v>0</v>
      </c>
      <c r="T168" s="168">
        <f t="shared" si="8"/>
        <v>0</v>
      </c>
      <c r="AR168" s="169" t="s">
        <v>245</v>
      </c>
      <c r="AT168" s="169" t="s">
        <v>241</v>
      </c>
      <c r="AU168" s="169" t="s">
        <v>78</v>
      </c>
      <c r="AY168" s="13" t="s">
        <v>239</v>
      </c>
      <c r="BE168" s="97">
        <f t="shared" si="9"/>
        <v>0</v>
      </c>
      <c r="BF168" s="97">
        <f t="shared" si="10"/>
        <v>0</v>
      </c>
      <c r="BG168" s="97">
        <f t="shared" si="11"/>
        <v>0</v>
      </c>
      <c r="BH168" s="97">
        <f t="shared" si="12"/>
        <v>0</v>
      </c>
      <c r="BI168" s="97">
        <f t="shared" si="13"/>
        <v>0</v>
      </c>
      <c r="BJ168" s="13" t="s">
        <v>83</v>
      </c>
      <c r="BK168" s="97">
        <f t="shared" si="14"/>
        <v>0</v>
      </c>
      <c r="BL168" s="13" t="s">
        <v>245</v>
      </c>
      <c r="BM168" s="169" t="s">
        <v>491</v>
      </c>
    </row>
    <row r="169" spans="2:65" s="1" customFormat="1" ht="16.5" customHeight="1" x14ac:dyDescent="0.2">
      <c r="B169" s="131"/>
      <c r="C169" s="158" t="s">
        <v>371</v>
      </c>
      <c r="D169" s="158" t="s">
        <v>241</v>
      </c>
      <c r="E169" s="159" t="s">
        <v>3845</v>
      </c>
      <c r="F169" s="160" t="s">
        <v>3511</v>
      </c>
      <c r="G169" s="161" t="s">
        <v>1082</v>
      </c>
      <c r="H169" s="199">
        <v>5</v>
      </c>
      <c r="I169" s="163"/>
      <c r="J169" s="164">
        <f t="shared" si="5"/>
        <v>0</v>
      </c>
      <c r="K169" s="165"/>
      <c r="L169" s="30"/>
      <c r="M169" s="166" t="s">
        <v>1</v>
      </c>
      <c r="N169" s="130" t="s">
        <v>37</v>
      </c>
      <c r="P169" s="167">
        <f t="shared" si="6"/>
        <v>0</v>
      </c>
      <c r="Q169" s="167">
        <v>0</v>
      </c>
      <c r="R169" s="167">
        <f t="shared" si="7"/>
        <v>0</v>
      </c>
      <c r="S169" s="167">
        <v>0</v>
      </c>
      <c r="T169" s="168">
        <f t="shared" si="8"/>
        <v>0</v>
      </c>
      <c r="AR169" s="169" t="s">
        <v>245</v>
      </c>
      <c r="AT169" s="169" t="s">
        <v>241</v>
      </c>
      <c r="AU169" s="169" t="s">
        <v>78</v>
      </c>
      <c r="AY169" s="13" t="s">
        <v>239</v>
      </c>
      <c r="BE169" s="97">
        <f t="shared" si="9"/>
        <v>0</v>
      </c>
      <c r="BF169" s="97">
        <f t="shared" si="10"/>
        <v>0</v>
      </c>
      <c r="BG169" s="97">
        <f t="shared" si="11"/>
        <v>0</v>
      </c>
      <c r="BH169" s="97">
        <f t="shared" si="12"/>
        <v>0</v>
      </c>
      <c r="BI169" s="97">
        <f t="shared" si="13"/>
        <v>0</v>
      </c>
      <c r="BJ169" s="13" t="s">
        <v>83</v>
      </c>
      <c r="BK169" s="97">
        <f t="shared" si="14"/>
        <v>0</v>
      </c>
      <c r="BL169" s="13" t="s">
        <v>245</v>
      </c>
      <c r="BM169" s="169" t="s">
        <v>499</v>
      </c>
    </row>
    <row r="170" spans="2:65" s="1" customFormat="1" ht="16.5" customHeight="1" x14ac:dyDescent="0.2">
      <c r="B170" s="131"/>
      <c r="C170" s="158" t="s">
        <v>375</v>
      </c>
      <c r="D170" s="158" t="s">
        <v>241</v>
      </c>
      <c r="E170" s="159" t="s">
        <v>3846</v>
      </c>
      <c r="F170" s="160" t="s">
        <v>3729</v>
      </c>
      <c r="G170" s="161" t="s">
        <v>1082</v>
      </c>
      <c r="H170" s="199">
        <v>5</v>
      </c>
      <c r="I170" s="163"/>
      <c r="J170" s="164">
        <f t="shared" si="5"/>
        <v>0</v>
      </c>
      <c r="K170" s="165"/>
      <c r="L170" s="30"/>
      <c r="M170" s="166" t="s">
        <v>1</v>
      </c>
      <c r="N170" s="130" t="s">
        <v>37</v>
      </c>
      <c r="P170" s="167">
        <f t="shared" si="6"/>
        <v>0</v>
      </c>
      <c r="Q170" s="167">
        <v>0</v>
      </c>
      <c r="R170" s="167">
        <f t="shared" si="7"/>
        <v>0</v>
      </c>
      <c r="S170" s="167">
        <v>0</v>
      </c>
      <c r="T170" s="168">
        <f t="shared" si="8"/>
        <v>0</v>
      </c>
      <c r="AR170" s="169" t="s">
        <v>245</v>
      </c>
      <c r="AT170" s="169" t="s">
        <v>241</v>
      </c>
      <c r="AU170" s="169" t="s">
        <v>78</v>
      </c>
      <c r="AY170" s="13" t="s">
        <v>239</v>
      </c>
      <c r="BE170" s="97">
        <f t="shared" si="9"/>
        <v>0</v>
      </c>
      <c r="BF170" s="97">
        <f t="shared" si="10"/>
        <v>0</v>
      </c>
      <c r="BG170" s="97">
        <f t="shared" si="11"/>
        <v>0</v>
      </c>
      <c r="BH170" s="97">
        <f t="shared" si="12"/>
        <v>0</v>
      </c>
      <c r="BI170" s="97">
        <f t="shared" si="13"/>
        <v>0</v>
      </c>
      <c r="BJ170" s="13" t="s">
        <v>83</v>
      </c>
      <c r="BK170" s="97">
        <f t="shared" si="14"/>
        <v>0</v>
      </c>
      <c r="BL170" s="13" t="s">
        <v>245</v>
      </c>
      <c r="BM170" s="169" t="s">
        <v>507</v>
      </c>
    </row>
    <row r="171" spans="2:65" s="1" customFormat="1" ht="16.5" customHeight="1" x14ac:dyDescent="0.2">
      <c r="B171" s="131"/>
      <c r="C171" s="158" t="s">
        <v>379</v>
      </c>
      <c r="D171" s="158" t="s">
        <v>241</v>
      </c>
      <c r="E171" s="159" t="s">
        <v>3847</v>
      </c>
      <c r="F171" s="160" t="s">
        <v>3848</v>
      </c>
      <c r="G171" s="161" t="s">
        <v>249</v>
      </c>
      <c r="H171" s="162">
        <v>0</v>
      </c>
      <c r="I171" s="163"/>
      <c r="J171" s="164">
        <f t="shared" si="5"/>
        <v>0</v>
      </c>
      <c r="K171" s="165"/>
      <c r="L171" s="30"/>
      <c r="M171" s="166" t="s">
        <v>1</v>
      </c>
      <c r="N171" s="130" t="s">
        <v>37</v>
      </c>
      <c r="P171" s="167">
        <f t="shared" si="6"/>
        <v>0</v>
      </c>
      <c r="Q171" s="167">
        <v>0</v>
      </c>
      <c r="R171" s="167">
        <f t="shared" si="7"/>
        <v>0</v>
      </c>
      <c r="S171" s="167">
        <v>0</v>
      </c>
      <c r="T171" s="168">
        <f t="shared" si="8"/>
        <v>0</v>
      </c>
      <c r="AR171" s="169" t="s">
        <v>245</v>
      </c>
      <c r="AT171" s="169" t="s">
        <v>241</v>
      </c>
      <c r="AU171" s="169" t="s">
        <v>78</v>
      </c>
      <c r="AY171" s="13" t="s">
        <v>239</v>
      </c>
      <c r="BE171" s="97">
        <f t="shared" si="9"/>
        <v>0</v>
      </c>
      <c r="BF171" s="97">
        <f t="shared" si="10"/>
        <v>0</v>
      </c>
      <c r="BG171" s="97">
        <f t="shared" si="11"/>
        <v>0</v>
      </c>
      <c r="BH171" s="97">
        <f t="shared" si="12"/>
        <v>0</v>
      </c>
      <c r="BI171" s="97">
        <f t="shared" si="13"/>
        <v>0</v>
      </c>
      <c r="BJ171" s="13" t="s">
        <v>83</v>
      </c>
      <c r="BK171" s="97">
        <f t="shared" si="14"/>
        <v>0</v>
      </c>
      <c r="BL171" s="13" t="s">
        <v>245</v>
      </c>
      <c r="BM171" s="169" t="s">
        <v>515</v>
      </c>
    </row>
    <row r="172" spans="2:65" s="1" customFormat="1" ht="16.5" customHeight="1" x14ac:dyDescent="0.2">
      <c r="B172" s="131"/>
      <c r="C172" s="158" t="s">
        <v>383</v>
      </c>
      <c r="D172" s="158" t="s">
        <v>241</v>
      </c>
      <c r="E172" s="159" t="s">
        <v>3849</v>
      </c>
      <c r="F172" s="160" t="s">
        <v>3850</v>
      </c>
      <c r="G172" s="161" t="s">
        <v>249</v>
      </c>
      <c r="H172" s="162">
        <v>0</v>
      </c>
      <c r="I172" s="163"/>
      <c r="J172" s="164">
        <f t="shared" si="5"/>
        <v>0</v>
      </c>
      <c r="K172" s="165"/>
      <c r="L172" s="30"/>
      <c r="M172" s="166" t="s">
        <v>1</v>
      </c>
      <c r="N172" s="130" t="s">
        <v>37</v>
      </c>
      <c r="P172" s="167">
        <f t="shared" si="6"/>
        <v>0</v>
      </c>
      <c r="Q172" s="167">
        <v>0</v>
      </c>
      <c r="R172" s="167">
        <f t="shared" si="7"/>
        <v>0</v>
      </c>
      <c r="S172" s="167">
        <v>0</v>
      </c>
      <c r="T172" s="168">
        <f t="shared" si="8"/>
        <v>0</v>
      </c>
      <c r="AR172" s="169" t="s">
        <v>245</v>
      </c>
      <c r="AT172" s="169" t="s">
        <v>241</v>
      </c>
      <c r="AU172" s="169" t="s">
        <v>78</v>
      </c>
      <c r="AY172" s="13" t="s">
        <v>239</v>
      </c>
      <c r="BE172" s="97">
        <f t="shared" si="9"/>
        <v>0</v>
      </c>
      <c r="BF172" s="97">
        <f t="shared" si="10"/>
        <v>0</v>
      </c>
      <c r="BG172" s="97">
        <f t="shared" si="11"/>
        <v>0</v>
      </c>
      <c r="BH172" s="97">
        <f t="shared" si="12"/>
        <v>0</v>
      </c>
      <c r="BI172" s="97">
        <f t="shared" si="13"/>
        <v>0</v>
      </c>
      <c r="BJ172" s="13" t="s">
        <v>83</v>
      </c>
      <c r="BK172" s="97">
        <f t="shared" si="14"/>
        <v>0</v>
      </c>
      <c r="BL172" s="13" t="s">
        <v>245</v>
      </c>
      <c r="BM172" s="169" t="s">
        <v>523</v>
      </c>
    </row>
    <row r="173" spans="2:65" s="1" customFormat="1" ht="16.5" customHeight="1" x14ac:dyDescent="0.2">
      <c r="B173" s="131"/>
      <c r="C173" s="158" t="s">
        <v>387</v>
      </c>
      <c r="D173" s="158" t="s">
        <v>241</v>
      </c>
      <c r="E173" s="159" t="s">
        <v>3851</v>
      </c>
      <c r="F173" s="160" t="s">
        <v>3852</v>
      </c>
      <c r="G173" s="161" t="s">
        <v>249</v>
      </c>
      <c r="H173" s="162">
        <v>0</v>
      </c>
      <c r="I173" s="163"/>
      <c r="J173" s="164">
        <f t="shared" si="5"/>
        <v>0</v>
      </c>
      <c r="K173" s="165"/>
      <c r="L173" s="30"/>
      <c r="M173" s="166" t="s">
        <v>1</v>
      </c>
      <c r="N173" s="130" t="s">
        <v>37</v>
      </c>
      <c r="P173" s="167">
        <f t="shared" si="6"/>
        <v>0</v>
      </c>
      <c r="Q173" s="167">
        <v>0</v>
      </c>
      <c r="R173" s="167">
        <f t="shared" si="7"/>
        <v>0</v>
      </c>
      <c r="S173" s="167">
        <v>0</v>
      </c>
      <c r="T173" s="168">
        <f t="shared" si="8"/>
        <v>0</v>
      </c>
      <c r="AR173" s="169" t="s">
        <v>245</v>
      </c>
      <c r="AT173" s="169" t="s">
        <v>241</v>
      </c>
      <c r="AU173" s="169" t="s">
        <v>78</v>
      </c>
      <c r="AY173" s="13" t="s">
        <v>239</v>
      </c>
      <c r="BE173" s="97">
        <f t="shared" si="9"/>
        <v>0</v>
      </c>
      <c r="BF173" s="97">
        <f t="shared" si="10"/>
        <v>0</v>
      </c>
      <c r="BG173" s="97">
        <f t="shared" si="11"/>
        <v>0</v>
      </c>
      <c r="BH173" s="97">
        <f t="shared" si="12"/>
        <v>0</v>
      </c>
      <c r="BI173" s="97">
        <f t="shared" si="13"/>
        <v>0</v>
      </c>
      <c r="BJ173" s="13" t="s">
        <v>83</v>
      </c>
      <c r="BK173" s="97">
        <f t="shared" si="14"/>
        <v>0</v>
      </c>
      <c r="BL173" s="13" t="s">
        <v>245</v>
      </c>
      <c r="BM173" s="169" t="s">
        <v>530</v>
      </c>
    </row>
    <row r="174" spans="2:65" s="1" customFormat="1" ht="16.5" customHeight="1" x14ac:dyDescent="0.2">
      <c r="B174" s="131"/>
      <c r="C174" s="158" t="s">
        <v>391</v>
      </c>
      <c r="D174" s="158" t="s">
        <v>241</v>
      </c>
      <c r="E174" s="159" t="s">
        <v>3853</v>
      </c>
      <c r="F174" s="160" t="s">
        <v>3854</v>
      </c>
      <c r="G174" s="161" t="s">
        <v>249</v>
      </c>
      <c r="H174" s="162">
        <v>0</v>
      </c>
      <c r="I174" s="163"/>
      <c r="J174" s="164">
        <f t="shared" si="5"/>
        <v>0</v>
      </c>
      <c r="K174" s="165"/>
      <c r="L174" s="30"/>
      <c r="M174" s="166" t="s">
        <v>1</v>
      </c>
      <c r="N174" s="130" t="s">
        <v>37</v>
      </c>
      <c r="P174" s="167">
        <f t="shared" si="6"/>
        <v>0</v>
      </c>
      <c r="Q174" s="167">
        <v>0</v>
      </c>
      <c r="R174" s="167">
        <f t="shared" si="7"/>
        <v>0</v>
      </c>
      <c r="S174" s="167">
        <v>0</v>
      </c>
      <c r="T174" s="168">
        <f t="shared" si="8"/>
        <v>0</v>
      </c>
      <c r="AR174" s="169" t="s">
        <v>245</v>
      </c>
      <c r="AT174" s="169" t="s">
        <v>241</v>
      </c>
      <c r="AU174" s="169" t="s">
        <v>78</v>
      </c>
      <c r="AY174" s="13" t="s">
        <v>239</v>
      </c>
      <c r="BE174" s="97">
        <f t="shared" si="9"/>
        <v>0</v>
      </c>
      <c r="BF174" s="97">
        <f t="shared" si="10"/>
        <v>0</v>
      </c>
      <c r="BG174" s="97">
        <f t="shared" si="11"/>
        <v>0</v>
      </c>
      <c r="BH174" s="97">
        <f t="shared" si="12"/>
        <v>0</v>
      </c>
      <c r="BI174" s="97">
        <f t="shared" si="13"/>
        <v>0</v>
      </c>
      <c r="BJ174" s="13" t="s">
        <v>83</v>
      </c>
      <c r="BK174" s="97">
        <f t="shared" si="14"/>
        <v>0</v>
      </c>
      <c r="BL174" s="13" t="s">
        <v>245</v>
      </c>
      <c r="BM174" s="169" t="s">
        <v>537</v>
      </c>
    </row>
    <row r="175" spans="2:65" s="1" customFormat="1" ht="16.5" customHeight="1" x14ac:dyDescent="0.2">
      <c r="B175" s="131"/>
      <c r="C175" s="158" t="s">
        <v>395</v>
      </c>
      <c r="D175" s="158" t="s">
        <v>241</v>
      </c>
      <c r="E175" s="159" t="s">
        <v>3855</v>
      </c>
      <c r="F175" s="160" t="s">
        <v>3856</v>
      </c>
      <c r="G175" s="161" t="s">
        <v>353</v>
      </c>
      <c r="H175" s="162">
        <v>4</v>
      </c>
      <c r="I175" s="163"/>
      <c r="J175" s="164">
        <f t="shared" si="5"/>
        <v>0</v>
      </c>
      <c r="K175" s="165"/>
      <c r="L175" s="30"/>
      <c r="M175" s="166" t="s">
        <v>1</v>
      </c>
      <c r="N175" s="130" t="s">
        <v>37</v>
      </c>
      <c r="P175" s="167">
        <f t="shared" si="6"/>
        <v>0</v>
      </c>
      <c r="Q175" s="167">
        <v>0</v>
      </c>
      <c r="R175" s="167">
        <f t="shared" si="7"/>
        <v>0</v>
      </c>
      <c r="S175" s="167">
        <v>0</v>
      </c>
      <c r="T175" s="168">
        <f t="shared" si="8"/>
        <v>0</v>
      </c>
      <c r="AR175" s="169" t="s">
        <v>245</v>
      </c>
      <c r="AT175" s="169" t="s">
        <v>241</v>
      </c>
      <c r="AU175" s="169" t="s">
        <v>78</v>
      </c>
      <c r="AY175" s="13" t="s">
        <v>239</v>
      </c>
      <c r="BE175" s="97">
        <f t="shared" si="9"/>
        <v>0</v>
      </c>
      <c r="BF175" s="97">
        <f t="shared" si="10"/>
        <v>0</v>
      </c>
      <c r="BG175" s="97">
        <f t="shared" si="11"/>
        <v>0</v>
      </c>
      <c r="BH175" s="97">
        <f t="shared" si="12"/>
        <v>0</v>
      </c>
      <c r="BI175" s="97">
        <f t="shared" si="13"/>
        <v>0</v>
      </c>
      <c r="BJ175" s="13" t="s">
        <v>83</v>
      </c>
      <c r="BK175" s="97">
        <f t="shared" si="14"/>
        <v>0</v>
      </c>
      <c r="BL175" s="13" t="s">
        <v>245</v>
      </c>
      <c r="BM175" s="169" t="s">
        <v>544</v>
      </c>
    </row>
    <row r="176" spans="2:65" s="1" customFormat="1" ht="16.5" customHeight="1" x14ac:dyDescent="0.2">
      <c r="B176" s="131"/>
      <c r="C176" s="158" t="s">
        <v>399</v>
      </c>
      <c r="D176" s="158" t="s">
        <v>241</v>
      </c>
      <c r="E176" s="159" t="s">
        <v>3857</v>
      </c>
      <c r="F176" s="160" t="s">
        <v>3858</v>
      </c>
      <c r="G176" s="161" t="s">
        <v>353</v>
      </c>
      <c r="H176" s="162">
        <v>4</v>
      </c>
      <c r="I176" s="163"/>
      <c r="J176" s="164">
        <f t="shared" si="5"/>
        <v>0</v>
      </c>
      <c r="K176" s="165"/>
      <c r="L176" s="30"/>
      <c r="M176" s="166" t="s">
        <v>1</v>
      </c>
      <c r="N176" s="130" t="s">
        <v>37</v>
      </c>
      <c r="P176" s="167">
        <f t="shared" si="6"/>
        <v>0</v>
      </c>
      <c r="Q176" s="167">
        <v>0</v>
      </c>
      <c r="R176" s="167">
        <f t="shared" si="7"/>
        <v>0</v>
      </c>
      <c r="S176" s="167">
        <v>0</v>
      </c>
      <c r="T176" s="168">
        <f t="shared" si="8"/>
        <v>0</v>
      </c>
      <c r="AR176" s="169" t="s">
        <v>245</v>
      </c>
      <c r="AT176" s="169" t="s">
        <v>241</v>
      </c>
      <c r="AU176" s="169" t="s">
        <v>78</v>
      </c>
      <c r="AY176" s="13" t="s">
        <v>239</v>
      </c>
      <c r="BE176" s="97">
        <f t="shared" si="9"/>
        <v>0</v>
      </c>
      <c r="BF176" s="97">
        <f t="shared" si="10"/>
        <v>0</v>
      </c>
      <c r="BG176" s="97">
        <f t="shared" si="11"/>
        <v>0</v>
      </c>
      <c r="BH176" s="97">
        <f t="shared" si="12"/>
        <v>0</v>
      </c>
      <c r="BI176" s="97">
        <f t="shared" si="13"/>
        <v>0</v>
      </c>
      <c r="BJ176" s="13" t="s">
        <v>83</v>
      </c>
      <c r="BK176" s="97">
        <f t="shared" si="14"/>
        <v>0</v>
      </c>
      <c r="BL176" s="13" t="s">
        <v>245</v>
      </c>
      <c r="BM176" s="169" t="s">
        <v>552</v>
      </c>
    </row>
    <row r="177" spans="2:65" s="1" customFormat="1" ht="16.5" customHeight="1" x14ac:dyDescent="0.2">
      <c r="B177" s="131"/>
      <c r="C177" s="158" t="s">
        <v>403</v>
      </c>
      <c r="D177" s="158" t="s">
        <v>241</v>
      </c>
      <c r="E177" s="159" t="s">
        <v>3859</v>
      </c>
      <c r="F177" s="160" t="s">
        <v>3860</v>
      </c>
      <c r="G177" s="161" t="s">
        <v>353</v>
      </c>
      <c r="H177" s="162">
        <v>36</v>
      </c>
      <c r="I177" s="163"/>
      <c r="J177" s="164">
        <f t="shared" si="5"/>
        <v>0</v>
      </c>
      <c r="K177" s="165"/>
      <c r="L177" s="30"/>
      <c r="M177" s="166" t="s">
        <v>1</v>
      </c>
      <c r="N177" s="130" t="s">
        <v>37</v>
      </c>
      <c r="P177" s="167">
        <f t="shared" si="6"/>
        <v>0</v>
      </c>
      <c r="Q177" s="167">
        <v>0</v>
      </c>
      <c r="R177" s="167">
        <f t="shared" si="7"/>
        <v>0</v>
      </c>
      <c r="S177" s="167">
        <v>0</v>
      </c>
      <c r="T177" s="168">
        <f t="shared" si="8"/>
        <v>0</v>
      </c>
      <c r="AR177" s="169" t="s">
        <v>245</v>
      </c>
      <c r="AT177" s="169" t="s">
        <v>241</v>
      </c>
      <c r="AU177" s="169" t="s">
        <v>78</v>
      </c>
      <c r="AY177" s="13" t="s">
        <v>239</v>
      </c>
      <c r="BE177" s="97">
        <f t="shared" si="9"/>
        <v>0</v>
      </c>
      <c r="BF177" s="97">
        <f t="shared" si="10"/>
        <v>0</v>
      </c>
      <c r="BG177" s="97">
        <f t="shared" si="11"/>
        <v>0</v>
      </c>
      <c r="BH177" s="97">
        <f t="shared" si="12"/>
        <v>0</v>
      </c>
      <c r="BI177" s="97">
        <f t="shared" si="13"/>
        <v>0</v>
      </c>
      <c r="BJ177" s="13" t="s">
        <v>83</v>
      </c>
      <c r="BK177" s="97">
        <f t="shared" si="14"/>
        <v>0</v>
      </c>
      <c r="BL177" s="13" t="s">
        <v>245</v>
      </c>
      <c r="BM177" s="169" t="s">
        <v>560</v>
      </c>
    </row>
    <row r="178" spans="2:65" s="1" customFormat="1" ht="16.5" customHeight="1" x14ac:dyDescent="0.2">
      <c r="B178" s="131"/>
      <c r="C178" s="158" t="s">
        <v>407</v>
      </c>
      <c r="D178" s="158" t="s">
        <v>241</v>
      </c>
      <c r="E178" s="159" t="s">
        <v>3861</v>
      </c>
      <c r="F178" s="160" t="s">
        <v>3862</v>
      </c>
      <c r="G178" s="161" t="s">
        <v>353</v>
      </c>
      <c r="H178" s="162">
        <v>4</v>
      </c>
      <c r="I178" s="163"/>
      <c r="J178" s="164">
        <f t="shared" si="5"/>
        <v>0</v>
      </c>
      <c r="K178" s="165"/>
      <c r="L178" s="30"/>
      <c r="M178" s="166" t="s">
        <v>1</v>
      </c>
      <c r="N178" s="130" t="s">
        <v>37</v>
      </c>
      <c r="P178" s="167">
        <f t="shared" si="6"/>
        <v>0</v>
      </c>
      <c r="Q178" s="167">
        <v>0</v>
      </c>
      <c r="R178" s="167">
        <f t="shared" si="7"/>
        <v>0</v>
      </c>
      <c r="S178" s="167">
        <v>0</v>
      </c>
      <c r="T178" s="168">
        <f t="shared" si="8"/>
        <v>0</v>
      </c>
      <c r="AR178" s="169" t="s">
        <v>245</v>
      </c>
      <c r="AT178" s="169" t="s">
        <v>241</v>
      </c>
      <c r="AU178" s="169" t="s">
        <v>78</v>
      </c>
      <c r="AY178" s="13" t="s">
        <v>239</v>
      </c>
      <c r="BE178" s="97">
        <f t="shared" si="9"/>
        <v>0</v>
      </c>
      <c r="BF178" s="97">
        <f t="shared" si="10"/>
        <v>0</v>
      </c>
      <c r="BG178" s="97">
        <f t="shared" si="11"/>
        <v>0</v>
      </c>
      <c r="BH178" s="97">
        <f t="shared" si="12"/>
        <v>0</v>
      </c>
      <c r="BI178" s="97">
        <f t="shared" si="13"/>
        <v>0</v>
      </c>
      <c r="BJ178" s="13" t="s">
        <v>83</v>
      </c>
      <c r="BK178" s="97">
        <f t="shared" si="14"/>
        <v>0</v>
      </c>
      <c r="BL178" s="13" t="s">
        <v>245</v>
      </c>
      <c r="BM178" s="169" t="s">
        <v>568</v>
      </c>
    </row>
    <row r="179" spans="2:65" s="1" customFormat="1" ht="16.5" customHeight="1" x14ac:dyDescent="0.2">
      <c r="B179" s="131"/>
      <c r="C179" s="158" t="s">
        <v>411</v>
      </c>
      <c r="D179" s="158" t="s">
        <v>241</v>
      </c>
      <c r="E179" s="159" t="s">
        <v>3863</v>
      </c>
      <c r="F179" s="160" t="s">
        <v>3864</v>
      </c>
      <c r="G179" s="161" t="s">
        <v>353</v>
      </c>
      <c r="H179" s="162">
        <v>36</v>
      </c>
      <c r="I179" s="163"/>
      <c r="J179" s="164">
        <f t="shared" si="5"/>
        <v>0</v>
      </c>
      <c r="K179" s="165"/>
      <c r="L179" s="30"/>
      <c r="M179" s="166" t="s">
        <v>1</v>
      </c>
      <c r="N179" s="130" t="s">
        <v>37</v>
      </c>
      <c r="P179" s="167">
        <f t="shared" si="6"/>
        <v>0</v>
      </c>
      <c r="Q179" s="167">
        <v>0</v>
      </c>
      <c r="R179" s="167">
        <f t="shared" si="7"/>
        <v>0</v>
      </c>
      <c r="S179" s="167">
        <v>0</v>
      </c>
      <c r="T179" s="168">
        <f t="shared" si="8"/>
        <v>0</v>
      </c>
      <c r="AR179" s="169" t="s">
        <v>245</v>
      </c>
      <c r="AT179" s="169" t="s">
        <v>241</v>
      </c>
      <c r="AU179" s="169" t="s">
        <v>78</v>
      </c>
      <c r="AY179" s="13" t="s">
        <v>239</v>
      </c>
      <c r="BE179" s="97">
        <f t="shared" si="9"/>
        <v>0</v>
      </c>
      <c r="BF179" s="97">
        <f t="shared" si="10"/>
        <v>0</v>
      </c>
      <c r="BG179" s="97">
        <f t="shared" si="11"/>
        <v>0</v>
      </c>
      <c r="BH179" s="97">
        <f t="shared" si="12"/>
        <v>0</v>
      </c>
      <c r="BI179" s="97">
        <f t="shared" si="13"/>
        <v>0</v>
      </c>
      <c r="BJ179" s="13" t="s">
        <v>83</v>
      </c>
      <c r="BK179" s="97">
        <f t="shared" si="14"/>
        <v>0</v>
      </c>
      <c r="BL179" s="13" t="s">
        <v>245</v>
      </c>
      <c r="BM179" s="169" t="s">
        <v>576</v>
      </c>
    </row>
    <row r="180" spans="2:65" s="1" customFormat="1" ht="16.5" customHeight="1" x14ac:dyDescent="0.2">
      <c r="B180" s="131"/>
      <c r="C180" s="158" t="s">
        <v>415</v>
      </c>
      <c r="D180" s="158" t="s">
        <v>241</v>
      </c>
      <c r="E180" s="159" t="s">
        <v>3865</v>
      </c>
      <c r="F180" s="160" t="s">
        <v>3866</v>
      </c>
      <c r="G180" s="161" t="s">
        <v>353</v>
      </c>
      <c r="H180" s="162">
        <v>4</v>
      </c>
      <c r="I180" s="163"/>
      <c r="J180" s="164">
        <f t="shared" si="5"/>
        <v>0</v>
      </c>
      <c r="K180" s="165"/>
      <c r="L180" s="30"/>
      <c r="M180" s="166" t="s">
        <v>1</v>
      </c>
      <c r="N180" s="130" t="s">
        <v>37</v>
      </c>
      <c r="P180" s="167">
        <f t="shared" si="6"/>
        <v>0</v>
      </c>
      <c r="Q180" s="167">
        <v>0</v>
      </c>
      <c r="R180" s="167">
        <f t="shared" si="7"/>
        <v>0</v>
      </c>
      <c r="S180" s="167">
        <v>0</v>
      </c>
      <c r="T180" s="168">
        <f t="shared" si="8"/>
        <v>0</v>
      </c>
      <c r="AR180" s="169" t="s">
        <v>245</v>
      </c>
      <c r="AT180" s="169" t="s">
        <v>241</v>
      </c>
      <c r="AU180" s="169" t="s">
        <v>78</v>
      </c>
      <c r="AY180" s="13" t="s">
        <v>239</v>
      </c>
      <c r="BE180" s="97">
        <f t="shared" si="9"/>
        <v>0</v>
      </c>
      <c r="BF180" s="97">
        <f t="shared" si="10"/>
        <v>0</v>
      </c>
      <c r="BG180" s="97">
        <f t="shared" si="11"/>
        <v>0</v>
      </c>
      <c r="BH180" s="97">
        <f t="shared" si="12"/>
        <v>0</v>
      </c>
      <c r="BI180" s="97">
        <f t="shared" si="13"/>
        <v>0</v>
      </c>
      <c r="BJ180" s="13" t="s">
        <v>83</v>
      </c>
      <c r="BK180" s="97">
        <f t="shared" si="14"/>
        <v>0</v>
      </c>
      <c r="BL180" s="13" t="s">
        <v>245</v>
      </c>
      <c r="BM180" s="169" t="s">
        <v>584</v>
      </c>
    </row>
    <row r="181" spans="2:65" s="1" customFormat="1" ht="24.2" customHeight="1" x14ac:dyDescent="0.2">
      <c r="B181" s="131"/>
      <c r="C181" s="158" t="s">
        <v>419</v>
      </c>
      <c r="D181" s="158" t="s">
        <v>241</v>
      </c>
      <c r="E181" s="159" t="s">
        <v>3867</v>
      </c>
      <c r="F181" s="160" t="s">
        <v>3868</v>
      </c>
      <c r="G181" s="161" t="s">
        <v>3725</v>
      </c>
      <c r="H181" s="162">
        <v>1</v>
      </c>
      <c r="I181" s="163"/>
      <c r="J181" s="164">
        <f t="shared" si="5"/>
        <v>0</v>
      </c>
      <c r="K181" s="165"/>
      <c r="L181" s="30"/>
      <c r="M181" s="166" t="s">
        <v>1</v>
      </c>
      <c r="N181" s="130" t="s">
        <v>37</v>
      </c>
      <c r="P181" s="167">
        <f t="shared" si="6"/>
        <v>0</v>
      </c>
      <c r="Q181" s="167">
        <v>0</v>
      </c>
      <c r="R181" s="167">
        <f t="shared" si="7"/>
        <v>0</v>
      </c>
      <c r="S181" s="167">
        <v>0</v>
      </c>
      <c r="T181" s="168">
        <f t="shared" si="8"/>
        <v>0</v>
      </c>
      <c r="AR181" s="169" t="s">
        <v>245</v>
      </c>
      <c r="AT181" s="169" t="s">
        <v>241</v>
      </c>
      <c r="AU181" s="169" t="s">
        <v>78</v>
      </c>
      <c r="AY181" s="13" t="s">
        <v>239</v>
      </c>
      <c r="BE181" s="97">
        <f t="shared" si="9"/>
        <v>0</v>
      </c>
      <c r="BF181" s="97">
        <f t="shared" si="10"/>
        <v>0</v>
      </c>
      <c r="BG181" s="97">
        <f t="shared" si="11"/>
        <v>0</v>
      </c>
      <c r="BH181" s="97">
        <f t="shared" si="12"/>
        <v>0</v>
      </c>
      <c r="BI181" s="97">
        <f t="shared" si="13"/>
        <v>0</v>
      </c>
      <c r="BJ181" s="13" t="s">
        <v>83</v>
      </c>
      <c r="BK181" s="97">
        <f t="shared" si="14"/>
        <v>0</v>
      </c>
      <c r="BL181" s="13" t="s">
        <v>245</v>
      </c>
      <c r="BM181" s="169" t="s">
        <v>592</v>
      </c>
    </row>
    <row r="182" spans="2:65" s="1" customFormat="1" ht="16.5" customHeight="1" x14ac:dyDescent="0.2">
      <c r="B182" s="131"/>
      <c r="C182" s="158" t="s">
        <v>423</v>
      </c>
      <c r="D182" s="158" t="s">
        <v>241</v>
      </c>
      <c r="E182" s="159" t="s">
        <v>3869</v>
      </c>
      <c r="F182" s="160" t="s">
        <v>3870</v>
      </c>
      <c r="G182" s="161" t="s">
        <v>3621</v>
      </c>
      <c r="H182" s="162">
        <v>40</v>
      </c>
      <c r="I182" s="163"/>
      <c r="J182" s="164">
        <f t="shared" si="5"/>
        <v>0</v>
      </c>
      <c r="K182" s="165"/>
      <c r="L182" s="30"/>
      <c r="M182" s="166" t="s">
        <v>1</v>
      </c>
      <c r="N182" s="130" t="s">
        <v>37</v>
      </c>
      <c r="P182" s="167">
        <f t="shared" si="6"/>
        <v>0</v>
      </c>
      <c r="Q182" s="167">
        <v>0</v>
      </c>
      <c r="R182" s="167">
        <f t="shared" si="7"/>
        <v>0</v>
      </c>
      <c r="S182" s="167">
        <v>0</v>
      </c>
      <c r="T182" s="168">
        <f t="shared" si="8"/>
        <v>0</v>
      </c>
      <c r="AR182" s="169" t="s">
        <v>245</v>
      </c>
      <c r="AT182" s="169" t="s">
        <v>241</v>
      </c>
      <c r="AU182" s="169" t="s">
        <v>78</v>
      </c>
      <c r="AY182" s="13" t="s">
        <v>239</v>
      </c>
      <c r="BE182" s="97">
        <f t="shared" si="9"/>
        <v>0</v>
      </c>
      <c r="BF182" s="97">
        <f t="shared" si="10"/>
        <v>0</v>
      </c>
      <c r="BG182" s="97">
        <f t="shared" si="11"/>
        <v>0</v>
      </c>
      <c r="BH182" s="97">
        <f t="shared" si="12"/>
        <v>0</v>
      </c>
      <c r="BI182" s="97">
        <f t="shared" si="13"/>
        <v>0</v>
      </c>
      <c r="BJ182" s="13" t="s">
        <v>83</v>
      </c>
      <c r="BK182" s="97">
        <f t="shared" si="14"/>
        <v>0</v>
      </c>
      <c r="BL182" s="13" t="s">
        <v>245</v>
      </c>
      <c r="BM182" s="169" t="s">
        <v>600</v>
      </c>
    </row>
    <row r="183" spans="2:65" s="1" customFormat="1" ht="16.5" customHeight="1" x14ac:dyDescent="0.2">
      <c r="B183" s="131"/>
      <c r="C183" s="158" t="s">
        <v>427</v>
      </c>
      <c r="D183" s="158" t="s">
        <v>241</v>
      </c>
      <c r="E183" s="159" t="s">
        <v>3871</v>
      </c>
      <c r="F183" s="160" t="s">
        <v>3838</v>
      </c>
      <c r="G183" s="161" t="s">
        <v>3621</v>
      </c>
      <c r="H183" s="162">
        <v>20</v>
      </c>
      <c r="I183" s="163"/>
      <c r="J183" s="164">
        <f t="shared" si="5"/>
        <v>0</v>
      </c>
      <c r="K183" s="165"/>
      <c r="L183" s="30"/>
      <c r="M183" s="166" t="s">
        <v>1</v>
      </c>
      <c r="N183" s="130" t="s">
        <v>37</v>
      </c>
      <c r="P183" s="167">
        <f t="shared" si="6"/>
        <v>0</v>
      </c>
      <c r="Q183" s="167">
        <v>0</v>
      </c>
      <c r="R183" s="167">
        <f t="shared" si="7"/>
        <v>0</v>
      </c>
      <c r="S183" s="167">
        <v>0</v>
      </c>
      <c r="T183" s="168">
        <f t="shared" si="8"/>
        <v>0</v>
      </c>
      <c r="AR183" s="169" t="s">
        <v>245</v>
      </c>
      <c r="AT183" s="169" t="s">
        <v>241</v>
      </c>
      <c r="AU183" s="169" t="s">
        <v>78</v>
      </c>
      <c r="AY183" s="13" t="s">
        <v>239</v>
      </c>
      <c r="BE183" s="97">
        <f t="shared" si="9"/>
        <v>0</v>
      </c>
      <c r="BF183" s="97">
        <f t="shared" si="10"/>
        <v>0</v>
      </c>
      <c r="BG183" s="97">
        <f t="shared" si="11"/>
        <v>0</v>
      </c>
      <c r="BH183" s="97">
        <f t="shared" si="12"/>
        <v>0</v>
      </c>
      <c r="BI183" s="97">
        <f t="shared" si="13"/>
        <v>0</v>
      </c>
      <c r="BJ183" s="13" t="s">
        <v>83</v>
      </c>
      <c r="BK183" s="97">
        <f t="shared" si="14"/>
        <v>0</v>
      </c>
      <c r="BL183" s="13" t="s">
        <v>245</v>
      </c>
      <c r="BM183" s="169" t="s">
        <v>608</v>
      </c>
    </row>
    <row r="184" spans="2:65" s="1" customFormat="1" ht="16.5" customHeight="1" x14ac:dyDescent="0.2">
      <c r="B184" s="131"/>
      <c r="C184" s="158" t="s">
        <v>431</v>
      </c>
      <c r="D184" s="158" t="s">
        <v>241</v>
      </c>
      <c r="E184" s="159" t="s">
        <v>3872</v>
      </c>
      <c r="F184" s="160" t="s">
        <v>3873</v>
      </c>
      <c r="G184" s="161" t="s">
        <v>3621</v>
      </c>
      <c r="H184" s="162">
        <v>8</v>
      </c>
      <c r="I184" s="163"/>
      <c r="J184" s="164">
        <f t="shared" si="5"/>
        <v>0</v>
      </c>
      <c r="K184" s="165"/>
      <c r="L184" s="30"/>
      <c r="M184" s="166" t="s">
        <v>1</v>
      </c>
      <c r="N184" s="130" t="s">
        <v>37</v>
      </c>
      <c r="P184" s="167">
        <f t="shared" si="6"/>
        <v>0</v>
      </c>
      <c r="Q184" s="167">
        <v>0</v>
      </c>
      <c r="R184" s="167">
        <f t="shared" si="7"/>
        <v>0</v>
      </c>
      <c r="S184" s="167">
        <v>0</v>
      </c>
      <c r="T184" s="168">
        <f t="shared" si="8"/>
        <v>0</v>
      </c>
      <c r="AR184" s="169" t="s">
        <v>245</v>
      </c>
      <c r="AT184" s="169" t="s">
        <v>241</v>
      </c>
      <c r="AU184" s="169" t="s">
        <v>78</v>
      </c>
      <c r="AY184" s="13" t="s">
        <v>239</v>
      </c>
      <c r="BE184" s="97">
        <f t="shared" si="9"/>
        <v>0</v>
      </c>
      <c r="BF184" s="97">
        <f t="shared" si="10"/>
        <v>0</v>
      </c>
      <c r="BG184" s="97">
        <f t="shared" si="11"/>
        <v>0</v>
      </c>
      <c r="BH184" s="97">
        <f t="shared" si="12"/>
        <v>0</v>
      </c>
      <c r="BI184" s="97">
        <f t="shared" si="13"/>
        <v>0</v>
      </c>
      <c r="BJ184" s="13" t="s">
        <v>83</v>
      </c>
      <c r="BK184" s="97">
        <f t="shared" si="14"/>
        <v>0</v>
      </c>
      <c r="BL184" s="13" t="s">
        <v>245</v>
      </c>
      <c r="BM184" s="169" t="s">
        <v>616</v>
      </c>
    </row>
    <row r="185" spans="2:65" s="1" customFormat="1" ht="16.5" customHeight="1" x14ac:dyDescent="0.2">
      <c r="B185" s="131"/>
      <c r="C185" s="158" t="s">
        <v>435</v>
      </c>
      <c r="D185" s="158" t="s">
        <v>241</v>
      </c>
      <c r="E185" s="159" t="s">
        <v>3874</v>
      </c>
      <c r="F185" s="160" t="s">
        <v>3835</v>
      </c>
      <c r="G185" s="161" t="s">
        <v>3621</v>
      </c>
      <c r="H185" s="162">
        <v>20</v>
      </c>
      <c r="I185" s="163"/>
      <c r="J185" s="164">
        <f t="shared" si="5"/>
        <v>0</v>
      </c>
      <c r="K185" s="165"/>
      <c r="L185" s="30"/>
      <c r="M185" s="166" t="s">
        <v>1</v>
      </c>
      <c r="N185" s="130" t="s">
        <v>37</v>
      </c>
      <c r="P185" s="167">
        <f t="shared" si="6"/>
        <v>0</v>
      </c>
      <c r="Q185" s="167">
        <v>0</v>
      </c>
      <c r="R185" s="167">
        <f t="shared" si="7"/>
        <v>0</v>
      </c>
      <c r="S185" s="167">
        <v>0</v>
      </c>
      <c r="T185" s="168">
        <f t="shared" si="8"/>
        <v>0</v>
      </c>
      <c r="AR185" s="169" t="s">
        <v>245</v>
      </c>
      <c r="AT185" s="169" t="s">
        <v>241</v>
      </c>
      <c r="AU185" s="169" t="s">
        <v>78</v>
      </c>
      <c r="AY185" s="13" t="s">
        <v>239</v>
      </c>
      <c r="BE185" s="97">
        <f t="shared" si="9"/>
        <v>0</v>
      </c>
      <c r="BF185" s="97">
        <f t="shared" si="10"/>
        <v>0</v>
      </c>
      <c r="BG185" s="97">
        <f t="shared" si="11"/>
        <v>0</v>
      </c>
      <c r="BH185" s="97">
        <f t="shared" si="12"/>
        <v>0</v>
      </c>
      <c r="BI185" s="97">
        <f t="shared" si="13"/>
        <v>0</v>
      </c>
      <c r="BJ185" s="13" t="s">
        <v>83</v>
      </c>
      <c r="BK185" s="97">
        <f t="shared" si="14"/>
        <v>0</v>
      </c>
      <c r="BL185" s="13" t="s">
        <v>245</v>
      </c>
      <c r="BM185" s="169" t="s">
        <v>624</v>
      </c>
    </row>
    <row r="186" spans="2:65" s="11" customFormat="1" ht="25.9" customHeight="1" x14ac:dyDescent="0.2">
      <c r="B186" s="146"/>
      <c r="D186" s="147" t="s">
        <v>70</v>
      </c>
      <c r="E186" s="148" t="s">
        <v>3500</v>
      </c>
      <c r="F186" s="148" t="s">
        <v>3501</v>
      </c>
      <c r="I186" s="149"/>
      <c r="J186" s="150">
        <f>BK186</f>
        <v>0</v>
      </c>
      <c r="L186" s="146"/>
      <c r="M186" s="151"/>
      <c r="P186" s="152">
        <f>P187+P189+P191+P194</f>
        <v>0</v>
      </c>
      <c r="R186" s="152">
        <f>R187+R189+R191+R194</f>
        <v>0</v>
      </c>
      <c r="T186" s="153">
        <f>T187+T189+T191+T194</f>
        <v>0</v>
      </c>
      <c r="AR186" s="147" t="s">
        <v>78</v>
      </c>
      <c r="AT186" s="154" t="s">
        <v>70</v>
      </c>
      <c r="AU186" s="154" t="s">
        <v>71</v>
      </c>
      <c r="AY186" s="147" t="s">
        <v>239</v>
      </c>
      <c r="BK186" s="155">
        <f>BK187+BK189+BK191+BK194</f>
        <v>0</v>
      </c>
    </row>
    <row r="187" spans="2:65" s="11" customFormat="1" ht="22.9" customHeight="1" x14ac:dyDescent="0.2">
      <c r="B187" s="146"/>
      <c r="D187" s="147" t="s">
        <v>70</v>
      </c>
      <c r="E187" s="156" t="s">
        <v>3502</v>
      </c>
      <c r="F187" s="156" t="s">
        <v>3503</v>
      </c>
      <c r="I187" s="149"/>
      <c r="J187" s="157">
        <f>BK187</f>
        <v>0</v>
      </c>
      <c r="L187" s="146"/>
      <c r="M187" s="151"/>
      <c r="P187" s="152">
        <f>P188</f>
        <v>0</v>
      </c>
      <c r="R187" s="152">
        <f>R188</f>
        <v>0</v>
      </c>
      <c r="T187" s="153">
        <f>T188</f>
        <v>0</v>
      </c>
      <c r="AR187" s="147" t="s">
        <v>78</v>
      </c>
      <c r="AT187" s="154" t="s">
        <v>70</v>
      </c>
      <c r="AU187" s="154" t="s">
        <v>78</v>
      </c>
      <c r="AY187" s="147" t="s">
        <v>239</v>
      </c>
      <c r="BK187" s="155">
        <f>BK188</f>
        <v>0</v>
      </c>
    </row>
    <row r="188" spans="2:65" s="1" customFormat="1" ht="16.5" customHeight="1" x14ac:dyDescent="0.2">
      <c r="B188" s="131"/>
      <c r="C188" s="158" t="s">
        <v>439</v>
      </c>
      <c r="D188" s="158" t="s">
        <v>241</v>
      </c>
      <c r="E188" s="159" t="s">
        <v>3504</v>
      </c>
      <c r="F188" s="160" t="s">
        <v>3505</v>
      </c>
      <c r="G188" s="161" t="s">
        <v>1082</v>
      </c>
      <c r="H188" s="199">
        <v>2</v>
      </c>
      <c r="I188" s="163"/>
      <c r="J188" s="164">
        <f>ROUND(I188*H188,2)</f>
        <v>0</v>
      </c>
      <c r="K188" s="165"/>
      <c r="L188" s="30"/>
      <c r="M188" s="166" t="s">
        <v>1</v>
      </c>
      <c r="N188" s="130" t="s">
        <v>37</v>
      </c>
      <c r="P188" s="167">
        <f>O188*H188</f>
        <v>0</v>
      </c>
      <c r="Q188" s="167">
        <v>0</v>
      </c>
      <c r="R188" s="167">
        <f>Q188*H188</f>
        <v>0</v>
      </c>
      <c r="S188" s="167">
        <v>0</v>
      </c>
      <c r="T188" s="168">
        <f>S188*H188</f>
        <v>0</v>
      </c>
      <c r="AR188" s="169" t="s">
        <v>245</v>
      </c>
      <c r="AT188" s="169" t="s">
        <v>241</v>
      </c>
      <c r="AU188" s="169" t="s">
        <v>83</v>
      </c>
      <c r="AY188" s="13" t="s">
        <v>239</v>
      </c>
      <c r="BE188" s="97">
        <f>IF(N188="základná",J188,0)</f>
        <v>0</v>
      </c>
      <c r="BF188" s="97">
        <f>IF(N188="znížená",J188,0)</f>
        <v>0</v>
      </c>
      <c r="BG188" s="97">
        <f>IF(N188="zákl. prenesená",J188,0)</f>
        <v>0</v>
      </c>
      <c r="BH188" s="97">
        <f>IF(N188="zníž. prenesená",J188,0)</f>
        <v>0</v>
      </c>
      <c r="BI188" s="97">
        <f>IF(N188="nulová",J188,0)</f>
        <v>0</v>
      </c>
      <c r="BJ188" s="13" t="s">
        <v>83</v>
      </c>
      <c r="BK188" s="97">
        <f>ROUND(I188*H188,2)</f>
        <v>0</v>
      </c>
      <c r="BL188" s="13" t="s">
        <v>245</v>
      </c>
      <c r="BM188" s="169" t="s">
        <v>632</v>
      </c>
    </row>
    <row r="189" spans="2:65" s="11" customFormat="1" ht="22.9" customHeight="1" x14ac:dyDescent="0.2">
      <c r="B189" s="146"/>
      <c r="D189" s="147" t="s">
        <v>70</v>
      </c>
      <c r="E189" s="156" t="s">
        <v>3506</v>
      </c>
      <c r="F189" s="156" t="s">
        <v>3507</v>
      </c>
      <c r="H189" s="202"/>
      <c r="I189" s="149"/>
      <c r="J189" s="157">
        <f>BK189</f>
        <v>0</v>
      </c>
      <c r="L189" s="146"/>
      <c r="M189" s="151"/>
      <c r="P189" s="152">
        <f>P190</f>
        <v>0</v>
      </c>
      <c r="R189" s="152">
        <f>R190</f>
        <v>0</v>
      </c>
      <c r="T189" s="153">
        <f>T190</f>
        <v>0</v>
      </c>
      <c r="AR189" s="147" t="s">
        <v>78</v>
      </c>
      <c r="AT189" s="154" t="s">
        <v>70</v>
      </c>
      <c r="AU189" s="154" t="s">
        <v>78</v>
      </c>
      <c r="AY189" s="147" t="s">
        <v>239</v>
      </c>
      <c r="BK189" s="155">
        <f>BK190</f>
        <v>0</v>
      </c>
    </row>
    <row r="190" spans="2:65" s="1" customFormat="1" ht="16.5" customHeight="1" x14ac:dyDescent="0.2">
      <c r="B190" s="131"/>
      <c r="C190" s="158" t="s">
        <v>443</v>
      </c>
      <c r="D190" s="158" t="s">
        <v>241</v>
      </c>
      <c r="E190" s="159" t="s">
        <v>3508</v>
      </c>
      <c r="F190" s="160" t="s">
        <v>3509</v>
      </c>
      <c r="G190" s="161" t="s">
        <v>1082</v>
      </c>
      <c r="H190" s="199">
        <v>6</v>
      </c>
      <c r="I190" s="163"/>
      <c r="J190" s="164">
        <f>ROUND(I190*H190,2)</f>
        <v>0</v>
      </c>
      <c r="K190" s="165"/>
      <c r="L190" s="30"/>
      <c r="M190" s="166" t="s">
        <v>1</v>
      </c>
      <c r="N190" s="130" t="s">
        <v>37</v>
      </c>
      <c r="P190" s="167">
        <f>O190*H190</f>
        <v>0</v>
      </c>
      <c r="Q190" s="167">
        <v>0</v>
      </c>
      <c r="R190" s="167">
        <f>Q190*H190</f>
        <v>0</v>
      </c>
      <c r="S190" s="167">
        <v>0</v>
      </c>
      <c r="T190" s="168">
        <f>S190*H190</f>
        <v>0</v>
      </c>
      <c r="AR190" s="169" t="s">
        <v>245</v>
      </c>
      <c r="AT190" s="169" t="s">
        <v>241</v>
      </c>
      <c r="AU190" s="169" t="s">
        <v>83</v>
      </c>
      <c r="AY190" s="13" t="s">
        <v>239</v>
      </c>
      <c r="BE190" s="97">
        <f>IF(N190="základná",J190,0)</f>
        <v>0</v>
      </c>
      <c r="BF190" s="97">
        <f>IF(N190="znížená",J190,0)</f>
        <v>0</v>
      </c>
      <c r="BG190" s="97">
        <f>IF(N190="zákl. prenesená",J190,0)</f>
        <v>0</v>
      </c>
      <c r="BH190" s="97">
        <f>IF(N190="zníž. prenesená",J190,0)</f>
        <v>0</v>
      </c>
      <c r="BI190" s="97">
        <f>IF(N190="nulová",J190,0)</f>
        <v>0</v>
      </c>
      <c r="BJ190" s="13" t="s">
        <v>83</v>
      </c>
      <c r="BK190" s="97">
        <f>ROUND(I190*H190,2)</f>
        <v>0</v>
      </c>
      <c r="BL190" s="13" t="s">
        <v>245</v>
      </c>
      <c r="BM190" s="169" t="s">
        <v>640</v>
      </c>
    </row>
    <row r="191" spans="2:65" s="11" customFormat="1" ht="22.9" customHeight="1" x14ac:dyDescent="0.2">
      <c r="B191" s="146"/>
      <c r="D191" s="147" t="s">
        <v>70</v>
      </c>
      <c r="E191" s="156" t="s">
        <v>3470</v>
      </c>
      <c r="F191" s="156" t="s">
        <v>3471</v>
      </c>
      <c r="H191" s="202"/>
      <c r="I191" s="149"/>
      <c r="J191" s="157">
        <f>BK191</f>
        <v>0</v>
      </c>
      <c r="L191" s="146"/>
      <c r="M191" s="151"/>
      <c r="P191" s="152">
        <f>SUM(P192:P193)</f>
        <v>0</v>
      </c>
      <c r="R191" s="152">
        <f>SUM(R192:R193)</f>
        <v>0</v>
      </c>
      <c r="T191" s="153">
        <f>SUM(T192:T193)</f>
        <v>0</v>
      </c>
      <c r="AR191" s="147" t="s">
        <v>78</v>
      </c>
      <c r="AT191" s="154" t="s">
        <v>70</v>
      </c>
      <c r="AU191" s="154" t="s">
        <v>78</v>
      </c>
      <c r="AY191" s="147" t="s">
        <v>239</v>
      </c>
      <c r="BK191" s="155">
        <f>SUM(BK192:BK193)</f>
        <v>0</v>
      </c>
    </row>
    <row r="192" spans="2:65" s="1" customFormat="1" ht="16.5" customHeight="1" x14ac:dyDescent="0.2">
      <c r="B192" s="131"/>
      <c r="C192" s="158" t="s">
        <v>447</v>
      </c>
      <c r="D192" s="158" t="s">
        <v>241</v>
      </c>
      <c r="E192" s="159" t="s">
        <v>3510</v>
      </c>
      <c r="F192" s="160" t="s">
        <v>3511</v>
      </c>
      <c r="G192" s="161" t="s">
        <v>1082</v>
      </c>
      <c r="H192" s="199">
        <v>3</v>
      </c>
      <c r="I192" s="163"/>
      <c r="J192" s="164">
        <f>ROUND(I192*H192,2)</f>
        <v>0</v>
      </c>
      <c r="K192" s="165"/>
      <c r="L192" s="30"/>
      <c r="M192" s="166" t="s">
        <v>1</v>
      </c>
      <c r="N192" s="130" t="s">
        <v>37</v>
      </c>
      <c r="P192" s="167">
        <f>O192*H192</f>
        <v>0</v>
      </c>
      <c r="Q192" s="167">
        <v>0</v>
      </c>
      <c r="R192" s="167">
        <f>Q192*H192</f>
        <v>0</v>
      </c>
      <c r="S192" s="167">
        <v>0</v>
      </c>
      <c r="T192" s="168">
        <f>S192*H192</f>
        <v>0</v>
      </c>
      <c r="AR192" s="169" t="s">
        <v>245</v>
      </c>
      <c r="AT192" s="169" t="s">
        <v>241</v>
      </c>
      <c r="AU192" s="169" t="s">
        <v>83</v>
      </c>
      <c r="AY192" s="13" t="s">
        <v>239</v>
      </c>
      <c r="BE192" s="97">
        <f>IF(N192="základná",J192,0)</f>
        <v>0</v>
      </c>
      <c r="BF192" s="97">
        <f>IF(N192="znížená",J192,0)</f>
        <v>0</v>
      </c>
      <c r="BG192" s="97">
        <f>IF(N192="zákl. prenesená",J192,0)</f>
        <v>0</v>
      </c>
      <c r="BH192" s="97">
        <f>IF(N192="zníž. prenesená",J192,0)</f>
        <v>0</v>
      </c>
      <c r="BI192" s="97">
        <f>IF(N192="nulová",J192,0)</f>
        <v>0</v>
      </c>
      <c r="BJ192" s="13" t="s">
        <v>83</v>
      </c>
      <c r="BK192" s="97">
        <f>ROUND(I192*H192,2)</f>
        <v>0</v>
      </c>
      <c r="BL192" s="13" t="s">
        <v>245</v>
      </c>
      <c r="BM192" s="169" t="s">
        <v>648</v>
      </c>
    </row>
    <row r="193" spans="2:65" s="1" customFormat="1" ht="16.5" customHeight="1" x14ac:dyDescent="0.2">
      <c r="B193" s="131"/>
      <c r="C193" s="158" t="s">
        <v>451</v>
      </c>
      <c r="D193" s="158" t="s">
        <v>241</v>
      </c>
      <c r="E193" s="159" t="s">
        <v>3512</v>
      </c>
      <c r="F193" s="160" t="s">
        <v>3513</v>
      </c>
      <c r="G193" s="161" t="s">
        <v>1082</v>
      </c>
      <c r="H193" s="199">
        <v>1.5</v>
      </c>
      <c r="I193" s="163"/>
      <c r="J193" s="164">
        <f>ROUND(I193*H193,2)</f>
        <v>0</v>
      </c>
      <c r="K193" s="165"/>
      <c r="L193" s="30"/>
      <c r="M193" s="166" t="s">
        <v>1</v>
      </c>
      <c r="N193" s="130" t="s">
        <v>37</v>
      </c>
      <c r="P193" s="167">
        <f>O193*H193</f>
        <v>0</v>
      </c>
      <c r="Q193" s="167">
        <v>0</v>
      </c>
      <c r="R193" s="167">
        <f>Q193*H193</f>
        <v>0</v>
      </c>
      <c r="S193" s="167">
        <v>0</v>
      </c>
      <c r="T193" s="168">
        <f>S193*H193</f>
        <v>0</v>
      </c>
      <c r="AR193" s="169" t="s">
        <v>245</v>
      </c>
      <c r="AT193" s="169" t="s">
        <v>241</v>
      </c>
      <c r="AU193" s="169" t="s">
        <v>83</v>
      </c>
      <c r="AY193" s="13" t="s">
        <v>239</v>
      </c>
      <c r="BE193" s="97">
        <f>IF(N193="základná",J193,0)</f>
        <v>0</v>
      </c>
      <c r="BF193" s="97">
        <f>IF(N193="znížená",J193,0)</f>
        <v>0</v>
      </c>
      <c r="BG193" s="97">
        <f>IF(N193="zákl. prenesená",J193,0)</f>
        <v>0</v>
      </c>
      <c r="BH193" s="97">
        <f>IF(N193="zníž. prenesená",J193,0)</f>
        <v>0</v>
      </c>
      <c r="BI193" s="97">
        <f>IF(N193="nulová",J193,0)</f>
        <v>0</v>
      </c>
      <c r="BJ193" s="13" t="s">
        <v>83</v>
      </c>
      <c r="BK193" s="97">
        <f>ROUND(I193*H193,2)</f>
        <v>0</v>
      </c>
      <c r="BL193" s="13" t="s">
        <v>245</v>
      </c>
      <c r="BM193" s="169" t="s">
        <v>656</v>
      </c>
    </row>
    <row r="194" spans="2:65" s="11" customFormat="1" ht="22.9" customHeight="1" x14ac:dyDescent="0.2">
      <c r="B194" s="146"/>
      <c r="D194" s="147" t="s">
        <v>70</v>
      </c>
      <c r="E194" s="156" t="s">
        <v>219</v>
      </c>
      <c r="F194" s="156" t="s">
        <v>219</v>
      </c>
      <c r="H194" s="202"/>
      <c r="I194" s="149"/>
      <c r="J194" s="157">
        <f>BK194</f>
        <v>0</v>
      </c>
      <c r="L194" s="146"/>
      <c r="M194" s="151"/>
      <c r="P194" s="152">
        <f>SUM(P195:P204)</f>
        <v>0</v>
      </c>
      <c r="R194" s="152">
        <f>SUM(R195:R204)</f>
        <v>0</v>
      </c>
      <c r="T194" s="153">
        <f>SUM(T195:T204)</f>
        <v>0</v>
      </c>
      <c r="AR194" s="147" t="s">
        <v>258</v>
      </c>
      <c r="AT194" s="154" t="s">
        <v>70</v>
      </c>
      <c r="AU194" s="154" t="s">
        <v>78</v>
      </c>
      <c r="AY194" s="147" t="s">
        <v>239</v>
      </c>
      <c r="BK194" s="155">
        <f>SUM(BK195:BK204)</f>
        <v>0</v>
      </c>
    </row>
    <row r="195" spans="2:65" s="1" customFormat="1" ht="16.5" customHeight="1" x14ac:dyDescent="0.2">
      <c r="B195" s="131"/>
      <c r="C195" s="158" t="s">
        <v>455</v>
      </c>
      <c r="D195" s="158" t="s">
        <v>241</v>
      </c>
      <c r="E195" s="159" t="s">
        <v>3514</v>
      </c>
      <c r="F195" s="160" t="s">
        <v>3515</v>
      </c>
      <c r="G195" s="161" t="s">
        <v>1082</v>
      </c>
      <c r="H195" s="199">
        <v>6</v>
      </c>
      <c r="I195" s="163"/>
      <c r="J195" s="164">
        <f t="shared" ref="J195:J204" si="15">ROUND(I195*H195,2)</f>
        <v>0</v>
      </c>
      <c r="K195" s="165"/>
      <c r="L195" s="30"/>
      <c r="M195" s="166" t="s">
        <v>1</v>
      </c>
      <c r="N195" s="130" t="s">
        <v>37</v>
      </c>
      <c r="P195" s="167">
        <f t="shared" ref="P195:P204" si="16">O195*H195</f>
        <v>0</v>
      </c>
      <c r="Q195" s="167">
        <v>0</v>
      </c>
      <c r="R195" s="167">
        <f t="shared" ref="R195:R204" si="17">Q195*H195</f>
        <v>0</v>
      </c>
      <c r="S195" s="167">
        <v>0</v>
      </c>
      <c r="T195" s="168">
        <f t="shared" ref="T195:T204" si="18">S195*H195</f>
        <v>0</v>
      </c>
      <c r="AR195" s="169" t="s">
        <v>245</v>
      </c>
      <c r="AT195" s="169" t="s">
        <v>241</v>
      </c>
      <c r="AU195" s="169" t="s">
        <v>83</v>
      </c>
      <c r="AY195" s="13" t="s">
        <v>239</v>
      </c>
      <c r="BE195" s="97">
        <f t="shared" ref="BE195:BE204" si="19">IF(N195="základná",J195,0)</f>
        <v>0</v>
      </c>
      <c r="BF195" s="97">
        <f t="shared" ref="BF195:BF204" si="20">IF(N195="znížená",J195,0)</f>
        <v>0</v>
      </c>
      <c r="BG195" s="97">
        <f t="shared" ref="BG195:BG204" si="21">IF(N195="zákl. prenesená",J195,0)</f>
        <v>0</v>
      </c>
      <c r="BH195" s="97">
        <f t="shared" ref="BH195:BH204" si="22">IF(N195="zníž. prenesená",J195,0)</f>
        <v>0</v>
      </c>
      <c r="BI195" s="97">
        <f t="shared" ref="BI195:BI204" si="23">IF(N195="nulová",J195,0)</f>
        <v>0</v>
      </c>
      <c r="BJ195" s="13" t="s">
        <v>83</v>
      </c>
      <c r="BK195" s="97">
        <f t="shared" ref="BK195:BK204" si="24">ROUND(I195*H195,2)</f>
        <v>0</v>
      </c>
      <c r="BL195" s="13" t="s">
        <v>245</v>
      </c>
      <c r="BM195" s="169" t="s">
        <v>664</v>
      </c>
    </row>
    <row r="196" spans="2:65" s="1" customFormat="1" ht="16.5" customHeight="1" x14ac:dyDescent="0.2">
      <c r="B196" s="131"/>
      <c r="C196" s="158" t="s">
        <v>459</v>
      </c>
      <c r="D196" s="158" t="s">
        <v>241</v>
      </c>
      <c r="E196" s="159" t="s">
        <v>3516</v>
      </c>
      <c r="F196" s="160" t="s">
        <v>3517</v>
      </c>
      <c r="G196" s="161" t="s">
        <v>1082</v>
      </c>
      <c r="H196" s="199">
        <v>3</v>
      </c>
      <c r="I196" s="163"/>
      <c r="J196" s="164">
        <f t="shared" si="15"/>
        <v>0</v>
      </c>
      <c r="K196" s="165"/>
      <c r="L196" s="30"/>
      <c r="M196" s="166" t="s">
        <v>1</v>
      </c>
      <c r="N196" s="130" t="s">
        <v>37</v>
      </c>
      <c r="P196" s="167">
        <f t="shared" si="16"/>
        <v>0</v>
      </c>
      <c r="Q196" s="167">
        <v>0</v>
      </c>
      <c r="R196" s="167">
        <f t="shared" si="17"/>
        <v>0</v>
      </c>
      <c r="S196" s="167">
        <v>0</v>
      </c>
      <c r="T196" s="168">
        <f t="shared" si="18"/>
        <v>0</v>
      </c>
      <c r="AR196" s="169" t="s">
        <v>245</v>
      </c>
      <c r="AT196" s="169" t="s">
        <v>241</v>
      </c>
      <c r="AU196" s="169" t="s">
        <v>83</v>
      </c>
      <c r="AY196" s="13" t="s">
        <v>239</v>
      </c>
      <c r="BE196" s="97">
        <f t="shared" si="19"/>
        <v>0</v>
      </c>
      <c r="BF196" s="97">
        <f t="shared" si="20"/>
        <v>0</v>
      </c>
      <c r="BG196" s="97">
        <f t="shared" si="21"/>
        <v>0</v>
      </c>
      <c r="BH196" s="97">
        <f t="shared" si="22"/>
        <v>0</v>
      </c>
      <c r="BI196" s="97">
        <f t="shared" si="23"/>
        <v>0</v>
      </c>
      <c r="BJ196" s="13" t="s">
        <v>83</v>
      </c>
      <c r="BK196" s="97">
        <f t="shared" si="24"/>
        <v>0</v>
      </c>
      <c r="BL196" s="13" t="s">
        <v>245</v>
      </c>
      <c r="BM196" s="169" t="s">
        <v>672</v>
      </c>
    </row>
    <row r="197" spans="2:65" s="1" customFormat="1" ht="16.5" customHeight="1" x14ac:dyDescent="0.2">
      <c r="B197" s="131"/>
      <c r="C197" s="158" t="s">
        <v>463</v>
      </c>
      <c r="D197" s="158" t="s">
        <v>241</v>
      </c>
      <c r="E197" s="159" t="s">
        <v>3518</v>
      </c>
      <c r="F197" s="160" t="s">
        <v>3519</v>
      </c>
      <c r="G197" s="161" t="s">
        <v>1082</v>
      </c>
      <c r="H197" s="199">
        <v>1</v>
      </c>
      <c r="I197" s="163"/>
      <c r="J197" s="164">
        <f t="shared" si="15"/>
        <v>0</v>
      </c>
      <c r="K197" s="165"/>
      <c r="L197" s="30"/>
      <c r="M197" s="166" t="s">
        <v>1</v>
      </c>
      <c r="N197" s="130" t="s">
        <v>37</v>
      </c>
      <c r="P197" s="167">
        <f t="shared" si="16"/>
        <v>0</v>
      </c>
      <c r="Q197" s="167">
        <v>0</v>
      </c>
      <c r="R197" s="167">
        <f t="shared" si="17"/>
        <v>0</v>
      </c>
      <c r="S197" s="167">
        <v>0</v>
      </c>
      <c r="T197" s="168">
        <f t="shared" si="18"/>
        <v>0</v>
      </c>
      <c r="AR197" s="169" t="s">
        <v>245</v>
      </c>
      <c r="AT197" s="169" t="s">
        <v>241</v>
      </c>
      <c r="AU197" s="169" t="s">
        <v>83</v>
      </c>
      <c r="AY197" s="13" t="s">
        <v>239</v>
      </c>
      <c r="BE197" s="97">
        <f t="shared" si="19"/>
        <v>0</v>
      </c>
      <c r="BF197" s="97">
        <f t="shared" si="20"/>
        <v>0</v>
      </c>
      <c r="BG197" s="97">
        <f t="shared" si="21"/>
        <v>0</v>
      </c>
      <c r="BH197" s="97">
        <f t="shared" si="22"/>
        <v>0</v>
      </c>
      <c r="BI197" s="97">
        <f t="shared" si="23"/>
        <v>0</v>
      </c>
      <c r="BJ197" s="13" t="s">
        <v>83</v>
      </c>
      <c r="BK197" s="97">
        <f t="shared" si="24"/>
        <v>0</v>
      </c>
      <c r="BL197" s="13" t="s">
        <v>245</v>
      </c>
      <c r="BM197" s="169" t="s">
        <v>680</v>
      </c>
    </row>
    <row r="198" spans="2:65" s="1" customFormat="1" ht="16.5" customHeight="1" x14ac:dyDescent="0.2">
      <c r="B198" s="131"/>
      <c r="C198" s="158" t="s">
        <v>467</v>
      </c>
      <c r="D198" s="158" t="s">
        <v>241</v>
      </c>
      <c r="E198" s="159" t="s">
        <v>3520</v>
      </c>
      <c r="F198" s="160" t="s">
        <v>3521</v>
      </c>
      <c r="G198" s="161" t="s">
        <v>1082</v>
      </c>
      <c r="H198" s="199">
        <v>1</v>
      </c>
      <c r="I198" s="163"/>
      <c r="J198" s="164">
        <f t="shared" si="15"/>
        <v>0</v>
      </c>
      <c r="K198" s="165"/>
      <c r="L198" s="30"/>
      <c r="M198" s="166" t="s">
        <v>1</v>
      </c>
      <c r="N198" s="130" t="s">
        <v>37</v>
      </c>
      <c r="P198" s="167">
        <f t="shared" si="16"/>
        <v>0</v>
      </c>
      <c r="Q198" s="167">
        <v>0</v>
      </c>
      <c r="R198" s="167">
        <f t="shared" si="17"/>
        <v>0</v>
      </c>
      <c r="S198" s="167">
        <v>0</v>
      </c>
      <c r="T198" s="168">
        <f t="shared" si="18"/>
        <v>0</v>
      </c>
      <c r="AR198" s="169" t="s">
        <v>245</v>
      </c>
      <c r="AT198" s="169" t="s">
        <v>241</v>
      </c>
      <c r="AU198" s="169" t="s">
        <v>83</v>
      </c>
      <c r="AY198" s="13" t="s">
        <v>239</v>
      </c>
      <c r="BE198" s="97">
        <f t="shared" si="19"/>
        <v>0</v>
      </c>
      <c r="BF198" s="97">
        <f t="shared" si="20"/>
        <v>0</v>
      </c>
      <c r="BG198" s="97">
        <f t="shared" si="21"/>
        <v>0</v>
      </c>
      <c r="BH198" s="97">
        <f t="shared" si="22"/>
        <v>0</v>
      </c>
      <c r="BI198" s="97">
        <f t="shared" si="23"/>
        <v>0</v>
      </c>
      <c r="BJ198" s="13" t="s">
        <v>83</v>
      </c>
      <c r="BK198" s="97">
        <f t="shared" si="24"/>
        <v>0</v>
      </c>
      <c r="BL198" s="13" t="s">
        <v>245</v>
      </c>
      <c r="BM198" s="169" t="s">
        <v>688</v>
      </c>
    </row>
    <row r="199" spans="2:65" s="1" customFormat="1" ht="24.2" customHeight="1" x14ac:dyDescent="0.2">
      <c r="B199" s="131"/>
      <c r="C199" s="158" t="s">
        <v>471</v>
      </c>
      <c r="D199" s="158" t="s">
        <v>241</v>
      </c>
      <c r="E199" s="159" t="s">
        <v>3522</v>
      </c>
      <c r="F199" s="160" t="s">
        <v>3523</v>
      </c>
      <c r="G199" s="161" t="s">
        <v>1082</v>
      </c>
      <c r="H199" s="199">
        <v>1</v>
      </c>
      <c r="I199" s="163"/>
      <c r="J199" s="164">
        <f t="shared" si="15"/>
        <v>0</v>
      </c>
      <c r="K199" s="165"/>
      <c r="L199" s="30"/>
      <c r="M199" s="166" t="s">
        <v>1</v>
      </c>
      <c r="N199" s="130" t="s">
        <v>37</v>
      </c>
      <c r="P199" s="167">
        <f t="shared" si="16"/>
        <v>0</v>
      </c>
      <c r="Q199" s="167">
        <v>0</v>
      </c>
      <c r="R199" s="167">
        <f t="shared" si="17"/>
        <v>0</v>
      </c>
      <c r="S199" s="167">
        <v>0</v>
      </c>
      <c r="T199" s="168">
        <f t="shared" si="18"/>
        <v>0</v>
      </c>
      <c r="AR199" s="169" t="s">
        <v>245</v>
      </c>
      <c r="AT199" s="169" t="s">
        <v>241</v>
      </c>
      <c r="AU199" s="169" t="s">
        <v>83</v>
      </c>
      <c r="AY199" s="13" t="s">
        <v>239</v>
      </c>
      <c r="BE199" s="97">
        <f t="shared" si="19"/>
        <v>0</v>
      </c>
      <c r="BF199" s="97">
        <f t="shared" si="20"/>
        <v>0</v>
      </c>
      <c r="BG199" s="97">
        <f t="shared" si="21"/>
        <v>0</v>
      </c>
      <c r="BH199" s="97">
        <f t="shared" si="22"/>
        <v>0</v>
      </c>
      <c r="BI199" s="97">
        <f t="shared" si="23"/>
        <v>0</v>
      </c>
      <c r="BJ199" s="13" t="s">
        <v>83</v>
      </c>
      <c r="BK199" s="97">
        <f t="shared" si="24"/>
        <v>0</v>
      </c>
      <c r="BL199" s="13" t="s">
        <v>245</v>
      </c>
      <c r="BM199" s="169" t="s">
        <v>696</v>
      </c>
    </row>
    <row r="200" spans="2:65" s="1" customFormat="1" ht="21.75" customHeight="1" x14ac:dyDescent="0.2">
      <c r="B200" s="131"/>
      <c r="C200" s="158" t="s">
        <v>475</v>
      </c>
      <c r="D200" s="158" t="s">
        <v>241</v>
      </c>
      <c r="E200" s="159" t="s">
        <v>3524</v>
      </c>
      <c r="F200" s="160" t="s">
        <v>3525</v>
      </c>
      <c r="G200" s="161" t="s">
        <v>1082</v>
      </c>
      <c r="H200" s="199">
        <v>2</v>
      </c>
      <c r="I200" s="163"/>
      <c r="J200" s="164">
        <f t="shared" si="15"/>
        <v>0</v>
      </c>
      <c r="K200" s="165"/>
      <c r="L200" s="30"/>
      <c r="M200" s="166" t="s">
        <v>1</v>
      </c>
      <c r="N200" s="130" t="s">
        <v>37</v>
      </c>
      <c r="P200" s="167">
        <f t="shared" si="16"/>
        <v>0</v>
      </c>
      <c r="Q200" s="167">
        <v>0</v>
      </c>
      <c r="R200" s="167">
        <f t="shared" si="17"/>
        <v>0</v>
      </c>
      <c r="S200" s="167">
        <v>0</v>
      </c>
      <c r="T200" s="168">
        <f t="shared" si="18"/>
        <v>0</v>
      </c>
      <c r="AR200" s="169" t="s">
        <v>245</v>
      </c>
      <c r="AT200" s="169" t="s">
        <v>241</v>
      </c>
      <c r="AU200" s="169" t="s">
        <v>83</v>
      </c>
      <c r="AY200" s="13" t="s">
        <v>239</v>
      </c>
      <c r="BE200" s="97">
        <f t="shared" si="19"/>
        <v>0</v>
      </c>
      <c r="BF200" s="97">
        <f t="shared" si="20"/>
        <v>0</v>
      </c>
      <c r="BG200" s="97">
        <f t="shared" si="21"/>
        <v>0</v>
      </c>
      <c r="BH200" s="97">
        <f t="shared" si="22"/>
        <v>0</v>
      </c>
      <c r="BI200" s="97">
        <f t="shared" si="23"/>
        <v>0</v>
      </c>
      <c r="BJ200" s="13" t="s">
        <v>83</v>
      </c>
      <c r="BK200" s="97">
        <f t="shared" si="24"/>
        <v>0</v>
      </c>
      <c r="BL200" s="13" t="s">
        <v>245</v>
      </c>
      <c r="BM200" s="169" t="s">
        <v>704</v>
      </c>
    </row>
    <row r="201" spans="2:65" s="1" customFormat="1" ht="16.5" customHeight="1" x14ac:dyDescent="0.2">
      <c r="B201" s="131"/>
      <c r="C201" s="158" t="s">
        <v>479</v>
      </c>
      <c r="D201" s="158" t="s">
        <v>241</v>
      </c>
      <c r="E201" s="159" t="s">
        <v>3526</v>
      </c>
      <c r="F201" s="160" t="s">
        <v>3527</v>
      </c>
      <c r="G201" s="161" t="s">
        <v>1082</v>
      </c>
      <c r="H201" s="199">
        <v>2</v>
      </c>
      <c r="I201" s="163"/>
      <c r="J201" s="164">
        <f t="shared" si="15"/>
        <v>0</v>
      </c>
      <c r="K201" s="165"/>
      <c r="L201" s="30"/>
      <c r="M201" s="166" t="s">
        <v>1</v>
      </c>
      <c r="N201" s="130" t="s">
        <v>37</v>
      </c>
      <c r="P201" s="167">
        <f t="shared" si="16"/>
        <v>0</v>
      </c>
      <c r="Q201" s="167">
        <v>0</v>
      </c>
      <c r="R201" s="167">
        <f t="shared" si="17"/>
        <v>0</v>
      </c>
      <c r="S201" s="167">
        <v>0</v>
      </c>
      <c r="T201" s="168">
        <f t="shared" si="18"/>
        <v>0</v>
      </c>
      <c r="AR201" s="169" t="s">
        <v>245</v>
      </c>
      <c r="AT201" s="169" t="s">
        <v>241</v>
      </c>
      <c r="AU201" s="169" t="s">
        <v>83</v>
      </c>
      <c r="AY201" s="13" t="s">
        <v>239</v>
      </c>
      <c r="BE201" s="97">
        <f t="shared" si="19"/>
        <v>0</v>
      </c>
      <c r="BF201" s="97">
        <f t="shared" si="20"/>
        <v>0</v>
      </c>
      <c r="BG201" s="97">
        <f t="shared" si="21"/>
        <v>0</v>
      </c>
      <c r="BH201" s="97">
        <f t="shared" si="22"/>
        <v>0</v>
      </c>
      <c r="BI201" s="97">
        <f t="shared" si="23"/>
        <v>0</v>
      </c>
      <c r="BJ201" s="13" t="s">
        <v>83</v>
      </c>
      <c r="BK201" s="97">
        <f t="shared" si="24"/>
        <v>0</v>
      </c>
      <c r="BL201" s="13" t="s">
        <v>245</v>
      </c>
      <c r="BM201" s="169" t="s">
        <v>712</v>
      </c>
    </row>
    <row r="202" spans="2:65" s="1" customFormat="1" ht="16.5" customHeight="1" x14ac:dyDescent="0.2">
      <c r="B202" s="131"/>
      <c r="C202" s="158" t="s">
        <v>483</v>
      </c>
      <c r="D202" s="158" t="s">
        <v>241</v>
      </c>
      <c r="E202" s="159" t="s">
        <v>3528</v>
      </c>
      <c r="F202" s="160" t="s">
        <v>3529</v>
      </c>
      <c r="G202" s="161" t="s">
        <v>1082</v>
      </c>
      <c r="H202" s="199">
        <v>3</v>
      </c>
      <c r="I202" s="163"/>
      <c r="J202" s="164">
        <f t="shared" si="15"/>
        <v>0</v>
      </c>
      <c r="K202" s="165"/>
      <c r="L202" s="30"/>
      <c r="M202" s="166" t="s">
        <v>1</v>
      </c>
      <c r="N202" s="130" t="s">
        <v>37</v>
      </c>
      <c r="P202" s="167">
        <f t="shared" si="16"/>
        <v>0</v>
      </c>
      <c r="Q202" s="167">
        <v>0</v>
      </c>
      <c r="R202" s="167">
        <f t="shared" si="17"/>
        <v>0</v>
      </c>
      <c r="S202" s="167">
        <v>0</v>
      </c>
      <c r="T202" s="168">
        <f t="shared" si="18"/>
        <v>0</v>
      </c>
      <c r="AR202" s="169" t="s">
        <v>245</v>
      </c>
      <c r="AT202" s="169" t="s">
        <v>241</v>
      </c>
      <c r="AU202" s="169" t="s">
        <v>83</v>
      </c>
      <c r="AY202" s="13" t="s">
        <v>239</v>
      </c>
      <c r="BE202" s="97">
        <f t="shared" si="19"/>
        <v>0</v>
      </c>
      <c r="BF202" s="97">
        <f t="shared" si="20"/>
        <v>0</v>
      </c>
      <c r="BG202" s="97">
        <f t="shared" si="21"/>
        <v>0</v>
      </c>
      <c r="BH202" s="97">
        <f t="shared" si="22"/>
        <v>0</v>
      </c>
      <c r="BI202" s="97">
        <f t="shared" si="23"/>
        <v>0</v>
      </c>
      <c r="BJ202" s="13" t="s">
        <v>83</v>
      </c>
      <c r="BK202" s="97">
        <f t="shared" si="24"/>
        <v>0</v>
      </c>
      <c r="BL202" s="13" t="s">
        <v>245</v>
      </c>
      <c r="BM202" s="169" t="s">
        <v>720</v>
      </c>
    </row>
    <row r="203" spans="2:65" s="1" customFormat="1" ht="16.5" customHeight="1" x14ac:dyDescent="0.2">
      <c r="B203" s="131"/>
      <c r="C203" s="158" t="s">
        <v>487</v>
      </c>
      <c r="D203" s="158" t="s">
        <v>241</v>
      </c>
      <c r="E203" s="159" t="s">
        <v>3530</v>
      </c>
      <c r="F203" s="160" t="s">
        <v>3531</v>
      </c>
      <c r="G203" s="161" t="s">
        <v>1082</v>
      </c>
      <c r="H203" s="199">
        <v>1</v>
      </c>
      <c r="I203" s="163"/>
      <c r="J203" s="164">
        <f t="shared" si="15"/>
        <v>0</v>
      </c>
      <c r="K203" s="165"/>
      <c r="L203" s="30"/>
      <c r="M203" s="166" t="s">
        <v>1</v>
      </c>
      <c r="N203" s="130" t="s">
        <v>37</v>
      </c>
      <c r="P203" s="167">
        <f t="shared" si="16"/>
        <v>0</v>
      </c>
      <c r="Q203" s="167">
        <v>0</v>
      </c>
      <c r="R203" s="167">
        <f t="shared" si="17"/>
        <v>0</v>
      </c>
      <c r="S203" s="167">
        <v>0</v>
      </c>
      <c r="T203" s="168">
        <f t="shared" si="18"/>
        <v>0</v>
      </c>
      <c r="AR203" s="169" t="s">
        <v>245</v>
      </c>
      <c r="AT203" s="169" t="s">
        <v>241</v>
      </c>
      <c r="AU203" s="169" t="s">
        <v>83</v>
      </c>
      <c r="AY203" s="13" t="s">
        <v>239</v>
      </c>
      <c r="BE203" s="97">
        <f t="shared" si="19"/>
        <v>0</v>
      </c>
      <c r="BF203" s="97">
        <f t="shared" si="20"/>
        <v>0</v>
      </c>
      <c r="BG203" s="97">
        <f t="shared" si="21"/>
        <v>0</v>
      </c>
      <c r="BH203" s="97">
        <f t="shared" si="22"/>
        <v>0</v>
      </c>
      <c r="BI203" s="97">
        <f t="shared" si="23"/>
        <v>0</v>
      </c>
      <c r="BJ203" s="13" t="s">
        <v>83</v>
      </c>
      <c r="BK203" s="97">
        <f t="shared" si="24"/>
        <v>0</v>
      </c>
      <c r="BL203" s="13" t="s">
        <v>245</v>
      </c>
      <c r="BM203" s="169" t="s">
        <v>728</v>
      </c>
    </row>
    <row r="204" spans="2:65" s="1" customFormat="1" ht="16.5" customHeight="1" x14ac:dyDescent="0.2">
      <c r="B204" s="131"/>
      <c r="C204" s="158" t="s">
        <v>491</v>
      </c>
      <c r="D204" s="158" t="s">
        <v>241</v>
      </c>
      <c r="E204" s="159" t="s">
        <v>3532</v>
      </c>
      <c r="F204" s="160" t="s">
        <v>3533</v>
      </c>
      <c r="G204" s="161" t="s">
        <v>1082</v>
      </c>
      <c r="H204" s="199">
        <v>2</v>
      </c>
      <c r="I204" s="163"/>
      <c r="J204" s="164">
        <f t="shared" si="15"/>
        <v>0</v>
      </c>
      <c r="K204" s="165"/>
      <c r="L204" s="30"/>
      <c r="M204" s="182" t="s">
        <v>1</v>
      </c>
      <c r="N204" s="183" t="s">
        <v>37</v>
      </c>
      <c r="O204" s="184"/>
      <c r="P204" s="185">
        <f t="shared" si="16"/>
        <v>0</v>
      </c>
      <c r="Q204" s="185">
        <v>0</v>
      </c>
      <c r="R204" s="185">
        <f t="shared" si="17"/>
        <v>0</v>
      </c>
      <c r="S204" s="185">
        <v>0</v>
      </c>
      <c r="T204" s="186">
        <f t="shared" si="18"/>
        <v>0</v>
      </c>
      <c r="AR204" s="169" t="s">
        <v>245</v>
      </c>
      <c r="AT204" s="169" t="s">
        <v>241</v>
      </c>
      <c r="AU204" s="169" t="s">
        <v>83</v>
      </c>
      <c r="AY204" s="13" t="s">
        <v>239</v>
      </c>
      <c r="BE204" s="97">
        <f t="shared" si="19"/>
        <v>0</v>
      </c>
      <c r="BF204" s="97">
        <f t="shared" si="20"/>
        <v>0</v>
      </c>
      <c r="BG204" s="97">
        <f t="shared" si="21"/>
        <v>0</v>
      </c>
      <c r="BH204" s="97">
        <f t="shared" si="22"/>
        <v>0</v>
      </c>
      <c r="BI204" s="97">
        <f t="shared" si="23"/>
        <v>0</v>
      </c>
      <c r="BJ204" s="13" t="s">
        <v>83</v>
      </c>
      <c r="BK204" s="97">
        <f t="shared" si="24"/>
        <v>0</v>
      </c>
      <c r="BL204" s="13" t="s">
        <v>245</v>
      </c>
      <c r="BM204" s="169" t="s">
        <v>736</v>
      </c>
    </row>
    <row r="205" spans="2:65" s="1" customFormat="1" ht="6.95" customHeight="1" x14ac:dyDescent="0.2">
      <c r="B205" s="45"/>
      <c r="C205" s="46"/>
      <c r="D205" s="46"/>
      <c r="E205" s="46"/>
      <c r="F205" s="46"/>
      <c r="G205" s="46"/>
      <c r="H205" s="46"/>
      <c r="I205" s="46"/>
      <c r="J205" s="46"/>
      <c r="K205" s="46"/>
      <c r="L205" s="30"/>
    </row>
    <row r="207" spans="2:65" x14ac:dyDescent="0.2">
      <c r="C207" s="188" t="s">
        <v>4585</v>
      </c>
    </row>
  </sheetData>
  <autoFilter ref="C135:K204" xr:uid="{00000000-0009-0000-0000-000021000000}"/>
  <mergeCells count="17">
    <mergeCell ref="L2:V2"/>
    <mergeCell ref="D110:F110"/>
    <mergeCell ref="D111:F111"/>
    <mergeCell ref="D112:F112"/>
    <mergeCell ref="E124:H124"/>
    <mergeCell ref="E85:H85"/>
    <mergeCell ref="E87:H87"/>
    <mergeCell ref="E89:H89"/>
    <mergeCell ref="D108:F108"/>
    <mergeCell ref="D109:F109"/>
    <mergeCell ref="E7:H7"/>
    <mergeCell ref="E9:H9"/>
    <mergeCell ref="E11:H11"/>
    <mergeCell ref="E20:H20"/>
    <mergeCell ref="E29:H29"/>
    <mergeCell ref="E128:H128"/>
    <mergeCell ref="E126:H126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B2:BM216"/>
  <sheetViews>
    <sheetView showGridLines="0" topLeftCell="A177" workbookViewId="0">
      <selection activeCell="Z190" sqref="Z190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3" t="s">
        <v>150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4587</v>
      </c>
      <c r="L4" s="16"/>
      <c r="M4" s="103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14</v>
      </c>
      <c r="L6" s="16"/>
    </row>
    <row r="7" spans="2:46" ht="16.5" customHeight="1" x14ac:dyDescent="0.2">
      <c r="B7" s="16"/>
      <c r="E7" s="259" t="str">
        <f>'Rekapitulácia stavby'!K6</f>
        <v>KFA - Košická futbalová aréna II. a III. etapa</v>
      </c>
      <c r="F7" s="261"/>
      <c r="G7" s="261"/>
      <c r="H7" s="261"/>
      <c r="L7" s="16"/>
    </row>
    <row r="8" spans="2:46" ht="12" customHeight="1" x14ac:dyDescent="0.2">
      <c r="B8" s="16"/>
      <c r="D8" s="23" t="s">
        <v>180</v>
      </c>
      <c r="L8" s="16"/>
    </row>
    <row r="9" spans="2:46" s="1" customFormat="1" ht="16.5" customHeight="1" x14ac:dyDescent="0.2">
      <c r="B9" s="30"/>
      <c r="E9" s="259" t="s">
        <v>181</v>
      </c>
      <c r="F9" s="257"/>
      <c r="G9" s="257"/>
      <c r="H9" s="257"/>
      <c r="L9" s="30"/>
    </row>
    <row r="10" spans="2:46" s="1" customFormat="1" ht="12" customHeight="1" x14ac:dyDescent="0.2">
      <c r="B10" s="30"/>
      <c r="D10" s="23" t="s">
        <v>182</v>
      </c>
      <c r="L10" s="30"/>
    </row>
    <row r="11" spans="2:46" s="1" customFormat="1" ht="16.5" customHeight="1" x14ac:dyDescent="0.2">
      <c r="B11" s="30"/>
      <c r="E11" s="226" t="s">
        <v>3875</v>
      </c>
      <c r="F11" s="257"/>
      <c r="G11" s="257"/>
      <c r="H11" s="257"/>
      <c r="L11" s="30"/>
    </row>
    <row r="12" spans="2:46" s="1" customFormat="1" x14ac:dyDescent="0.2">
      <c r="B12" s="30"/>
      <c r="L12" s="30"/>
    </row>
    <row r="13" spans="2:46" s="1" customFormat="1" ht="12" customHeight="1" x14ac:dyDescent="0.2">
      <c r="B13" s="30"/>
      <c r="D13" s="23" t="s">
        <v>15</v>
      </c>
      <c r="F13" s="21" t="s">
        <v>1</v>
      </c>
      <c r="I13" s="23" t="s">
        <v>16</v>
      </c>
      <c r="J13" s="21" t="s">
        <v>1</v>
      </c>
      <c r="L13" s="30"/>
    </row>
    <row r="14" spans="2:46" s="1" customFormat="1" ht="12" customHeight="1" x14ac:dyDescent="0.2">
      <c r="B14" s="30"/>
      <c r="D14" s="23" t="s">
        <v>17</v>
      </c>
      <c r="F14" s="21" t="s">
        <v>18</v>
      </c>
      <c r="I14" s="23" t="s">
        <v>19</v>
      </c>
      <c r="J14" s="53" t="str">
        <f>'Rekapitulácia stavby'!AN8</f>
        <v>4.10.2022 - REV05</v>
      </c>
      <c r="L14" s="30"/>
    </row>
    <row r="15" spans="2:46" s="1" customFormat="1" ht="10.9" customHeight="1" x14ac:dyDescent="0.2">
      <c r="B15" s="30"/>
      <c r="L15" s="30"/>
    </row>
    <row r="16" spans="2:46" s="1" customFormat="1" ht="12" customHeight="1" x14ac:dyDescent="0.2">
      <c r="B16" s="30"/>
      <c r="D16" s="23" t="s">
        <v>20</v>
      </c>
      <c r="I16" s="23" t="s">
        <v>21</v>
      </c>
      <c r="J16" s="21" t="str">
        <f>IF('Rekapitulácia stavby'!AN10="","",'Rekapitulácia stavby'!AN10)</f>
        <v/>
      </c>
      <c r="L16" s="30"/>
    </row>
    <row r="17" spans="2:12" s="1" customFormat="1" ht="18" customHeight="1" x14ac:dyDescent="0.2">
      <c r="B17" s="30"/>
      <c r="E17" s="21" t="str">
        <f>IF('Rekapitulácia stavby'!E11="","",'Rekapitulácia stavby'!E11)</f>
        <v xml:space="preserve"> </v>
      </c>
      <c r="I17" s="23" t="s">
        <v>22</v>
      </c>
      <c r="J17" s="21" t="str">
        <f>IF('Rekapitulácia stavby'!AN11="","",'Rekapitulácia stavby'!AN11)</f>
        <v/>
      </c>
      <c r="L17" s="30"/>
    </row>
    <row r="18" spans="2:12" s="1" customFormat="1" ht="6.95" customHeight="1" x14ac:dyDescent="0.2">
      <c r="B18" s="30"/>
      <c r="L18" s="30"/>
    </row>
    <row r="19" spans="2:12" s="1" customFormat="1" ht="12" customHeight="1" x14ac:dyDescent="0.2">
      <c r="B19" s="30"/>
      <c r="D19" s="23" t="s">
        <v>23</v>
      </c>
      <c r="I19" s="23" t="s">
        <v>21</v>
      </c>
      <c r="J19" s="24" t="str">
        <f>'Rekapitulácia stavby'!AN13</f>
        <v>Vyplň údaj</v>
      </c>
      <c r="L19" s="30"/>
    </row>
    <row r="20" spans="2:12" s="1" customFormat="1" ht="18" customHeight="1" x14ac:dyDescent="0.2">
      <c r="B20" s="30"/>
      <c r="E20" s="258" t="str">
        <f>'Rekapitulácia stavby'!E14</f>
        <v>Vyplň údaj</v>
      </c>
      <c r="F20" s="248"/>
      <c r="G20" s="248"/>
      <c r="H20" s="248"/>
      <c r="I20" s="23" t="s">
        <v>22</v>
      </c>
      <c r="J20" s="24" t="str">
        <f>'Rekapitulácia stavby'!AN14</f>
        <v>Vyplň údaj</v>
      </c>
      <c r="L20" s="30"/>
    </row>
    <row r="21" spans="2:12" s="1" customFormat="1" ht="6.95" customHeight="1" x14ac:dyDescent="0.2">
      <c r="B21" s="30"/>
      <c r="L21" s="30"/>
    </row>
    <row r="22" spans="2:12" s="1" customFormat="1" ht="12" customHeight="1" x14ac:dyDescent="0.2">
      <c r="B22" s="30"/>
      <c r="D22" s="23" t="s">
        <v>25</v>
      </c>
      <c r="I22" s="23" t="s">
        <v>21</v>
      </c>
      <c r="J22" s="21" t="str">
        <f>IF('Rekapitulácia stavby'!AN16="","",'Rekapitulácia stavby'!AN16)</f>
        <v/>
      </c>
      <c r="L22" s="30"/>
    </row>
    <row r="23" spans="2:12" s="1" customFormat="1" ht="18" customHeight="1" x14ac:dyDescent="0.2">
      <c r="B23" s="30"/>
      <c r="E23" s="21" t="str">
        <f>IF('Rekapitulácia stavby'!E17="","",'Rekapitulácia stavby'!E17)</f>
        <v>HESCON,s.r.o.</v>
      </c>
      <c r="I23" s="23" t="s">
        <v>22</v>
      </c>
      <c r="J23" s="21" t="str">
        <f>IF('Rekapitulácia stavby'!AN17="","",'Rekapitulácia stavby'!AN17)</f>
        <v/>
      </c>
      <c r="L23" s="30"/>
    </row>
    <row r="24" spans="2:12" s="1" customFormat="1" ht="6.95" customHeight="1" x14ac:dyDescent="0.2">
      <c r="B24" s="30"/>
      <c r="L24" s="30"/>
    </row>
    <row r="25" spans="2:12" s="1" customFormat="1" ht="12" customHeight="1" x14ac:dyDescent="0.2">
      <c r="B25" s="30"/>
      <c r="D25" s="23" t="s">
        <v>27</v>
      </c>
      <c r="I25" s="23" t="s">
        <v>21</v>
      </c>
      <c r="J25" s="21" t="str">
        <f>IF('Rekapitulácia stavby'!AN19="","",'Rekapitulácia stavby'!AN19)</f>
        <v/>
      </c>
      <c r="L25" s="30"/>
    </row>
    <row r="26" spans="2:12" s="1" customFormat="1" ht="18" customHeight="1" x14ac:dyDescent="0.2">
      <c r="B26" s="30"/>
      <c r="E26" s="21" t="str">
        <f>IF('Rekapitulácia stavby'!E20="","",'Rekapitulácia stavby'!E20)</f>
        <v xml:space="preserve"> </v>
      </c>
      <c r="I26" s="23" t="s">
        <v>22</v>
      </c>
      <c r="J26" s="21" t="str">
        <f>IF('Rekapitulácia stavby'!AN20="","",'Rekapitulácia stavby'!AN20)</f>
        <v/>
      </c>
      <c r="L26" s="30"/>
    </row>
    <row r="27" spans="2:12" s="1" customFormat="1" ht="6.95" customHeight="1" x14ac:dyDescent="0.2">
      <c r="B27" s="30"/>
      <c r="L27" s="30"/>
    </row>
    <row r="28" spans="2:12" s="1" customFormat="1" ht="12" customHeight="1" x14ac:dyDescent="0.2">
      <c r="B28" s="30"/>
      <c r="D28" s="23" t="s">
        <v>28</v>
      </c>
      <c r="L28" s="30"/>
    </row>
    <row r="29" spans="2:12" s="7" customFormat="1" ht="16.5" customHeight="1" x14ac:dyDescent="0.2">
      <c r="B29" s="104"/>
      <c r="E29" s="251" t="s">
        <v>1</v>
      </c>
      <c r="F29" s="251"/>
      <c r="G29" s="251"/>
      <c r="H29" s="251"/>
      <c r="L29" s="104"/>
    </row>
    <row r="30" spans="2:12" s="1" customFormat="1" ht="6.95" customHeight="1" x14ac:dyDescent="0.2">
      <c r="B30" s="30"/>
      <c r="L30" s="30"/>
    </row>
    <row r="31" spans="2:12" s="1" customFormat="1" ht="6.95" customHeight="1" x14ac:dyDescent="0.2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5" customHeight="1" x14ac:dyDescent="0.2">
      <c r="B32" s="30"/>
      <c r="D32" s="21" t="s">
        <v>187</v>
      </c>
      <c r="J32" s="29">
        <f>J98</f>
        <v>0</v>
      </c>
      <c r="L32" s="30"/>
    </row>
    <row r="33" spans="2:12" s="1" customFormat="1" ht="14.45" customHeight="1" x14ac:dyDescent="0.2">
      <c r="B33" s="30"/>
      <c r="D33" s="28" t="s">
        <v>174</v>
      </c>
      <c r="J33" s="29">
        <f>J108</f>
        <v>0</v>
      </c>
      <c r="L33" s="30"/>
    </row>
    <row r="34" spans="2:12" s="1" customFormat="1" ht="25.35" customHeight="1" x14ac:dyDescent="0.2">
      <c r="B34" s="30"/>
      <c r="D34" s="105" t="s">
        <v>31</v>
      </c>
      <c r="J34" s="66">
        <f>ROUND(J32 + J33, 2)</f>
        <v>0</v>
      </c>
      <c r="L34" s="30"/>
    </row>
    <row r="35" spans="2:12" s="1" customFormat="1" ht="6.95" customHeight="1" x14ac:dyDescent="0.2">
      <c r="B35" s="30"/>
      <c r="D35" s="54"/>
      <c r="E35" s="54"/>
      <c r="F35" s="54"/>
      <c r="G35" s="54"/>
      <c r="H35" s="54"/>
      <c r="I35" s="54"/>
      <c r="J35" s="54"/>
      <c r="K35" s="54"/>
      <c r="L35" s="30"/>
    </row>
    <row r="36" spans="2:12" s="1" customFormat="1" ht="14.45" customHeight="1" x14ac:dyDescent="0.2">
      <c r="B36" s="30"/>
      <c r="F36" s="33" t="s">
        <v>33</v>
      </c>
      <c r="I36" s="33" t="s">
        <v>32</v>
      </c>
      <c r="J36" s="33" t="s">
        <v>34</v>
      </c>
      <c r="L36" s="30"/>
    </row>
    <row r="37" spans="2:12" s="1" customFormat="1" ht="14.45" customHeight="1" x14ac:dyDescent="0.2">
      <c r="B37" s="30"/>
      <c r="D37" s="106" t="s">
        <v>35</v>
      </c>
      <c r="E37" s="35" t="s">
        <v>36</v>
      </c>
      <c r="F37" s="107">
        <f>ROUND((SUM(BE108:BE115) + SUM(BE137:BE215)),  2)</f>
        <v>0</v>
      </c>
      <c r="G37" s="108"/>
      <c r="H37" s="108"/>
      <c r="I37" s="109">
        <v>0.2</v>
      </c>
      <c r="J37" s="107">
        <f>ROUND(((SUM(BE108:BE115) + SUM(BE137:BE215))*I37),  2)</f>
        <v>0</v>
      </c>
      <c r="L37" s="30"/>
    </row>
    <row r="38" spans="2:12" s="1" customFormat="1" ht="14.45" customHeight="1" x14ac:dyDescent="0.2">
      <c r="B38" s="30"/>
      <c r="E38" s="35" t="s">
        <v>37</v>
      </c>
      <c r="F38" s="107">
        <f>ROUND((SUM(BF108:BF115) + SUM(BF137:BF215)),  2)</f>
        <v>0</v>
      </c>
      <c r="G38" s="108"/>
      <c r="H38" s="108"/>
      <c r="I38" s="109">
        <v>0.2</v>
      </c>
      <c r="J38" s="107">
        <f>ROUND(((SUM(BF108:BF115) + SUM(BF137:BF215))*I38),  2)</f>
        <v>0</v>
      </c>
      <c r="L38" s="30"/>
    </row>
    <row r="39" spans="2:12" s="1" customFormat="1" ht="14.45" hidden="1" customHeight="1" x14ac:dyDescent="0.2">
      <c r="B39" s="30"/>
      <c r="E39" s="23" t="s">
        <v>38</v>
      </c>
      <c r="F39" s="86">
        <f>ROUND((SUM(BG108:BG115) + SUM(BG137:BG215)),  2)</f>
        <v>0</v>
      </c>
      <c r="I39" s="110">
        <v>0.2</v>
      </c>
      <c r="J39" s="86">
        <f>0</f>
        <v>0</v>
      </c>
      <c r="L39" s="30"/>
    </row>
    <row r="40" spans="2:12" s="1" customFormat="1" ht="14.45" hidden="1" customHeight="1" x14ac:dyDescent="0.2">
      <c r="B40" s="30"/>
      <c r="E40" s="23" t="s">
        <v>39</v>
      </c>
      <c r="F40" s="86">
        <f>ROUND((SUM(BH108:BH115) + SUM(BH137:BH215)),  2)</f>
        <v>0</v>
      </c>
      <c r="I40" s="110">
        <v>0.2</v>
      </c>
      <c r="J40" s="86">
        <f>0</f>
        <v>0</v>
      </c>
      <c r="L40" s="30"/>
    </row>
    <row r="41" spans="2:12" s="1" customFormat="1" ht="14.45" hidden="1" customHeight="1" x14ac:dyDescent="0.2">
      <c r="B41" s="30"/>
      <c r="E41" s="35" t="s">
        <v>40</v>
      </c>
      <c r="F41" s="107">
        <f>ROUND((SUM(BI108:BI115) + SUM(BI137:BI215)),  2)</f>
        <v>0</v>
      </c>
      <c r="G41" s="108"/>
      <c r="H41" s="108"/>
      <c r="I41" s="109">
        <v>0</v>
      </c>
      <c r="J41" s="107">
        <f>0</f>
        <v>0</v>
      </c>
      <c r="L41" s="30"/>
    </row>
    <row r="42" spans="2:12" s="1" customFormat="1" ht="6.95" customHeight="1" x14ac:dyDescent="0.2">
      <c r="B42" s="30"/>
      <c r="L42" s="30"/>
    </row>
    <row r="43" spans="2:12" s="1" customFormat="1" ht="25.35" customHeight="1" x14ac:dyDescent="0.2">
      <c r="B43" s="30"/>
      <c r="C43" s="101"/>
      <c r="D43" s="111" t="s">
        <v>41</v>
      </c>
      <c r="E43" s="57"/>
      <c r="F43" s="57"/>
      <c r="G43" s="112" t="s">
        <v>42</v>
      </c>
      <c r="H43" s="113" t="s">
        <v>43</v>
      </c>
      <c r="I43" s="57"/>
      <c r="J43" s="114">
        <f>SUM(J34:J41)</f>
        <v>0</v>
      </c>
      <c r="K43" s="115"/>
      <c r="L43" s="30"/>
    </row>
    <row r="44" spans="2:12" s="1" customFormat="1" ht="14.45" customHeight="1" x14ac:dyDescent="0.2">
      <c r="B44" s="30"/>
      <c r="L44" s="30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30"/>
      <c r="D50" s="42" t="s">
        <v>44</v>
      </c>
      <c r="E50" s="43"/>
      <c r="F50" s="43"/>
      <c r="G50" s="42" t="s">
        <v>45</v>
      </c>
      <c r="H50" s="43"/>
      <c r="I50" s="43"/>
      <c r="J50" s="43"/>
      <c r="K50" s="43"/>
      <c r="L50" s="30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30"/>
      <c r="D61" s="44" t="s">
        <v>46</v>
      </c>
      <c r="E61" s="32"/>
      <c r="F61" s="116" t="s">
        <v>47</v>
      </c>
      <c r="G61" s="44" t="s">
        <v>46</v>
      </c>
      <c r="H61" s="32"/>
      <c r="I61" s="32"/>
      <c r="J61" s="117" t="s">
        <v>47</v>
      </c>
      <c r="K61" s="32"/>
      <c r="L61" s="30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30"/>
      <c r="D65" s="42" t="s">
        <v>48</v>
      </c>
      <c r="E65" s="43"/>
      <c r="F65" s="43"/>
      <c r="G65" s="42" t="s">
        <v>49</v>
      </c>
      <c r="H65" s="43"/>
      <c r="I65" s="43"/>
      <c r="J65" s="43"/>
      <c r="K65" s="43"/>
      <c r="L65" s="30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30"/>
      <c r="D76" s="44" t="s">
        <v>46</v>
      </c>
      <c r="E76" s="32"/>
      <c r="F76" s="116" t="s">
        <v>47</v>
      </c>
      <c r="G76" s="44" t="s">
        <v>46</v>
      </c>
      <c r="H76" s="32"/>
      <c r="I76" s="32"/>
      <c r="J76" s="117" t="s">
        <v>47</v>
      </c>
      <c r="K76" s="32"/>
      <c r="L76" s="30"/>
    </row>
    <row r="77" spans="2:12" s="1" customFormat="1" ht="14.45" customHeight="1" x14ac:dyDescent="0.2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12" s="1" customFormat="1" ht="6.95" customHeight="1" x14ac:dyDescent="0.2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12" s="1" customFormat="1" ht="24.95" customHeight="1" x14ac:dyDescent="0.2">
      <c r="B82" s="30"/>
      <c r="C82" s="17" t="s">
        <v>4588</v>
      </c>
      <c r="L82" s="30"/>
    </row>
    <row r="83" spans="2:12" s="1" customFormat="1" ht="6.95" customHeight="1" x14ac:dyDescent="0.2">
      <c r="B83" s="30"/>
      <c r="L83" s="30"/>
    </row>
    <row r="84" spans="2:12" s="1" customFormat="1" ht="12" customHeight="1" x14ac:dyDescent="0.2">
      <c r="B84" s="30"/>
      <c r="C84" s="23" t="s">
        <v>14</v>
      </c>
      <c r="L84" s="30"/>
    </row>
    <row r="85" spans="2:12" s="1" customFormat="1" ht="16.5" customHeight="1" x14ac:dyDescent="0.2">
      <c r="B85" s="30"/>
      <c r="E85" s="259" t="str">
        <f>E7</f>
        <v>KFA - Košická futbalová aréna II. a III. etapa</v>
      </c>
      <c r="F85" s="261"/>
      <c r="G85" s="261"/>
      <c r="H85" s="261"/>
      <c r="L85" s="30"/>
    </row>
    <row r="86" spans="2:12" ht="12" customHeight="1" x14ac:dyDescent="0.2">
      <c r="B86" s="16"/>
      <c r="C86" s="23" t="s">
        <v>180</v>
      </c>
      <c r="L86" s="16"/>
    </row>
    <row r="87" spans="2:12" s="1" customFormat="1" ht="16.5" customHeight="1" x14ac:dyDescent="0.2">
      <c r="B87" s="30"/>
      <c r="E87" s="259" t="s">
        <v>181</v>
      </c>
      <c r="F87" s="257"/>
      <c r="G87" s="257"/>
      <c r="H87" s="257"/>
      <c r="L87" s="30"/>
    </row>
    <row r="88" spans="2:12" s="1" customFormat="1" ht="12" customHeight="1" x14ac:dyDescent="0.2">
      <c r="B88" s="30"/>
      <c r="C88" s="23" t="s">
        <v>182</v>
      </c>
      <c r="L88" s="30"/>
    </row>
    <row r="89" spans="2:12" s="1" customFormat="1" ht="16.5" customHeight="1" x14ac:dyDescent="0.2">
      <c r="B89" s="30"/>
      <c r="E89" s="226" t="str">
        <f>E11</f>
        <v>036 - Silnoprúd promenáda</v>
      </c>
      <c r="F89" s="257"/>
      <c r="G89" s="257"/>
      <c r="H89" s="257"/>
      <c r="L89" s="30"/>
    </row>
    <row r="90" spans="2:12" s="1" customFormat="1" ht="6.95" customHeight="1" x14ac:dyDescent="0.2">
      <c r="B90" s="30"/>
      <c r="L90" s="30"/>
    </row>
    <row r="91" spans="2:12" s="1" customFormat="1" ht="12" customHeight="1" x14ac:dyDescent="0.2">
      <c r="B91" s="30"/>
      <c r="C91" s="23" t="s">
        <v>17</v>
      </c>
      <c r="F91" s="21" t="str">
        <f>F14</f>
        <v xml:space="preserve"> </v>
      </c>
      <c r="I91" s="23" t="s">
        <v>19</v>
      </c>
      <c r="J91" s="53" t="str">
        <f>IF(J14="","",J14)</f>
        <v>4.10.2022 - REV05</v>
      </c>
      <c r="L91" s="30"/>
    </row>
    <row r="92" spans="2:12" s="1" customFormat="1" ht="6.95" customHeight="1" x14ac:dyDescent="0.2">
      <c r="B92" s="30"/>
      <c r="L92" s="30"/>
    </row>
    <row r="93" spans="2:12" s="1" customFormat="1" ht="15.2" customHeight="1" x14ac:dyDescent="0.2">
      <c r="B93" s="30"/>
      <c r="C93" s="23" t="s">
        <v>20</v>
      </c>
      <c r="F93" s="21" t="str">
        <f>E17</f>
        <v xml:space="preserve"> </v>
      </c>
      <c r="I93" s="23" t="s">
        <v>25</v>
      </c>
      <c r="J93" s="26" t="str">
        <f>E23</f>
        <v>HESCON,s.r.o.</v>
      </c>
      <c r="L93" s="30"/>
    </row>
    <row r="94" spans="2:12" s="1" customFormat="1" ht="15.2" customHeight="1" x14ac:dyDescent="0.2">
      <c r="B94" s="30"/>
      <c r="C94" s="23" t="s">
        <v>23</v>
      </c>
      <c r="F94" s="21" t="str">
        <f>IF(E20="","",E20)</f>
        <v>Vyplň údaj</v>
      </c>
      <c r="I94" s="23" t="s">
        <v>27</v>
      </c>
      <c r="J94" s="26" t="str">
        <f>E26</f>
        <v xml:space="preserve"> </v>
      </c>
      <c r="L94" s="30"/>
    </row>
    <row r="95" spans="2:12" s="1" customFormat="1" ht="10.35" customHeight="1" x14ac:dyDescent="0.2">
      <c r="B95" s="30"/>
      <c r="L95" s="30"/>
    </row>
    <row r="96" spans="2:12" s="1" customFormat="1" ht="29.25" customHeight="1" x14ac:dyDescent="0.2">
      <c r="B96" s="30"/>
      <c r="C96" s="118" t="s">
        <v>188</v>
      </c>
      <c r="D96" s="101"/>
      <c r="E96" s="101"/>
      <c r="F96" s="101"/>
      <c r="G96" s="101"/>
      <c r="H96" s="101"/>
      <c r="I96" s="101"/>
      <c r="J96" s="119" t="s">
        <v>189</v>
      </c>
      <c r="K96" s="101"/>
      <c r="L96" s="30"/>
    </row>
    <row r="97" spans="2:65" s="1" customFormat="1" ht="10.35" customHeight="1" x14ac:dyDescent="0.2">
      <c r="B97" s="30"/>
      <c r="L97" s="30"/>
    </row>
    <row r="98" spans="2:65" s="1" customFormat="1" ht="22.9" customHeight="1" x14ac:dyDescent="0.2">
      <c r="B98" s="30"/>
      <c r="C98" s="120" t="s">
        <v>190</v>
      </c>
      <c r="J98" s="66">
        <f>J137</f>
        <v>0</v>
      </c>
      <c r="L98" s="30"/>
      <c r="AU98" s="13" t="s">
        <v>191</v>
      </c>
    </row>
    <row r="99" spans="2:65" s="8" customFormat="1" ht="24.95" customHeight="1" x14ac:dyDescent="0.2">
      <c r="B99" s="121"/>
      <c r="D99" s="122" t="s">
        <v>3876</v>
      </c>
      <c r="E99" s="123"/>
      <c r="F99" s="123"/>
      <c r="G99" s="123"/>
      <c r="H99" s="123"/>
      <c r="I99" s="123"/>
      <c r="J99" s="124">
        <f>J138</f>
        <v>0</v>
      </c>
      <c r="L99" s="121"/>
    </row>
    <row r="100" spans="2:65" s="8" customFormat="1" ht="24.95" customHeight="1" x14ac:dyDescent="0.2">
      <c r="B100" s="121"/>
      <c r="D100" s="122" t="s">
        <v>3877</v>
      </c>
      <c r="E100" s="123"/>
      <c r="F100" s="123"/>
      <c r="G100" s="123"/>
      <c r="H100" s="123"/>
      <c r="I100" s="123"/>
      <c r="J100" s="124">
        <f>J189</f>
        <v>0</v>
      </c>
      <c r="L100" s="121"/>
    </row>
    <row r="101" spans="2:65" s="8" customFormat="1" ht="24.95" customHeight="1" x14ac:dyDescent="0.2">
      <c r="B101" s="121"/>
      <c r="D101" s="122" t="s">
        <v>3482</v>
      </c>
      <c r="E101" s="123"/>
      <c r="F101" s="123"/>
      <c r="G101" s="123"/>
      <c r="H101" s="123"/>
      <c r="I101" s="123"/>
      <c r="J101" s="124">
        <f>J197</f>
        <v>0</v>
      </c>
      <c r="L101" s="121"/>
    </row>
    <row r="102" spans="2:65" s="9" customFormat="1" ht="19.899999999999999" customHeight="1" x14ac:dyDescent="0.2">
      <c r="B102" s="125"/>
      <c r="D102" s="126" t="s">
        <v>3483</v>
      </c>
      <c r="E102" s="127"/>
      <c r="F102" s="127"/>
      <c r="G102" s="127"/>
      <c r="H102" s="127"/>
      <c r="I102" s="127"/>
      <c r="J102" s="128">
        <f>J198</f>
        <v>0</v>
      </c>
      <c r="L102" s="125"/>
    </row>
    <row r="103" spans="2:65" s="9" customFormat="1" ht="19.899999999999999" customHeight="1" x14ac:dyDescent="0.2">
      <c r="B103" s="125"/>
      <c r="D103" s="126" t="s">
        <v>3484</v>
      </c>
      <c r="E103" s="127"/>
      <c r="F103" s="127"/>
      <c r="G103" s="127"/>
      <c r="H103" s="127"/>
      <c r="I103" s="127"/>
      <c r="J103" s="128">
        <f>J200</f>
        <v>0</v>
      </c>
      <c r="L103" s="125"/>
    </row>
    <row r="104" spans="2:65" s="9" customFormat="1" ht="19.899999999999999" customHeight="1" x14ac:dyDescent="0.2">
      <c r="B104" s="125"/>
      <c r="D104" s="126" t="s">
        <v>3311</v>
      </c>
      <c r="E104" s="127"/>
      <c r="F104" s="127"/>
      <c r="G104" s="127"/>
      <c r="H104" s="127"/>
      <c r="I104" s="127"/>
      <c r="J104" s="128">
        <f>J202</f>
        <v>0</v>
      </c>
      <c r="L104" s="125"/>
    </row>
    <row r="105" spans="2:65" s="9" customFormat="1" ht="19.899999999999999" customHeight="1" x14ac:dyDescent="0.2">
      <c r="B105" s="125"/>
      <c r="D105" s="126" t="s">
        <v>3485</v>
      </c>
      <c r="E105" s="127"/>
      <c r="F105" s="127"/>
      <c r="G105" s="127"/>
      <c r="H105" s="127"/>
      <c r="I105" s="127"/>
      <c r="J105" s="128">
        <f>J205</f>
        <v>0</v>
      </c>
      <c r="L105" s="125"/>
    </row>
    <row r="106" spans="2:65" s="1" customFormat="1" ht="21.75" customHeight="1" x14ac:dyDescent="0.2">
      <c r="B106" s="30"/>
      <c r="L106" s="30"/>
    </row>
    <row r="107" spans="2:65" s="1" customFormat="1" ht="6.95" customHeight="1" x14ac:dyDescent="0.2">
      <c r="B107" s="30"/>
      <c r="L107" s="30"/>
    </row>
    <row r="108" spans="2:65" s="1" customFormat="1" ht="29.25" customHeight="1" x14ac:dyDescent="0.2">
      <c r="B108" s="30"/>
      <c r="C108" s="120" t="s">
        <v>217</v>
      </c>
      <c r="J108" s="129">
        <f>ROUND(J109 + J110 + J111 + J112 + J113 + J114,2)</f>
        <v>0</v>
      </c>
      <c r="L108" s="30"/>
      <c r="N108" s="130" t="s">
        <v>35</v>
      </c>
    </row>
    <row r="109" spans="2:65" s="1" customFormat="1" ht="18" customHeight="1" x14ac:dyDescent="0.2">
      <c r="B109" s="131"/>
      <c r="C109" s="132"/>
      <c r="D109" s="207" t="s">
        <v>218</v>
      </c>
      <c r="E109" s="260"/>
      <c r="F109" s="260"/>
      <c r="G109" s="132"/>
      <c r="H109" s="132"/>
      <c r="I109" s="132"/>
      <c r="J109" s="94">
        <v>0</v>
      </c>
      <c r="K109" s="132"/>
      <c r="L109" s="131"/>
      <c r="M109" s="132"/>
      <c r="N109" s="134" t="s">
        <v>37</v>
      </c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5" t="s">
        <v>219</v>
      </c>
      <c r="AZ109" s="132"/>
      <c r="BA109" s="132"/>
      <c r="BB109" s="132"/>
      <c r="BC109" s="132"/>
      <c r="BD109" s="132"/>
      <c r="BE109" s="136">
        <f t="shared" ref="BE109:BE114" si="0">IF(N109="základná",J109,0)</f>
        <v>0</v>
      </c>
      <c r="BF109" s="136">
        <f t="shared" ref="BF109:BF114" si="1">IF(N109="znížená",J109,0)</f>
        <v>0</v>
      </c>
      <c r="BG109" s="136">
        <f t="shared" ref="BG109:BG114" si="2">IF(N109="zákl. prenesená",J109,0)</f>
        <v>0</v>
      </c>
      <c r="BH109" s="136">
        <f t="shared" ref="BH109:BH114" si="3">IF(N109="zníž. prenesená",J109,0)</f>
        <v>0</v>
      </c>
      <c r="BI109" s="136">
        <f t="shared" ref="BI109:BI114" si="4">IF(N109="nulová",J109,0)</f>
        <v>0</v>
      </c>
      <c r="BJ109" s="135" t="s">
        <v>83</v>
      </c>
      <c r="BK109" s="132"/>
      <c r="BL109" s="132"/>
      <c r="BM109" s="132"/>
    </row>
    <row r="110" spans="2:65" s="1" customFormat="1" ht="18" customHeight="1" x14ac:dyDescent="0.2">
      <c r="B110" s="131"/>
      <c r="C110" s="132"/>
      <c r="D110" s="207" t="s">
        <v>220</v>
      </c>
      <c r="E110" s="260"/>
      <c r="F110" s="260"/>
      <c r="G110" s="132"/>
      <c r="H110" s="132"/>
      <c r="I110" s="132"/>
      <c r="J110" s="94">
        <v>0</v>
      </c>
      <c r="K110" s="132"/>
      <c r="L110" s="131"/>
      <c r="M110" s="132"/>
      <c r="N110" s="134" t="s">
        <v>37</v>
      </c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5" t="s">
        <v>219</v>
      </c>
      <c r="AZ110" s="132"/>
      <c r="BA110" s="132"/>
      <c r="BB110" s="132"/>
      <c r="BC110" s="132"/>
      <c r="BD110" s="132"/>
      <c r="BE110" s="136">
        <f t="shared" si="0"/>
        <v>0</v>
      </c>
      <c r="BF110" s="136">
        <f t="shared" si="1"/>
        <v>0</v>
      </c>
      <c r="BG110" s="136">
        <f t="shared" si="2"/>
        <v>0</v>
      </c>
      <c r="BH110" s="136">
        <f t="shared" si="3"/>
        <v>0</v>
      </c>
      <c r="BI110" s="136">
        <f t="shared" si="4"/>
        <v>0</v>
      </c>
      <c r="BJ110" s="135" t="s">
        <v>83</v>
      </c>
      <c r="BK110" s="132"/>
      <c r="BL110" s="132"/>
      <c r="BM110" s="132"/>
    </row>
    <row r="111" spans="2:65" s="1" customFormat="1" ht="18" customHeight="1" x14ac:dyDescent="0.2">
      <c r="B111" s="131"/>
      <c r="C111" s="132"/>
      <c r="D111" s="207" t="s">
        <v>221</v>
      </c>
      <c r="E111" s="260"/>
      <c r="F111" s="260"/>
      <c r="G111" s="132"/>
      <c r="H111" s="132"/>
      <c r="I111" s="132"/>
      <c r="J111" s="94">
        <v>0</v>
      </c>
      <c r="K111" s="132"/>
      <c r="L111" s="131"/>
      <c r="M111" s="132"/>
      <c r="N111" s="134" t="s">
        <v>37</v>
      </c>
      <c r="O111" s="132"/>
      <c r="P111" s="132"/>
      <c r="Q111" s="132"/>
      <c r="R111" s="132"/>
      <c r="S111" s="132"/>
      <c r="T111" s="132"/>
      <c r="U111" s="132"/>
      <c r="V111" s="132"/>
      <c r="W111" s="132"/>
      <c r="X111" s="132"/>
      <c r="Y111" s="132"/>
      <c r="Z111" s="132"/>
      <c r="AA111" s="132"/>
      <c r="AB111" s="132"/>
      <c r="AC111" s="132"/>
      <c r="AD111" s="132"/>
      <c r="AE111" s="132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5" t="s">
        <v>219</v>
      </c>
      <c r="AZ111" s="132"/>
      <c r="BA111" s="132"/>
      <c r="BB111" s="132"/>
      <c r="BC111" s="132"/>
      <c r="BD111" s="132"/>
      <c r="BE111" s="136">
        <f t="shared" si="0"/>
        <v>0</v>
      </c>
      <c r="BF111" s="136">
        <f t="shared" si="1"/>
        <v>0</v>
      </c>
      <c r="BG111" s="136">
        <f t="shared" si="2"/>
        <v>0</v>
      </c>
      <c r="BH111" s="136">
        <f t="shared" si="3"/>
        <v>0</v>
      </c>
      <c r="BI111" s="136">
        <f t="shared" si="4"/>
        <v>0</v>
      </c>
      <c r="BJ111" s="135" t="s">
        <v>83</v>
      </c>
      <c r="BK111" s="132"/>
      <c r="BL111" s="132"/>
      <c r="BM111" s="132"/>
    </row>
    <row r="112" spans="2:65" s="1" customFormat="1" ht="18" customHeight="1" x14ac:dyDescent="0.2">
      <c r="B112" s="131"/>
      <c r="C112" s="132"/>
      <c r="D112" s="207" t="s">
        <v>222</v>
      </c>
      <c r="E112" s="260"/>
      <c r="F112" s="260"/>
      <c r="G112" s="132"/>
      <c r="H112" s="132"/>
      <c r="I112" s="132"/>
      <c r="J112" s="94">
        <v>0</v>
      </c>
      <c r="K112" s="132"/>
      <c r="L112" s="131"/>
      <c r="M112" s="132"/>
      <c r="N112" s="134" t="s">
        <v>37</v>
      </c>
      <c r="O112" s="132"/>
      <c r="P112" s="132"/>
      <c r="Q112" s="132"/>
      <c r="R112" s="132"/>
      <c r="S112" s="132"/>
      <c r="T112" s="132"/>
      <c r="U112" s="132"/>
      <c r="V112" s="132"/>
      <c r="W112" s="132"/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5" t="s">
        <v>219</v>
      </c>
      <c r="AZ112" s="132"/>
      <c r="BA112" s="132"/>
      <c r="BB112" s="132"/>
      <c r="BC112" s="132"/>
      <c r="BD112" s="132"/>
      <c r="BE112" s="136">
        <f t="shared" si="0"/>
        <v>0</v>
      </c>
      <c r="BF112" s="136">
        <f t="shared" si="1"/>
        <v>0</v>
      </c>
      <c r="BG112" s="136">
        <f t="shared" si="2"/>
        <v>0</v>
      </c>
      <c r="BH112" s="136">
        <f t="shared" si="3"/>
        <v>0</v>
      </c>
      <c r="BI112" s="136">
        <f t="shared" si="4"/>
        <v>0</v>
      </c>
      <c r="BJ112" s="135" t="s">
        <v>83</v>
      </c>
      <c r="BK112" s="132"/>
      <c r="BL112" s="132"/>
      <c r="BM112" s="132"/>
    </row>
    <row r="113" spans="2:65" s="1" customFormat="1" ht="18" customHeight="1" x14ac:dyDescent="0.2">
      <c r="B113" s="131"/>
      <c r="C113" s="132"/>
      <c r="D113" s="207" t="s">
        <v>223</v>
      </c>
      <c r="E113" s="260"/>
      <c r="F113" s="260"/>
      <c r="G113" s="132"/>
      <c r="H113" s="132"/>
      <c r="I113" s="132"/>
      <c r="J113" s="94">
        <v>0</v>
      </c>
      <c r="K113" s="132"/>
      <c r="L113" s="131"/>
      <c r="M113" s="132"/>
      <c r="N113" s="134" t="s">
        <v>37</v>
      </c>
      <c r="O113" s="132"/>
      <c r="P113" s="132"/>
      <c r="Q113" s="132"/>
      <c r="R113" s="132"/>
      <c r="S113" s="132"/>
      <c r="T113" s="132"/>
      <c r="U113" s="132"/>
      <c r="V113" s="132"/>
      <c r="W113" s="132"/>
      <c r="X113" s="132"/>
      <c r="Y113" s="132"/>
      <c r="Z113" s="132"/>
      <c r="AA113" s="132"/>
      <c r="AB113" s="132"/>
      <c r="AC113" s="132"/>
      <c r="AD113" s="132"/>
      <c r="AE113" s="132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5" t="s">
        <v>219</v>
      </c>
      <c r="AZ113" s="132"/>
      <c r="BA113" s="132"/>
      <c r="BB113" s="132"/>
      <c r="BC113" s="132"/>
      <c r="BD113" s="132"/>
      <c r="BE113" s="136">
        <f t="shared" si="0"/>
        <v>0</v>
      </c>
      <c r="BF113" s="136">
        <f t="shared" si="1"/>
        <v>0</v>
      </c>
      <c r="BG113" s="136">
        <f t="shared" si="2"/>
        <v>0</v>
      </c>
      <c r="BH113" s="136">
        <f t="shared" si="3"/>
        <v>0</v>
      </c>
      <c r="BI113" s="136">
        <f t="shared" si="4"/>
        <v>0</v>
      </c>
      <c r="BJ113" s="135" t="s">
        <v>83</v>
      </c>
      <c r="BK113" s="132"/>
      <c r="BL113" s="132"/>
      <c r="BM113" s="132"/>
    </row>
    <row r="114" spans="2:65" s="1" customFormat="1" ht="18" customHeight="1" x14ac:dyDescent="0.2">
      <c r="B114" s="131"/>
      <c r="C114" s="132"/>
      <c r="D114" s="133" t="s">
        <v>224</v>
      </c>
      <c r="E114" s="132"/>
      <c r="F114" s="132"/>
      <c r="G114" s="132"/>
      <c r="H114" s="132"/>
      <c r="I114" s="132"/>
      <c r="J114" s="94">
        <f>ROUND(J32*T114,2)</f>
        <v>0</v>
      </c>
      <c r="K114" s="132"/>
      <c r="L114" s="131"/>
      <c r="M114" s="132"/>
      <c r="N114" s="134" t="s">
        <v>37</v>
      </c>
      <c r="O114" s="132"/>
      <c r="P114" s="132"/>
      <c r="Q114" s="132"/>
      <c r="R114" s="132"/>
      <c r="S114" s="132"/>
      <c r="T114" s="132"/>
      <c r="U114" s="132"/>
      <c r="V114" s="132"/>
      <c r="W114" s="132"/>
      <c r="X114" s="132"/>
      <c r="Y114" s="132"/>
      <c r="Z114" s="132"/>
      <c r="AA114" s="132"/>
      <c r="AB114" s="132"/>
      <c r="AC114" s="132"/>
      <c r="AD114" s="132"/>
      <c r="AE114" s="132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5" t="s">
        <v>225</v>
      </c>
      <c r="AZ114" s="132"/>
      <c r="BA114" s="132"/>
      <c r="BB114" s="132"/>
      <c r="BC114" s="132"/>
      <c r="BD114" s="132"/>
      <c r="BE114" s="136">
        <f t="shared" si="0"/>
        <v>0</v>
      </c>
      <c r="BF114" s="136">
        <f t="shared" si="1"/>
        <v>0</v>
      </c>
      <c r="BG114" s="136">
        <f t="shared" si="2"/>
        <v>0</v>
      </c>
      <c r="BH114" s="136">
        <f t="shared" si="3"/>
        <v>0</v>
      </c>
      <c r="BI114" s="136">
        <f t="shared" si="4"/>
        <v>0</v>
      </c>
      <c r="BJ114" s="135" t="s">
        <v>83</v>
      </c>
      <c r="BK114" s="132"/>
      <c r="BL114" s="132"/>
      <c r="BM114" s="132"/>
    </row>
    <row r="115" spans="2:65" s="1" customFormat="1" x14ac:dyDescent="0.2">
      <c r="B115" s="30"/>
      <c r="L115" s="30"/>
    </row>
    <row r="116" spans="2:65" s="1" customFormat="1" ht="29.25" customHeight="1" x14ac:dyDescent="0.2">
      <c r="B116" s="30"/>
      <c r="C116" s="100" t="s">
        <v>179</v>
      </c>
      <c r="D116" s="101"/>
      <c r="E116" s="101"/>
      <c r="F116" s="101"/>
      <c r="G116" s="101"/>
      <c r="H116" s="101"/>
      <c r="I116" s="101"/>
      <c r="J116" s="102">
        <f>ROUND(J98+J108,2)</f>
        <v>0</v>
      </c>
      <c r="K116" s="101"/>
      <c r="L116" s="30"/>
    </row>
    <row r="117" spans="2:65" s="1" customFormat="1" ht="6.95" customHeight="1" x14ac:dyDescent="0.2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30"/>
    </row>
    <row r="121" spans="2:65" s="1" customFormat="1" ht="6.95" customHeight="1" x14ac:dyDescent="0.2">
      <c r="B121" s="47"/>
      <c r="C121" s="48"/>
      <c r="D121" s="48"/>
      <c r="E121" s="48"/>
      <c r="F121" s="48"/>
      <c r="G121" s="48"/>
      <c r="H121" s="48"/>
      <c r="I121" s="48"/>
      <c r="J121" s="48"/>
      <c r="K121" s="48"/>
      <c r="L121" s="30"/>
    </row>
    <row r="122" spans="2:65" s="1" customFormat="1" ht="24.95" customHeight="1" x14ac:dyDescent="0.2">
      <c r="B122" s="30"/>
      <c r="C122" s="17" t="s">
        <v>4589</v>
      </c>
      <c r="L122" s="30"/>
    </row>
    <row r="123" spans="2:65" s="1" customFormat="1" ht="6.95" customHeight="1" x14ac:dyDescent="0.2">
      <c r="B123" s="30"/>
      <c r="L123" s="30"/>
    </row>
    <row r="124" spans="2:65" s="1" customFormat="1" ht="12" customHeight="1" x14ac:dyDescent="0.2">
      <c r="B124" s="30"/>
      <c r="C124" s="23" t="s">
        <v>14</v>
      </c>
      <c r="L124" s="30"/>
    </row>
    <row r="125" spans="2:65" s="1" customFormat="1" ht="16.5" customHeight="1" x14ac:dyDescent="0.2">
      <c r="B125" s="30"/>
      <c r="E125" s="259" t="str">
        <f>E7</f>
        <v>KFA - Košická futbalová aréna II. a III. etapa</v>
      </c>
      <c r="F125" s="261"/>
      <c r="G125" s="261"/>
      <c r="H125" s="261"/>
      <c r="L125" s="30"/>
    </row>
    <row r="126" spans="2:65" ht="12" customHeight="1" x14ac:dyDescent="0.2">
      <c r="B126" s="16"/>
      <c r="C126" s="23" t="s">
        <v>180</v>
      </c>
      <c r="L126" s="16"/>
    </row>
    <row r="127" spans="2:65" s="1" customFormat="1" ht="16.5" customHeight="1" x14ac:dyDescent="0.2">
      <c r="B127" s="30"/>
      <c r="E127" s="259" t="s">
        <v>181</v>
      </c>
      <c r="F127" s="257"/>
      <c r="G127" s="257"/>
      <c r="H127" s="257"/>
      <c r="L127" s="30"/>
    </row>
    <row r="128" spans="2:65" s="1" customFormat="1" ht="12" customHeight="1" x14ac:dyDescent="0.2">
      <c r="B128" s="30"/>
      <c r="C128" s="23" t="s">
        <v>182</v>
      </c>
      <c r="L128" s="30"/>
    </row>
    <row r="129" spans="2:65" s="1" customFormat="1" ht="16.5" customHeight="1" x14ac:dyDescent="0.2">
      <c r="B129" s="30"/>
      <c r="E129" s="226" t="str">
        <f>E11</f>
        <v>036 - Silnoprúd promenáda</v>
      </c>
      <c r="F129" s="257"/>
      <c r="G129" s="257"/>
      <c r="H129" s="257"/>
      <c r="L129" s="30"/>
    </row>
    <row r="130" spans="2:65" s="1" customFormat="1" ht="6.95" customHeight="1" x14ac:dyDescent="0.2">
      <c r="B130" s="30"/>
      <c r="L130" s="30"/>
    </row>
    <row r="131" spans="2:65" s="1" customFormat="1" ht="12" customHeight="1" x14ac:dyDescent="0.2">
      <c r="B131" s="30"/>
      <c r="C131" s="23" t="s">
        <v>17</v>
      </c>
      <c r="F131" s="21" t="str">
        <f>F14</f>
        <v xml:space="preserve"> </v>
      </c>
      <c r="I131" s="23" t="s">
        <v>19</v>
      </c>
      <c r="J131" s="53" t="str">
        <f>IF(J14="","",J14)</f>
        <v>4.10.2022 - REV05</v>
      </c>
      <c r="L131" s="30"/>
    </row>
    <row r="132" spans="2:65" s="1" customFormat="1" ht="6.95" customHeight="1" x14ac:dyDescent="0.2">
      <c r="B132" s="30"/>
      <c r="L132" s="30"/>
    </row>
    <row r="133" spans="2:65" s="1" customFormat="1" ht="15.2" customHeight="1" x14ac:dyDescent="0.2">
      <c r="B133" s="30"/>
      <c r="C133" s="23" t="s">
        <v>20</v>
      </c>
      <c r="F133" s="21" t="str">
        <f>E17</f>
        <v xml:space="preserve"> </v>
      </c>
      <c r="I133" s="23" t="s">
        <v>25</v>
      </c>
      <c r="J133" s="26" t="str">
        <f>E23</f>
        <v>HESCON,s.r.o.</v>
      </c>
      <c r="L133" s="30"/>
    </row>
    <row r="134" spans="2:65" s="1" customFormat="1" ht="15.2" customHeight="1" x14ac:dyDescent="0.2">
      <c r="B134" s="30"/>
      <c r="C134" s="23" t="s">
        <v>23</v>
      </c>
      <c r="F134" s="21" t="str">
        <f>IF(E20="","",E20)</f>
        <v>Vyplň údaj</v>
      </c>
      <c r="I134" s="23" t="s">
        <v>27</v>
      </c>
      <c r="J134" s="26" t="str">
        <f>E26</f>
        <v xml:space="preserve"> </v>
      </c>
      <c r="L134" s="30"/>
    </row>
    <row r="135" spans="2:65" s="1" customFormat="1" ht="10.35" customHeight="1" x14ac:dyDescent="0.2">
      <c r="B135" s="30"/>
      <c r="L135" s="30"/>
    </row>
    <row r="136" spans="2:65" s="10" customFormat="1" ht="29.25" customHeight="1" x14ac:dyDescent="0.2">
      <c r="B136" s="137"/>
      <c r="C136" s="138" t="s">
        <v>226</v>
      </c>
      <c r="D136" s="139" t="s">
        <v>56</v>
      </c>
      <c r="E136" s="139" t="s">
        <v>52</v>
      </c>
      <c r="F136" s="139" t="s">
        <v>53</v>
      </c>
      <c r="G136" s="139" t="s">
        <v>227</v>
      </c>
      <c r="H136" s="139" t="s">
        <v>228</v>
      </c>
      <c r="I136" s="139" t="s">
        <v>229</v>
      </c>
      <c r="J136" s="140" t="s">
        <v>189</v>
      </c>
      <c r="K136" s="141" t="s">
        <v>230</v>
      </c>
      <c r="L136" s="137"/>
      <c r="M136" s="59" t="s">
        <v>1</v>
      </c>
      <c r="N136" s="60" t="s">
        <v>35</v>
      </c>
      <c r="O136" s="60" t="s">
        <v>231</v>
      </c>
      <c r="P136" s="60" t="s">
        <v>232</v>
      </c>
      <c r="Q136" s="60" t="s">
        <v>233</v>
      </c>
      <c r="R136" s="60" t="s">
        <v>234</v>
      </c>
      <c r="S136" s="60" t="s">
        <v>235</v>
      </c>
      <c r="T136" s="61" t="s">
        <v>236</v>
      </c>
    </row>
    <row r="137" spans="2:65" s="1" customFormat="1" ht="22.9" customHeight="1" x14ac:dyDescent="0.25">
      <c r="B137" s="30"/>
      <c r="C137" s="64" t="s">
        <v>187</v>
      </c>
      <c r="J137" s="142">
        <f>BK137</f>
        <v>0</v>
      </c>
      <c r="L137" s="30"/>
      <c r="M137" s="62"/>
      <c r="N137" s="54"/>
      <c r="O137" s="54"/>
      <c r="P137" s="143">
        <f>P138+P189+P197</f>
        <v>0</v>
      </c>
      <c r="Q137" s="54"/>
      <c r="R137" s="143">
        <f>R138+R189+R197</f>
        <v>0</v>
      </c>
      <c r="S137" s="54"/>
      <c r="T137" s="144">
        <f>T138+T189+T197</f>
        <v>0</v>
      </c>
      <c r="AT137" s="13" t="s">
        <v>70</v>
      </c>
      <c r="AU137" s="13" t="s">
        <v>191</v>
      </c>
      <c r="BK137" s="145">
        <f>BK138+BK189+BK197</f>
        <v>0</v>
      </c>
    </row>
    <row r="138" spans="2:65" s="11" customFormat="1" ht="25.9" customHeight="1" x14ac:dyDescent="0.2">
      <c r="B138" s="146"/>
      <c r="D138" s="147" t="s">
        <v>70</v>
      </c>
      <c r="E138" s="148" t="s">
        <v>3878</v>
      </c>
      <c r="F138" s="148" t="s">
        <v>3879</v>
      </c>
      <c r="I138" s="149"/>
      <c r="J138" s="150">
        <f>BK138</f>
        <v>0</v>
      </c>
      <c r="L138" s="146"/>
      <c r="M138" s="151"/>
      <c r="P138" s="152">
        <f>SUM(P139:P188)</f>
        <v>0</v>
      </c>
      <c r="R138" s="152">
        <f>SUM(R139:R188)</f>
        <v>0</v>
      </c>
      <c r="T138" s="153">
        <f>SUM(T139:T188)</f>
        <v>0</v>
      </c>
      <c r="AR138" s="147" t="s">
        <v>78</v>
      </c>
      <c r="AT138" s="154" t="s">
        <v>70</v>
      </c>
      <c r="AU138" s="154" t="s">
        <v>71</v>
      </c>
      <c r="AY138" s="147" t="s">
        <v>239</v>
      </c>
      <c r="BK138" s="155">
        <f>SUM(BK139:BK188)</f>
        <v>0</v>
      </c>
    </row>
    <row r="139" spans="2:65" s="1" customFormat="1" ht="16.5" customHeight="1" x14ac:dyDescent="0.2">
      <c r="B139" s="131"/>
      <c r="C139" s="158" t="s">
        <v>78</v>
      </c>
      <c r="D139" s="158" t="s">
        <v>241</v>
      </c>
      <c r="E139" s="159" t="s">
        <v>3880</v>
      </c>
      <c r="F139" s="160" t="s">
        <v>3881</v>
      </c>
      <c r="G139" s="161" t="s">
        <v>353</v>
      </c>
      <c r="H139" s="162">
        <v>1</v>
      </c>
      <c r="I139" s="163"/>
      <c r="J139" s="164">
        <f t="shared" ref="J139:J170" si="5">ROUND(I139*H139,2)</f>
        <v>0</v>
      </c>
      <c r="K139" s="165"/>
      <c r="L139" s="30"/>
      <c r="M139" s="166" t="s">
        <v>1</v>
      </c>
      <c r="N139" s="130" t="s">
        <v>37</v>
      </c>
      <c r="P139" s="167">
        <f t="shared" ref="P139:P170" si="6">O139*H139</f>
        <v>0</v>
      </c>
      <c r="Q139" s="167">
        <v>0</v>
      </c>
      <c r="R139" s="167">
        <f t="shared" ref="R139:R170" si="7">Q139*H139</f>
        <v>0</v>
      </c>
      <c r="S139" s="167">
        <v>0</v>
      </c>
      <c r="T139" s="168">
        <f t="shared" ref="T139:T170" si="8">S139*H139</f>
        <v>0</v>
      </c>
      <c r="AR139" s="169" t="s">
        <v>245</v>
      </c>
      <c r="AT139" s="169" t="s">
        <v>241</v>
      </c>
      <c r="AU139" s="169" t="s">
        <v>78</v>
      </c>
      <c r="AY139" s="13" t="s">
        <v>239</v>
      </c>
      <c r="BE139" s="97">
        <f t="shared" ref="BE139:BE170" si="9">IF(N139="základná",J139,0)</f>
        <v>0</v>
      </c>
      <c r="BF139" s="97">
        <f t="shared" ref="BF139:BF170" si="10">IF(N139="znížená",J139,0)</f>
        <v>0</v>
      </c>
      <c r="BG139" s="97">
        <f t="shared" ref="BG139:BG170" si="11">IF(N139="zákl. prenesená",J139,0)</f>
        <v>0</v>
      </c>
      <c r="BH139" s="97">
        <f t="shared" ref="BH139:BH170" si="12">IF(N139="zníž. prenesená",J139,0)</f>
        <v>0</v>
      </c>
      <c r="BI139" s="97">
        <f t="shared" ref="BI139:BI170" si="13">IF(N139="nulová",J139,0)</f>
        <v>0</v>
      </c>
      <c r="BJ139" s="13" t="s">
        <v>83</v>
      </c>
      <c r="BK139" s="97">
        <f t="shared" ref="BK139:BK170" si="14">ROUND(I139*H139,2)</f>
        <v>0</v>
      </c>
      <c r="BL139" s="13" t="s">
        <v>245</v>
      </c>
      <c r="BM139" s="169" t="s">
        <v>83</v>
      </c>
    </row>
    <row r="140" spans="2:65" s="1" customFormat="1" ht="16.5" customHeight="1" x14ac:dyDescent="0.2">
      <c r="B140" s="131"/>
      <c r="C140" s="158" t="s">
        <v>83</v>
      </c>
      <c r="D140" s="158" t="s">
        <v>241</v>
      </c>
      <c r="E140" s="159" t="s">
        <v>3882</v>
      </c>
      <c r="F140" s="160" t="s">
        <v>3883</v>
      </c>
      <c r="G140" s="161" t="s">
        <v>353</v>
      </c>
      <c r="H140" s="162">
        <v>1</v>
      </c>
      <c r="I140" s="163"/>
      <c r="J140" s="164">
        <f t="shared" si="5"/>
        <v>0</v>
      </c>
      <c r="K140" s="165"/>
      <c r="L140" s="30"/>
      <c r="M140" s="166" t="s">
        <v>1</v>
      </c>
      <c r="N140" s="130" t="s">
        <v>37</v>
      </c>
      <c r="P140" s="167">
        <f t="shared" si="6"/>
        <v>0</v>
      </c>
      <c r="Q140" s="167">
        <v>0</v>
      </c>
      <c r="R140" s="167">
        <f t="shared" si="7"/>
        <v>0</v>
      </c>
      <c r="S140" s="167">
        <v>0</v>
      </c>
      <c r="T140" s="168">
        <f t="shared" si="8"/>
        <v>0</v>
      </c>
      <c r="AR140" s="169" t="s">
        <v>245</v>
      </c>
      <c r="AT140" s="169" t="s">
        <v>241</v>
      </c>
      <c r="AU140" s="169" t="s">
        <v>78</v>
      </c>
      <c r="AY140" s="13" t="s">
        <v>239</v>
      </c>
      <c r="BE140" s="97">
        <f t="shared" si="9"/>
        <v>0</v>
      </c>
      <c r="BF140" s="97">
        <f t="shared" si="10"/>
        <v>0</v>
      </c>
      <c r="BG140" s="97">
        <f t="shared" si="11"/>
        <v>0</v>
      </c>
      <c r="BH140" s="97">
        <f t="shared" si="12"/>
        <v>0</v>
      </c>
      <c r="BI140" s="97">
        <f t="shared" si="13"/>
        <v>0</v>
      </c>
      <c r="BJ140" s="13" t="s">
        <v>83</v>
      </c>
      <c r="BK140" s="97">
        <f t="shared" si="14"/>
        <v>0</v>
      </c>
      <c r="BL140" s="13" t="s">
        <v>245</v>
      </c>
      <c r="BM140" s="169" t="s">
        <v>245</v>
      </c>
    </row>
    <row r="141" spans="2:65" s="1" customFormat="1" ht="24.2" customHeight="1" x14ac:dyDescent="0.2">
      <c r="B141" s="131"/>
      <c r="C141" s="158" t="s">
        <v>251</v>
      </c>
      <c r="D141" s="158" t="s">
        <v>241</v>
      </c>
      <c r="E141" s="159" t="s">
        <v>3884</v>
      </c>
      <c r="F141" s="160" t="s">
        <v>3885</v>
      </c>
      <c r="G141" s="161" t="s">
        <v>353</v>
      </c>
      <c r="H141" s="162">
        <v>44</v>
      </c>
      <c r="I141" s="163"/>
      <c r="J141" s="164">
        <f t="shared" si="5"/>
        <v>0</v>
      </c>
      <c r="K141" s="165"/>
      <c r="L141" s="30"/>
      <c r="M141" s="166" t="s">
        <v>1</v>
      </c>
      <c r="N141" s="130" t="s">
        <v>37</v>
      </c>
      <c r="P141" s="167">
        <f t="shared" si="6"/>
        <v>0</v>
      </c>
      <c r="Q141" s="167">
        <v>0</v>
      </c>
      <c r="R141" s="167">
        <f t="shared" si="7"/>
        <v>0</v>
      </c>
      <c r="S141" s="167">
        <v>0</v>
      </c>
      <c r="T141" s="168">
        <f t="shared" si="8"/>
        <v>0</v>
      </c>
      <c r="AR141" s="169" t="s">
        <v>245</v>
      </c>
      <c r="AT141" s="169" t="s">
        <v>241</v>
      </c>
      <c r="AU141" s="169" t="s">
        <v>78</v>
      </c>
      <c r="AY141" s="13" t="s">
        <v>239</v>
      </c>
      <c r="BE141" s="97">
        <f t="shared" si="9"/>
        <v>0</v>
      </c>
      <c r="BF141" s="97">
        <f t="shared" si="10"/>
        <v>0</v>
      </c>
      <c r="BG141" s="97">
        <f t="shared" si="11"/>
        <v>0</v>
      </c>
      <c r="BH141" s="97">
        <f t="shared" si="12"/>
        <v>0</v>
      </c>
      <c r="BI141" s="97">
        <f t="shared" si="13"/>
        <v>0</v>
      </c>
      <c r="BJ141" s="13" t="s">
        <v>83</v>
      </c>
      <c r="BK141" s="97">
        <f t="shared" si="14"/>
        <v>0</v>
      </c>
      <c r="BL141" s="13" t="s">
        <v>245</v>
      </c>
      <c r="BM141" s="169" t="s">
        <v>262</v>
      </c>
    </row>
    <row r="142" spans="2:65" s="1" customFormat="1" ht="16.5" customHeight="1" x14ac:dyDescent="0.2">
      <c r="B142" s="131"/>
      <c r="C142" s="158" t="s">
        <v>245</v>
      </c>
      <c r="D142" s="158" t="s">
        <v>241</v>
      </c>
      <c r="E142" s="159" t="s">
        <v>3886</v>
      </c>
      <c r="F142" s="160" t="s">
        <v>3887</v>
      </c>
      <c r="G142" s="161" t="s">
        <v>331</v>
      </c>
      <c r="H142" s="162">
        <v>16</v>
      </c>
      <c r="I142" s="163"/>
      <c r="J142" s="164">
        <f t="shared" si="5"/>
        <v>0</v>
      </c>
      <c r="K142" s="165"/>
      <c r="L142" s="30"/>
      <c r="M142" s="166" t="s">
        <v>1</v>
      </c>
      <c r="N142" s="130" t="s">
        <v>37</v>
      </c>
      <c r="P142" s="167">
        <f t="shared" si="6"/>
        <v>0</v>
      </c>
      <c r="Q142" s="167">
        <v>0</v>
      </c>
      <c r="R142" s="167">
        <f t="shared" si="7"/>
        <v>0</v>
      </c>
      <c r="S142" s="167">
        <v>0</v>
      </c>
      <c r="T142" s="168">
        <f t="shared" si="8"/>
        <v>0</v>
      </c>
      <c r="AR142" s="169" t="s">
        <v>245</v>
      </c>
      <c r="AT142" s="169" t="s">
        <v>241</v>
      </c>
      <c r="AU142" s="169" t="s">
        <v>78</v>
      </c>
      <c r="AY142" s="13" t="s">
        <v>239</v>
      </c>
      <c r="BE142" s="97">
        <f t="shared" si="9"/>
        <v>0</v>
      </c>
      <c r="BF142" s="97">
        <f t="shared" si="10"/>
        <v>0</v>
      </c>
      <c r="BG142" s="97">
        <f t="shared" si="11"/>
        <v>0</v>
      </c>
      <c r="BH142" s="97">
        <f t="shared" si="12"/>
        <v>0</v>
      </c>
      <c r="BI142" s="97">
        <f t="shared" si="13"/>
        <v>0</v>
      </c>
      <c r="BJ142" s="13" t="s">
        <v>83</v>
      </c>
      <c r="BK142" s="97">
        <f t="shared" si="14"/>
        <v>0</v>
      </c>
      <c r="BL142" s="13" t="s">
        <v>245</v>
      </c>
      <c r="BM142" s="169" t="s">
        <v>270</v>
      </c>
    </row>
    <row r="143" spans="2:65" s="1" customFormat="1" ht="16.5" customHeight="1" x14ac:dyDescent="0.2">
      <c r="B143" s="131"/>
      <c r="C143" s="158" t="s">
        <v>258</v>
      </c>
      <c r="D143" s="158" t="s">
        <v>241</v>
      </c>
      <c r="E143" s="159" t="s">
        <v>3888</v>
      </c>
      <c r="F143" s="160" t="s">
        <v>3889</v>
      </c>
      <c r="G143" s="161" t="s">
        <v>353</v>
      </c>
      <c r="H143" s="162">
        <v>2</v>
      </c>
      <c r="I143" s="163"/>
      <c r="J143" s="164">
        <f t="shared" si="5"/>
        <v>0</v>
      </c>
      <c r="K143" s="165"/>
      <c r="L143" s="30"/>
      <c r="M143" s="166" t="s">
        <v>1</v>
      </c>
      <c r="N143" s="130" t="s">
        <v>37</v>
      </c>
      <c r="P143" s="167">
        <f t="shared" si="6"/>
        <v>0</v>
      </c>
      <c r="Q143" s="167">
        <v>0</v>
      </c>
      <c r="R143" s="167">
        <f t="shared" si="7"/>
        <v>0</v>
      </c>
      <c r="S143" s="167">
        <v>0</v>
      </c>
      <c r="T143" s="168">
        <f t="shared" si="8"/>
        <v>0</v>
      </c>
      <c r="AR143" s="169" t="s">
        <v>245</v>
      </c>
      <c r="AT143" s="169" t="s">
        <v>241</v>
      </c>
      <c r="AU143" s="169" t="s">
        <v>78</v>
      </c>
      <c r="AY143" s="13" t="s">
        <v>239</v>
      </c>
      <c r="BE143" s="97">
        <f t="shared" si="9"/>
        <v>0</v>
      </c>
      <c r="BF143" s="97">
        <f t="shared" si="10"/>
        <v>0</v>
      </c>
      <c r="BG143" s="97">
        <f t="shared" si="11"/>
        <v>0</v>
      </c>
      <c r="BH143" s="97">
        <f t="shared" si="12"/>
        <v>0</v>
      </c>
      <c r="BI143" s="97">
        <f t="shared" si="13"/>
        <v>0</v>
      </c>
      <c r="BJ143" s="13" t="s">
        <v>83</v>
      </c>
      <c r="BK143" s="97">
        <f t="shared" si="14"/>
        <v>0</v>
      </c>
      <c r="BL143" s="13" t="s">
        <v>245</v>
      </c>
      <c r="BM143" s="169" t="s">
        <v>280</v>
      </c>
    </row>
    <row r="144" spans="2:65" s="1" customFormat="1" ht="16.5" customHeight="1" x14ac:dyDescent="0.2">
      <c r="B144" s="131"/>
      <c r="C144" s="158" t="s">
        <v>262</v>
      </c>
      <c r="D144" s="158" t="s">
        <v>241</v>
      </c>
      <c r="E144" s="159" t="s">
        <v>3890</v>
      </c>
      <c r="F144" s="160" t="s">
        <v>3891</v>
      </c>
      <c r="G144" s="161" t="s">
        <v>331</v>
      </c>
      <c r="H144" s="162">
        <v>120</v>
      </c>
      <c r="I144" s="163"/>
      <c r="J144" s="164">
        <f t="shared" si="5"/>
        <v>0</v>
      </c>
      <c r="K144" s="165"/>
      <c r="L144" s="30"/>
      <c r="M144" s="166" t="s">
        <v>1</v>
      </c>
      <c r="N144" s="130" t="s">
        <v>37</v>
      </c>
      <c r="P144" s="167">
        <f t="shared" si="6"/>
        <v>0</v>
      </c>
      <c r="Q144" s="167">
        <v>0</v>
      </c>
      <c r="R144" s="167">
        <f t="shared" si="7"/>
        <v>0</v>
      </c>
      <c r="S144" s="167">
        <v>0</v>
      </c>
      <c r="T144" s="168">
        <f t="shared" si="8"/>
        <v>0</v>
      </c>
      <c r="AR144" s="169" t="s">
        <v>245</v>
      </c>
      <c r="AT144" s="169" t="s">
        <v>241</v>
      </c>
      <c r="AU144" s="169" t="s">
        <v>78</v>
      </c>
      <c r="AY144" s="13" t="s">
        <v>239</v>
      </c>
      <c r="BE144" s="97">
        <f t="shared" si="9"/>
        <v>0</v>
      </c>
      <c r="BF144" s="97">
        <f t="shared" si="10"/>
        <v>0</v>
      </c>
      <c r="BG144" s="97">
        <f t="shared" si="11"/>
        <v>0</v>
      </c>
      <c r="BH144" s="97">
        <f t="shared" si="12"/>
        <v>0</v>
      </c>
      <c r="BI144" s="97">
        <f t="shared" si="13"/>
        <v>0</v>
      </c>
      <c r="BJ144" s="13" t="s">
        <v>83</v>
      </c>
      <c r="BK144" s="97">
        <f t="shared" si="14"/>
        <v>0</v>
      </c>
      <c r="BL144" s="13" t="s">
        <v>245</v>
      </c>
      <c r="BM144" s="169" t="s">
        <v>289</v>
      </c>
    </row>
    <row r="145" spans="2:65" s="1" customFormat="1" ht="16.5" customHeight="1" x14ac:dyDescent="0.2">
      <c r="B145" s="131"/>
      <c r="C145" s="158" t="s">
        <v>266</v>
      </c>
      <c r="D145" s="158" t="s">
        <v>241</v>
      </c>
      <c r="E145" s="159" t="s">
        <v>3892</v>
      </c>
      <c r="F145" s="160" t="s">
        <v>3893</v>
      </c>
      <c r="G145" s="161" t="s">
        <v>331</v>
      </c>
      <c r="H145" s="162">
        <v>16</v>
      </c>
      <c r="I145" s="163"/>
      <c r="J145" s="164">
        <f t="shared" si="5"/>
        <v>0</v>
      </c>
      <c r="K145" s="165"/>
      <c r="L145" s="30"/>
      <c r="M145" s="166" t="s">
        <v>1</v>
      </c>
      <c r="N145" s="130" t="s">
        <v>37</v>
      </c>
      <c r="P145" s="167">
        <f t="shared" si="6"/>
        <v>0</v>
      </c>
      <c r="Q145" s="167">
        <v>0</v>
      </c>
      <c r="R145" s="167">
        <f t="shared" si="7"/>
        <v>0</v>
      </c>
      <c r="S145" s="167">
        <v>0</v>
      </c>
      <c r="T145" s="168">
        <f t="shared" si="8"/>
        <v>0</v>
      </c>
      <c r="AR145" s="169" t="s">
        <v>245</v>
      </c>
      <c r="AT145" s="169" t="s">
        <v>241</v>
      </c>
      <c r="AU145" s="169" t="s">
        <v>78</v>
      </c>
      <c r="AY145" s="13" t="s">
        <v>239</v>
      </c>
      <c r="BE145" s="97">
        <f t="shared" si="9"/>
        <v>0</v>
      </c>
      <c r="BF145" s="97">
        <f t="shared" si="10"/>
        <v>0</v>
      </c>
      <c r="BG145" s="97">
        <f t="shared" si="11"/>
        <v>0</v>
      </c>
      <c r="BH145" s="97">
        <f t="shared" si="12"/>
        <v>0</v>
      </c>
      <c r="BI145" s="97">
        <f t="shared" si="13"/>
        <v>0</v>
      </c>
      <c r="BJ145" s="13" t="s">
        <v>83</v>
      </c>
      <c r="BK145" s="97">
        <f t="shared" si="14"/>
        <v>0</v>
      </c>
      <c r="BL145" s="13" t="s">
        <v>245</v>
      </c>
      <c r="BM145" s="169" t="s">
        <v>297</v>
      </c>
    </row>
    <row r="146" spans="2:65" s="1" customFormat="1" ht="16.5" customHeight="1" x14ac:dyDescent="0.2">
      <c r="B146" s="131"/>
      <c r="C146" s="158" t="s">
        <v>270</v>
      </c>
      <c r="D146" s="158" t="s">
        <v>241</v>
      </c>
      <c r="E146" s="159" t="s">
        <v>3894</v>
      </c>
      <c r="F146" s="160" t="s">
        <v>3895</v>
      </c>
      <c r="G146" s="161" t="s">
        <v>353</v>
      </c>
      <c r="H146" s="162">
        <v>2</v>
      </c>
      <c r="I146" s="163"/>
      <c r="J146" s="164">
        <f t="shared" si="5"/>
        <v>0</v>
      </c>
      <c r="K146" s="165"/>
      <c r="L146" s="30"/>
      <c r="M146" s="166" t="s">
        <v>1</v>
      </c>
      <c r="N146" s="130" t="s">
        <v>37</v>
      </c>
      <c r="P146" s="167">
        <f t="shared" si="6"/>
        <v>0</v>
      </c>
      <c r="Q146" s="167">
        <v>0</v>
      </c>
      <c r="R146" s="167">
        <f t="shared" si="7"/>
        <v>0</v>
      </c>
      <c r="S146" s="167">
        <v>0</v>
      </c>
      <c r="T146" s="168">
        <f t="shared" si="8"/>
        <v>0</v>
      </c>
      <c r="AR146" s="169" t="s">
        <v>245</v>
      </c>
      <c r="AT146" s="169" t="s">
        <v>241</v>
      </c>
      <c r="AU146" s="169" t="s">
        <v>78</v>
      </c>
      <c r="AY146" s="13" t="s">
        <v>239</v>
      </c>
      <c r="BE146" s="97">
        <f t="shared" si="9"/>
        <v>0</v>
      </c>
      <c r="BF146" s="97">
        <f t="shared" si="10"/>
        <v>0</v>
      </c>
      <c r="BG146" s="97">
        <f t="shared" si="11"/>
        <v>0</v>
      </c>
      <c r="BH146" s="97">
        <f t="shared" si="12"/>
        <v>0</v>
      </c>
      <c r="BI146" s="97">
        <f t="shared" si="13"/>
        <v>0</v>
      </c>
      <c r="BJ146" s="13" t="s">
        <v>83</v>
      </c>
      <c r="BK146" s="97">
        <f t="shared" si="14"/>
        <v>0</v>
      </c>
      <c r="BL146" s="13" t="s">
        <v>245</v>
      </c>
      <c r="BM146" s="169" t="s">
        <v>305</v>
      </c>
    </row>
    <row r="147" spans="2:65" s="1" customFormat="1" ht="16.5" customHeight="1" x14ac:dyDescent="0.2">
      <c r="B147" s="131"/>
      <c r="C147" s="158" t="s">
        <v>274</v>
      </c>
      <c r="D147" s="158" t="s">
        <v>241</v>
      </c>
      <c r="E147" s="159" t="s">
        <v>3896</v>
      </c>
      <c r="F147" s="160" t="s">
        <v>3897</v>
      </c>
      <c r="G147" s="161" t="s">
        <v>331</v>
      </c>
      <c r="H147" s="162">
        <v>350</v>
      </c>
      <c r="I147" s="163"/>
      <c r="J147" s="164">
        <f t="shared" si="5"/>
        <v>0</v>
      </c>
      <c r="K147" s="165"/>
      <c r="L147" s="30"/>
      <c r="M147" s="166" t="s">
        <v>1</v>
      </c>
      <c r="N147" s="130" t="s">
        <v>37</v>
      </c>
      <c r="P147" s="167">
        <f t="shared" si="6"/>
        <v>0</v>
      </c>
      <c r="Q147" s="167">
        <v>0</v>
      </c>
      <c r="R147" s="167">
        <f t="shared" si="7"/>
        <v>0</v>
      </c>
      <c r="S147" s="167">
        <v>0</v>
      </c>
      <c r="T147" s="168">
        <f t="shared" si="8"/>
        <v>0</v>
      </c>
      <c r="AR147" s="169" t="s">
        <v>245</v>
      </c>
      <c r="AT147" s="169" t="s">
        <v>241</v>
      </c>
      <c r="AU147" s="169" t="s">
        <v>78</v>
      </c>
      <c r="AY147" s="13" t="s">
        <v>239</v>
      </c>
      <c r="BE147" s="97">
        <f t="shared" si="9"/>
        <v>0</v>
      </c>
      <c r="BF147" s="97">
        <f t="shared" si="10"/>
        <v>0</v>
      </c>
      <c r="BG147" s="97">
        <f t="shared" si="11"/>
        <v>0</v>
      </c>
      <c r="BH147" s="97">
        <f t="shared" si="12"/>
        <v>0</v>
      </c>
      <c r="BI147" s="97">
        <f t="shared" si="13"/>
        <v>0</v>
      </c>
      <c r="BJ147" s="13" t="s">
        <v>83</v>
      </c>
      <c r="BK147" s="97">
        <f t="shared" si="14"/>
        <v>0</v>
      </c>
      <c r="BL147" s="13" t="s">
        <v>245</v>
      </c>
      <c r="BM147" s="169" t="s">
        <v>313</v>
      </c>
    </row>
    <row r="148" spans="2:65" s="1" customFormat="1" ht="16.5" customHeight="1" x14ac:dyDescent="0.2">
      <c r="B148" s="131"/>
      <c r="C148" s="158" t="s">
        <v>280</v>
      </c>
      <c r="D148" s="158" t="s">
        <v>241</v>
      </c>
      <c r="E148" s="159" t="s">
        <v>3898</v>
      </c>
      <c r="F148" s="160" t="s">
        <v>3899</v>
      </c>
      <c r="G148" s="161" t="s">
        <v>331</v>
      </c>
      <c r="H148" s="162">
        <v>200</v>
      </c>
      <c r="I148" s="163"/>
      <c r="J148" s="164">
        <f t="shared" si="5"/>
        <v>0</v>
      </c>
      <c r="K148" s="165"/>
      <c r="L148" s="30"/>
      <c r="M148" s="166" t="s">
        <v>1</v>
      </c>
      <c r="N148" s="130" t="s">
        <v>37</v>
      </c>
      <c r="P148" s="167">
        <f t="shared" si="6"/>
        <v>0</v>
      </c>
      <c r="Q148" s="167">
        <v>0</v>
      </c>
      <c r="R148" s="167">
        <f t="shared" si="7"/>
        <v>0</v>
      </c>
      <c r="S148" s="167">
        <v>0</v>
      </c>
      <c r="T148" s="168">
        <f t="shared" si="8"/>
        <v>0</v>
      </c>
      <c r="AR148" s="169" t="s">
        <v>245</v>
      </c>
      <c r="AT148" s="169" t="s">
        <v>241</v>
      </c>
      <c r="AU148" s="169" t="s">
        <v>78</v>
      </c>
      <c r="AY148" s="13" t="s">
        <v>239</v>
      </c>
      <c r="BE148" s="97">
        <f t="shared" si="9"/>
        <v>0</v>
      </c>
      <c r="BF148" s="97">
        <f t="shared" si="10"/>
        <v>0</v>
      </c>
      <c r="BG148" s="97">
        <f t="shared" si="11"/>
        <v>0</v>
      </c>
      <c r="BH148" s="97">
        <f t="shared" si="12"/>
        <v>0</v>
      </c>
      <c r="BI148" s="97">
        <f t="shared" si="13"/>
        <v>0</v>
      </c>
      <c r="BJ148" s="13" t="s">
        <v>83</v>
      </c>
      <c r="BK148" s="97">
        <f t="shared" si="14"/>
        <v>0</v>
      </c>
      <c r="BL148" s="13" t="s">
        <v>245</v>
      </c>
      <c r="BM148" s="169" t="s">
        <v>7</v>
      </c>
    </row>
    <row r="149" spans="2:65" s="1" customFormat="1" ht="16.5" customHeight="1" x14ac:dyDescent="0.2">
      <c r="B149" s="131"/>
      <c r="C149" s="158" t="s">
        <v>285</v>
      </c>
      <c r="D149" s="158" t="s">
        <v>241</v>
      </c>
      <c r="E149" s="159" t="s">
        <v>3900</v>
      </c>
      <c r="F149" s="160" t="s">
        <v>3828</v>
      </c>
      <c r="G149" s="161" t="s">
        <v>331</v>
      </c>
      <c r="H149" s="162">
        <v>550</v>
      </c>
      <c r="I149" s="163"/>
      <c r="J149" s="164">
        <f t="shared" si="5"/>
        <v>0</v>
      </c>
      <c r="K149" s="165"/>
      <c r="L149" s="30"/>
      <c r="M149" s="166" t="s">
        <v>1</v>
      </c>
      <c r="N149" s="130" t="s">
        <v>37</v>
      </c>
      <c r="P149" s="167">
        <f t="shared" si="6"/>
        <v>0</v>
      </c>
      <c r="Q149" s="167">
        <v>0</v>
      </c>
      <c r="R149" s="167">
        <f t="shared" si="7"/>
        <v>0</v>
      </c>
      <c r="S149" s="167">
        <v>0</v>
      </c>
      <c r="T149" s="168">
        <f t="shared" si="8"/>
        <v>0</v>
      </c>
      <c r="AR149" s="169" t="s">
        <v>245</v>
      </c>
      <c r="AT149" s="169" t="s">
        <v>241</v>
      </c>
      <c r="AU149" s="169" t="s">
        <v>78</v>
      </c>
      <c r="AY149" s="13" t="s">
        <v>239</v>
      </c>
      <c r="BE149" s="97">
        <f t="shared" si="9"/>
        <v>0</v>
      </c>
      <c r="BF149" s="97">
        <f t="shared" si="10"/>
        <v>0</v>
      </c>
      <c r="BG149" s="97">
        <f t="shared" si="11"/>
        <v>0</v>
      </c>
      <c r="BH149" s="97">
        <f t="shared" si="12"/>
        <v>0</v>
      </c>
      <c r="BI149" s="97">
        <f t="shared" si="13"/>
        <v>0</v>
      </c>
      <c r="BJ149" s="13" t="s">
        <v>83</v>
      </c>
      <c r="BK149" s="97">
        <f t="shared" si="14"/>
        <v>0</v>
      </c>
      <c r="BL149" s="13" t="s">
        <v>245</v>
      </c>
      <c r="BM149" s="169" t="s">
        <v>328</v>
      </c>
    </row>
    <row r="150" spans="2:65" s="1" customFormat="1" ht="16.5" customHeight="1" x14ac:dyDescent="0.2">
      <c r="B150" s="131"/>
      <c r="C150" s="158" t="s">
        <v>289</v>
      </c>
      <c r="D150" s="158" t="s">
        <v>241</v>
      </c>
      <c r="E150" s="159" t="s">
        <v>3901</v>
      </c>
      <c r="F150" s="160" t="s">
        <v>3742</v>
      </c>
      <c r="G150" s="161" t="s">
        <v>331</v>
      </c>
      <c r="H150" s="162">
        <v>1250</v>
      </c>
      <c r="I150" s="163"/>
      <c r="J150" s="164">
        <f t="shared" si="5"/>
        <v>0</v>
      </c>
      <c r="K150" s="165"/>
      <c r="L150" s="30"/>
      <c r="M150" s="166" t="s">
        <v>1</v>
      </c>
      <c r="N150" s="130" t="s">
        <v>37</v>
      </c>
      <c r="P150" s="167">
        <f t="shared" si="6"/>
        <v>0</v>
      </c>
      <c r="Q150" s="167">
        <v>0</v>
      </c>
      <c r="R150" s="167">
        <f t="shared" si="7"/>
        <v>0</v>
      </c>
      <c r="S150" s="167">
        <v>0</v>
      </c>
      <c r="T150" s="168">
        <f t="shared" si="8"/>
        <v>0</v>
      </c>
      <c r="AR150" s="169" t="s">
        <v>245</v>
      </c>
      <c r="AT150" s="169" t="s">
        <v>241</v>
      </c>
      <c r="AU150" s="169" t="s">
        <v>78</v>
      </c>
      <c r="AY150" s="13" t="s">
        <v>239</v>
      </c>
      <c r="BE150" s="97">
        <f t="shared" si="9"/>
        <v>0</v>
      </c>
      <c r="BF150" s="97">
        <f t="shared" si="10"/>
        <v>0</v>
      </c>
      <c r="BG150" s="97">
        <f t="shared" si="11"/>
        <v>0</v>
      </c>
      <c r="BH150" s="97">
        <f t="shared" si="12"/>
        <v>0</v>
      </c>
      <c r="BI150" s="97">
        <f t="shared" si="13"/>
        <v>0</v>
      </c>
      <c r="BJ150" s="13" t="s">
        <v>83</v>
      </c>
      <c r="BK150" s="97">
        <f t="shared" si="14"/>
        <v>0</v>
      </c>
      <c r="BL150" s="13" t="s">
        <v>245</v>
      </c>
      <c r="BM150" s="169" t="s">
        <v>338</v>
      </c>
    </row>
    <row r="151" spans="2:65" s="1" customFormat="1" ht="16.5" customHeight="1" x14ac:dyDescent="0.2">
      <c r="B151" s="131"/>
      <c r="C151" s="158" t="s">
        <v>293</v>
      </c>
      <c r="D151" s="158" t="s">
        <v>241</v>
      </c>
      <c r="E151" s="159" t="s">
        <v>3902</v>
      </c>
      <c r="F151" s="160" t="s">
        <v>3903</v>
      </c>
      <c r="G151" s="161" t="s">
        <v>331</v>
      </c>
      <c r="H151" s="162">
        <v>1250</v>
      </c>
      <c r="I151" s="163"/>
      <c r="J151" s="164">
        <f t="shared" si="5"/>
        <v>0</v>
      </c>
      <c r="K151" s="165"/>
      <c r="L151" s="30"/>
      <c r="M151" s="166" t="s">
        <v>1</v>
      </c>
      <c r="N151" s="130" t="s">
        <v>37</v>
      </c>
      <c r="P151" s="167">
        <f t="shared" si="6"/>
        <v>0</v>
      </c>
      <c r="Q151" s="167">
        <v>0</v>
      </c>
      <c r="R151" s="167">
        <f t="shared" si="7"/>
        <v>0</v>
      </c>
      <c r="S151" s="167">
        <v>0</v>
      </c>
      <c r="T151" s="168">
        <f t="shared" si="8"/>
        <v>0</v>
      </c>
      <c r="AR151" s="169" t="s">
        <v>245</v>
      </c>
      <c r="AT151" s="169" t="s">
        <v>241</v>
      </c>
      <c r="AU151" s="169" t="s">
        <v>78</v>
      </c>
      <c r="AY151" s="13" t="s">
        <v>239</v>
      </c>
      <c r="BE151" s="97">
        <f t="shared" si="9"/>
        <v>0</v>
      </c>
      <c r="BF151" s="97">
        <f t="shared" si="10"/>
        <v>0</v>
      </c>
      <c r="BG151" s="97">
        <f t="shared" si="11"/>
        <v>0</v>
      </c>
      <c r="BH151" s="97">
        <f t="shared" si="12"/>
        <v>0</v>
      </c>
      <c r="BI151" s="97">
        <f t="shared" si="13"/>
        <v>0</v>
      </c>
      <c r="BJ151" s="13" t="s">
        <v>83</v>
      </c>
      <c r="BK151" s="97">
        <f t="shared" si="14"/>
        <v>0</v>
      </c>
      <c r="BL151" s="13" t="s">
        <v>245</v>
      </c>
      <c r="BM151" s="169" t="s">
        <v>346</v>
      </c>
    </row>
    <row r="152" spans="2:65" s="1" customFormat="1" ht="16.5" customHeight="1" x14ac:dyDescent="0.2">
      <c r="B152" s="131"/>
      <c r="C152" s="158" t="s">
        <v>297</v>
      </c>
      <c r="D152" s="158" t="s">
        <v>241</v>
      </c>
      <c r="E152" s="159" t="s">
        <v>3904</v>
      </c>
      <c r="F152" s="160" t="s">
        <v>3905</v>
      </c>
      <c r="G152" s="161" t="s">
        <v>331</v>
      </c>
      <c r="H152" s="162">
        <v>1250</v>
      </c>
      <c r="I152" s="163"/>
      <c r="J152" s="164">
        <f t="shared" si="5"/>
        <v>0</v>
      </c>
      <c r="K152" s="165"/>
      <c r="L152" s="30"/>
      <c r="M152" s="166" t="s">
        <v>1</v>
      </c>
      <c r="N152" s="130" t="s">
        <v>37</v>
      </c>
      <c r="P152" s="167">
        <f t="shared" si="6"/>
        <v>0</v>
      </c>
      <c r="Q152" s="167">
        <v>0</v>
      </c>
      <c r="R152" s="167">
        <f t="shared" si="7"/>
        <v>0</v>
      </c>
      <c r="S152" s="167">
        <v>0</v>
      </c>
      <c r="T152" s="168">
        <f t="shared" si="8"/>
        <v>0</v>
      </c>
      <c r="AR152" s="169" t="s">
        <v>245</v>
      </c>
      <c r="AT152" s="169" t="s">
        <v>241</v>
      </c>
      <c r="AU152" s="169" t="s">
        <v>78</v>
      </c>
      <c r="AY152" s="13" t="s">
        <v>239</v>
      </c>
      <c r="BE152" s="97">
        <f t="shared" si="9"/>
        <v>0</v>
      </c>
      <c r="BF152" s="97">
        <f t="shared" si="10"/>
        <v>0</v>
      </c>
      <c r="BG152" s="97">
        <f t="shared" si="11"/>
        <v>0</v>
      </c>
      <c r="BH152" s="97">
        <f t="shared" si="12"/>
        <v>0</v>
      </c>
      <c r="BI152" s="97">
        <f t="shared" si="13"/>
        <v>0</v>
      </c>
      <c r="BJ152" s="13" t="s">
        <v>83</v>
      </c>
      <c r="BK152" s="97">
        <f t="shared" si="14"/>
        <v>0</v>
      </c>
      <c r="BL152" s="13" t="s">
        <v>245</v>
      </c>
      <c r="BM152" s="169" t="s">
        <v>355</v>
      </c>
    </row>
    <row r="153" spans="2:65" s="1" customFormat="1" ht="16.5" customHeight="1" x14ac:dyDescent="0.2">
      <c r="B153" s="131"/>
      <c r="C153" s="158" t="s">
        <v>301</v>
      </c>
      <c r="D153" s="158" t="s">
        <v>241</v>
      </c>
      <c r="E153" s="159" t="s">
        <v>3906</v>
      </c>
      <c r="F153" s="160" t="s">
        <v>3820</v>
      </c>
      <c r="G153" s="161" t="s">
        <v>353</v>
      </c>
      <c r="H153" s="162">
        <v>1150</v>
      </c>
      <c r="I153" s="163"/>
      <c r="J153" s="164">
        <f t="shared" si="5"/>
        <v>0</v>
      </c>
      <c r="K153" s="165"/>
      <c r="L153" s="30"/>
      <c r="M153" s="166" t="s">
        <v>1</v>
      </c>
      <c r="N153" s="130" t="s">
        <v>37</v>
      </c>
      <c r="P153" s="167">
        <f t="shared" si="6"/>
        <v>0</v>
      </c>
      <c r="Q153" s="167">
        <v>0</v>
      </c>
      <c r="R153" s="167">
        <f t="shared" si="7"/>
        <v>0</v>
      </c>
      <c r="S153" s="167">
        <v>0</v>
      </c>
      <c r="T153" s="168">
        <f t="shared" si="8"/>
        <v>0</v>
      </c>
      <c r="AR153" s="169" t="s">
        <v>245</v>
      </c>
      <c r="AT153" s="169" t="s">
        <v>241</v>
      </c>
      <c r="AU153" s="169" t="s">
        <v>78</v>
      </c>
      <c r="AY153" s="13" t="s">
        <v>239</v>
      </c>
      <c r="BE153" s="97">
        <f t="shared" si="9"/>
        <v>0</v>
      </c>
      <c r="BF153" s="97">
        <f t="shared" si="10"/>
        <v>0</v>
      </c>
      <c r="BG153" s="97">
        <f t="shared" si="11"/>
        <v>0</v>
      </c>
      <c r="BH153" s="97">
        <f t="shared" si="12"/>
        <v>0</v>
      </c>
      <c r="BI153" s="97">
        <f t="shared" si="13"/>
        <v>0</v>
      </c>
      <c r="BJ153" s="13" t="s">
        <v>83</v>
      </c>
      <c r="BK153" s="97">
        <f t="shared" si="14"/>
        <v>0</v>
      </c>
      <c r="BL153" s="13" t="s">
        <v>245</v>
      </c>
      <c r="BM153" s="169" t="s">
        <v>363</v>
      </c>
    </row>
    <row r="154" spans="2:65" s="1" customFormat="1" ht="16.5" customHeight="1" x14ac:dyDescent="0.2">
      <c r="B154" s="131"/>
      <c r="C154" s="158" t="s">
        <v>305</v>
      </c>
      <c r="D154" s="158" t="s">
        <v>241</v>
      </c>
      <c r="E154" s="159" t="s">
        <v>3907</v>
      </c>
      <c r="F154" s="160" t="s">
        <v>3746</v>
      </c>
      <c r="G154" s="161" t="s">
        <v>331</v>
      </c>
      <c r="H154" s="162">
        <v>70</v>
      </c>
      <c r="I154" s="163"/>
      <c r="J154" s="164">
        <f t="shared" si="5"/>
        <v>0</v>
      </c>
      <c r="K154" s="165"/>
      <c r="L154" s="30"/>
      <c r="M154" s="166" t="s">
        <v>1</v>
      </c>
      <c r="N154" s="130" t="s">
        <v>37</v>
      </c>
      <c r="P154" s="167">
        <f t="shared" si="6"/>
        <v>0</v>
      </c>
      <c r="Q154" s="167">
        <v>0</v>
      </c>
      <c r="R154" s="167">
        <f t="shared" si="7"/>
        <v>0</v>
      </c>
      <c r="S154" s="167">
        <v>0</v>
      </c>
      <c r="T154" s="168">
        <f t="shared" si="8"/>
        <v>0</v>
      </c>
      <c r="AR154" s="169" t="s">
        <v>245</v>
      </c>
      <c r="AT154" s="169" t="s">
        <v>241</v>
      </c>
      <c r="AU154" s="169" t="s">
        <v>78</v>
      </c>
      <c r="AY154" s="13" t="s">
        <v>239</v>
      </c>
      <c r="BE154" s="97">
        <f t="shared" si="9"/>
        <v>0</v>
      </c>
      <c r="BF154" s="97">
        <f t="shared" si="10"/>
        <v>0</v>
      </c>
      <c r="BG154" s="97">
        <f t="shared" si="11"/>
        <v>0</v>
      </c>
      <c r="BH154" s="97">
        <f t="shared" si="12"/>
        <v>0</v>
      </c>
      <c r="BI154" s="97">
        <f t="shared" si="13"/>
        <v>0</v>
      </c>
      <c r="BJ154" s="13" t="s">
        <v>83</v>
      </c>
      <c r="BK154" s="97">
        <f t="shared" si="14"/>
        <v>0</v>
      </c>
      <c r="BL154" s="13" t="s">
        <v>245</v>
      </c>
      <c r="BM154" s="169" t="s">
        <v>371</v>
      </c>
    </row>
    <row r="155" spans="2:65" s="1" customFormat="1" ht="16.5" customHeight="1" x14ac:dyDescent="0.2">
      <c r="B155" s="131"/>
      <c r="C155" s="158" t="s">
        <v>309</v>
      </c>
      <c r="D155" s="158" t="s">
        <v>241</v>
      </c>
      <c r="E155" s="159" t="s">
        <v>3908</v>
      </c>
      <c r="F155" s="160" t="s">
        <v>3748</v>
      </c>
      <c r="G155" s="161" t="s">
        <v>331</v>
      </c>
      <c r="H155" s="162">
        <v>10</v>
      </c>
      <c r="I155" s="163"/>
      <c r="J155" s="164">
        <f t="shared" si="5"/>
        <v>0</v>
      </c>
      <c r="K155" s="165"/>
      <c r="L155" s="30"/>
      <c r="M155" s="166" t="s">
        <v>1</v>
      </c>
      <c r="N155" s="130" t="s">
        <v>37</v>
      </c>
      <c r="P155" s="167">
        <f t="shared" si="6"/>
        <v>0</v>
      </c>
      <c r="Q155" s="167">
        <v>0</v>
      </c>
      <c r="R155" s="167">
        <f t="shared" si="7"/>
        <v>0</v>
      </c>
      <c r="S155" s="167">
        <v>0</v>
      </c>
      <c r="T155" s="168">
        <f t="shared" si="8"/>
        <v>0</v>
      </c>
      <c r="AR155" s="169" t="s">
        <v>245</v>
      </c>
      <c r="AT155" s="169" t="s">
        <v>241</v>
      </c>
      <c r="AU155" s="169" t="s">
        <v>78</v>
      </c>
      <c r="AY155" s="13" t="s">
        <v>239</v>
      </c>
      <c r="BE155" s="97">
        <f t="shared" si="9"/>
        <v>0</v>
      </c>
      <c r="BF155" s="97">
        <f t="shared" si="10"/>
        <v>0</v>
      </c>
      <c r="BG155" s="97">
        <f t="shared" si="11"/>
        <v>0</v>
      </c>
      <c r="BH155" s="97">
        <f t="shared" si="12"/>
        <v>0</v>
      </c>
      <c r="BI155" s="97">
        <f t="shared" si="13"/>
        <v>0</v>
      </c>
      <c r="BJ155" s="13" t="s">
        <v>83</v>
      </c>
      <c r="BK155" s="97">
        <f t="shared" si="14"/>
        <v>0</v>
      </c>
      <c r="BL155" s="13" t="s">
        <v>245</v>
      </c>
      <c r="BM155" s="169" t="s">
        <v>379</v>
      </c>
    </row>
    <row r="156" spans="2:65" s="1" customFormat="1" ht="16.5" customHeight="1" x14ac:dyDescent="0.2">
      <c r="B156" s="131"/>
      <c r="C156" s="158" t="s">
        <v>313</v>
      </c>
      <c r="D156" s="158" t="s">
        <v>241</v>
      </c>
      <c r="E156" s="159" t="s">
        <v>3909</v>
      </c>
      <c r="F156" s="160" t="s">
        <v>3910</v>
      </c>
      <c r="G156" s="161" t="s">
        <v>353</v>
      </c>
      <c r="H156" s="162">
        <v>70</v>
      </c>
      <c r="I156" s="163"/>
      <c r="J156" s="164">
        <f t="shared" si="5"/>
        <v>0</v>
      </c>
      <c r="K156" s="165"/>
      <c r="L156" s="30"/>
      <c r="M156" s="166" t="s">
        <v>1</v>
      </c>
      <c r="N156" s="130" t="s">
        <v>37</v>
      </c>
      <c r="P156" s="167">
        <f t="shared" si="6"/>
        <v>0</v>
      </c>
      <c r="Q156" s="167">
        <v>0</v>
      </c>
      <c r="R156" s="167">
        <f t="shared" si="7"/>
        <v>0</v>
      </c>
      <c r="S156" s="167">
        <v>0</v>
      </c>
      <c r="T156" s="168">
        <f t="shared" si="8"/>
        <v>0</v>
      </c>
      <c r="AR156" s="169" t="s">
        <v>245</v>
      </c>
      <c r="AT156" s="169" t="s">
        <v>241</v>
      </c>
      <c r="AU156" s="169" t="s">
        <v>78</v>
      </c>
      <c r="AY156" s="13" t="s">
        <v>239</v>
      </c>
      <c r="BE156" s="97">
        <f t="shared" si="9"/>
        <v>0</v>
      </c>
      <c r="BF156" s="97">
        <f t="shared" si="10"/>
        <v>0</v>
      </c>
      <c r="BG156" s="97">
        <f t="shared" si="11"/>
        <v>0</v>
      </c>
      <c r="BH156" s="97">
        <f t="shared" si="12"/>
        <v>0</v>
      </c>
      <c r="BI156" s="97">
        <f t="shared" si="13"/>
        <v>0</v>
      </c>
      <c r="BJ156" s="13" t="s">
        <v>83</v>
      </c>
      <c r="BK156" s="97">
        <f t="shared" si="14"/>
        <v>0</v>
      </c>
      <c r="BL156" s="13" t="s">
        <v>245</v>
      </c>
      <c r="BM156" s="169" t="s">
        <v>387</v>
      </c>
    </row>
    <row r="157" spans="2:65" s="1" customFormat="1" ht="16.5" customHeight="1" x14ac:dyDescent="0.2">
      <c r="B157" s="131"/>
      <c r="C157" s="158" t="s">
        <v>317</v>
      </c>
      <c r="D157" s="158" t="s">
        <v>241</v>
      </c>
      <c r="E157" s="159" t="s">
        <v>3911</v>
      </c>
      <c r="F157" s="160" t="s">
        <v>3822</v>
      </c>
      <c r="G157" s="161" t="s">
        <v>353</v>
      </c>
      <c r="H157" s="162">
        <v>200</v>
      </c>
      <c r="I157" s="163"/>
      <c r="J157" s="164">
        <f t="shared" si="5"/>
        <v>0</v>
      </c>
      <c r="K157" s="165"/>
      <c r="L157" s="30"/>
      <c r="M157" s="166" t="s">
        <v>1</v>
      </c>
      <c r="N157" s="130" t="s">
        <v>37</v>
      </c>
      <c r="P157" s="167">
        <f t="shared" si="6"/>
        <v>0</v>
      </c>
      <c r="Q157" s="167">
        <v>0</v>
      </c>
      <c r="R157" s="167">
        <f t="shared" si="7"/>
        <v>0</v>
      </c>
      <c r="S157" s="167">
        <v>0</v>
      </c>
      <c r="T157" s="168">
        <f t="shared" si="8"/>
        <v>0</v>
      </c>
      <c r="AR157" s="169" t="s">
        <v>245</v>
      </c>
      <c r="AT157" s="169" t="s">
        <v>241</v>
      </c>
      <c r="AU157" s="169" t="s">
        <v>78</v>
      </c>
      <c r="AY157" s="13" t="s">
        <v>239</v>
      </c>
      <c r="BE157" s="97">
        <f t="shared" si="9"/>
        <v>0</v>
      </c>
      <c r="BF157" s="97">
        <f t="shared" si="10"/>
        <v>0</v>
      </c>
      <c r="BG157" s="97">
        <f t="shared" si="11"/>
        <v>0</v>
      </c>
      <c r="BH157" s="97">
        <f t="shared" si="12"/>
        <v>0</v>
      </c>
      <c r="BI157" s="97">
        <f t="shared" si="13"/>
        <v>0</v>
      </c>
      <c r="BJ157" s="13" t="s">
        <v>83</v>
      </c>
      <c r="BK157" s="97">
        <f t="shared" si="14"/>
        <v>0</v>
      </c>
      <c r="BL157" s="13" t="s">
        <v>245</v>
      </c>
      <c r="BM157" s="169" t="s">
        <v>395</v>
      </c>
    </row>
    <row r="158" spans="2:65" s="1" customFormat="1" ht="21.75" customHeight="1" x14ac:dyDescent="0.2">
      <c r="B158" s="131"/>
      <c r="C158" s="158" t="s">
        <v>7</v>
      </c>
      <c r="D158" s="158" t="s">
        <v>241</v>
      </c>
      <c r="E158" s="159" t="s">
        <v>3912</v>
      </c>
      <c r="F158" s="160" t="s">
        <v>3913</v>
      </c>
      <c r="G158" s="161" t="s">
        <v>3810</v>
      </c>
      <c r="H158" s="162">
        <v>2</v>
      </c>
      <c r="I158" s="163"/>
      <c r="J158" s="164">
        <f t="shared" si="5"/>
        <v>0</v>
      </c>
      <c r="K158" s="165"/>
      <c r="L158" s="30"/>
      <c r="M158" s="166" t="s">
        <v>1</v>
      </c>
      <c r="N158" s="130" t="s">
        <v>37</v>
      </c>
      <c r="P158" s="167">
        <f t="shared" si="6"/>
        <v>0</v>
      </c>
      <c r="Q158" s="167">
        <v>0</v>
      </c>
      <c r="R158" s="167">
        <f t="shared" si="7"/>
        <v>0</v>
      </c>
      <c r="S158" s="167">
        <v>0</v>
      </c>
      <c r="T158" s="168">
        <f t="shared" si="8"/>
        <v>0</v>
      </c>
      <c r="AR158" s="169" t="s">
        <v>245</v>
      </c>
      <c r="AT158" s="169" t="s">
        <v>241</v>
      </c>
      <c r="AU158" s="169" t="s">
        <v>78</v>
      </c>
      <c r="AY158" s="13" t="s">
        <v>239</v>
      </c>
      <c r="BE158" s="97">
        <f t="shared" si="9"/>
        <v>0</v>
      </c>
      <c r="BF158" s="97">
        <f t="shared" si="10"/>
        <v>0</v>
      </c>
      <c r="BG158" s="97">
        <f t="shared" si="11"/>
        <v>0</v>
      </c>
      <c r="BH158" s="97">
        <f t="shared" si="12"/>
        <v>0</v>
      </c>
      <c r="BI158" s="97">
        <f t="shared" si="13"/>
        <v>0</v>
      </c>
      <c r="BJ158" s="13" t="s">
        <v>83</v>
      </c>
      <c r="BK158" s="97">
        <f t="shared" si="14"/>
        <v>0</v>
      </c>
      <c r="BL158" s="13" t="s">
        <v>245</v>
      </c>
      <c r="BM158" s="169" t="s">
        <v>403</v>
      </c>
    </row>
    <row r="159" spans="2:65" s="1" customFormat="1" ht="16.5" customHeight="1" x14ac:dyDescent="0.2">
      <c r="B159" s="131"/>
      <c r="C159" s="158" t="s">
        <v>324</v>
      </c>
      <c r="D159" s="158" t="s">
        <v>241</v>
      </c>
      <c r="E159" s="159" t="s">
        <v>3914</v>
      </c>
      <c r="F159" s="160" t="s">
        <v>3744</v>
      </c>
      <c r="G159" s="161" t="s">
        <v>331</v>
      </c>
      <c r="H159" s="162">
        <v>1250</v>
      </c>
      <c r="I159" s="163"/>
      <c r="J159" s="164">
        <f t="shared" si="5"/>
        <v>0</v>
      </c>
      <c r="K159" s="165"/>
      <c r="L159" s="30"/>
      <c r="M159" s="166" t="s">
        <v>1</v>
      </c>
      <c r="N159" s="130" t="s">
        <v>37</v>
      </c>
      <c r="P159" s="167">
        <f t="shared" si="6"/>
        <v>0</v>
      </c>
      <c r="Q159" s="167">
        <v>0</v>
      </c>
      <c r="R159" s="167">
        <f t="shared" si="7"/>
        <v>0</v>
      </c>
      <c r="S159" s="167">
        <v>0</v>
      </c>
      <c r="T159" s="168">
        <f t="shared" si="8"/>
        <v>0</v>
      </c>
      <c r="AR159" s="169" t="s">
        <v>245</v>
      </c>
      <c r="AT159" s="169" t="s">
        <v>241</v>
      </c>
      <c r="AU159" s="169" t="s">
        <v>78</v>
      </c>
      <c r="AY159" s="13" t="s">
        <v>239</v>
      </c>
      <c r="BE159" s="97">
        <f t="shared" si="9"/>
        <v>0</v>
      </c>
      <c r="BF159" s="97">
        <f t="shared" si="10"/>
        <v>0</v>
      </c>
      <c r="BG159" s="97">
        <f t="shared" si="11"/>
        <v>0</v>
      </c>
      <c r="BH159" s="97">
        <f t="shared" si="12"/>
        <v>0</v>
      </c>
      <c r="BI159" s="97">
        <f t="shared" si="13"/>
        <v>0</v>
      </c>
      <c r="BJ159" s="13" t="s">
        <v>83</v>
      </c>
      <c r="BK159" s="97">
        <f t="shared" si="14"/>
        <v>0</v>
      </c>
      <c r="BL159" s="13" t="s">
        <v>245</v>
      </c>
      <c r="BM159" s="169" t="s">
        <v>411</v>
      </c>
    </row>
    <row r="160" spans="2:65" s="1" customFormat="1" ht="16.5" customHeight="1" x14ac:dyDescent="0.2">
      <c r="B160" s="131"/>
      <c r="C160" s="158" t="s">
        <v>328</v>
      </c>
      <c r="D160" s="158" t="s">
        <v>241</v>
      </c>
      <c r="E160" s="159" t="s">
        <v>3915</v>
      </c>
      <c r="F160" s="160" t="s">
        <v>3916</v>
      </c>
      <c r="G160" s="161" t="s">
        <v>331</v>
      </c>
      <c r="H160" s="162">
        <v>0</v>
      </c>
      <c r="I160" s="163"/>
      <c r="J160" s="164">
        <f t="shared" si="5"/>
        <v>0</v>
      </c>
      <c r="K160" s="165"/>
      <c r="L160" s="30"/>
      <c r="M160" s="166" t="s">
        <v>1</v>
      </c>
      <c r="N160" s="130" t="s">
        <v>37</v>
      </c>
      <c r="P160" s="167">
        <f t="shared" si="6"/>
        <v>0</v>
      </c>
      <c r="Q160" s="167">
        <v>0</v>
      </c>
      <c r="R160" s="167">
        <f t="shared" si="7"/>
        <v>0</v>
      </c>
      <c r="S160" s="167">
        <v>0</v>
      </c>
      <c r="T160" s="168">
        <f t="shared" si="8"/>
        <v>0</v>
      </c>
      <c r="AR160" s="169" t="s">
        <v>245</v>
      </c>
      <c r="AT160" s="169" t="s">
        <v>241</v>
      </c>
      <c r="AU160" s="169" t="s">
        <v>78</v>
      </c>
      <c r="AY160" s="13" t="s">
        <v>239</v>
      </c>
      <c r="BE160" s="97">
        <f t="shared" si="9"/>
        <v>0</v>
      </c>
      <c r="BF160" s="97">
        <f t="shared" si="10"/>
        <v>0</v>
      </c>
      <c r="BG160" s="97">
        <f t="shared" si="11"/>
        <v>0</v>
      </c>
      <c r="BH160" s="97">
        <f t="shared" si="12"/>
        <v>0</v>
      </c>
      <c r="BI160" s="97">
        <f t="shared" si="13"/>
        <v>0</v>
      </c>
      <c r="BJ160" s="13" t="s">
        <v>83</v>
      </c>
      <c r="BK160" s="97">
        <f t="shared" si="14"/>
        <v>0</v>
      </c>
      <c r="BL160" s="13" t="s">
        <v>245</v>
      </c>
      <c r="BM160" s="169" t="s">
        <v>419</v>
      </c>
    </row>
    <row r="161" spans="2:65" s="1" customFormat="1" ht="16.5" customHeight="1" x14ac:dyDescent="0.2">
      <c r="B161" s="131"/>
      <c r="C161" s="158" t="s">
        <v>333</v>
      </c>
      <c r="D161" s="158" t="s">
        <v>241</v>
      </c>
      <c r="E161" s="159" t="s">
        <v>3917</v>
      </c>
      <c r="F161" s="160" t="s">
        <v>3918</v>
      </c>
      <c r="G161" s="161" t="s">
        <v>331</v>
      </c>
      <c r="H161" s="162">
        <v>0</v>
      </c>
      <c r="I161" s="163"/>
      <c r="J161" s="164">
        <f t="shared" si="5"/>
        <v>0</v>
      </c>
      <c r="K161" s="165"/>
      <c r="L161" s="30"/>
      <c r="M161" s="166" t="s">
        <v>1</v>
      </c>
      <c r="N161" s="130" t="s">
        <v>37</v>
      </c>
      <c r="P161" s="167">
        <f t="shared" si="6"/>
        <v>0</v>
      </c>
      <c r="Q161" s="167">
        <v>0</v>
      </c>
      <c r="R161" s="167">
        <f t="shared" si="7"/>
        <v>0</v>
      </c>
      <c r="S161" s="167">
        <v>0</v>
      </c>
      <c r="T161" s="168">
        <f t="shared" si="8"/>
        <v>0</v>
      </c>
      <c r="AR161" s="169" t="s">
        <v>245</v>
      </c>
      <c r="AT161" s="169" t="s">
        <v>241</v>
      </c>
      <c r="AU161" s="169" t="s">
        <v>78</v>
      </c>
      <c r="AY161" s="13" t="s">
        <v>239</v>
      </c>
      <c r="BE161" s="97">
        <f t="shared" si="9"/>
        <v>0</v>
      </c>
      <c r="BF161" s="97">
        <f t="shared" si="10"/>
        <v>0</v>
      </c>
      <c r="BG161" s="97">
        <f t="shared" si="11"/>
        <v>0</v>
      </c>
      <c r="BH161" s="97">
        <f t="shared" si="12"/>
        <v>0</v>
      </c>
      <c r="BI161" s="97">
        <f t="shared" si="13"/>
        <v>0</v>
      </c>
      <c r="BJ161" s="13" t="s">
        <v>83</v>
      </c>
      <c r="BK161" s="97">
        <f t="shared" si="14"/>
        <v>0</v>
      </c>
      <c r="BL161" s="13" t="s">
        <v>245</v>
      </c>
      <c r="BM161" s="169" t="s">
        <v>427</v>
      </c>
    </row>
    <row r="162" spans="2:65" s="1" customFormat="1" ht="24.2" customHeight="1" x14ac:dyDescent="0.2">
      <c r="B162" s="131"/>
      <c r="C162" s="158" t="s">
        <v>338</v>
      </c>
      <c r="D162" s="158" t="s">
        <v>241</v>
      </c>
      <c r="E162" s="159" t="s">
        <v>3919</v>
      </c>
      <c r="F162" s="160" t="s">
        <v>3760</v>
      </c>
      <c r="G162" s="161" t="s">
        <v>353</v>
      </c>
      <c r="H162" s="162">
        <v>0</v>
      </c>
      <c r="I162" s="163"/>
      <c r="J162" s="164">
        <f t="shared" si="5"/>
        <v>0</v>
      </c>
      <c r="K162" s="165"/>
      <c r="L162" s="30"/>
      <c r="M162" s="166" t="s">
        <v>1</v>
      </c>
      <c r="N162" s="130" t="s">
        <v>37</v>
      </c>
      <c r="P162" s="167">
        <f t="shared" si="6"/>
        <v>0</v>
      </c>
      <c r="Q162" s="167">
        <v>0</v>
      </c>
      <c r="R162" s="167">
        <f t="shared" si="7"/>
        <v>0</v>
      </c>
      <c r="S162" s="167">
        <v>0</v>
      </c>
      <c r="T162" s="168">
        <f t="shared" si="8"/>
        <v>0</v>
      </c>
      <c r="AR162" s="169" t="s">
        <v>245</v>
      </c>
      <c r="AT162" s="169" t="s">
        <v>241</v>
      </c>
      <c r="AU162" s="169" t="s">
        <v>78</v>
      </c>
      <c r="AY162" s="13" t="s">
        <v>239</v>
      </c>
      <c r="BE162" s="97">
        <f t="shared" si="9"/>
        <v>0</v>
      </c>
      <c r="BF162" s="97">
        <f t="shared" si="10"/>
        <v>0</v>
      </c>
      <c r="BG162" s="97">
        <f t="shared" si="11"/>
        <v>0</v>
      </c>
      <c r="BH162" s="97">
        <f t="shared" si="12"/>
        <v>0</v>
      </c>
      <c r="BI162" s="97">
        <f t="shared" si="13"/>
        <v>0</v>
      </c>
      <c r="BJ162" s="13" t="s">
        <v>83</v>
      </c>
      <c r="BK162" s="97">
        <f t="shared" si="14"/>
        <v>0</v>
      </c>
      <c r="BL162" s="13" t="s">
        <v>245</v>
      </c>
      <c r="BM162" s="169" t="s">
        <v>435</v>
      </c>
    </row>
    <row r="163" spans="2:65" s="1" customFormat="1" ht="16.5" customHeight="1" x14ac:dyDescent="0.2">
      <c r="B163" s="131"/>
      <c r="C163" s="158" t="s">
        <v>342</v>
      </c>
      <c r="D163" s="158" t="s">
        <v>241</v>
      </c>
      <c r="E163" s="159" t="s">
        <v>3920</v>
      </c>
      <c r="F163" s="160" t="s">
        <v>3795</v>
      </c>
      <c r="G163" s="161" t="s">
        <v>331</v>
      </c>
      <c r="H163" s="162">
        <v>150</v>
      </c>
      <c r="I163" s="163"/>
      <c r="J163" s="164">
        <f t="shared" si="5"/>
        <v>0</v>
      </c>
      <c r="K163" s="165"/>
      <c r="L163" s="30"/>
      <c r="M163" s="166" t="s">
        <v>1</v>
      </c>
      <c r="N163" s="130" t="s">
        <v>37</v>
      </c>
      <c r="P163" s="167">
        <f t="shared" si="6"/>
        <v>0</v>
      </c>
      <c r="Q163" s="167">
        <v>0</v>
      </c>
      <c r="R163" s="167">
        <f t="shared" si="7"/>
        <v>0</v>
      </c>
      <c r="S163" s="167">
        <v>0</v>
      </c>
      <c r="T163" s="168">
        <f t="shared" si="8"/>
        <v>0</v>
      </c>
      <c r="AR163" s="169" t="s">
        <v>245</v>
      </c>
      <c r="AT163" s="169" t="s">
        <v>241</v>
      </c>
      <c r="AU163" s="169" t="s">
        <v>78</v>
      </c>
      <c r="AY163" s="13" t="s">
        <v>239</v>
      </c>
      <c r="BE163" s="97">
        <f t="shared" si="9"/>
        <v>0</v>
      </c>
      <c r="BF163" s="97">
        <f t="shared" si="10"/>
        <v>0</v>
      </c>
      <c r="BG163" s="97">
        <f t="shared" si="11"/>
        <v>0</v>
      </c>
      <c r="BH163" s="97">
        <f t="shared" si="12"/>
        <v>0</v>
      </c>
      <c r="BI163" s="97">
        <f t="shared" si="13"/>
        <v>0</v>
      </c>
      <c r="BJ163" s="13" t="s">
        <v>83</v>
      </c>
      <c r="BK163" s="97">
        <f t="shared" si="14"/>
        <v>0</v>
      </c>
      <c r="BL163" s="13" t="s">
        <v>245</v>
      </c>
      <c r="BM163" s="169" t="s">
        <v>443</v>
      </c>
    </row>
    <row r="164" spans="2:65" s="1" customFormat="1" ht="16.5" customHeight="1" x14ac:dyDescent="0.2">
      <c r="B164" s="131"/>
      <c r="C164" s="158" t="s">
        <v>346</v>
      </c>
      <c r="D164" s="158" t="s">
        <v>241</v>
      </c>
      <c r="E164" s="159" t="s">
        <v>3921</v>
      </c>
      <c r="F164" s="160" t="s">
        <v>3922</v>
      </c>
      <c r="G164" s="161" t="s">
        <v>353</v>
      </c>
      <c r="H164" s="162">
        <v>200</v>
      </c>
      <c r="I164" s="163"/>
      <c r="J164" s="164">
        <f t="shared" si="5"/>
        <v>0</v>
      </c>
      <c r="K164" s="165"/>
      <c r="L164" s="30"/>
      <c r="M164" s="166" t="s">
        <v>1</v>
      </c>
      <c r="N164" s="130" t="s">
        <v>37</v>
      </c>
      <c r="P164" s="167">
        <f t="shared" si="6"/>
        <v>0</v>
      </c>
      <c r="Q164" s="167">
        <v>0</v>
      </c>
      <c r="R164" s="167">
        <f t="shared" si="7"/>
        <v>0</v>
      </c>
      <c r="S164" s="167">
        <v>0</v>
      </c>
      <c r="T164" s="168">
        <f t="shared" si="8"/>
        <v>0</v>
      </c>
      <c r="AR164" s="169" t="s">
        <v>245</v>
      </c>
      <c r="AT164" s="169" t="s">
        <v>241</v>
      </c>
      <c r="AU164" s="169" t="s">
        <v>78</v>
      </c>
      <c r="AY164" s="13" t="s">
        <v>239</v>
      </c>
      <c r="BE164" s="97">
        <f t="shared" si="9"/>
        <v>0</v>
      </c>
      <c r="BF164" s="97">
        <f t="shared" si="10"/>
        <v>0</v>
      </c>
      <c r="BG164" s="97">
        <f t="shared" si="11"/>
        <v>0</v>
      </c>
      <c r="BH164" s="97">
        <f t="shared" si="12"/>
        <v>0</v>
      </c>
      <c r="BI164" s="97">
        <f t="shared" si="13"/>
        <v>0</v>
      </c>
      <c r="BJ164" s="13" t="s">
        <v>83</v>
      </c>
      <c r="BK164" s="97">
        <f t="shared" si="14"/>
        <v>0</v>
      </c>
      <c r="BL164" s="13" t="s">
        <v>245</v>
      </c>
      <c r="BM164" s="169" t="s">
        <v>451</v>
      </c>
    </row>
    <row r="165" spans="2:65" s="1" customFormat="1" ht="16.5" customHeight="1" x14ac:dyDescent="0.2">
      <c r="B165" s="131"/>
      <c r="C165" s="158" t="s">
        <v>350</v>
      </c>
      <c r="D165" s="158" t="s">
        <v>241</v>
      </c>
      <c r="E165" s="159" t="s">
        <v>3923</v>
      </c>
      <c r="F165" s="160" t="s">
        <v>3924</v>
      </c>
      <c r="G165" s="161" t="s">
        <v>353</v>
      </c>
      <c r="H165" s="162">
        <v>100</v>
      </c>
      <c r="I165" s="163"/>
      <c r="J165" s="164">
        <f t="shared" si="5"/>
        <v>0</v>
      </c>
      <c r="K165" s="165"/>
      <c r="L165" s="30"/>
      <c r="M165" s="166" t="s">
        <v>1</v>
      </c>
      <c r="N165" s="130" t="s">
        <v>37</v>
      </c>
      <c r="P165" s="167">
        <f t="shared" si="6"/>
        <v>0</v>
      </c>
      <c r="Q165" s="167">
        <v>0</v>
      </c>
      <c r="R165" s="167">
        <f t="shared" si="7"/>
        <v>0</v>
      </c>
      <c r="S165" s="167">
        <v>0</v>
      </c>
      <c r="T165" s="168">
        <f t="shared" si="8"/>
        <v>0</v>
      </c>
      <c r="AR165" s="169" t="s">
        <v>245</v>
      </c>
      <c r="AT165" s="169" t="s">
        <v>241</v>
      </c>
      <c r="AU165" s="169" t="s">
        <v>78</v>
      </c>
      <c r="AY165" s="13" t="s">
        <v>239</v>
      </c>
      <c r="BE165" s="97">
        <f t="shared" si="9"/>
        <v>0</v>
      </c>
      <c r="BF165" s="97">
        <f t="shared" si="10"/>
        <v>0</v>
      </c>
      <c r="BG165" s="97">
        <f t="shared" si="11"/>
        <v>0</v>
      </c>
      <c r="BH165" s="97">
        <f t="shared" si="12"/>
        <v>0</v>
      </c>
      <c r="BI165" s="97">
        <f t="shared" si="13"/>
        <v>0</v>
      </c>
      <c r="BJ165" s="13" t="s">
        <v>83</v>
      </c>
      <c r="BK165" s="97">
        <f t="shared" si="14"/>
        <v>0</v>
      </c>
      <c r="BL165" s="13" t="s">
        <v>245</v>
      </c>
      <c r="BM165" s="169" t="s">
        <v>459</v>
      </c>
    </row>
    <row r="166" spans="2:65" s="1" customFormat="1" ht="16.5" customHeight="1" x14ac:dyDescent="0.2">
      <c r="B166" s="131"/>
      <c r="C166" s="158" t="s">
        <v>355</v>
      </c>
      <c r="D166" s="158" t="s">
        <v>241</v>
      </c>
      <c r="E166" s="159" t="s">
        <v>3925</v>
      </c>
      <c r="F166" s="160" t="s">
        <v>3926</v>
      </c>
      <c r="G166" s="161" t="s">
        <v>353</v>
      </c>
      <c r="H166" s="162">
        <v>100</v>
      </c>
      <c r="I166" s="163"/>
      <c r="J166" s="164">
        <f t="shared" si="5"/>
        <v>0</v>
      </c>
      <c r="K166" s="165"/>
      <c r="L166" s="30"/>
      <c r="M166" s="166" t="s">
        <v>1</v>
      </c>
      <c r="N166" s="130" t="s">
        <v>37</v>
      </c>
      <c r="P166" s="167">
        <f t="shared" si="6"/>
        <v>0</v>
      </c>
      <c r="Q166" s="167">
        <v>0</v>
      </c>
      <c r="R166" s="167">
        <f t="shared" si="7"/>
        <v>0</v>
      </c>
      <c r="S166" s="167">
        <v>0</v>
      </c>
      <c r="T166" s="168">
        <f t="shared" si="8"/>
        <v>0</v>
      </c>
      <c r="AR166" s="169" t="s">
        <v>245</v>
      </c>
      <c r="AT166" s="169" t="s">
        <v>241</v>
      </c>
      <c r="AU166" s="169" t="s">
        <v>78</v>
      </c>
      <c r="AY166" s="13" t="s">
        <v>239</v>
      </c>
      <c r="BE166" s="97">
        <f t="shared" si="9"/>
        <v>0</v>
      </c>
      <c r="BF166" s="97">
        <f t="shared" si="10"/>
        <v>0</v>
      </c>
      <c r="BG166" s="97">
        <f t="shared" si="11"/>
        <v>0</v>
      </c>
      <c r="BH166" s="97">
        <f t="shared" si="12"/>
        <v>0</v>
      </c>
      <c r="BI166" s="97">
        <f t="shared" si="13"/>
        <v>0</v>
      </c>
      <c r="BJ166" s="13" t="s">
        <v>83</v>
      </c>
      <c r="BK166" s="97">
        <f t="shared" si="14"/>
        <v>0</v>
      </c>
      <c r="BL166" s="13" t="s">
        <v>245</v>
      </c>
      <c r="BM166" s="169" t="s">
        <v>467</v>
      </c>
    </row>
    <row r="167" spans="2:65" s="1" customFormat="1" ht="16.5" customHeight="1" x14ac:dyDescent="0.2">
      <c r="B167" s="131"/>
      <c r="C167" s="158" t="s">
        <v>359</v>
      </c>
      <c r="D167" s="158" t="s">
        <v>241</v>
      </c>
      <c r="E167" s="159" t="s">
        <v>3927</v>
      </c>
      <c r="F167" s="160" t="s">
        <v>3928</v>
      </c>
      <c r="G167" s="161" t="s">
        <v>353</v>
      </c>
      <c r="H167" s="162">
        <v>100</v>
      </c>
      <c r="I167" s="163"/>
      <c r="J167" s="164">
        <f t="shared" si="5"/>
        <v>0</v>
      </c>
      <c r="K167" s="165"/>
      <c r="L167" s="30"/>
      <c r="M167" s="166" t="s">
        <v>1</v>
      </c>
      <c r="N167" s="130" t="s">
        <v>37</v>
      </c>
      <c r="P167" s="167">
        <f t="shared" si="6"/>
        <v>0</v>
      </c>
      <c r="Q167" s="167">
        <v>0</v>
      </c>
      <c r="R167" s="167">
        <f t="shared" si="7"/>
        <v>0</v>
      </c>
      <c r="S167" s="167">
        <v>0</v>
      </c>
      <c r="T167" s="168">
        <f t="shared" si="8"/>
        <v>0</v>
      </c>
      <c r="AR167" s="169" t="s">
        <v>245</v>
      </c>
      <c r="AT167" s="169" t="s">
        <v>241</v>
      </c>
      <c r="AU167" s="169" t="s">
        <v>78</v>
      </c>
      <c r="AY167" s="13" t="s">
        <v>239</v>
      </c>
      <c r="BE167" s="97">
        <f t="shared" si="9"/>
        <v>0</v>
      </c>
      <c r="BF167" s="97">
        <f t="shared" si="10"/>
        <v>0</v>
      </c>
      <c r="BG167" s="97">
        <f t="shared" si="11"/>
        <v>0</v>
      </c>
      <c r="BH167" s="97">
        <f t="shared" si="12"/>
        <v>0</v>
      </c>
      <c r="BI167" s="97">
        <f t="shared" si="13"/>
        <v>0</v>
      </c>
      <c r="BJ167" s="13" t="s">
        <v>83</v>
      </c>
      <c r="BK167" s="97">
        <f t="shared" si="14"/>
        <v>0</v>
      </c>
      <c r="BL167" s="13" t="s">
        <v>245</v>
      </c>
      <c r="BM167" s="169" t="s">
        <v>475</v>
      </c>
    </row>
    <row r="168" spans="2:65" s="1" customFormat="1" ht="16.5" customHeight="1" x14ac:dyDescent="0.2">
      <c r="B168" s="131"/>
      <c r="C168" s="158" t="s">
        <v>363</v>
      </c>
      <c r="D168" s="158" t="s">
        <v>241</v>
      </c>
      <c r="E168" s="159" t="s">
        <v>3929</v>
      </c>
      <c r="F168" s="160" t="s">
        <v>3930</v>
      </c>
      <c r="G168" s="161" t="s">
        <v>353</v>
      </c>
      <c r="H168" s="162">
        <v>24</v>
      </c>
      <c r="I168" s="163"/>
      <c r="J168" s="164">
        <f t="shared" si="5"/>
        <v>0</v>
      </c>
      <c r="K168" s="165"/>
      <c r="L168" s="30"/>
      <c r="M168" s="166" t="s">
        <v>1</v>
      </c>
      <c r="N168" s="130" t="s">
        <v>37</v>
      </c>
      <c r="P168" s="167">
        <f t="shared" si="6"/>
        <v>0</v>
      </c>
      <c r="Q168" s="167">
        <v>0</v>
      </c>
      <c r="R168" s="167">
        <f t="shared" si="7"/>
        <v>0</v>
      </c>
      <c r="S168" s="167">
        <v>0</v>
      </c>
      <c r="T168" s="168">
        <f t="shared" si="8"/>
        <v>0</v>
      </c>
      <c r="AR168" s="169" t="s">
        <v>245</v>
      </c>
      <c r="AT168" s="169" t="s">
        <v>241</v>
      </c>
      <c r="AU168" s="169" t="s">
        <v>78</v>
      </c>
      <c r="AY168" s="13" t="s">
        <v>239</v>
      </c>
      <c r="BE168" s="97">
        <f t="shared" si="9"/>
        <v>0</v>
      </c>
      <c r="BF168" s="97">
        <f t="shared" si="10"/>
        <v>0</v>
      </c>
      <c r="BG168" s="97">
        <f t="shared" si="11"/>
        <v>0</v>
      </c>
      <c r="BH168" s="97">
        <f t="shared" si="12"/>
        <v>0</v>
      </c>
      <c r="BI168" s="97">
        <f t="shared" si="13"/>
        <v>0</v>
      </c>
      <c r="BJ168" s="13" t="s">
        <v>83</v>
      </c>
      <c r="BK168" s="97">
        <f t="shared" si="14"/>
        <v>0</v>
      </c>
      <c r="BL168" s="13" t="s">
        <v>245</v>
      </c>
      <c r="BM168" s="169" t="s">
        <v>483</v>
      </c>
    </row>
    <row r="169" spans="2:65" s="1" customFormat="1" ht="16.5" customHeight="1" x14ac:dyDescent="0.2">
      <c r="B169" s="131"/>
      <c r="C169" s="158" t="s">
        <v>367</v>
      </c>
      <c r="D169" s="158" t="s">
        <v>241</v>
      </c>
      <c r="E169" s="159" t="s">
        <v>3931</v>
      </c>
      <c r="F169" s="160" t="s">
        <v>3932</v>
      </c>
      <c r="G169" s="161" t="s">
        <v>353</v>
      </c>
      <c r="H169" s="162">
        <v>24</v>
      </c>
      <c r="I169" s="163"/>
      <c r="J169" s="164">
        <f t="shared" si="5"/>
        <v>0</v>
      </c>
      <c r="K169" s="165"/>
      <c r="L169" s="30"/>
      <c r="M169" s="166" t="s">
        <v>1</v>
      </c>
      <c r="N169" s="130" t="s">
        <v>37</v>
      </c>
      <c r="P169" s="167">
        <f t="shared" si="6"/>
        <v>0</v>
      </c>
      <c r="Q169" s="167">
        <v>0</v>
      </c>
      <c r="R169" s="167">
        <f t="shared" si="7"/>
        <v>0</v>
      </c>
      <c r="S169" s="167">
        <v>0</v>
      </c>
      <c r="T169" s="168">
        <f t="shared" si="8"/>
        <v>0</v>
      </c>
      <c r="AR169" s="169" t="s">
        <v>245</v>
      </c>
      <c r="AT169" s="169" t="s">
        <v>241</v>
      </c>
      <c r="AU169" s="169" t="s">
        <v>78</v>
      </c>
      <c r="AY169" s="13" t="s">
        <v>239</v>
      </c>
      <c r="BE169" s="97">
        <f t="shared" si="9"/>
        <v>0</v>
      </c>
      <c r="BF169" s="97">
        <f t="shared" si="10"/>
        <v>0</v>
      </c>
      <c r="BG169" s="97">
        <f t="shared" si="11"/>
        <v>0</v>
      </c>
      <c r="BH169" s="97">
        <f t="shared" si="12"/>
        <v>0</v>
      </c>
      <c r="BI169" s="97">
        <f t="shared" si="13"/>
        <v>0</v>
      </c>
      <c r="BJ169" s="13" t="s">
        <v>83</v>
      </c>
      <c r="BK169" s="97">
        <f t="shared" si="14"/>
        <v>0</v>
      </c>
      <c r="BL169" s="13" t="s">
        <v>245</v>
      </c>
      <c r="BM169" s="169" t="s">
        <v>491</v>
      </c>
    </row>
    <row r="170" spans="2:65" s="1" customFormat="1" ht="16.5" customHeight="1" x14ac:dyDescent="0.2">
      <c r="B170" s="131"/>
      <c r="C170" s="158" t="s">
        <v>371</v>
      </c>
      <c r="D170" s="158" t="s">
        <v>241</v>
      </c>
      <c r="E170" s="159" t="s">
        <v>3933</v>
      </c>
      <c r="F170" s="160" t="s">
        <v>3805</v>
      </c>
      <c r="G170" s="161" t="s">
        <v>353</v>
      </c>
      <c r="H170" s="162">
        <v>120</v>
      </c>
      <c r="I170" s="163"/>
      <c r="J170" s="164">
        <f t="shared" si="5"/>
        <v>0</v>
      </c>
      <c r="K170" s="165"/>
      <c r="L170" s="30"/>
      <c r="M170" s="166" t="s">
        <v>1</v>
      </c>
      <c r="N170" s="130" t="s">
        <v>37</v>
      </c>
      <c r="P170" s="167">
        <f t="shared" si="6"/>
        <v>0</v>
      </c>
      <c r="Q170" s="167">
        <v>0</v>
      </c>
      <c r="R170" s="167">
        <f t="shared" si="7"/>
        <v>0</v>
      </c>
      <c r="S170" s="167">
        <v>0</v>
      </c>
      <c r="T170" s="168">
        <f t="shared" si="8"/>
        <v>0</v>
      </c>
      <c r="AR170" s="169" t="s">
        <v>245</v>
      </c>
      <c r="AT170" s="169" t="s">
        <v>241</v>
      </c>
      <c r="AU170" s="169" t="s">
        <v>78</v>
      </c>
      <c r="AY170" s="13" t="s">
        <v>239</v>
      </c>
      <c r="BE170" s="97">
        <f t="shared" si="9"/>
        <v>0</v>
      </c>
      <c r="BF170" s="97">
        <f t="shared" si="10"/>
        <v>0</v>
      </c>
      <c r="BG170" s="97">
        <f t="shared" si="11"/>
        <v>0</v>
      </c>
      <c r="BH170" s="97">
        <f t="shared" si="12"/>
        <v>0</v>
      </c>
      <c r="BI170" s="97">
        <f t="shared" si="13"/>
        <v>0</v>
      </c>
      <c r="BJ170" s="13" t="s">
        <v>83</v>
      </c>
      <c r="BK170" s="97">
        <f t="shared" si="14"/>
        <v>0</v>
      </c>
      <c r="BL170" s="13" t="s">
        <v>245</v>
      </c>
      <c r="BM170" s="169" t="s">
        <v>499</v>
      </c>
    </row>
    <row r="171" spans="2:65" s="1" customFormat="1" ht="16.5" customHeight="1" x14ac:dyDescent="0.2">
      <c r="B171" s="131"/>
      <c r="C171" s="158" t="s">
        <v>375</v>
      </c>
      <c r="D171" s="158" t="s">
        <v>241</v>
      </c>
      <c r="E171" s="159" t="s">
        <v>3934</v>
      </c>
      <c r="F171" s="160" t="s">
        <v>3766</v>
      </c>
      <c r="G171" s="161" t="s">
        <v>3767</v>
      </c>
      <c r="H171" s="162">
        <v>6</v>
      </c>
      <c r="I171" s="163"/>
      <c r="J171" s="164">
        <f t="shared" ref="J171:J188" si="15">ROUND(I171*H171,2)</f>
        <v>0</v>
      </c>
      <c r="K171" s="165"/>
      <c r="L171" s="30"/>
      <c r="M171" s="166" t="s">
        <v>1</v>
      </c>
      <c r="N171" s="130" t="s">
        <v>37</v>
      </c>
      <c r="P171" s="167">
        <f t="shared" ref="P171:P188" si="16">O171*H171</f>
        <v>0</v>
      </c>
      <c r="Q171" s="167">
        <v>0</v>
      </c>
      <c r="R171" s="167">
        <f t="shared" ref="R171:R188" si="17">Q171*H171</f>
        <v>0</v>
      </c>
      <c r="S171" s="167">
        <v>0</v>
      </c>
      <c r="T171" s="168">
        <f t="shared" ref="T171:T188" si="18">S171*H171</f>
        <v>0</v>
      </c>
      <c r="AR171" s="169" t="s">
        <v>245</v>
      </c>
      <c r="AT171" s="169" t="s">
        <v>241</v>
      </c>
      <c r="AU171" s="169" t="s">
        <v>78</v>
      </c>
      <c r="AY171" s="13" t="s">
        <v>239</v>
      </c>
      <c r="BE171" s="97">
        <f t="shared" ref="BE171:BE188" si="19">IF(N171="základná",J171,0)</f>
        <v>0</v>
      </c>
      <c r="BF171" s="97">
        <f t="shared" ref="BF171:BF188" si="20">IF(N171="znížená",J171,0)</f>
        <v>0</v>
      </c>
      <c r="BG171" s="97">
        <f t="shared" ref="BG171:BG188" si="21">IF(N171="zákl. prenesená",J171,0)</f>
        <v>0</v>
      </c>
      <c r="BH171" s="97">
        <f t="shared" ref="BH171:BH188" si="22">IF(N171="zníž. prenesená",J171,0)</f>
        <v>0</v>
      </c>
      <c r="BI171" s="97">
        <f t="shared" ref="BI171:BI188" si="23">IF(N171="nulová",J171,0)</f>
        <v>0</v>
      </c>
      <c r="BJ171" s="13" t="s">
        <v>83</v>
      </c>
      <c r="BK171" s="97">
        <f t="shared" ref="BK171:BK188" si="24">ROUND(I171*H171,2)</f>
        <v>0</v>
      </c>
      <c r="BL171" s="13" t="s">
        <v>245</v>
      </c>
      <c r="BM171" s="169" t="s">
        <v>507</v>
      </c>
    </row>
    <row r="172" spans="2:65" s="1" customFormat="1" ht="16.5" customHeight="1" x14ac:dyDescent="0.2">
      <c r="B172" s="131"/>
      <c r="C172" s="158" t="s">
        <v>379</v>
      </c>
      <c r="D172" s="158" t="s">
        <v>241</v>
      </c>
      <c r="E172" s="159" t="s">
        <v>3935</v>
      </c>
      <c r="F172" s="160" t="s">
        <v>3936</v>
      </c>
      <c r="G172" s="161" t="s">
        <v>3767</v>
      </c>
      <c r="H172" s="162">
        <v>2</v>
      </c>
      <c r="I172" s="163"/>
      <c r="J172" s="164">
        <f t="shared" si="15"/>
        <v>0</v>
      </c>
      <c r="K172" s="165"/>
      <c r="L172" s="30"/>
      <c r="M172" s="166" t="s">
        <v>1</v>
      </c>
      <c r="N172" s="130" t="s">
        <v>37</v>
      </c>
      <c r="P172" s="167">
        <f t="shared" si="16"/>
        <v>0</v>
      </c>
      <c r="Q172" s="167">
        <v>0</v>
      </c>
      <c r="R172" s="167">
        <f t="shared" si="17"/>
        <v>0</v>
      </c>
      <c r="S172" s="167">
        <v>0</v>
      </c>
      <c r="T172" s="168">
        <f t="shared" si="18"/>
        <v>0</v>
      </c>
      <c r="AR172" s="169" t="s">
        <v>245</v>
      </c>
      <c r="AT172" s="169" t="s">
        <v>241</v>
      </c>
      <c r="AU172" s="169" t="s">
        <v>78</v>
      </c>
      <c r="AY172" s="13" t="s">
        <v>239</v>
      </c>
      <c r="BE172" s="97">
        <f t="shared" si="19"/>
        <v>0</v>
      </c>
      <c r="BF172" s="97">
        <f t="shared" si="20"/>
        <v>0</v>
      </c>
      <c r="BG172" s="97">
        <f t="shared" si="21"/>
        <v>0</v>
      </c>
      <c r="BH172" s="97">
        <f t="shared" si="22"/>
        <v>0</v>
      </c>
      <c r="BI172" s="97">
        <f t="shared" si="23"/>
        <v>0</v>
      </c>
      <c r="BJ172" s="13" t="s">
        <v>83</v>
      </c>
      <c r="BK172" s="97">
        <f t="shared" si="24"/>
        <v>0</v>
      </c>
      <c r="BL172" s="13" t="s">
        <v>245</v>
      </c>
      <c r="BM172" s="169" t="s">
        <v>515</v>
      </c>
    </row>
    <row r="173" spans="2:65" s="1" customFormat="1" ht="16.5" customHeight="1" x14ac:dyDescent="0.2">
      <c r="B173" s="131"/>
      <c r="C173" s="158" t="s">
        <v>383</v>
      </c>
      <c r="D173" s="158" t="s">
        <v>241</v>
      </c>
      <c r="E173" s="159" t="s">
        <v>3937</v>
      </c>
      <c r="F173" s="160" t="s">
        <v>3938</v>
      </c>
      <c r="G173" s="161" t="s">
        <v>353</v>
      </c>
      <c r="H173" s="162">
        <v>240</v>
      </c>
      <c r="I173" s="163"/>
      <c r="J173" s="164">
        <f t="shared" si="15"/>
        <v>0</v>
      </c>
      <c r="K173" s="165"/>
      <c r="L173" s="30"/>
      <c r="M173" s="166" t="s">
        <v>1</v>
      </c>
      <c r="N173" s="130" t="s">
        <v>37</v>
      </c>
      <c r="P173" s="167">
        <f t="shared" si="16"/>
        <v>0</v>
      </c>
      <c r="Q173" s="167">
        <v>0</v>
      </c>
      <c r="R173" s="167">
        <f t="shared" si="17"/>
        <v>0</v>
      </c>
      <c r="S173" s="167">
        <v>0</v>
      </c>
      <c r="T173" s="168">
        <f t="shared" si="18"/>
        <v>0</v>
      </c>
      <c r="AR173" s="169" t="s">
        <v>245</v>
      </c>
      <c r="AT173" s="169" t="s">
        <v>241</v>
      </c>
      <c r="AU173" s="169" t="s">
        <v>78</v>
      </c>
      <c r="AY173" s="13" t="s">
        <v>239</v>
      </c>
      <c r="BE173" s="97">
        <f t="shared" si="19"/>
        <v>0</v>
      </c>
      <c r="BF173" s="97">
        <f t="shared" si="20"/>
        <v>0</v>
      </c>
      <c r="BG173" s="97">
        <f t="shared" si="21"/>
        <v>0</v>
      </c>
      <c r="BH173" s="97">
        <f t="shared" si="22"/>
        <v>0</v>
      </c>
      <c r="BI173" s="97">
        <f t="shared" si="23"/>
        <v>0</v>
      </c>
      <c r="BJ173" s="13" t="s">
        <v>83</v>
      </c>
      <c r="BK173" s="97">
        <f t="shared" si="24"/>
        <v>0</v>
      </c>
      <c r="BL173" s="13" t="s">
        <v>245</v>
      </c>
      <c r="BM173" s="169" t="s">
        <v>523</v>
      </c>
    </row>
    <row r="174" spans="2:65" s="1" customFormat="1" ht="16.5" customHeight="1" x14ac:dyDescent="0.2">
      <c r="B174" s="131"/>
      <c r="C174" s="158" t="s">
        <v>387</v>
      </c>
      <c r="D174" s="158" t="s">
        <v>241</v>
      </c>
      <c r="E174" s="159" t="s">
        <v>3939</v>
      </c>
      <c r="F174" s="160" t="s">
        <v>3940</v>
      </c>
      <c r="G174" s="161" t="s">
        <v>353</v>
      </c>
      <c r="H174" s="162">
        <v>240</v>
      </c>
      <c r="I174" s="163"/>
      <c r="J174" s="164">
        <f t="shared" si="15"/>
        <v>0</v>
      </c>
      <c r="K174" s="165"/>
      <c r="L174" s="30"/>
      <c r="M174" s="166" t="s">
        <v>1</v>
      </c>
      <c r="N174" s="130" t="s">
        <v>37</v>
      </c>
      <c r="P174" s="167">
        <f t="shared" si="16"/>
        <v>0</v>
      </c>
      <c r="Q174" s="167">
        <v>0</v>
      </c>
      <c r="R174" s="167">
        <f t="shared" si="17"/>
        <v>0</v>
      </c>
      <c r="S174" s="167">
        <v>0</v>
      </c>
      <c r="T174" s="168">
        <f t="shared" si="18"/>
        <v>0</v>
      </c>
      <c r="AR174" s="169" t="s">
        <v>245</v>
      </c>
      <c r="AT174" s="169" t="s">
        <v>241</v>
      </c>
      <c r="AU174" s="169" t="s">
        <v>78</v>
      </c>
      <c r="AY174" s="13" t="s">
        <v>239</v>
      </c>
      <c r="BE174" s="97">
        <f t="shared" si="19"/>
        <v>0</v>
      </c>
      <c r="BF174" s="97">
        <f t="shared" si="20"/>
        <v>0</v>
      </c>
      <c r="BG174" s="97">
        <f t="shared" si="21"/>
        <v>0</v>
      </c>
      <c r="BH174" s="97">
        <f t="shared" si="22"/>
        <v>0</v>
      </c>
      <c r="BI174" s="97">
        <f t="shared" si="23"/>
        <v>0</v>
      </c>
      <c r="BJ174" s="13" t="s">
        <v>83</v>
      </c>
      <c r="BK174" s="97">
        <f t="shared" si="24"/>
        <v>0</v>
      </c>
      <c r="BL174" s="13" t="s">
        <v>245</v>
      </c>
      <c r="BM174" s="169" t="s">
        <v>530</v>
      </c>
    </row>
    <row r="175" spans="2:65" s="1" customFormat="1" ht="16.5" customHeight="1" x14ac:dyDescent="0.2">
      <c r="B175" s="131"/>
      <c r="C175" s="158" t="s">
        <v>391</v>
      </c>
      <c r="D175" s="158" t="s">
        <v>241</v>
      </c>
      <c r="E175" s="159" t="s">
        <v>3941</v>
      </c>
      <c r="F175" s="160" t="s">
        <v>3942</v>
      </c>
      <c r="G175" s="161" t="s">
        <v>353</v>
      </c>
      <c r="H175" s="162">
        <v>240</v>
      </c>
      <c r="I175" s="163"/>
      <c r="J175" s="164">
        <f t="shared" si="15"/>
        <v>0</v>
      </c>
      <c r="K175" s="165"/>
      <c r="L175" s="30"/>
      <c r="M175" s="166" t="s">
        <v>1</v>
      </c>
      <c r="N175" s="130" t="s">
        <v>37</v>
      </c>
      <c r="P175" s="167">
        <f t="shared" si="16"/>
        <v>0</v>
      </c>
      <c r="Q175" s="167">
        <v>0</v>
      </c>
      <c r="R175" s="167">
        <f t="shared" si="17"/>
        <v>0</v>
      </c>
      <c r="S175" s="167">
        <v>0</v>
      </c>
      <c r="T175" s="168">
        <f t="shared" si="18"/>
        <v>0</v>
      </c>
      <c r="AR175" s="169" t="s">
        <v>245</v>
      </c>
      <c r="AT175" s="169" t="s">
        <v>241</v>
      </c>
      <c r="AU175" s="169" t="s">
        <v>78</v>
      </c>
      <c r="AY175" s="13" t="s">
        <v>239</v>
      </c>
      <c r="BE175" s="97">
        <f t="shared" si="19"/>
        <v>0</v>
      </c>
      <c r="BF175" s="97">
        <f t="shared" si="20"/>
        <v>0</v>
      </c>
      <c r="BG175" s="97">
        <f t="shared" si="21"/>
        <v>0</v>
      </c>
      <c r="BH175" s="97">
        <f t="shared" si="22"/>
        <v>0</v>
      </c>
      <c r="BI175" s="97">
        <f t="shared" si="23"/>
        <v>0</v>
      </c>
      <c r="BJ175" s="13" t="s">
        <v>83</v>
      </c>
      <c r="BK175" s="97">
        <f t="shared" si="24"/>
        <v>0</v>
      </c>
      <c r="BL175" s="13" t="s">
        <v>245</v>
      </c>
      <c r="BM175" s="169" t="s">
        <v>537</v>
      </c>
    </row>
    <row r="176" spans="2:65" s="1" customFormat="1" ht="16.5" customHeight="1" x14ac:dyDescent="0.2">
      <c r="B176" s="131"/>
      <c r="C176" s="158" t="s">
        <v>395</v>
      </c>
      <c r="D176" s="158" t="s">
        <v>241</v>
      </c>
      <c r="E176" s="159" t="s">
        <v>3943</v>
      </c>
      <c r="F176" s="160" t="s">
        <v>3771</v>
      </c>
      <c r="G176" s="161" t="s">
        <v>353</v>
      </c>
      <c r="H176" s="162">
        <v>900</v>
      </c>
      <c r="I176" s="163"/>
      <c r="J176" s="164">
        <f t="shared" si="15"/>
        <v>0</v>
      </c>
      <c r="K176" s="165"/>
      <c r="L176" s="30"/>
      <c r="M176" s="166" t="s">
        <v>1</v>
      </c>
      <c r="N176" s="130" t="s">
        <v>37</v>
      </c>
      <c r="P176" s="167">
        <f t="shared" si="16"/>
        <v>0</v>
      </c>
      <c r="Q176" s="167">
        <v>0</v>
      </c>
      <c r="R176" s="167">
        <f t="shared" si="17"/>
        <v>0</v>
      </c>
      <c r="S176" s="167">
        <v>0</v>
      </c>
      <c r="T176" s="168">
        <f t="shared" si="18"/>
        <v>0</v>
      </c>
      <c r="AR176" s="169" t="s">
        <v>245</v>
      </c>
      <c r="AT176" s="169" t="s">
        <v>241</v>
      </c>
      <c r="AU176" s="169" t="s">
        <v>78</v>
      </c>
      <c r="AY176" s="13" t="s">
        <v>239</v>
      </c>
      <c r="BE176" s="97">
        <f t="shared" si="19"/>
        <v>0</v>
      </c>
      <c r="BF176" s="97">
        <f t="shared" si="20"/>
        <v>0</v>
      </c>
      <c r="BG176" s="97">
        <f t="shared" si="21"/>
        <v>0</v>
      </c>
      <c r="BH176" s="97">
        <f t="shared" si="22"/>
        <v>0</v>
      </c>
      <c r="BI176" s="97">
        <f t="shared" si="23"/>
        <v>0</v>
      </c>
      <c r="BJ176" s="13" t="s">
        <v>83</v>
      </c>
      <c r="BK176" s="97">
        <f t="shared" si="24"/>
        <v>0</v>
      </c>
      <c r="BL176" s="13" t="s">
        <v>245</v>
      </c>
      <c r="BM176" s="169" t="s">
        <v>544</v>
      </c>
    </row>
    <row r="177" spans="2:65" s="1" customFormat="1" ht="24.2" customHeight="1" x14ac:dyDescent="0.2">
      <c r="B177" s="131"/>
      <c r="C177" s="158" t="s">
        <v>399</v>
      </c>
      <c r="D177" s="158" t="s">
        <v>241</v>
      </c>
      <c r="E177" s="159" t="s">
        <v>3944</v>
      </c>
      <c r="F177" s="160" t="s">
        <v>3945</v>
      </c>
      <c r="G177" s="161" t="s">
        <v>353</v>
      </c>
      <c r="H177" s="162">
        <v>4</v>
      </c>
      <c r="I177" s="163"/>
      <c r="J177" s="164">
        <f t="shared" si="15"/>
        <v>0</v>
      </c>
      <c r="K177" s="165"/>
      <c r="L177" s="30"/>
      <c r="M177" s="166" t="s">
        <v>1</v>
      </c>
      <c r="N177" s="130" t="s">
        <v>37</v>
      </c>
      <c r="P177" s="167">
        <f t="shared" si="16"/>
        <v>0</v>
      </c>
      <c r="Q177" s="167">
        <v>0</v>
      </c>
      <c r="R177" s="167">
        <f t="shared" si="17"/>
        <v>0</v>
      </c>
      <c r="S177" s="167">
        <v>0</v>
      </c>
      <c r="T177" s="168">
        <f t="shared" si="18"/>
        <v>0</v>
      </c>
      <c r="AR177" s="169" t="s">
        <v>245</v>
      </c>
      <c r="AT177" s="169" t="s">
        <v>241</v>
      </c>
      <c r="AU177" s="169" t="s">
        <v>78</v>
      </c>
      <c r="AY177" s="13" t="s">
        <v>239</v>
      </c>
      <c r="BE177" s="97">
        <f t="shared" si="19"/>
        <v>0</v>
      </c>
      <c r="BF177" s="97">
        <f t="shared" si="20"/>
        <v>0</v>
      </c>
      <c r="BG177" s="97">
        <f t="shared" si="21"/>
        <v>0</v>
      </c>
      <c r="BH177" s="97">
        <f t="shared" si="22"/>
        <v>0</v>
      </c>
      <c r="BI177" s="97">
        <f t="shared" si="23"/>
        <v>0</v>
      </c>
      <c r="BJ177" s="13" t="s">
        <v>83</v>
      </c>
      <c r="BK177" s="97">
        <f t="shared" si="24"/>
        <v>0</v>
      </c>
      <c r="BL177" s="13" t="s">
        <v>245</v>
      </c>
      <c r="BM177" s="169" t="s">
        <v>552</v>
      </c>
    </row>
    <row r="178" spans="2:65" s="1" customFormat="1" ht="24.2" customHeight="1" x14ac:dyDescent="0.2">
      <c r="B178" s="131"/>
      <c r="C178" s="158" t="s">
        <v>403</v>
      </c>
      <c r="D178" s="158" t="s">
        <v>241</v>
      </c>
      <c r="E178" s="159" t="s">
        <v>3946</v>
      </c>
      <c r="F178" s="160" t="s">
        <v>3947</v>
      </c>
      <c r="G178" s="161" t="s">
        <v>353</v>
      </c>
      <c r="H178" s="162">
        <v>2</v>
      </c>
      <c r="I178" s="163"/>
      <c r="J178" s="164">
        <f t="shared" si="15"/>
        <v>0</v>
      </c>
      <c r="K178" s="165"/>
      <c r="L178" s="30"/>
      <c r="M178" s="166" t="s">
        <v>1</v>
      </c>
      <c r="N178" s="130" t="s">
        <v>37</v>
      </c>
      <c r="P178" s="167">
        <f t="shared" si="16"/>
        <v>0</v>
      </c>
      <c r="Q178" s="167">
        <v>0</v>
      </c>
      <c r="R178" s="167">
        <f t="shared" si="17"/>
        <v>0</v>
      </c>
      <c r="S178" s="167">
        <v>0</v>
      </c>
      <c r="T178" s="168">
        <f t="shared" si="18"/>
        <v>0</v>
      </c>
      <c r="AR178" s="169" t="s">
        <v>245</v>
      </c>
      <c r="AT178" s="169" t="s">
        <v>241</v>
      </c>
      <c r="AU178" s="169" t="s">
        <v>78</v>
      </c>
      <c r="AY178" s="13" t="s">
        <v>239</v>
      </c>
      <c r="BE178" s="97">
        <f t="shared" si="19"/>
        <v>0</v>
      </c>
      <c r="BF178" s="97">
        <f t="shared" si="20"/>
        <v>0</v>
      </c>
      <c r="BG178" s="97">
        <f t="shared" si="21"/>
        <v>0</v>
      </c>
      <c r="BH178" s="97">
        <f t="shared" si="22"/>
        <v>0</v>
      </c>
      <c r="BI178" s="97">
        <f t="shared" si="23"/>
        <v>0</v>
      </c>
      <c r="BJ178" s="13" t="s">
        <v>83</v>
      </c>
      <c r="BK178" s="97">
        <f t="shared" si="24"/>
        <v>0</v>
      </c>
      <c r="BL178" s="13" t="s">
        <v>245</v>
      </c>
      <c r="BM178" s="169" t="s">
        <v>560</v>
      </c>
    </row>
    <row r="179" spans="2:65" s="1" customFormat="1" ht="16.5" customHeight="1" x14ac:dyDescent="0.2">
      <c r="B179" s="131"/>
      <c r="C179" s="158" t="s">
        <v>407</v>
      </c>
      <c r="D179" s="158" t="s">
        <v>241</v>
      </c>
      <c r="E179" s="159" t="s">
        <v>3948</v>
      </c>
      <c r="F179" s="160" t="s">
        <v>3949</v>
      </c>
      <c r="G179" s="161" t="s">
        <v>3623</v>
      </c>
      <c r="H179" s="162">
        <v>1</v>
      </c>
      <c r="I179" s="163"/>
      <c r="J179" s="164">
        <f t="shared" si="15"/>
        <v>0</v>
      </c>
      <c r="K179" s="165"/>
      <c r="L179" s="30"/>
      <c r="M179" s="166" t="s">
        <v>1</v>
      </c>
      <c r="N179" s="130" t="s">
        <v>37</v>
      </c>
      <c r="P179" s="167">
        <f t="shared" si="16"/>
        <v>0</v>
      </c>
      <c r="Q179" s="167">
        <v>0</v>
      </c>
      <c r="R179" s="167">
        <f t="shared" si="17"/>
        <v>0</v>
      </c>
      <c r="S179" s="167">
        <v>0</v>
      </c>
      <c r="T179" s="168">
        <f t="shared" si="18"/>
        <v>0</v>
      </c>
      <c r="AR179" s="169" t="s">
        <v>245</v>
      </c>
      <c r="AT179" s="169" t="s">
        <v>241</v>
      </c>
      <c r="AU179" s="169" t="s">
        <v>78</v>
      </c>
      <c r="AY179" s="13" t="s">
        <v>239</v>
      </c>
      <c r="BE179" s="97">
        <f t="shared" si="19"/>
        <v>0</v>
      </c>
      <c r="BF179" s="97">
        <f t="shared" si="20"/>
        <v>0</v>
      </c>
      <c r="BG179" s="97">
        <f t="shared" si="21"/>
        <v>0</v>
      </c>
      <c r="BH179" s="97">
        <f t="shared" si="22"/>
        <v>0</v>
      </c>
      <c r="BI179" s="97">
        <f t="shared" si="23"/>
        <v>0</v>
      </c>
      <c r="BJ179" s="13" t="s">
        <v>83</v>
      </c>
      <c r="BK179" s="97">
        <f t="shared" si="24"/>
        <v>0</v>
      </c>
      <c r="BL179" s="13" t="s">
        <v>245</v>
      </c>
      <c r="BM179" s="169" t="s">
        <v>568</v>
      </c>
    </row>
    <row r="180" spans="2:65" s="1" customFormat="1" ht="16.5" customHeight="1" x14ac:dyDescent="0.2">
      <c r="B180" s="131"/>
      <c r="C180" s="158" t="s">
        <v>411</v>
      </c>
      <c r="D180" s="158" t="s">
        <v>241</v>
      </c>
      <c r="E180" s="159" t="s">
        <v>3950</v>
      </c>
      <c r="F180" s="160" t="s">
        <v>3773</v>
      </c>
      <c r="G180" s="161" t="s">
        <v>3725</v>
      </c>
      <c r="H180" s="162">
        <v>0</v>
      </c>
      <c r="I180" s="163"/>
      <c r="J180" s="164">
        <f t="shared" si="15"/>
        <v>0</v>
      </c>
      <c r="K180" s="165"/>
      <c r="L180" s="30"/>
      <c r="M180" s="166" t="s">
        <v>1</v>
      </c>
      <c r="N180" s="130" t="s">
        <v>37</v>
      </c>
      <c r="P180" s="167">
        <f t="shared" si="16"/>
        <v>0</v>
      </c>
      <c r="Q180" s="167">
        <v>0</v>
      </c>
      <c r="R180" s="167">
        <f t="shared" si="17"/>
        <v>0</v>
      </c>
      <c r="S180" s="167">
        <v>0</v>
      </c>
      <c r="T180" s="168">
        <f t="shared" si="18"/>
        <v>0</v>
      </c>
      <c r="AR180" s="169" t="s">
        <v>245</v>
      </c>
      <c r="AT180" s="169" t="s">
        <v>241</v>
      </c>
      <c r="AU180" s="169" t="s">
        <v>78</v>
      </c>
      <c r="AY180" s="13" t="s">
        <v>239</v>
      </c>
      <c r="BE180" s="97">
        <f t="shared" si="19"/>
        <v>0</v>
      </c>
      <c r="BF180" s="97">
        <f t="shared" si="20"/>
        <v>0</v>
      </c>
      <c r="BG180" s="97">
        <f t="shared" si="21"/>
        <v>0</v>
      </c>
      <c r="BH180" s="97">
        <f t="shared" si="22"/>
        <v>0</v>
      </c>
      <c r="BI180" s="97">
        <f t="shared" si="23"/>
        <v>0</v>
      </c>
      <c r="BJ180" s="13" t="s">
        <v>83</v>
      </c>
      <c r="BK180" s="97">
        <f t="shared" si="24"/>
        <v>0</v>
      </c>
      <c r="BL180" s="13" t="s">
        <v>245</v>
      </c>
      <c r="BM180" s="169" t="s">
        <v>576</v>
      </c>
    </row>
    <row r="181" spans="2:65" s="1" customFormat="1" ht="16.5" customHeight="1" x14ac:dyDescent="0.2">
      <c r="B181" s="131"/>
      <c r="C181" s="158" t="s">
        <v>415</v>
      </c>
      <c r="D181" s="158" t="s">
        <v>241</v>
      </c>
      <c r="E181" s="159" t="s">
        <v>3951</v>
      </c>
      <c r="F181" s="160" t="s">
        <v>3775</v>
      </c>
      <c r="G181" s="161" t="s">
        <v>353</v>
      </c>
      <c r="H181" s="162">
        <v>1</v>
      </c>
      <c r="I181" s="163"/>
      <c r="J181" s="164">
        <f t="shared" si="15"/>
        <v>0</v>
      </c>
      <c r="K181" s="165"/>
      <c r="L181" s="30"/>
      <c r="M181" s="166" t="s">
        <v>1</v>
      </c>
      <c r="N181" s="130" t="s">
        <v>37</v>
      </c>
      <c r="P181" s="167">
        <f t="shared" si="16"/>
        <v>0</v>
      </c>
      <c r="Q181" s="167">
        <v>0</v>
      </c>
      <c r="R181" s="167">
        <f t="shared" si="17"/>
        <v>0</v>
      </c>
      <c r="S181" s="167">
        <v>0</v>
      </c>
      <c r="T181" s="168">
        <f t="shared" si="18"/>
        <v>0</v>
      </c>
      <c r="AR181" s="169" t="s">
        <v>245</v>
      </c>
      <c r="AT181" s="169" t="s">
        <v>241</v>
      </c>
      <c r="AU181" s="169" t="s">
        <v>78</v>
      </c>
      <c r="AY181" s="13" t="s">
        <v>239</v>
      </c>
      <c r="BE181" s="97">
        <f t="shared" si="19"/>
        <v>0</v>
      </c>
      <c r="BF181" s="97">
        <f t="shared" si="20"/>
        <v>0</v>
      </c>
      <c r="BG181" s="97">
        <f t="shared" si="21"/>
        <v>0</v>
      </c>
      <c r="BH181" s="97">
        <f t="shared" si="22"/>
        <v>0</v>
      </c>
      <c r="BI181" s="97">
        <f t="shared" si="23"/>
        <v>0</v>
      </c>
      <c r="BJ181" s="13" t="s">
        <v>83</v>
      </c>
      <c r="BK181" s="97">
        <f t="shared" si="24"/>
        <v>0</v>
      </c>
      <c r="BL181" s="13" t="s">
        <v>245</v>
      </c>
      <c r="BM181" s="169" t="s">
        <v>584</v>
      </c>
    </row>
    <row r="182" spans="2:65" s="1" customFormat="1" ht="16.5" customHeight="1" x14ac:dyDescent="0.2">
      <c r="B182" s="131"/>
      <c r="C182" s="158" t="s">
        <v>419</v>
      </c>
      <c r="D182" s="158" t="s">
        <v>241</v>
      </c>
      <c r="E182" s="159" t="s">
        <v>3952</v>
      </c>
      <c r="F182" s="160" t="s">
        <v>3953</v>
      </c>
      <c r="G182" s="161" t="s">
        <v>3833</v>
      </c>
      <c r="H182" s="162">
        <v>27</v>
      </c>
      <c r="I182" s="163"/>
      <c r="J182" s="164">
        <f t="shared" si="15"/>
        <v>0</v>
      </c>
      <c r="K182" s="165"/>
      <c r="L182" s="30"/>
      <c r="M182" s="166" t="s">
        <v>1</v>
      </c>
      <c r="N182" s="130" t="s">
        <v>37</v>
      </c>
      <c r="P182" s="167">
        <f t="shared" si="16"/>
        <v>0</v>
      </c>
      <c r="Q182" s="167">
        <v>0</v>
      </c>
      <c r="R182" s="167">
        <f t="shared" si="17"/>
        <v>0</v>
      </c>
      <c r="S182" s="167">
        <v>0</v>
      </c>
      <c r="T182" s="168">
        <f t="shared" si="18"/>
        <v>0</v>
      </c>
      <c r="AR182" s="169" t="s">
        <v>245</v>
      </c>
      <c r="AT182" s="169" t="s">
        <v>241</v>
      </c>
      <c r="AU182" s="169" t="s">
        <v>78</v>
      </c>
      <c r="AY182" s="13" t="s">
        <v>239</v>
      </c>
      <c r="BE182" s="97">
        <f t="shared" si="19"/>
        <v>0</v>
      </c>
      <c r="BF182" s="97">
        <f t="shared" si="20"/>
        <v>0</v>
      </c>
      <c r="BG182" s="97">
        <f t="shared" si="21"/>
        <v>0</v>
      </c>
      <c r="BH182" s="97">
        <f t="shared" si="22"/>
        <v>0</v>
      </c>
      <c r="BI182" s="97">
        <f t="shared" si="23"/>
        <v>0</v>
      </c>
      <c r="BJ182" s="13" t="s">
        <v>83</v>
      </c>
      <c r="BK182" s="97">
        <f t="shared" si="24"/>
        <v>0</v>
      </c>
      <c r="BL182" s="13" t="s">
        <v>245</v>
      </c>
      <c r="BM182" s="169" t="s">
        <v>592</v>
      </c>
    </row>
    <row r="183" spans="2:65" s="1" customFormat="1" ht="16.5" customHeight="1" x14ac:dyDescent="0.2">
      <c r="B183" s="131"/>
      <c r="C183" s="158" t="s">
        <v>423</v>
      </c>
      <c r="D183" s="158" t="s">
        <v>241</v>
      </c>
      <c r="E183" s="159" t="s">
        <v>3954</v>
      </c>
      <c r="F183" s="160" t="s">
        <v>3835</v>
      </c>
      <c r="G183" s="161" t="s">
        <v>3621</v>
      </c>
      <c r="H183" s="162">
        <v>20</v>
      </c>
      <c r="I183" s="163"/>
      <c r="J183" s="164">
        <f t="shared" si="15"/>
        <v>0</v>
      </c>
      <c r="K183" s="165"/>
      <c r="L183" s="30"/>
      <c r="M183" s="166" t="s">
        <v>1</v>
      </c>
      <c r="N183" s="130" t="s">
        <v>37</v>
      </c>
      <c r="P183" s="167">
        <f t="shared" si="16"/>
        <v>0</v>
      </c>
      <c r="Q183" s="167">
        <v>0</v>
      </c>
      <c r="R183" s="167">
        <f t="shared" si="17"/>
        <v>0</v>
      </c>
      <c r="S183" s="167">
        <v>0</v>
      </c>
      <c r="T183" s="168">
        <f t="shared" si="18"/>
        <v>0</v>
      </c>
      <c r="AR183" s="169" t="s">
        <v>245</v>
      </c>
      <c r="AT183" s="169" t="s">
        <v>241</v>
      </c>
      <c r="AU183" s="169" t="s">
        <v>78</v>
      </c>
      <c r="AY183" s="13" t="s">
        <v>239</v>
      </c>
      <c r="BE183" s="97">
        <f t="shared" si="19"/>
        <v>0</v>
      </c>
      <c r="BF183" s="97">
        <f t="shared" si="20"/>
        <v>0</v>
      </c>
      <c r="BG183" s="97">
        <f t="shared" si="21"/>
        <v>0</v>
      </c>
      <c r="BH183" s="97">
        <f t="shared" si="22"/>
        <v>0</v>
      </c>
      <c r="BI183" s="97">
        <f t="shared" si="23"/>
        <v>0</v>
      </c>
      <c r="BJ183" s="13" t="s">
        <v>83</v>
      </c>
      <c r="BK183" s="97">
        <f t="shared" si="24"/>
        <v>0</v>
      </c>
      <c r="BL183" s="13" t="s">
        <v>245</v>
      </c>
      <c r="BM183" s="169" t="s">
        <v>600</v>
      </c>
    </row>
    <row r="184" spans="2:65" s="1" customFormat="1" ht="16.5" customHeight="1" x14ac:dyDescent="0.2">
      <c r="B184" s="131"/>
      <c r="C184" s="158" t="s">
        <v>427</v>
      </c>
      <c r="D184" s="158" t="s">
        <v>241</v>
      </c>
      <c r="E184" s="159" t="s">
        <v>3955</v>
      </c>
      <c r="F184" s="160" t="s">
        <v>3722</v>
      </c>
      <c r="G184" s="161" t="s">
        <v>3621</v>
      </c>
      <c r="H184" s="162">
        <v>30</v>
      </c>
      <c r="I184" s="163"/>
      <c r="J184" s="164">
        <f t="shared" si="15"/>
        <v>0</v>
      </c>
      <c r="K184" s="165"/>
      <c r="L184" s="30"/>
      <c r="M184" s="166" t="s">
        <v>1</v>
      </c>
      <c r="N184" s="130" t="s">
        <v>37</v>
      </c>
      <c r="P184" s="167">
        <f t="shared" si="16"/>
        <v>0</v>
      </c>
      <c r="Q184" s="167">
        <v>0</v>
      </c>
      <c r="R184" s="167">
        <f t="shared" si="17"/>
        <v>0</v>
      </c>
      <c r="S184" s="167">
        <v>0</v>
      </c>
      <c r="T184" s="168">
        <f t="shared" si="18"/>
        <v>0</v>
      </c>
      <c r="AR184" s="169" t="s">
        <v>245</v>
      </c>
      <c r="AT184" s="169" t="s">
        <v>241</v>
      </c>
      <c r="AU184" s="169" t="s">
        <v>78</v>
      </c>
      <c r="AY184" s="13" t="s">
        <v>239</v>
      </c>
      <c r="BE184" s="97">
        <f t="shared" si="19"/>
        <v>0</v>
      </c>
      <c r="BF184" s="97">
        <f t="shared" si="20"/>
        <v>0</v>
      </c>
      <c r="BG184" s="97">
        <f t="shared" si="21"/>
        <v>0</v>
      </c>
      <c r="BH184" s="97">
        <f t="shared" si="22"/>
        <v>0</v>
      </c>
      <c r="BI184" s="97">
        <f t="shared" si="23"/>
        <v>0</v>
      </c>
      <c r="BJ184" s="13" t="s">
        <v>83</v>
      </c>
      <c r="BK184" s="97">
        <f t="shared" si="24"/>
        <v>0</v>
      </c>
      <c r="BL184" s="13" t="s">
        <v>245</v>
      </c>
      <c r="BM184" s="169" t="s">
        <v>608</v>
      </c>
    </row>
    <row r="185" spans="2:65" s="1" customFormat="1" ht="16.5" customHeight="1" x14ac:dyDescent="0.2">
      <c r="B185" s="131"/>
      <c r="C185" s="158" t="s">
        <v>431</v>
      </c>
      <c r="D185" s="158" t="s">
        <v>241</v>
      </c>
      <c r="E185" s="159" t="s">
        <v>3956</v>
      </c>
      <c r="F185" s="160" t="s">
        <v>3620</v>
      </c>
      <c r="G185" s="161" t="s">
        <v>3621</v>
      </c>
      <c r="H185" s="162">
        <v>10</v>
      </c>
      <c r="I185" s="163"/>
      <c r="J185" s="164">
        <f t="shared" si="15"/>
        <v>0</v>
      </c>
      <c r="K185" s="165"/>
      <c r="L185" s="30"/>
      <c r="M185" s="166" t="s">
        <v>1</v>
      </c>
      <c r="N185" s="130" t="s">
        <v>37</v>
      </c>
      <c r="P185" s="167">
        <f t="shared" si="16"/>
        <v>0</v>
      </c>
      <c r="Q185" s="167">
        <v>0</v>
      </c>
      <c r="R185" s="167">
        <f t="shared" si="17"/>
        <v>0</v>
      </c>
      <c r="S185" s="167">
        <v>0</v>
      </c>
      <c r="T185" s="168">
        <f t="shared" si="18"/>
        <v>0</v>
      </c>
      <c r="AR185" s="169" t="s">
        <v>245</v>
      </c>
      <c r="AT185" s="169" t="s">
        <v>241</v>
      </c>
      <c r="AU185" s="169" t="s">
        <v>78</v>
      </c>
      <c r="AY185" s="13" t="s">
        <v>239</v>
      </c>
      <c r="BE185" s="97">
        <f t="shared" si="19"/>
        <v>0</v>
      </c>
      <c r="BF185" s="97">
        <f t="shared" si="20"/>
        <v>0</v>
      </c>
      <c r="BG185" s="97">
        <f t="shared" si="21"/>
        <v>0</v>
      </c>
      <c r="BH185" s="97">
        <f t="shared" si="22"/>
        <v>0</v>
      </c>
      <c r="BI185" s="97">
        <f t="shared" si="23"/>
        <v>0</v>
      </c>
      <c r="BJ185" s="13" t="s">
        <v>83</v>
      </c>
      <c r="BK185" s="97">
        <f t="shared" si="24"/>
        <v>0</v>
      </c>
      <c r="BL185" s="13" t="s">
        <v>245</v>
      </c>
      <c r="BM185" s="169" t="s">
        <v>616</v>
      </c>
    </row>
    <row r="186" spans="2:65" s="1" customFormat="1" ht="21.75" customHeight="1" x14ac:dyDescent="0.2">
      <c r="B186" s="131"/>
      <c r="C186" s="158" t="s">
        <v>435</v>
      </c>
      <c r="D186" s="158" t="s">
        <v>241</v>
      </c>
      <c r="E186" s="159" t="s">
        <v>3957</v>
      </c>
      <c r="F186" s="160" t="s">
        <v>3779</v>
      </c>
      <c r="G186" s="161" t="s">
        <v>353</v>
      </c>
      <c r="H186" s="162">
        <v>1</v>
      </c>
      <c r="I186" s="163"/>
      <c r="J186" s="164">
        <f t="shared" si="15"/>
        <v>0</v>
      </c>
      <c r="K186" s="165"/>
      <c r="L186" s="30"/>
      <c r="M186" s="166" t="s">
        <v>1</v>
      </c>
      <c r="N186" s="130" t="s">
        <v>37</v>
      </c>
      <c r="P186" s="167">
        <f t="shared" si="16"/>
        <v>0</v>
      </c>
      <c r="Q186" s="167">
        <v>0</v>
      </c>
      <c r="R186" s="167">
        <f t="shared" si="17"/>
        <v>0</v>
      </c>
      <c r="S186" s="167">
        <v>0</v>
      </c>
      <c r="T186" s="168">
        <f t="shared" si="18"/>
        <v>0</v>
      </c>
      <c r="AR186" s="169" t="s">
        <v>245</v>
      </c>
      <c r="AT186" s="169" t="s">
        <v>241</v>
      </c>
      <c r="AU186" s="169" t="s">
        <v>78</v>
      </c>
      <c r="AY186" s="13" t="s">
        <v>239</v>
      </c>
      <c r="BE186" s="97">
        <f t="shared" si="19"/>
        <v>0</v>
      </c>
      <c r="BF186" s="97">
        <f t="shared" si="20"/>
        <v>0</v>
      </c>
      <c r="BG186" s="97">
        <f t="shared" si="21"/>
        <v>0</v>
      </c>
      <c r="BH186" s="97">
        <f t="shared" si="22"/>
        <v>0</v>
      </c>
      <c r="BI186" s="97">
        <f t="shared" si="23"/>
        <v>0</v>
      </c>
      <c r="BJ186" s="13" t="s">
        <v>83</v>
      </c>
      <c r="BK186" s="97">
        <f t="shared" si="24"/>
        <v>0</v>
      </c>
      <c r="BL186" s="13" t="s">
        <v>245</v>
      </c>
      <c r="BM186" s="169" t="s">
        <v>624</v>
      </c>
    </row>
    <row r="187" spans="2:65" s="1" customFormat="1" ht="16.5" customHeight="1" x14ac:dyDescent="0.2">
      <c r="B187" s="131"/>
      <c r="C187" s="158" t="s">
        <v>439</v>
      </c>
      <c r="D187" s="158" t="s">
        <v>241</v>
      </c>
      <c r="E187" s="159" t="s">
        <v>3958</v>
      </c>
      <c r="F187" s="160" t="s">
        <v>3511</v>
      </c>
      <c r="G187" s="161" t="s">
        <v>1082</v>
      </c>
      <c r="H187" s="181">
        <v>5</v>
      </c>
      <c r="I187" s="163"/>
      <c r="J187" s="164">
        <f t="shared" si="15"/>
        <v>0</v>
      </c>
      <c r="K187" s="165"/>
      <c r="L187" s="30"/>
      <c r="M187" s="166" t="s">
        <v>1</v>
      </c>
      <c r="N187" s="130" t="s">
        <v>37</v>
      </c>
      <c r="P187" s="167">
        <f t="shared" si="16"/>
        <v>0</v>
      </c>
      <c r="Q187" s="167">
        <v>0</v>
      </c>
      <c r="R187" s="167">
        <f t="shared" si="17"/>
        <v>0</v>
      </c>
      <c r="S187" s="167">
        <v>0</v>
      </c>
      <c r="T187" s="168">
        <f t="shared" si="18"/>
        <v>0</v>
      </c>
      <c r="AR187" s="169" t="s">
        <v>245</v>
      </c>
      <c r="AT187" s="169" t="s">
        <v>241</v>
      </c>
      <c r="AU187" s="169" t="s">
        <v>78</v>
      </c>
      <c r="AY187" s="13" t="s">
        <v>239</v>
      </c>
      <c r="BE187" s="97">
        <f t="shared" si="19"/>
        <v>0</v>
      </c>
      <c r="BF187" s="97">
        <f t="shared" si="20"/>
        <v>0</v>
      </c>
      <c r="BG187" s="97">
        <f t="shared" si="21"/>
        <v>0</v>
      </c>
      <c r="BH187" s="97">
        <f t="shared" si="22"/>
        <v>0</v>
      </c>
      <c r="BI187" s="97">
        <f t="shared" si="23"/>
        <v>0</v>
      </c>
      <c r="BJ187" s="13" t="s">
        <v>83</v>
      </c>
      <c r="BK187" s="97">
        <f t="shared" si="24"/>
        <v>0</v>
      </c>
      <c r="BL187" s="13" t="s">
        <v>245</v>
      </c>
      <c r="BM187" s="169" t="s">
        <v>632</v>
      </c>
    </row>
    <row r="188" spans="2:65" s="1" customFormat="1" ht="16.5" customHeight="1" x14ac:dyDescent="0.2">
      <c r="B188" s="131"/>
      <c r="C188" s="158" t="s">
        <v>443</v>
      </c>
      <c r="D188" s="158" t="s">
        <v>241</v>
      </c>
      <c r="E188" s="159" t="s">
        <v>3959</v>
      </c>
      <c r="F188" s="160" t="s">
        <v>3729</v>
      </c>
      <c r="G188" s="161" t="s">
        <v>1082</v>
      </c>
      <c r="H188" s="181">
        <v>5</v>
      </c>
      <c r="I188" s="163"/>
      <c r="J188" s="164">
        <f t="shared" si="15"/>
        <v>0</v>
      </c>
      <c r="K188" s="165"/>
      <c r="L188" s="30"/>
      <c r="M188" s="166" t="s">
        <v>1</v>
      </c>
      <c r="N188" s="130" t="s">
        <v>37</v>
      </c>
      <c r="P188" s="167">
        <f t="shared" si="16"/>
        <v>0</v>
      </c>
      <c r="Q188" s="167">
        <v>0</v>
      </c>
      <c r="R188" s="167">
        <f t="shared" si="17"/>
        <v>0</v>
      </c>
      <c r="S188" s="167">
        <v>0</v>
      </c>
      <c r="T188" s="168">
        <f t="shared" si="18"/>
        <v>0</v>
      </c>
      <c r="AR188" s="169" t="s">
        <v>245</v>
      </c>
      <c r="AT188" s="169" t="s">
        <v>241</v>
      </c>
      <c r="AU188" s="169" t="s">
        <v>78</v>
      </c>
      <c r="AY188" s="13" t="s">
        <v>239</v>
      </c>
      <c r="BE188" s="97">
        <f t="shared" si="19"/>
        <v>0</v>
      </c>
      <c r="BF188" s="97">
        <f t="shared" si="20"/>
        <v>0</v>
      </c>
      <c r="BG188" s="97">
        <f t="shared" si="21"/>
        <v>0</v>
      </c>
      <c r="BH188" s="97">
        <f t="shared" si="22"/>
        <v>0</v>
      </c>
      <c r="BI188" s="97">
        <f t="shared" si="23"/>
        <v>0</v>
      </c>
      <c r="BJ188" s="13" t="s">
        <v>83</v>
      </c>
      <c r="BK188" s="97">
        <f t="shared" si="24"/>
        <v>0</v>
      </c>
      <c r="BL188" s="13" t="s">
        <v>245</v>
      </c>
      <c r="BM188" s="169" t="s">
        <v>640</v>
      </c>
    </row>
    <row r="189" spans="2:65" s="11" customFormat="1" ht="25.9" customHeight="1" x14ac:dyDescent="0.2">
      <c r="B189" s="146"/>
      <c r="D189" s="147" t="s">
        <v>70</v>
      </c>
      <c r="E189" s="148" t="s">
        <v>3960</v>
      </c>
      <c r="F189" s="148" t="s">
        <v>3961</v>
      </c>
      <c r="I189" s="149"/>
      <c r="J189" s="150">
        <f>BK189</f>
        <v>0</v>
      </c>
      <c r="L189" s="146"/>
      <c r="M189" s="151"/>
      <c r="P189" s="152">
        <f>SUM(P190:P196)</f>
        <v>0</v>
      </c>
      <c r="R189" s="152">
        <f>SUM(R190:R196)</f>
        <v>0</v>
      </c>
      <c r="T189" s="153">
        <f>SUM(T190:T196)</f>
        <v>0</v>
      </c>
      <c r="AR189" s="147" t="s">
        <v>78</v>
      </c>
      <c r="AT189" s="154" t="s">
        <v>70</v>
      </c>
      <c r="AU189" s="154" t="s">
        <v>71</v>
      </c>
      <c r="AY189" s="147" t="s">
        <v>239</v>
      </c>
      <c r="BK189" s="155">
        <f>SUM(BK190:BK196)</f>
        <v>0</v>
      </c>
    </row>
    <row r="190" spans="2:65" s="1" customFormat="1" ht="24.2" customHeight="1" x14ac:dyDescent="0.2">
      <c r="B190" s="131"/>
      <c r="C190" s="158" t="s">
        <v>447</v>
      </c>
      <c r="D190" s="158" t="s">
        <v>241</v>
      </c>
      <c r="E190" s="159" t="s">
        <v>3962</v>
      </c>
      <c r="F190" s="160" t="s">
        <v>3885</v>
      </c>
      <c r="G190" s="161" t="s">
        <v>353</v>
      </c>
      <c r="H190" s="162">
        <v>20</v>
      </c>
      <c r="I190" s="163"/>
      <c r="J190" s="164">
        <f t="shared" ref="J190:J196" si="25">ROUND(I190*H190,2)</f>
        <v>0</v>
      </c>
      <c r="K190" s="165"/>
      <c r="L190" s="30"/>
      <c r="M190" s="166" t="s">
        <v>1</v>
      </c>
      <c r="N190" s="130" t="s">
        <v>37</v>
      </c>
      <c r="P190" s="167">
        <f t="shared" ref="P190:P196" si="26">O190*H190</f>
        <v>0</v>
      </c>
      <c r="Q190" s="167">
        <v>0</v>
      </c>
      <c r="R190" s="167">
        <f t="shared" ref="R190:R196" si="27">Q190*H190</f>
        <v>0</v>
      </c>
      <c r="S190" s="167">
        <v>0</v>
      </c>
      <c r="T190" s="168">
        <f t="shared" ref="T190:T196" si="28">S190*H190</f>
        <v>0</v>
      </c>
      <c r="AR190" s="169" t="s">
        <v>245</v>
      </c>
      <c r="AT190" s="169" t="s">
        <v>241</v>
      </c>
      <c r="AU190" s="169" t="s">
        <v>78</v>
      </c>
      <c r="AY190" s="13" t="s">
        <v>239</v>
      </c>
      <c r="BE190" s="97">
        <f t="shared" ref="BE190:BE196" si="29">IF(N190="základná",J190,0)</f>
        <v>0</v>
      </c>
      <c r="BF190" s="97">
        <f t="shared" ref="BF190:BF196" si="30">IF(N190="znížená",J190,0)</f>
        <v>0</v>
      </c>
      <c r="BG190" s="97">
        <f t="shared" ref="BG190:BG196" si="31">IF(N190="zákl. prenesená",J190,0)</f>
        <v>0</v>
      </c>
      <c r="BH190" s="97">
        <f t="shared" ref="BH190:BH196" si="32">IF(N190="zníž. prenesená",J190,0)</f>
        <v>0</v>
      </c>
      <c r="BI190" s="97">
        <f t="shared" ref="BI190:BI196" si="33">IF(N190="nulová",J190,0)</f>
        <v>0</v>
      </c>
      <c r="BJ190" s="13" t="s">
        <v>83</v>
      </c>
      <c r="BK190" s="97">
        <f t="shared" ref="BK190:BK196" si="34">ROUND(I190*H190,2)</f>
        <v>0</v>
      </c>
      <c r="BL190" s="13" t="s">
        <v>245</v>
      </c>
      <c r="BM190" s="169" t="s">
        <v>648</v>
      </c>
    </row>
    <row r="191" spans="2:65" s="1" customFormat="1" ht="16.5" customHeight="1" x14ac:dyDescent="0.2">
      <c r="B191" s="131"/>
      <c r="C191" s="158" t="s">
        <v>451</v>
      </c>
      <c r="D191" s="158" t="s">
        <v>241</v>
      </c>
      <c r="E191" s="159" t="s">
        <v>3963</v>
      </c>
      <c r="F191" s="160" t="s">
        <v>3828</v>
      </c>
      <c r="G191" s="161" t="s">
        <v>331</v>
      </c>
      <c r="H191" s="162">
        <v>100</v>
      </c>
      <c r="I191" s="163"/>
      <c r="J191" s="164">
        <f t="shared" si="25"/>
        <v>0</v>
      </c>
      <c r="K191" s="165"/>
      <c r="L191" s="30"/>
      <c r="M191" s="166" t="s">
        <v>1</v>
      </c>
      <c r="N191" s="130" t="s">
        <v>37</v>
      </c>
      <c r="P191" s="167">
        <f t="shared" si="26"/>
        <v>0</v>
      </c>
      <c r="Q191" s="167">
        <v>0</v>
      </c>
      <c r="R191" s="167">
        <f t="shared" si="27"/>
        <v>0</v>
      </c>
      <c r="S191" s="167">
        <v>0</v>
      </c>
      <c r="T191" s="168">
        <f t="shared" si="28"/>
        <v>0</v>
      </c>
      <c r="AR191" s="169" t="s">
        <v>245</v>
      </c>
      <c r="AT191" s="169" t="s">
        <v>241</v>
      </c>
      <c r="AU191" s="169" t="s">
        <v>78</v>
      </c>
      <c r="AY191" s="13" t="s">
        <v>239</v>
      </c>
      <c r="BE191" s="97">
        <f t="shared" si="29"/>
        <v>0</v>
      </c>
      <c r="BF191" s="97">
        <f t="shared" si="30"/>
        <v>0</v>
      </c>
      <c r="BG191" s="97">
        <f t="shared" si="31"/>
        <v>0</v>
      </c>
      <c r="BH191" s="97">
        <f t="shared" si="32"/>
        <v>0</v>
      </c>
      <c r="BI191" s="97">
        <f t="shared" si="33"/>
        <v>0</v>
      </c>
      <c r="BJ191" s="13" t="s">
        <v>83</v>
      </c>
      <c r="BK191" s="97">
        <f t="shared" si="34"/>
        <v>0</v>
      </c>
      <c r="BL191" s="13" t="s">
        <v>245</v>
      </c>
      <c r="BM191" s="169" t="s">
        <v>656</v>
      </c>
    </row>
    <row r="192" spans="2:65" s="1" customFormat="1" ht="16.5" customHeight="1" x14ac:dyDescent="0.2">
      <c r="B192" s="131"/>
      <c r="C192" s="158" t="s">
        <v>455</v>
      </c>
      <c r="D192" s="158" t="s">
        <v>241</v>
      </c>
      <c r="E192" s="159" t="s">
        <v>3964</v>
      </c>
      <c r="F192" s="160" t="s">
        <v>3820</v>
      </c>
      <c r="G192" s="161" t="s">
        <v>353</v>
      </c>
      <c r="H192" s="162">
        <v>50</v>
      </c>
      <c r="I192" s="163"/>
      <c r="J192" s="164">
        <f t="shared" si="25"/>
        <v>0</v>
      </c>
      <c r="K192" s="165"/>
      <c r="L192" s="30"/>
      <c r="M192" s="166" t="s">
        <v>1</v>
      </c>
      <c r="N192" s="130" t="s">
        <v>37</v>
      </c>
      <c r="P192" s="167">
        <f t="shared" si="26"/>
        <v>0</v>
      </c>
      <c r="Q192" s="167">
        <v>0</v>
      </c>
      <c r="R192" s="167">
        <f t="shared" si="27"/>
        <v>0</v>
      </c>
      <c r="S192" s="167">
        <v>0</v>
      </c>
      <c r="T192" s="168">
        <f t="shared" si="28"/>
        <v>0</v>
      </c>
      <c r="AR192" s="169" t="s">
        <v>245</v>
      </c>
      <c r="AT192" s="169" t="s">
        <v>241</v>
      </c>
      <c r="AU192" s="169" t="s">
        <v>78</v>
      </c>
      <c r="AY192" s="13" t="s">
        <v>239</v>
      </c>
      <c r="BE192" s="97">
        <f t="shared" si="29"/>
        <v>0</v>
      </c>
      <c r="BF192" s="97">
        <f t="shared" si="30"/>
        <v>0</v>
      </c>
      <c r="BG192" s="97">
        <f t="shared" si="31"/>
        <v>0</v>
      </c>
      <c r="BH192" s="97">
        <f t="shared" si="32"/>
        <v>0</v>
      </c>
      <c r="BI192" s="97">
        <f t="shared" si="33"/>
        <v>0</v>
      </c>
      <c r="BJ192" s="13" t="s">
        <v>83</v>
      </c>
      <c r="BK192" s="97">
        <f t="shared" si="34"/>
        <v>0</v>
      </c>
      <c r="BL192" s="13" t="s">
        <v>245</v>
      </c>
      <c r="BM192" s="169" t="s">
        <v>664</v>
      </c>
    </row>
    <row r="193" spans="2:65" s="1" customFormat="1" ht="16.5" customHeight="1" x14ac:dyDescent="0.2">
      <c r="B193" s="131"/>
      <c r="C193" s="158" t="s">
        <v>459</v>
      </c>
      <c r="D193" s="158" t="s">
        <v>241</v>
      </c>
      <c r="E193" s="159" t="s">
        <v>3965</v>
      </c>
      <c r="F193" s="160" t="s">
        <v>3953</v>
      </c>
      <c r="G193" s="161" t="s">
        <v>3833</v>
      </c>
      <c r="H193" s="162">
        <v>3</v>
      </c>
      <c r="I193" s="163"/>
      <c r="J193" s="164">
        <f t="shared" si="25"/>
        <v>0</v>
      </c>
      <c r="K193" s="165"/>
      <c r="L193" s="30"/>
      <c r="M193" s="166" t="s">
        <v>1</v>
      </c>
      <c r="N193" s="130" t="s">
        <v>37</v>
      </c>
      <c r="P193" s="167">
        <f t="shared" si="26"/>
        <v>0</v>
      </c>
      <c r="Q193" s="167">
        <v>0</v>
      </c>
      <c r="R193" s="167">
        <f t="shared" si="27"/>
        <v>0</v>
      </c>
      <c r="S193" s="167">
        <v>0</v>
      </c>
      <c r="T193" s="168">
        <f t="shared" si="28"/>
        <v>0</v>
      </c>
      <c r="AR193" s="169" t="s">
        <v>245</v>
      </c>
      <c r="AT193" s="169" t="s">
        <v>241</v>
      </c>
      <c r="AU193" s="169" t="s">
        <v>78</v>
      </c>
      <c r="AY193" s="13" t="s">
        <v>239</v>
      </c>
      <c r="BE193" s="97">
        <f t="shared" si="29"/>
        <v>0</v>
      </c>
      <c r="BF193" s="97">
        <f t="shared" si="30"/>
        <v>0</v>
      </c>
      <c r="BG193" s="97">
        <f t="shared" si="31"/>
        <v>0</v>
      </c>
      <c r="BH193" s="97">
        <f t="shared" si="32"/>
        <v>0</v>
      </c>
      <c r="BI193" s="97">
        <f t="shared" si="33"/>
        <v>0</v>
      </c>
      <c r="BJ193" s="13" t="s">
        <v>83</v>
      </c>
      <c r="BK193" s="97">
        <f t="shared" si="34"/>
        <v>0</v>
      </c>
      <c r="BL193" s="13" t="s">
        <v>245</v>
      </c>
      <c r="BM193" s="169" t="s">
        <v>672</v>
      </c>
    </row>
    <row r="194" spans="2:65" s="1" customFormat="1" ht="21.75" customHeight="1" x14ac:dyDescent="0.2">
      <c r="B194" s="131"/>
      <c r="C194" s="158" t="s">
        <v>463</v>
      </c>
      <c r="D194" s="158" t="s">
        <v>241</v>
      </c>
      <c r="E194" s="159" t="s">
        <v>3966</v>
      </c>
      <c r="F194" s="160" t="s">
        <v>3779</v>
      </c>
      <c r="G194" s="161" t="s">
        <v>353</v>
      </c>
      <c r="H194" s="162">
        <v>1</v>
      </c>
      <c r="I194" s="163"/>
      <c r="J194" s="164">
        <f t="shared" si="25"/>
        <v>0</v>
      </c>
      <c r="K194" s="165"/>
      <c r="L194" s="30"/>
      <c r="M194" s="166" t="s">
        <v>1</v>
      </c>
      <c r="N194" s="130" t="s">
        <v>37</v>
      </c>
      <c r="P194" s="167">
        <f t="shared" si="26"/>
        <v>0</v>
      </c>
      <c r="Q194" s="167">
        <v>0</v>
      </c>
      <c r="R194" s="167">
        <f t="shared" si="27"/>
        <v>0</v>
      </c>
      <c r="S194" s="167">
        <v>0</v>
      </c>
      <c r="T194" s="168">
        <f t="shared" si="28"/>
        <v>0</v>
      </c>
      <c r="AR194" s="169" t="s">
        <v>245</v>
      </c>
      <c r="AT194" s="169" t="s">
        <v>241</v>
      </c>
      <c r="AU194" s="169" t="s">
        <v>78</v>
      </c>
      <c r="AY194" s="13" t="s">
        <v>239</v>
      </c>
      <c r="BE194" s="97">
        <f t="shared" si="29"/>
        <v>0</v>
      </c>
      <c r="BF194" s="97">
        <f t="shared" si="30"/>
        <v>0</v>
      </c>
      <c r="BG194" s="97">
        <f t="shared" si="31"/>
        <v>0</v>
      </c>
      <c r="BH194" s="97">
        <f t="shared" si="32"/>
        <v>0</v>
      </c>
      <c r="BI194" s="97">
        <f t="shared" si="33"/>
        <v>0</v>
      </c>
      <c r="BJ194" s="13" t="s">
        <v>83</v>
      </c>
      <c r="BK194" s="97">
        <f t="shared" si="34"/>
        <v>0</v>
      </c>
      <c r="BL194" s="13" t="s">
        <v>245</v>
      </c>
      <c r="BM194" s="169" t="s">
        <v>680</v>
      </c>
    </row>
    <row r="195" spans="2:65" s="1" customFormat="1" ht="16.5" customHeight="1" x14ac:dyDescent="0.2">
      <c r="B195" s="131"/>
      <c r="C195" s="158" t="s">
        <v>467</v>
      </c>
      <c r="D195" s="158" t="s">
        <v>241</v>
      </c>
      <c r="E195" s="159" t="s">
        <v>3967</v>
      </c>
      <c r="F195" s="160" t="s">
        <v>3511</v>
      </c>
      <c r="G195" s="161" t="s">
        <v>1082</v>
      </c>
      <c r="H195" s="199">
        <v>5</v>
      </c>
      <c r="I195" s="163"/>
      <c r="J195" s="164">
        <f t="shared" si="25"/>
        <v>0</v>
      </c>
      <c r="K195" s="165"/>
      <c r="L195" s="30"/>
      <c r="M195" s="166" t="s">
        <v>1</v>
      </c>
      <c r="N195" s="130" t="s">
        <v>37</v>
      </c>
      <c r="P195" s="167">
        <f t="shared" si="26"/>
        <v>0</v>
      </c>
      <c r="Q195" s="167">
        <v>0</v>
      </c>
      <c r="R195" s="167">
        <f t="shared" si="27"/>
        <v>0</v>
      </c>
      <c r="S195" s="167">
        <v>0</v>
      </c>
      <c r="T195" s="168">
        <f t="shared" si="28"/>
        <v>0</v>
      </c>
      <c r="AR195" s="169" t="s">
        <v>245</v>
      </c>
      <c r="AT195" s="169" t="s">
        <v>241</v>
      </c>
      <c r="AU195" s="169" t="s">
        <v>78</v>
      </c>
      <c r="AY195" s="13" t="s">
        <v>239</v>
      </c>
      <c r="BE195" s="97">
        <f t="shared" si="29"/>
        <v>0</v>
      </c>
      <c r="BF195" s="97">
        <f t="shared" si="30"/>
        <v>0</v>
      </c>
      <c r="BG195" s="97">
        <f t="shared" si="31"/>
        <v>0</v>
      </c>
      <c r="BH195" s="97">
        <f t="shared" si="32"/>
        <v>0</v>
      </c>
      <c r="BI195" s="97">
        <f t="shared" si="33"/>
        <v>0</v>
      </c>
      <c r="BJ195" s="13" t="s">
        <v>83</v>
      </c>
      <c r="BK195" s="97">
        <f t="shared" si="34"/>
        <v>0</v>
      </c>
      <c r="BL195" s="13" t="s">
        <v>245</v>
      </c>
      <c r="BM195" s="169" t="s">
        <v>688</v>
      </c>
    </row>
    <row r="196" spans="2:65" s="1" customFormat="1" ht="16.5" customHeight="1" x14ac:dyDescent="0.2">
      <c r="B196" s="131"/>
      <c r="C196" s="158" t="s">
        <v>471</v>
      </c>
      <c r="D196" s="158" t="s">
        <v>241</v>
      </c>
      <c r="E196" s="159" t="s">
        <v>3968</v>
      </c>
      <c r="F196" s="160" t="s">
        <v>3729</v>
      </c>
      <c r="G196" s="161" t="s">
        <v>1082</v>
      </c>
      <c r="H196" s="199">
        <v>5</v>
      </c>
      <c r="I196" s="163"/>
      <c r="J196" s="164">
        <f t="shared" si="25"/>
        <v>0</v>
      </c>
      <c r="K196" s="165"/>
      <c r="L196" s="30"/>
      <c r="M196" s="166" t="s">
        <v>1</v>
      </c>
      <c r="N196" s="130" t="s">
        <v>37</v>
      </c>
      <c r="P196" s="167">
        <f t="shared" si="26"/>
        <v>0</v>
      </c>
      <c r="Q196" s="167">
        <v>0</v>
      </c>
      <c r="R196" s="167">
        <f t="shared" si="27"/>
        <v>0</v>
      </c>
      <c r="S196" s="167">
        <v>0</v>
      </c>
      <c r="T196" s="168">
        <f t="shared" si="28"/>
        <v>0</v>
      </c>
      <c r="AR196" s="169" t="s">
        <v>245</v>
      </c>
      <c r="AT196" s="169" t="s">
        <v>241</v>
      </c>
      <c r="AU196" s="169" t="s">
        <v>78</v>
      </c>
      <c r="AY196" s="13" t="s">
        <v>239</v>
      </c>
      <c r="BE196" s="97">
        <f t="shared" si="29"/>
        <v>0</v>
      </c>
      <c r="BF196" s="97">
        <f t="shared" si="30"/>
        <v>0</v>
      </c>
      <c r="BG196" s="97">
        <f t="shared" si="31"/>
        <v>0</v>
      </c>
      <c r="BH196" s="97">
        <f t="shared" si="32"/>
        <v>0</v>
      </c>
      <c r="BI196" s="97">
        <f t="shared" si="33"/>
        <v>0</v>
      </c>
      <c r="BJ196" s="13" t="s">
        <v>83</v>
      </c>
      <c r="BK196" s="97">
        <f t="shared" si="34"/>
        <v>0</v>
      </c>
      <c r="BL196" s="13" t="s">
        <v>245</v>
      </c>
      <c r="BM196" s="169" t="s">
        <v>696</v>
      </c>
    </row>
    <row r="197" spans="2:65" s="11" customFormat="1" ht="25.9" customHeight="1" x14ac:dyDescent="0.2">
      <c r="B197" s="146"/>
      <c r="D197" s="147" t="s">
        <v>70</v>
      </c>
      <c r="E197" s="148" t="s">
        <v>3500</v>
      </c>
      <c r="F197" s="148" t="s">
        <v>3501</v>
      </c>
      <c r="H197" s="202"/>
      <c r="I197" s="149"/>
      <c r="J197" s="150">
        <f>BK197</f>
        <v>0</v>
      </c>
      <c r="L197" s="146"/>
      <c r="M197" s="151"/>
      <c r="P197" s="152">
        <f>P198+P200+P202+P205</f>
        <v>0</v>
      </c>
      <c r="R197" s="152">
        <f>R198+R200+R202+R205</f>
        <v>0</v>
      </c>
      <c r="T197" s="153">
        <f>T198+T200+T202+T205</f>
        <v>0</v>
      </c>
      <c r="AR197" s="147" t="s">
        <v>78</v>
      </c>
      <c r="AT197" s="154" t="s">
        <v>70</v>
      </c>
      <c r="AU197" s="154" t="s">
        <v>71</v>
      </c>
      <c r="AY197" s="147" t="s">
        <v>239</v>
      </c>
      <c r="BK197" s="155">
        <f>BK198+BK200+BK202+BK205</f>
        <v>0</v>
      </c>
    </row>
    <row r="198" spans="2:65" s="11" customFormat="1" ht="22.9" customHeight="1" x14ac:dyDescent="0.2">
      <c r="B198" s="146"/>
      <c r="D198" s="147" t="s">
        <v>70</v>
      </c>
      <c r="E198" s="156" t="s">
        <v>3502</v>
      </c>
      <c r="F198" s="156" t="s">
        <v>3503</v>
      </c>
      <c r="H198" s="202"/>
      <c r="I198" s="149"/>
      <c r="J198" s="157">
        <f>BK198</f>
        <v>0</v>
      </c>
      <c r="L198" s="146"/>
      <c r="M198" s="151"/>
      <c r="P198" s="152">
        <f>P199</f>
        <v>0</v>
      </c>
      <c r="R198" s="152">
        <f>R199</f>
        <v>0</v>
      </c>
      <c r="T198" s="153">
        <f>T199</f>
        <v>0</v>
      </c>
      <c r="AR198" s="147" t="s">
        <v>78</v>
      </c>
      <c r="AT198" s="154" t="s">
        <v>70</v>
      </c>
      <c r="AU198" s="154" t="s">
        <v>78</v>
      </c>
      <c r="AY198" s="147" t="s">
        <v>239</v>
      </c>
      <c r="BK198" s="155">
        <f>BK199</f>
        <v>0</v>
      </c>
    </row>
    <row r="199" spans="2:65" s="1" customFormat="1" ht="16.5" customHeight="1" x14ac:dyDescent="0.2">
      <c r="B199" s="131"/>
      <c r="C199" s="158" t="s">
        <v>475</v>
      </c>
      <c r="D199" s="158" t="s">
        <v>241</v>
      </c>
      <c r="E199" s="159" t="s">
        <v>3504</v>
      </c>
      <c r="F199" s="160" t="s">
        <v>3505</v>
      </c>
      <c r="G199" s="161" t="s">
        <v>1082</v>
      </c>
      <c r="H199" s="199">
        <v>2</v>
      </c>
      <c r="I199" s="163"/>
      <c r="J199" s="164">
        <f>ROUND(I199*H199,2)</f>
        <v>0</v>
      </c>
      <c r="K199" s="165"/>
      <c r="L199" s="30"/>
      <c r="M199" s="166" t="s">
        <v>1</v>
      </c>
      <c r="N199" s="130" t="s">
        <v>37</v>
      </c>
      <c r="P199" s="167">
        <f>O199*H199</f>
        <v>0</v>
      </c>
      <c r="Q199" s="167">
        <v>0</v>
      </c>
      <c r="R199" s="167">
        <f>Q199*H199</f>
        <v>0</v>
      </c>
      <c r="S199" s="167">
        <v>0</v>
      </c>
      <c r="T199" s="168">
        <f>S199*H199</f>
        <v>0</v>
      </c>
      <c r="AR199" s="169" t="s">
        <v>245</v>
      </c>
      <c r="AT199" s="169" t="s">
        <v>241</v>
      </c>
      <c r="AU199" s="169" t="s">
        <v>83</v>
      </c>
      <c r="AY199" s="13" t="s">
        <v>239</v>
      </c>
      <c r="BE199" s="97">
        <f>IF(N199="základná",J199,0)</f>
        <v>0</v>
      </c>
      <c r="BF199" s="97">
        <f>IF(N199="znížená",J199,0)</f>
        <v>0</v>
      </c>
      <c r="BG199" s="97">
        <f>IF(N199="zákl. prenesená",J199,0)</f>
        <v>0</v>
      </c>
      <c r="BH199" s="97">
        <f>IF(N199="zníž. prenesená",J199,0)</f>
        <v>0</v>
      </c>
      <c r="BI199" s="97">
        <f>IF(N199="nulová",J199,0)</f>
        <v>0</v>
      </c>
      <c r="BJ199" s="13" t="s">
        <v>83</v>
      </c>
      <c r="BK199" s="97">
        <f>ROUND(I199*H199,2)</f>
        <v>0</v>
      </c>
      <c r="BL199" s="13" t="s">
        <v>245</v>
      </c>
      <c r="BM199" s="169" t="s">
        <v>704</v>
      </c>
    </row>
    <row r="200" spans="2:65" s="11" customFormat="1" ht="22.9" customHeight="1" x14ac:dyDescent="0.2">
      <c r="B200" s="146"/>
      <c r="D200" s="147" t="s">
        <v>70</v>
      </c>
      <c r="E200" s="156" t="s">
        <v>3506</v>
      </c>
      <c r="F200" s="156" t="s">
        <v>3507</v>
      </c>
      <c r="H200" s="202"/>
      <c r="I200" s="149"/>
      <c r="J200" s="157">
        <f>BK200</f>
        <v>0</v>
      </c>
      <c r="L200" s="146"/>
      <c r="M200" s="151"/>
      <c r="P200" s="152">
        <f>P201</f>
        <v>0</v>
      </c>
      <c r="R200" s="152">
        <f>R201</f>
        <v>0</v>
      </c>
      <c r="T200" s="153">
        <f>T201</f>
        <v>0</v>
      </c>
      <c r="AR200" s="147" t="s">
        <v>78</v>
      </c>
      <c r="AT200" s="154" t="s">
        <v>70</v>
      </c>
      <c r="AU200" s="154" t="s">
        <v>78</v>
      </c>
      <c r="AY200" s="147" t="s">
        <v>239</v>
      </c>
      <c r="BK200" s="155">
        <f>BK201</f>
        <v>0</v>
      </c>
    </row>
    <row r="201" spans="2:65" s="1" customFormat="1" ht="16.5" customHeight="1" x14ac:dyDescent="0.2">
      <c r="B201" s="131"/>
      <c r="C201" s="158" t="s">
        <v>479</v>
      </c>
      <c r="D201" s="158" t="s">
        <v>241</v>
      </c>
      <c r="E201" s="159" t="s">
        <v>3508</v>
      </c>
      <c r="F201" s="160" t="s">
        <v>3509</v>
      </c>
      <c r="G201" s="161" t="s">
        <v>1082</v>
      </c>
      <c r="H201" s="199">
        <v>6</v>
      </c>
      <c r="I201" s="163"/>
      <c r="J201" s="164">
        <f>ROUND(I201*H201,2)</f>
        <v>0</v>
      </c>
      <c r="K201" s="165"/>
      <c r="L201" s="30"/>
      <c r="M201" s="166" t="s">
        <v>1</v>
      </c>
      <c r="N201" s="130" t="s">
        <v>37</v>
      </c>
      <c r="P201" s="167">
        <f>O201*H201</f>
        <v>0</v>
      </c>
      <c r="Q201" s="167">
        <v>0</v>
      </c>
      <c r="R201" s="167">
        <f>Q201*H201</f>
        <v>0</v>
      </c>
      <c r="S201" s="167">
        <v>0</v>
      </c>
      <c r="T201" s="168">
        <f>S201*H201</f>
        <v>0</v>
      </c>
      <c r="AR201" s="169" t="s">
        <v>245</v>
      </c>
      <c r="AT201" s="169" t="s">
        <v>241</v>
      </c>
      <c r="AU201" s="169" t="s">
        <v>83</v>
      </c>
      <c r="AY201" s="13" t="s">
        <v>239</v>
      </c>
      <c r="BE201" s="97">
        <f>IF(N201="základná",J201,0)</f>
        <v>0</v>
      </c>
      <c r="BF201" s="97">
        <f>IF(N201="znížená",J201,0)</f>
        <v>0</v>
      </c>
      <c r="BG201" s="97">
        <f>IF(N201="zákl. prenesená",J201,0)</f>
        <v>0</v>
      </c>
      <c r="BH201" s="97">
        <f>IF(N201="zníž. prenesená",J201,0)</f>
        <v>0</v>
      </c>
      <c r="BI201" s="97">
        <f>IF(N201="nulová",J201,0)</f>
        <v>0</v>
      </c>
      <c r="BJ201" s="13" t="s">
        <v>83</v>
      </c>
      <c r="BK201" s="97">
        <f>ROUND(I201*H201,2)</f>
        <v>0</v>
      </c>
      <c r="BL201" s="13" t="s">
        <v>245</v>
      </c>
      <c r="BM201" s="169" t="s">
        <v>712</v>
      </c>
    </row>
    <row r="202" spans="2:65" s="11" customFormat="1" ht="22.9" customHeight="1" x14ac:dyDescent="0.2">
      <c r="B202" s="146"/>
      <c r="D202" s="147" t="s">
        <v>70</v>
      </c>
      <c r="E202" s="156" t="s">
        <v>3470</v>
      </c>
      <c r="F202" s="156" t="s">
        <v>3471</v>
      </c>
      <c r="H202" s="202"/>
      <c r="I202" s="149"/>
      <c r="J202" s="157">
        <f>BK202</f>
        <v>0</v>
      </c>
      <c r="L202" s="146"/>
      <c r="M202" s="151"/>
      <c r="P202" s="152">
        <f>SUM(P203:P204)</f>
        <v>0</v>
      </c>
      <c r="R202" s="152">
        <f>SUM(R203:R204)</f>
        <v>0</v>
      </c>
      <c r="T202" s="153">
        <f>SUM(T203:T204)</f>
        <v>0</v>
      </c>
      <c r="AR202" s="147" t="s">
        <v>78</v>
      </c>
      <c r="AT202" s="154" t="s">
        <v>70</v>
      </c>
      <c r="AU202" s="154" t="s">
        <v>78</v>
      </c>
      <c r="AY202" s="147" t="s">
        <v>239</v>
      </c>
      <c r="BK202" s="155">
        <f>SUM(BK203:BK204)</f>
        <v>0</v>
      </c>
    </row>
    <row r="203" spans="2:65" s="1" customFormat="1" ht="16.5" customHeight="1" x14ac:dyDescent="0.2">
      <c r="B203" s="131"/>
      <c r="C203" s="158" t="s">
        <v>483</v>
      </c>
      <c r="D203" s="158" t="s">
        <v>241</v>
      </c>
      <c r="E203" s="159" t="s">
        <v>3510</v>
      </c>
      <c r="F203" s="160" t="s">
        <v>3511</v>
      </c>
      <c r="G203" s="161" t="s">
        <v>1082</v>
      </c>
      <c r="H203" s="199">
        <v>3</v>
      </c>
      <c r="I203" s="163"/>
      <c r="J203" s="164">
        <f>ROUND(I203*H203,2)</f>
        <v>0</v>
      </c>
      <c r="K203" s="165"/>
      <c r="L203" s="30"/>
      <c r="M203" s="166" t="s">
        <v>1</v>
      </c>
      <c r="N203" s="130" t="s">
        <v>37</v>
      </c>
      <c r="P203" s="167">
        <f>O203*H203</f>
        <v>0</v>
      </c>
      <c r="Q203" s="167">
        <v>0</v>
      </c>
      <c r="R203" s="167">
        <f>Q203*H203</f>
        <v>0</v>
      </c>
      <c r="S203" s="167">
        <v>0</v>
      </c>
      <c r="T203" s="168">
        <f>S203*H203</f>
        <v>0</v>
      </c>
      <c r="AR203" s="169" t="s">
        <v>245</v>
      </c>
      <c r="AT203" s="169" t="s">
        <v>241</v>
      </c>
      <c r="AU203" s="169" t="s">
        <v>83</v>
      </c>
      <c r="AY203" s="13" t="s">
        <v>239</v>
      </c>
      <c r="BE203" s="97">
        <f>IF(N203="základná",J203,0)</f>
        <v>0</v>
      </c>
      <c r="BF203" s="97">
        <f>IF(N203="znížená",J203,0)</f>
        <v>0</v>
      </c>
      <c r="BG203" s="97">
        <f>IF(N203="zákl. prenesená",J203,0)</f>
        <v>0</v>
      </c>
      <c r="BH203" s="97">
        <f>IF(N203="zníž. prenesená",J203,0)</f>
        <v>0</v>
      </c>
      <c r="BI203" s="97">
        <f>IF(N203="nulová",J203,0)</f>
        <v>0</v>
      </c>
      <c r="BJ203" s="13" t="s">
        <v>83</v>
      </c>
      <c r="BK203" s="97">
        <f>ROUND(I203*H203,2)</f>
        <v>0</v>
      </c>
      <c r="BL203" s="13" t="s">
        <v>245</v>
      </c>
      <c r="BM203" s="169" t="s">
        <v>720</v>
      </c>
    </row>
    <row r="204" spans="2:65" s="1" customFormat="1" ht="16.5" customHeight="1" x14ac:dyDescent="0.2">
      <c r="B204" s="131"/>
      <c r="C204" s="158" t="s">
        <v>487</v>
      </c>
      <c r="D204" s="158" t="s">
        <v>241</v>
      </c>
      <c r="E204" s="159" t="s">
        <v>3512</v>
      </c>
      <c r="F204" s="160" t="s">
        <v>3513</v>
      </c>
      <c r="G204" s="161" t="s">
        <v>1082</v>
      </c>
      <c r="H204" s="199">
        <v>1.5</v>
      </c>
      <c r="I204" s="163"/>
      <c r="J204" s="164">
        <f>ROUND(I204*H204,2)</f>
        <v>0</v>
      </c>
      <c r="K204" s="165"/>
      <c r="L204" s="30"/>
      <c r="M204" s="166" t="s">
        <v>1</v>
      </c>
      <c r="N204" s="130" t="s">
        <v>37</v>
      </c>
      <c r="P204" s="167">
        <f>O204*H204</f>
        <v>0</v>
      </c>
      <c r="Q204" s="167">
        <v>0</v>
      </c>
      <c r="R204" s="167">
        <f>Q204*H204</f>
        <v>0</v>
      </c>
      <c r="S204" s="167">
        <v>0</v>
      </c>
      <c r="T204" s="168">
        <f>S204*H204</f>
        <v>0</v>
      </c>
      <c r="AR204" s="169" t="s">
        <v>245</v>
      </c>
      <c r="AT204" s="169" t="s">
        <v>241</v>
      </c>
      <c r="AU204" s="169" t="s">
        <v>83</v>
      </c>
      <c r="AY204" s="13" t="s">
        <v>239</v>
      </c>
      <c r="BE204" s="97">
        <f>IF(N204="základná",J204,0)</f>
        <v>0</v>
      </c>
      <c r="BF204" s="97">
        <f>IF(N204="znížená",J204,0)</f>
        <v>0</v>
      </c>
      <c r="BG204" s="97">
        <f>IF(N204="zákl. prenesená",J204,0)</f>
        <v>0</v>
      </c>
      <c r="BH204" s="97">
        <f>IF(N204="zníž. prenesená",J204,0)</f>
        <v>0</v>
      </c>
      <c r="BI204" s="97">
        <f>IF(N204="nulová",J204,0)</f>
        <v>0</v>
      </c>
      <c r="BJ204" s="13" t="s">
        <v>83</v>
      </c>
      <c r="BK204" s="97">
        <f>ROUND(I204*H204,2)</f>
        <v>0</v>
      </c>
      <c r="BL204" s="13" t="s">
        <v>245</v>
      </c>
      <c r="BM204" s="169" t="s">
        <v>728</v>
      </c>
    </row>
    <row r="205" spans="2:65" s="11" customFormat="1" ht="22.9" customHeight="1" x14ac:dyDescent="0.2">
      <c r="B205" s="146"/>
      <c r="D205" s="147" t="s">
        <v>70</v>
      </c>
      <c r="E205" s="156" t="s">
        <v>219</v>
      </c>
      <c r="F205" s="156" t="s">
        <v>219</v>
      </c>
      <c r="H205" s="202"/>
      <c r="I205" s="149"/>
      <c r="J205" s="157">
        <f>BK205</f>
        <v>0</v>
      </c>
      <c r="L205" s="146"/>
      <c r="M205" s="151"/>
      <c r="P205" s="152">
        <f>SUM(P206:P215)</f>
        <v>0</v>
      </c>
      <c r="R205" s="152">
        <f>SUM(R206:R215)</f>
        <v>0</v>
      </c>
      <c r="T205" s="153">
        <f>SUM(T206:T215)</f>
        <v>0</v>
      </c>
      <c r="AR205" s="147" t="s">
        <v>258</v>
      </c>
      <c r="AT205" s="154" t="s">
        <v>70</v>
      </c>
      <c r="AU205" s="154" t="s">
        <v>78</v>
      </c>
      <c r="AY205" s="147" t="s">
        <v>239</v>
      </c>
      <c r="BK205" s="155">
        <f>SUM(BK206:BK215)</f>
        <v>0</v>
      </c>
    </row>
    <row r="206" spans="2:65" s="1" customFormat="1" ht="16.5" customHeight="1" x14ac:dyDescent="0.2">
      <c r="B206" s="131"/>
      <c r="C206" s="158" t="s">
        <v>491</v>
      </c>
      <c r="D206" s="158" t="s">
        <v>241</v>
      </c>
      <c r="E206" s="159" t="s">
        <v>3514</v>
      </c>
      <c r="F206" s="160" t="s">
        <v>3515</v>
      </c>
      <c r="G206" s="161" t="s">
        <v>1082</v>
      </c>
      <c r="H206" s="199">
        <v>6</v>
      </c>
      <c r="I206" s="163"/>
      <c r="J206" s="164">
        <f t="shared" ref="J206:J215" si="35">ROUND(I206*H206,2)</f>
        <v>0</v>
      </c>
      <c r="K206" s="165"/>
      <c r="L206" s="30"/>
      <c r="M206" s="166" t="s">
        <v>1</v>
      </c>
      <c r="N206" s="130" t="s">
        <v>37</v>
      </c>
      <c r="P206" s="167">
        <f t="shared" ref="P206:P215" si="36">O206*H206</f>
        <v>0</v>
      </c>
      <c r="Q206" s="167">
        <v>0</v>
      </c>
      <c r="R206" s="167">
        <f t="shared" ref="R206:R215" si="37">Q206*H206</f>
        <v>0</v>
      </c>
      <c r="S206" s="167">
        <v>0</v>
      </c>
      <c r="T206" s="168">
        <f t="shared" ref="T206:T215" si="38">S206*H206</f>
        <v>0</v>
      </c>
      <c r="AR206" s="169" t="s">
        <v>245</v>
      </c>
      <c r="AT206" s="169" t="s">
        <v>241</v>
      </c>
      <c r="AU206" s="169" t="s">
        <v>83</v>
      </c>
      <c r="AY206" s="13" t="s">
        <v>239</v>
      </c>
      <c r="BE206" s="97">
        <f t="shared" ref="BE206:BE215" si="39">IF(N206="základná",J206,0)</f>
        <v>0</v>
      </c>
      <c r="BF206" s="97">
        <f t="shared" ref="BF206:BF215" si="40">IF(N206="znížená",J206,0)</f>
        <v>0</v>
      </c>
      <c r="BG206" s="97">
        <f t="shared" ref="BG206:BG215" si="41">IF(N206="zákl. prenesená",J206,0)</f>
        <v>0</v>
      </c>
      <c r="BH206" s="97">
        <f t="shared" ref="BH206:BH215" si="42">IF(N206="zníž. prenesená",J206,0)</f>
        <v>0</v>
      </c>
      <c r="BI206" s="97">
        <f t="shared" ref="BI206:BI215" si="43">IF(N206="nulová",J206,0)</f>
        <v>0</v>
      </c>
      <c r="BJ206" s="13" t="s">
        <v>83</v>
      </c>
      <c r="BK206" s="97">
        <f t="shared" ref="BK206:BK215" si="44">ROUND(I206*H206,2)</f>
        <v>0</v>
      </c>
      <c r="BL206" s="13" t="s">
        <v>245</v>
      </c>
      <c r="BM206" s="169" t="s">
        <v>736</v>
      </c>
    </row>
    <row r="207" spans="2:65" s="1" customFormat="1" ht="16.5" customHeight="1" x14ac:dyDescent="0.2">
      <c r="B207" s="131"/>
      <c r="C207" s="158" t="s">
        <v>495</v>
      </c>
      <c r="D207" s="158" t="s">
        <v>241</v>
      </c>
      <c r="E207" s="159" t="s">
        <v>3516</v>
      </c>
      <c r="F207" s="160" t="s">
        <v>3517</v>
      </c>
      <c r="G207" s="161" t="s">
        <v>1082</v>
      </c>
      <c r="H207" s="199">
        <v>3</v>
      </c>
      <c r="I207" s="163"/>
      <c r="J207" s="164">
        <f t="shared" si="35"/>
        <v>0</v>
      </c>
      <c r="K207" s="165"/>
      <c r="L207" s="30"/>
      <c r="M207" s="166" t="s">
        <v>1</v>
      </c>
      <c r="N207" s="130" t="s">
        <v>37</v>
      </c>
      <c r="P207" s="167">
        <f t="shared" si="36"/>
        <v>0</v>
      </c>
      <c r="Q207" s="167">
        <v>0</v>
      </c>
      <c r="R207" s="167">
        <f t="shared" si="37"/>
        <v>0</v>
      </c>
      <c r="S207" s="167">
        <v>0</v>
      </c>
      <c r="T207" s="168">
        <f t="shared" si="38"/>
        <v>0</v>
      </c>
      <c r="AR207" s="169" t="s">
        <v>245</v>
      </c>
      <c r="AT207" s="169" t="s">
        <v>241</v>
      </c>
      <c r="AU207" s="169" t="s">
        <v>83</v>
      </c>
      <c r="AY207" s="13" t="s">
        <v>239</v>
      </c>
      <c r="BE207" s="97">
        <f t="shared" si="39"/>
        <v>0</v>
      </c>
      <c r="BF207" s="97">
        <f t="shared" si="40"/>
        <v>0</v>
      </c>
      <c r="BG207" s="97">
        <f t="shared" si="41"/>
        <v>0</v>
      </c>
      <c r="BH207" s="97">
        <f t="shared" si="42"/>
        <v>0</v>
      </c>
      <c r="BI207" s="97">
        <f t="shared" si="43"/>
        <v>0</v>
      </c>
      <c r="BJ207" s="13" t="s">
        <v>83</v>
      </c>
      <c r="BK207" s="97">
        <f t="shared" si="44"/>
        <v>0</v>
      </c>
      <c r="BL207" s="13" t="s">
        <v>245</v>
      </c>
      <c r="BM207" s="169" t="s">
        <v>744</v>
      </c>
    </row>
    <row r="208" spans="2:65" s="1" customFormat="1" ht="16.5" customHeight="1" x14ac:dyDescent="0.2">
      <c r="B208" s="131"/>
      <c r="C208" s="158" t="s">
        <v>499</v>
      </c>
      <c r="D208" s="158" t="s">
        <v>241</v>
      </c>
      <c r="E208" s="159" t="s">
        <v>3518</v>
      </c>
      <c r="F208" s="160" t="s">
        <v>3519</v>
      </c>
      <c r="G208" s="161" t="s">
        <v>1082</v>
      </c>
      <c r="H208" s="199">
        <v>1</v>
      </c>
      <c r="I208" s="163"/>
      <c r="J208" s="164">
        <f t="shared" si="35"/>
        <v>0</v>
      </c>
      <c r="K208" s="165"/>
      <c r="L208" s="30"/>
      <c r="M208" s="166" t="s">
        <v>1</v>
      </c>
      <c r="N208" s="130" t="s">
        <v>37</v>
      </c>
      <c r="P208" s="167">
        <f t="shared" si="36"/>
        <v>0</v>
      </c>
      <c r="Q208" s="167">
        <v>0</v>
      </c>
      <c r="R208" s="167">
        <f t="shared" si="37"/>
        <v>0</v>
      </c>
      <c r="S208" s="167">
        <v>0</v>
      </c>
      <c r="T208" s="168">
        <f t="shared" si="38"/>
        <v>0</v>
      </c>
      <c r="AR208" s="169" t="s">
        <v>245</v>
      </c>
      <c r="AT208" s="169" t="s">
        <v>241</v>
      </c>
      <c r="AU208" s="169" t="s">
        <v>83</v>
      </c>
      <c r="AY208" s="13" t="s">
        <v>239</v>
      </c>
      <c r="BE208" s="97">
        <f t="shared" si="39"/>
        <v>0</v>
      </c>
      <c r="BF208" s="97">
        <f t="shared" si="40"/>
        <v>0</v>
      </c>
      <c r="BG208" s="97">
        <f t="shared" si="41"/>
        <v>0</v>
      </c>
      <c r="BH208" s="97">
        <f t="shared" si="42"/>
        <v>0</v>
      </c>
      <c r="BI208" s="97">
        <f t="shared" si="43"/>
        <v>0</v>
      </c>
      <c r="BJ208" s="13" t="s">
        <v>83</v>
      </c>
      <c r="BK208" s="97">
        <f t="shared" si="44"/>
        <v>0</v>
      </c>
      <c r="BL208" s="13" t="s">
        <v>245</v>
      </c>
      <c r="BM208" s="169" t="s">
        <v>752</v>
      </c>
    </row>
    <row r="209" spans="2:65" s="1" customFormat="1" ht="16.5" customHeight="1" x14ac:dyDescent="0.2">
      <c r="B209" s="131"/>
      <c r="C209" s="158" t="s">
        <v>503</v>
      </c>
      <c r="D209" s="158" t="s">
        <v>241</v>
      </c>
      <c r="E209" s="159" t="s">
        <v>3520</v>
      </c>
      <c r="F209" s="160" t="s">
        <v>3521</v>
      </c>
      <c r="G209" s="161" t="s">
        <v>1082</v>
      </c>
      <c r="H209" s="199">
        <v>1</v>
      </c>
      <c r="I209" s="163"/>
      <c r="J209" s="164">
        <f t="shared" si="35"/>
        <v>0</v>
      </c>
      <c r="K209" s="165"/>
      <c r="L209" s="30"/>
      <c r="M209" s="166" t="s">
        <v>1</v>
      </c>
      <c r="N209" s="130" t="s">
        <v>37</v>
      </c>
      <c r="P209" s="167">
        <f t="shared" si="36"/>
        <v>0</v>
      </c>
      <c r="Q209" s="167">
        <v>0</v>
      </c>
      <c r="R209" s="167">
        <f t="shared" si="37"/>
        <v>0</v>
      </c>
      <c r="S209" s="167">
        <v>0</v>
      </c>
      <c r="T209" s="168">
        <f t="shared" si="38"/>
        <v>0</v>
      </c>
      <c r="AR209" s="169" t="s">
        <v>245</v>
      </c>
      <c r="AT209" s="169" t="s">
        <v>241</v>
      </c>
      <c r="AU209" s="169" t="s">
        <v>83</v>
      </c>
      <c r="AY209" s="13" t="s">
        <v>239</v>
      </c>
      <c r="BE209" s="97">
        <f t="shared" si="39"/>
        <v>0</v>
      </c>
      <c r="BF209" s="97">
        <f t="shared" si="40"/>
        <v>0</v>
      </c>
      <c r="BG209" s="97">
        <f t="shared" si="41"/>
        <v>0</v>
      </c>
      <c r="BH209" s="97">
        <f t="shared" si="42"/>
        <v>0</v>
      </c>
      <c r="BI209" s="97">
        <f t="shared" si="43"/>
        <v>0</v>
      </c>
      <c r="BJ209" s="13" t="s">
        <v>83</v>
      </c>
      <c r="BK209" s="97">
        <f t="shared" si="44"/>
        <v>0</v>
      </c>
      <c r="BL209" s="13" t="s">
        <v>245</v>
      </c>
      <c r="BM209" s="169" t="s">
        <v>760</v>
      </c>
    </row>
    <row r="210" spans="2:65" s="1" customFormat="1" ht="24.2" customHeight="1" x14ac:dyDescent="0.2">
      <c r="B210" s="131"/>
      <c r="C210" s="158" t="s">
        <v>507</v>
      </c>
      <c r="D210" s="158" t="s">
        <v>241</v>
      </c>
      <c r="E210" s="159" t="s">
        <v>3522</v>
      </c>
      <c r="F210" s="160" t="s">
        <v>3523</v>
      </c>
      <c r="G210" s="161" t="s">
        <v>1082</v>
      </c>
      <c r="H210" s="199">
        <v>1</v>
      </c>
      <c r="I210" s="163"/>
      <c r="J210" s="164">
        <f t="shared" si="35"/>
        <v>0</v>
      </c>
      <c r="K210" s="165"/>
      <c r="L210" s="30"/>
      <c r="M210" s="166" t="s">
        <v>1</v>
      </c>
      <c r="N210" s="130" t="s">
        <v>37</v>
      </c>
      <c r="P210" s="167">
        <f t="shared" si="36"/>
        <v>0</v>
      </c>
      <c r="Q210" s="167">
        <v>0</v>
      </c>
      <c r="R210" s="167">
        <f t="shared" si="37"/>
        <v>0</v>
      </c>
      <c r="S210" s="167">
        <v>0</v>
      </c>
      <c r="T210" s="168">
        <f t="shared" si="38"/>
        <v>0</v>
      </c>
      <c r="AR210" s="169" t="s">
        <v>245</v>
      </c>
      <c r="AT210" s="169" t="s">
        <v>241</v>
      </c>
      <c r="AU210" s="169" t="s">
        <v>83</v>
      </c>
      <c r="AY210" s="13" t="s">
        <v>239</v>
      </c>
      <c r="BE210" s="97">
        <f t="shared" si="39"/>
        <v>0</v>
      </c>
      <c r="BF210" s="97">
        <f t="shared" si="40"/>
        <v>0</v>
      </c>
      <c r="BG210" s="97">
        <f t="shared" si="41"/>
        <v>0</v>
      </c>
      <c r="BH210" s="97">
        <f t="shared" si="42"/>
        <v>0</v>
      </c>
      <c r="BI210" s="97">
        <f t="shared" si="43"/>
        <v>0</v>
      </c>
      <c r="BJ210" s="13" t="s">
        <v>83</v>
      </c>
      <c r="BK210" s="97">
        <f t="shared" si="44"/>
        <v>0</v>
      </c>
      <c r="BL210" s="13" t="s">
        <v>245</v>
      </c>
      <c r="BM210" s="169" t="s">
        <v>768</v>
      </c>
    </row>
    <row r="211" spans="2:65" s="1" customFormat="1" ht="21.75" customHeight="1" x14ac:dyDescent="0.2">
      <c r="B211" s="131"/>
      <c r="C211" s="158" t="s">
        <v>511</v>
      </c>
      <c r="D211" s="158" t="s">
        <v>241</v>
      </c>
      <c r="E211" s="159" t="s">
        <v>3524</v>
      </c>
      <c r="F211" s="160" t="s">
        <v>3525</v>
      </c>
      <c r="G211" s="161" t="s">
        <v>1082</v>
      </c>
      <c r="H211" s="199">
        <v>2</v>
      </c>
      <c r="I211" s="163"/>
      <c r="J211" s="164">
        <f t="shared" si="35"/>
        <v>0</v>
      </c>
      <c r="K211" s="165"/>
      <c r="L211" s="30"/>
      <c r="M211" s="166" t="s">
        <v>1</v>
      </c>
      <c r="N211" s="130" t="s">
        <v>37</v>
      </c>
      <c r="P211" s="167">
        <f t="shared" si="36"/>
        <v>0</v>
      </c>
      <c r="Q211" s="167">
        <v>0</v>
      </c>
      <c r="R211" s="167">
        <f t="shared" si="37"/>
        <v>0</v>
      </c>
      <c r="S211" s="167">
        <v>0</v>
      </c>
      <c r="T211" s="168">
        <f t="shared" si="38"/>
        <v>0</v>
      </c>
      <c r="AR211" s="169" t="s">
        <v>245</v>
      </c>
      <c r="AT211" s="169" t="s">
        <v>241</v>
      </c>
      <c r="AU211" s="169" t="s">
        <v>83</v>
      </c>
      <c r="AY211" s="13" t="s">
        <v>239</v>
      </c>
      <c r="BE211" s="97">
        <f t="shared" si="39"/>
        <v>0</v>
      </c>
      <c r="BF211" s="97">
        <f t="shared" si="40"/>
        <v>0</v>
      </c>
      <c r="BG211" s="97">
        <f t="shared" si="41"/>
        <v>0</v>
      </c>
      <c r="BH211" s="97">
        <f t="shared" si="42"/>
        <v>0</v>
      </c>
      <c r="BI211" s="97">
        <f t="shared" si="43"/>
        <v>0</v>
      </c>
      <c r="BJ211" s="13" t="s">
        <v>83</v>
      </c>
      <c r="BK211" s="97">
        <f t="shared" si="44"/>
        <v>0</v>
      </c>
      <c r="BL211" s="13" t="s">
        <v>245</v>
      </c>
      <c r="BM211" s="169" t="s">
        <v>776</v>
      </c>
    </row>
    <row r="212" spans="2:65" s="1" customFormat="1" ht="16.5" customHeight="1" x14ac:dyDescent="0.2">
      <c r="B212" s="131"/>
      <c r="C212" s="158" t="s">
        <v>515</v>
      </c>
      <c r="D212" s="158" t="s">
        <v>241</v>
      </c>
      <c r="E212" s="159" t="s">
        <v>3526</v>
      </c>
      <c r="F212" s="160" t="s">
        <v>3527</v>
      </c>
      <c r="G212" s="161" t="s">
        <v>1082</v>
      </c>
      <c r="H212" s="199">
        <v>2</v>
      </c>
      <c r="I212" s="163"/>
      <c r="J212" s="164">
        <f t="shared" si="35"/>
        <v>0</v>
      </c>
      <c r="K212" s="165"/>
      <c r="L212" s="30"/>
      <c r="M212" s="166" t="s">
        <v>1</v>
      </c>
      <c r="N212" s="130" t="s">
        <v>37</v>
      </c>
      <c r="P212" s="167">
        <f t="shared" si="36"/>
        <v>0</v>
      </c>
      <c r="Q212" s="167">
        <v>0</v>
      </c>
      <c r="R212" s="167">
        <f t="shared" si="37"/>
        <v>0</v>
      </c>
      <c r="S212" s="167">
        <v>0</v>
      </c>
      <c r="T212" s="168">
        <f t="shared" si="38"/>
        <v>0</v>
      </c>
      <c r="AR212" s="169" t="s">
        <v>245</v>
      </c>
      <c r="AT212" s="169" t="s">
        <v>241</v>
      </c>
      <c r="AU212" s="169" t="s">
        <v>83</v>
      </c>
      <c r="AY212" s="13" t="s">
        <v>239</v>
      </c>
      <c r="BE212" s="97">
        <f t="shared" si="39"/>
        <v>0</v>
      </c>
      <c r="BF212" s="97">
        <f t="shared" si="40"/>
        <v>0</v>
      </c>
      <c r="BG212" s="97">
        <f t="shared" si="41"/>
        <v>0</v>
      </c>
      <c r="BH212" s="97">
        <f t="shared" si="42"/>
        <v>0</v>
      </c>
      <c r="BI212" s="97">
        <f t="shared" si="43"/>
        <v>0</v>
      </c>
      <c r="BJ212" s="13" t="s">
        <v>83</v>
      </c>
      <c r="BK212" s="97">
        <f t="shared" si="44"/>
        <v>0</v>
      </c>
      <c r="BL212" s="13" t="s">
        <v>245</v>
      </c>
      <c r="BM212" s="169" t="s">
        <v>784</v>
      </c>
    </row>
    <row r="213" spans="2:65" s="1" customFormat="1" ht="16.5" customHeight="1" x14ac:dyDescent="0.2">
      <c r="B213" s="131"/>
      <c r="C213" s="158" t="s">
        <v>519</v>
      </c>
      <c r="D213" s="158" t="s">
        <v>241</v>
      </c>
      <c r="E213" s="159" t="s">
        <v>3528</v>
      </c>
      <c r="F213" s="160" t="s">
        <v>3529</v>
      </c>
      <c r="G213" s="161" t="s">
        <v>1082</v>
      </c>
      <c r="H213" s="199">
        <v>3</v>
      </c>
      <c r="I213" s="163"/>
      <c r="J213" s="164">
        <f t="shared" si="35"/>
        <v>0</v>
      </c>
      <c r="K213" s="165"/>
      <c r="L213" s="30"/>
      <c r="M213" s="166" t="s">
        <v>1</v>
      </c>
      <c r="N213" s="130" t="s">
        <v>37</v>
      </c>
      <c r="P213" s="167">
        <f t="shared" si="36"/>
        <v>0</v>
      </c>
      <c r="Q213" s="167">
        <v>0</v>
      </c>
      <c r="R213" s="167">
        <f t="shared" si="37"/>
        <v>0</v>
      </c>
      <c r="S213" s="167">
        <v>0</v>
      </c>
      <c r="T213" s="168">
        <f t="shared" si="38"/>
        <v>0</v>
      </c>
      <c r="AR213" s="169" t="s">
        <v>245</v>
      </c>
      <c r="AT213" s="169" t="s">
        <v>241</v>
      </c>
      <c r="AU213" s="169" t="s">
        <v>83</v>
      </c>
      <c r="AY213" s="13" t="s">
        <v>239</v>
      </c>
      <c r="BE213" s="97">
        <f t="shared" si="39"/>
        <v>0</v>
      </c>
      <c r="BF213" s="97">
        <f t="shared" si="40"/>
        <v>0</v>
      </c>
      <c r="BG213" s="97">
        <f t="shared" si="41"/>
        <v>0</v>
      </c>
      <c r="BH213" s="97">
        <f t="shared" si="42"/>
        <v>0</v>
      </c>
      <c r="BI213" s="97">
        <f t="shared" si="43"/>
        <v>0</v>
      </c>
      <c r="BJ213" s="13" t="s">
        <v>83</v>
      </c>
      <c r="BK213" s="97">
        <f t="shared" si="44"/>
        <v>0</v>
      </c>
      <c r="BL213" s="13" t="s">
        <v>245</v>
      </c>
      <c r="BM213" s="169" t="s">
        <v>792</v>
      </c>
    </row>
    <row r="214" spans="2:65" s="1" customFormat="1" ht="16.5" customHeight="1" x14ac:dyDescent="0.2">
      <c r="B214" s="131"/>
      <c r="C214" s="158" t="s">
        <v>523</v>
      </c>
      <c r="D214" s="158" t="s">
        <v>241</v>
      </c>
      <c r="E214" s="159" t="s">
        <v>3530</v>
      </c>
      <c r="F214" s="160" t="s">
        <v>3531</v>
      </c>
      <c r="G214" s="161" t="s">
        <v>1082</v>
      </c>
      <c r="H214" s="199">
        <v>1</v>
      </c>
      <c r="I214" s="163"/>
      <c r="J214" s="164">
        <f t="shared" si="35"/>
        <v>0</v>
      </c>
      <c r="K214" s="165"/>
      <c r="L214" s="30"/>
      <c r="M214" s="166" t="s">
        <v>1</v>
      </c>
      <c r="N214" s="130" t="s">
        <v>37</v>
      </c>
      <c r="P214" s="167">
        <f t="shared" si="36"/>
        <v>0</v>
      </c>
      <c r="Q214" s="167">
        <v>0</v>
      </c>
      <c r="R214" s="167">
        <f t="shared" si="37"/>
        <v>0</v>
      </c>
      <c r="S214" s="167">
        <v>0</v>
      </c>
      <c r="T214" s="168">
        <f t="shared" si="38"/>
        <v>0</v>
      </c>
      <c r="AR214" s="169" t="s">
        <v>245</v>
      </c>
      <c r="AT214" s="169" t="s">
        <v>241</v>
      </c>
      <c r="AU214" s="169" t="s">
        <v>83</v>
      </c>
      <c r="AY214" s="13" t="s">
        <v>239</v>
      </c>
      <c r="BE214" s="97">
        <f t="shared" si="39"/>
        <v>0</v>
      </c>
      <c r="BF214" s="97">
        <f t="shared" si="40"/>
        <v>0</v>
      </c>
      <c r="BG214" s="97">
        <f t="shared" si="41"/>
        <v>0</v>
      </c>
      <c r="BH214" s="97">
        <f t="shared" si="42"/>
        <v>0</v>
      </c>
      <c r="BI214" s="97">
        <f t="shared" si="43"/>
        <v>0</v>
      </c>
      <c r="BJ214" s="13" t="s">
        <v>83</v>
      </c>
      <c r="BK214" s="97">
        <f t="shared" si="44"/>
        <v>0</v>
      </c>
      <c r="BL214" s="13" t="s">
        <v>245</v>
      </c>
      <c r="BM214" s="169" t="s">
        <v>800</v>
      </c>
    </row>
    <row r="215" spans="2:65" s="1" customFormat="1" ht="16.5" customHeight="1" x14ac:dyDescent="0.2">
      <c r="B215" s="131"/>
      <c r="C215" s="158" t="s">
        <v>526</v>
      </c>
      <c r="D215" s="158" t="s">
        <v>241</v>
      </c>
      <c r="E215" s="159" t="s">
        <v>3532</v>
      </c>
      <c r="F215" s="160" t="s">
        <v>3533</v>
      </c>
      <c r="G215" s="161" t="s">
        <v>1082</v>
      </c>
      <c r="H215" s="199">
        <v>2</v>
      </c>
      <c r="I215" s="163"/>
      <c r="J215" s="164">
        <f t="shared" si="35"/>
        <v>0</v>
      </c>
      <c r="K215" s="165"/>
      <c r="L215" s="30"/>
      <c r="M215" s="182" t="s">
        <v>1</v>
      </c>
      <c r="N215" s="183" t="s">
        <v>37</v>
      </c>
      <c r="O215" s="184"/>
      <c r="P215" s="185">
        <f t="shared" si="36"/>
        <v>0</v>
      </c>
      <c r="Q215" s="185">
        <v>0</v>
      </c>
      <c r="R215" s="185">
        <f t="shared" si="37"/>
        <v>0</v>
      </c>
      <c r="S215" s="185">
        <v>0</v>
      </c>
      <c r="T215" s="186">
        <f t="shared" si="38"/>
        <v>0</v>
      </c>
      <c r="AR215" s="169" t="s">
        <v>245</v>
      </c>
      <c r="AT215" s="169" t="s">
        <v>241</v>
      </c>
      <c r="AU215" s="169" t="s">
        <v>83</v>
      </c>
      <c r="AY215" s="13" t="s">
        <v>239</v>
      </c>
      <c r="BE215" s="97">
        <f t="shared" si="39"/>
        <v>0</v>
      </c>
      <c r="BF215" s="97">
        <f t="shared" si="40"/>
        <v>0</v>
      </c>
      <c r="BG215" s="97">
        <f t="shared" si="41"/>
        <v>0</v>
      </c>
      <c r="BH215" s="97">
        <f t="shared" si="42"/>
        <v>0</v>
      </c>
      <c r="BI215" s="97">
        <f t="shared" si="43"/>
        <v>0</v>
      </c>
      <c r="BJ215" s="13" t="s">
        <v>83</v>
      </c>
      <c r="BK215" s="97">
        <f t="shared" si="44"/>
        <v>0</v>
      </c>
      <c r="BL215" s="13" t="s">
        <v>245</v>
      </c>
      <c r="BM215" s="169" t="s">
        <v>808</v>
      </c>
    </row>
    <row r="216" spans="2:65" s="1" customFormat="1" ht="6.95" customHeight="1" x14ac:dyDescent="0.2">
      <c r="B216" s="45"/>
      <c r="C216" s="46"/>
      <c r="D216" s="46"/>
      <c r="E216" s="46"/>
      <c r="F216" s="46"/>
      <c r="G216" s="46"/>
      <c r="H216" s="46"/>
      <c r="I216" s="46"/>
      <c r="J216" s="46"/>
      <c r="K216" s="46"/>
      <c r="L216" s="30"/>
    </row>
  </sheetData>
  <autoFilter ref="C136:K215" xr:uid="{00000000-0009-0000-0000-000022000000}"/>
  <mergeCells count="17">
    <mergeCell ref="L2:V2"/>
    <mergeCell ref="D111:F111"/>
    <mergeCell ref="D112:F112"/>
    <mergeCell ref="D113:F113"/>
    <mergeCell ref="E125:H125"/>
    <mergeCell ref="E85:H85"/>
    <mergeCell ref="E87:H87"/>
    <mergeCell ref="E89:H89"/>
    <mergeCell ref="D109:F109"/>
    <mergeCell ref="D110:F110"/>
    <mergeCell ref="E7:H7"/>
    <mergeCell ref="E9:H9"/>
    <mergeCell ref="E11:H11"/>
    <mergeCell ref="E20:H20"/>
    <mergeCell ref="E29:H29"/>
    <mergeCell ref="E129:H129"/>
    <mergeCell ref="E127:H12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B2:BM207"/>
  <sheetViews>
    <sheetView showGridLines="0" topLeftCell="A180" workbookViewId="0">
      <selection activeCell="AA193" sqref="AA193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3" t="s">
        <v>152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4587</v>
      </c>
      <c r="L4" s="16"/>
      <c r="M4" s="103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14</v>
      </c>
      <c r="L6" s="16"/>
    </row>
    <row r="7" spans="2:46" ht="16.5" customHeight="1" x14ac:dyDescent="0.2">
      <c r="B7" s="16"/>
      <c r="E7" s="259" t="str">
        <f>'Rekapitulácia stavby'!K6</f>
        <v>KFA - Košická futbalová aréna II. a III. etapa</v>
      </c>
      <c r="F7" s="261"/>
      <c r="G7" s="261"/>
      <c r="H7" s="261"/>
      <c r="L7" s="16"/>
    </row>
    <row r="8" spans="2:46" ht="12" customHeight="1" x14ac:dyDescent="0.2">
      <c r="B8" s="16"/>
      <c r="D8" s="23" t="s">
        <v>180</v>
      </c>
      <c r="L8" s="16"/>
    </row>
    <row r="9" spans="2:46" s="1" customFormat="1" ht="16.5" customHeight="1" x14ac:dyDescent="0.2">
      <c r="B9" s="30"/>
      <c r="E9" s="259" t="s">
        <v>181</v>
      </c>
      <c r="F9" s="257"/>
      <c r="G9" s="257"/>
      <c r="H9" s="257"/>
      <c r="L9" s="30"/>
    </row>
    <row r="10" spans="2:46" s="1" customFormat="1" ht="12" customHeight="1" x14ac:dyDescent="0.2">
      <c r="B10" s="30"/>
      <c r="D10" s="23" t="s">
        <v>182</v>
      </c>
      <c r="L10" s="30"/>
    </row>
    <row r="11" spans="2:46" s="1" customFormat="1" ht="16.5" customHeight="1" x14ac:dyDescent="0.2">
      <c r="B11" s="30"/>
      <c r="E11" s="226" t="s">
        <v>3969</v>
      </c>
      <c r="F11" s="257"/>
      <c r="G11" s="257"/>
      <c r="H11" s="257"/>
      <c r="L11" s="30"/>
    </row>
    <row r="12" spans="2:46" s="1" customFormat="1" x14ac:dyDescent="0.2">
      <c r="B12" s="30"/>
      <c r="L12" s="30"/>
    </row>
    <row r="13" spans="2:46" s="1" customFormat="1" ht="12" customHeight="1" x14ac:dyDescent="0.2">
      <c r="B13" s="30"/>
      <c r="D13" s="23" t="s">
        <v>15</v>
      </c>
      <c r="F13" s="21" t="s">
        <v>1</v>
      </c>
      <c r="I13" s="23" t="s">
        <v>16</v>
      </c>
      <c r="J13" s="21" t="s">
        <v>1</v>
      </c>
      <c r="L13" s="30"/>
    </row>
    <row r="14" spans="2:46" s="1" customFormat="1" ht="12" customHeight="1" x14ac:dyDescent="0.2">
      <c r="B14" s="30"/>
      <c r="D14" s="23" t="s">
        <v>17</v>
      </c>
      <c r="F14" s="21" t="s">
        <v>18</v>
      </c>
      <c r="I14" s="23" t="s">
        <v>19</v>
      </c>
      <c r="J14" s="53" t="str">
        <f>'Rekapitulácia stavby'!AN8</f>
        <v>4.10.2022 - REV05</v>
      </c>
      <c r="L14" s="30"/>
    </row>
    <row r="15" spans="2:46" s="1" customFormat="1" ht="10.9" customHeight="1" x14ac:dyDescent="0.2">
      <c r="B15" s="30"/>
      <c r="L15" s="30"/>
    </row>
    <row r="16" spans="2:46" s="1" customFormat="1" ht="12" customHeight="1" x14ac:dyDescent="0.2">
      <c r="B16" s="30"/>
      <c r="D16" s="23" t="s">
        <v>20</v>
      </c>
      <c r="I16" s="23" t="s">
        <v>21</v>
      </c>
      <c r="J16" s="21" t="str">
        <f>IF('Rekapitulácia stavby'!AN10="","",'Rekapitulácia stavby'!AN10)</f>
        <v/>
      </c>
      <c r="L16" s="30"/>
    </row>
    <row r="17" spans="2:12" s="1" customFormat="1" ht="18" customHeight="1" x14ac:dyDescent="0.2">
      <c r="B17" s="30"/>
      <c r="E17" s="21" t="str">
        <f>IF('Rekapitulácia stavby'!E11="","",'Rekapitulácia stavby'!E11)</f>
        <v xml:space="preserve"> </v>
      </c>
      <c r="I17" s="23" t="s">
        <v>22</v>
      </c>
      <c r="J17" s="21" t="str">
        <f>IF('Rekapitulácia stavby'!AN11="","",'Rekapitulácia stavby'!AN11)</f>
        <v/>
      </c>
      <c r="L17" s="30"/>
    </row>
    <row r="18" spans="2:12" s="1" customFormat="1" ht="6.95" customHeight="1" x14ac:dyDescent="0.2">
      <c r="B18" s="30"/>
      <c r="L18" s="30"/>
    </row>
    <row r="19" spans="2:12" s="1" customFormat="1" ht="12" customHeight="1" x14ac:dyDescent="0.2">
      <c r="B19" s="30"/>
      <c r="D19" s="23" t="s">
        <v>23</v>
      </c>
      <c r="I19" s="23" t="s">
        <v>21</v>
      </c>
      <c r="J19" s="24" t="str">
        <f>'Rekapitulácia stavby'!AN13</f>
        <v>Vyplň údaj</v>
      </c>
      <c r="L19" s="30"/>
    </row>
    <row r="20" spans="2:12" s="1" customFormat="1" ht="18" customHeight="1" x14ac:dyDescent="0.2">
      <c r="B20" s="30"/>
      <c r="E20" s="258" t="str">
        <f>'Rekapitulácia stavby'!E14</f>
        <v>Vyplň údaj</v>
      </c>
      <c r="F20" s="248"/>
      <c r="G20" s="248"/>
      <c r="H20" s="248"/>
      <c r="I20" s="23" t="s">
        <v>22</v>
      </c>
      <c r="J20" s="24" t="str">
        <f>'Rekapitulácia stavby'!AN14</f>
        <v>Vyplň údaj</v>
      </c>
      <c r="L20" s="30"/>
    </row>
    <row r="21" spans="2:12" s="1" customFormat="1" ht="6.95" customHeight="1" x14ac:dyDescent="0.2">
      <c r="B21" s="30"/>
      <c r="L21" s="30"/>
    </row>
    <row r="22" spans="2:12" s="1" customFormat="1" ht="12" customHeight="1" x14ac:dyDescent="0.2">
      <c r="B22" s="30"/>
      <c r="D22" s="23" t="s">
        <v>25</v>
      </c>
      <c r="I22" s="23" t="s">
        <v>21</v>
      </c>
      <c r="J22" s="21" t="str">
        <f>IF('Rekapitulácia stavby'!AN16="","",'Rekapitulácia stavby'!AN16)</f>
        <v/>
      </c>
      <c r="L22" s="30"/>
    </row>
    <row r="23" spans="2:12" s="1" customFormat="1" ht="18" customHeight="1" x14ac:dyDescent="0.2">
      <c r="B23" s="30"/>
      <c r="E23" s="21" t="str">
        <f>IF('Rekapitulácia stavby'!E17="","",'Rekapitulácia stavby'!E17)</f>
        <v>HESCON,s.r.o.</v>
      </c>
      <c r="I23" s="23" t="s">
        <v>22</v>
      </c>
      <c r="J23" s="21" t="str">
        <f>IF('Rekapitulácia stavby'!AN17="","",'Rekapitulácia stavby'!AN17)</f>
        <v/>
      </c>
      <c r="L23" s="30"/>
    </row>
    <row r="24" spans="2:12" s="1" customFormat="1" ht="6.95" customHeight="1" x14ac:dyDescent="0.2">
      <c r="B24" s="30"/>
      <c r="L24" s="30"/>
    </row>
    <row r="25" spans="2:12" s="1" customFormat="1" ht="12" customHeight="1" x14ac:dyDescent="0.2">
      <c r="B25" s="30"/>
      <c r="D25" s="23" t="s">
        <v>27</v>
      </c>
      <c r="I25" s="23" t="s">
        <v>21</v>
      </c>
      <c r="J25" s="21" t="str">
        <f>IF('Rekapitulácia stavby'!AN19="","",'Rekapitulácia stavby'!AN19)</f>
        <v/>
      </c>
      <c r="L25" s="30"/>
    </row>
    <row r="26" spans="2:12" s="1" customFormat="1" ht="18" customHeight="1" x14ac:dyDescent="0.2">
      <c r="B26" s="30"/>
      <c r="E26" s="21" t="str">
        <f>IF('Rekapitulácia stavby'!E20="","",'Rekapitulácia stavby'!E20)</f>
        <v xml:space="preserve"> </v>
      </c>
      <c r="I26" s="23" t="s">
        <v>22</v>
      </c>
      <c r="J26" s="21" t="str">
        <f>IF('Rekapitulácia stavby'!AN20="","",'Rekapitulácia stavby'!AN20)</f>
        <v/>
      </c>
      <c r="L26" s="30"/>
    </row>
    <row r="27" spans="2:12" s="1" customFormat="1" ht="6.95" customHeight="1" x14ac:dyDescent="0.2">
      <c r="B27" s="30"/>
      <c r="L27" s="30"/>
    </row>
    <row r="28" spans="2:12" s="1" customFormat="1" ht="12" customHeight="1" x14ac:dyDescent="0.2">
      <c r="B28" s="30"/>
      <c r="D28" s="23" t="s">
        <v>28</v>
      </c>
      <c r="L28" s="30"/>
    </row>
    <row r="29" spans="2:12" s="7" customFormat="1" ht="16.5" customHeight="1" x14ac:dyDescent="0.2">
      <c r="B29" s="104"/>
      <c r="E29" s="251" t="s">
        <v>1</v>
      </c>
      <c r="F29" s="251"/>
      <c r="G29" s="251"/>
      <c r="H29" s="251"/>
      <c r="L29" s="104"/>
    </row>
    <row r="30" spans="2:12" s="1" customFormat="1" ht="6.95" customHeight="1" x14ac:dyDescent="0.2">
      <c r="B30" s="30"/>
      <c r="L30" s="30"/>
    </row>
    <row r="31" spans="2:12" s="1" customFormat="1" ht="6.95" customHeight="1" x14ac:dyDescent="0.2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5" customHeight="1" x14ac:dyDescent="0.2">
      <c r="B32" s="30"/>
      <c r="D32" s="21" t="s">
        <v>187</v>
      </c>
      <c r="J32" s="29">
        <f>J98</f>
        <v>0</v>
      </c>
      <c r="L32" s="30"/>
    </row>
    <row r="33" spans="2:12" s="1" customFormat="1" ht="14.45" customHeight="1" x14ac:dyDescent="0.2">
      <c r="B33" s="30"/>
      <c r="D33" s="28" t="s">
        <v>174</v>
      </c>
      <c r="J33" s="29">
        <f>J107</f>
        <v>0</v>
      </c>
      <c r="L33" s="30"/>
    </row>
    <row r="34" spans="2:12" s="1" customFormat="1" ht="25.35" customHeight="1" x14ac:dyDescent="0.2">
      <c r="B34" s="30"/>
      <c r="D34" s="105" t="s">
        <v>31</v>
      </c>
      <c r="J34" s="66">
        <f>ROUND(J32 + J33, 2)</f>
        <v>0</v>
      </c>
      <c r="L34" s="30"/>
    </row>
    <row r="35" spans="2:12" s="1" customFormat="1" ht="6.95" customHeight="1" x14ac:dyDescent="0.2">
      <c r="B35" s="30"/>
      <c r="D35" s="54"/>
      <c r="E35" s="54"/>
      <c r="F35" s="54"/>
      <c r="G35" s="54"/>
      <c r="H35" s="54"/>
      <c r="I35" s="54"/>
      <c r="J35" s="54"/>
      <c r="K35" s="54"/>
      <c r="L35" s="30"/>
    </row>
    <row r="36" spans="2:12" s="1" customFormat="1" ht="14.45" customHeight="1" x14ac:dyDescent="0.2">
      <c r="B36" s="30"/>
      <c r="F36" s="33" t="s">
        <v>33</v>
      </c>
      <c r="I36" s="33" t="s">
        <v>32</v>
      </c>
      <c r="J36" s="33" t="s">
        <v>34</v>
      </c>
      <c r="L36" s="30"/>
    </row>
    <row r="37" spans="2:12" s="1" customFormat="1" ht="14.45" customHeight="1" x14ac:dyDescent="0.2">
      <c r="B37" s="30"/>
      <c r="D37" s="106" t="s">
        <v>35</v>
      </c>
      <c r="E37" s="35" t="s">
        <v>36</v>
      </c>
      <c r="F37" s="107">
        <f>ROUND((SUM(BE107:BE114) + SUM(BE136:BE206)),  2)</f>
        <v>0</v>
      </c>
      <c r="G37" s="108"/>
      <c r="H37" s="108"/>
      <c r="I37" s="109">
        <v>0.2</v>
      </c>
      <c r="J37" s="107">
        <f>ROUND(((SUM(BE107:BE114) + SUM(BE136:BE206))*I37),  2)</f>
        <v>0</v>
      </c>
      <c r="L37" s="30"/>
    </row>
    <row r="38" spans="2:12" s="1" customFormat="1" ht="14.45" customHeight="1" x14ac:dyDescent="0.2">
      <c r="B38" s="30"/>
      <c r="E38" s="35" t="s">
        <v>37</v>
      </c>
      <c r="F38" s="107">
        <f>ROUND((SUM(BF107:BF114) + SUM(BF136:BF206)),  2)</f>
        <v>0</v>
      </c>
      <c r="G38" s="108"/>
      <c r="H38" s="108"/>
      <c r="I38" s="109">
        <v>0.2</v>
      </c>
      <c r="J38" s="107">
        <f>ROUND(((SUM(BF107:BF114) + SUM(BF136:BF206))*I38),  2)</f>
        <v>0</v>
      </c>
      <c r="L38" s="30"/>
    </row>
    <row r="39" spans="2:12" s="1" customFormat="1" ht="14.45" hidden="1" customHeight="1" x14ac:dyDescent="0.2">
      <c r="B39" s="30"/>
      <c r="E39" s="23" t="s">
        <v>38</v>
      </c>
      <c r="F39" s="86">
        <f>ROUND((SUM(BG107:BG114) + SUM(BG136:BG206)),  2)</f>
        <v>0</v>
      </c>
      <c r="I39" s="110">
        <v>0.2</v>
      </c>
      <c r="J39" s="86">
        <f>0</f>
        <v>0</v>
      </c>
      <c r="L39" s="30"/>
    </row>
    <row r="40" spans="2:12" s="1" customFormat="1" ht="14.45" hidden="1" customHeight="1" x14ac:dyDescent="0.2">
      <c r="B40" s="30"/>
      <c r="E40" s="23" t="s">
        <v>39</v>
      </c>
      <c r="F40" s="86">
        <f>ROUND((SUM(BH107:BH114) + SUM(BH136:BH206)),  2)</f>
        <v>0</v>
      </c>
      <c r="I40" s="110">
        <v>0.2</v>
      </c>
      <c r="J40" s="86">
        <f>0</f>
        <v>0</v>
      </c>
      <c r="L40" s="30"/>
    </row>
    <row r="41" spans="2:12" s="1" customFormat="1" ht="14.45" hidden="1" customHeight="1" x14ac:dyDescent="0.2">
      <c r="B41" s="30"/>
      <c r="E41" s="35" t="s">
        <v>40</v>
      </c>
      <c r="F41" s="107">
        <f>ROUND((SUM(BI107:BI114) + SUM(BI136:BI206)),  2)</f>
        <v>0</v>
      </c>
      <c r="G41" s="108"/>
      <c r="H41" s="108"/>
      <c r="I41" s="109">
        <v>0</v>
      </c>
      <c r="J41" s="107">
        <f>0</f>
        <v>0</v>
      </c>
      <c r="L41" s="30"/>
    </row>
    <row r="42" spans="2:12" s="1" customFormat="1" ht="6.95" customHeight="1" x14ac:dyDescent="0.2">
      <c r="B42" s="30"/>
      <c r="L42" s="30"/>
    </row>
    <row r="43" spans="2:12" s="1" customFormat="1" ht="25.35" customHeight="1" x14ac:dyDescent="0.2">
      <c r="B43" s="30"/>
      <c r="C43" s="101"/>
      <c r="D43" s="111" t="s">
        <v>41</v>
      </c>
      <c r="E43" s="57"/>
      <c r="F43" s="57"/>
      <c r="G43" s="112" t="s">
        <v>42</v>
      </c>
      <c r="H43" s="113" t="s">
        <v>43</v>
      </c>
      <c r="I43" s="57"/>
      <c r="J43" s="114">
        <f>SUM(J34:J41)</f>
        <v>0</v>
      </c>
      <c r="K43" s="115"/>
      <c r="L43" s="30"/>
    </row>
    <row r="44" spans="2:12" s="1" customFormat="1" ht="14.45" customHeight="1" x14ac:dyDescent="0.2">
      <c r="B44" s="30"/>
      <c r="L44" s="30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30"/>
      <c r="D50" s="42" t="s">
        <v>44</v>
      </c>
      <c r="E50" s="43"/>
      <c r="F50" s="43"/>
      <c r="G50" s="42" t="s">
        <v>45</v>
      </c>
      <c r="H50" s="43"/>
      <c r="I50" s="43"/>
      <c r="J50" s="43"/>
      <c r="K50" s="43"/>
      <c r="L50" s="30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30"/>
      <c r="D61" s="44" t="s">
        <v>46</v>
      </c>
      <c r="E61" s="32"/>
      <c r="F61" s="116" t="s">
        <v>47</v>
      </c>
      <c r="G61" s="44" t="s">
        <v>46</v>
      </c>
      <c r="H61" s="32"/>
      <c r="I61" s="32"/>
      <c r="J61" s="117" t="s">
        <v>47</v>
      </c>
      <c r="K61" s="32"/>
      <c r="L61" s="30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30"/>
      <c r="D65" s="42" t="s">
        <v>48</v>
      </c>
      <c r="E65" s="43"/>
      <c r="F65" s="43"/>
      <c r="G65" s="42" t="s">
        <v>49</v>
      </c>
      <c r="H65" s="43"/>
      <c r="I65" s="43"/>
      <c r="J65" s="43"/>
      <c r="K65" s="43"/>
      <c r="L65" s="30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30"/>
      <c r="D76" s="44" t="s">
        <v>46</v>
      </c>
      <c r="E76" s="32"/>
      <c r="F76" s="116" t="s">
        <v>47</v>
      </c>
      <c r="G76" s="44" t="s">
        <v>46</v>
      </c>
      <c r="H76" s="32"/>
      <c r="I76" s="32"/>
      <c r="J76" s="117" t="s">
        <v>47</v>
      </c>
      <c r="K76" s="32"/>
      <c r="L76" s="30"/>
    </row>
    <row r="77" spans="2:12" s="1" customFormat="1" ht="14.45" customHeight="1" x14ac:dyDescent="0.2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12" s="1" customFormat="1" ht="6.95" customHeight="1" x14ac:dyDescent="0.2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12" s="1" customFormat="1" ht="24.95" customHeight="1" x14ac:dyDescent="0.2">
      <c r="B82" s="30"/>
      <c r="C82" s="17" t="s">
        <v>4588</v>
      </c>
      <c r="L82" s="30"/>
    </row>
    <row r="83" spans="2:12" s="1" customFormat="1" ht="6.95" customHeight="1" x14ac:dyDescent="0.2">
      <c r="B83" s="30"/>
      <c r="L83" s="30"/>
    </row>
    <row r="84" spans="2:12" s="1" customFormat="1" ht="12" customHeight="1" x14ac:dyDescent="0.2">
      <c r="B84" s="30"/>
      <c r="C84" s="23" t="s">
        <v>14</v>
      </c>
      <c r="L84" s="30"/>
    </row>
    <row r="85" spans="2:12" s="1" customFormat="1" ht="16.5" customHeight="1" x14ac:dyDescent="0.2">
      <c r="B85" s="30"/>
      <c r="E85" s="259" t="str">
        <f>E7</f>
        <v>KFA - Košická futbalová aréna II. a III. etapa</v>
      </c>
      <c r="F85" s="261"/>
      <c r="G85" s="261"/>
      <c r="H85" s="261"/>
      <c r="L85" s="30"/>
    </row>
    <row r="86" spans="2:12" ht="12" customHeight="1" x14ac:dyDescent="0.2">
      <c r="B86" s="16"/>
      <c r="C86" s="23" t="s">
        <v>180</v>
      </c>
      <c r="L86" s="16"/>
    </row>
    <row r="87" spans="2:12" s="1" customFormat="1" ht="16.5" customHeight="1" x14ac:dyDescent="0.2">
      <c r="B87" s="30"/>
      <c r="E87" s="259" t="s">
        <v>181</v>
      </c>
      <c r="F87" s="257"/>
      <c r="G87" s="257"/>
      <c r="H87" s="257"/>
      <c r="L87" s="30"/>
    </row>
    <row r="88" spans="2:12" s="1" customFormat="1" ht="12" customHeight="1" x14ac:dyDescent="0.2">
      <c r="B88" s="30"/>
      <c r="C88" s="23" t="s">
        <v>182</v>
      </c>
      <c r="L88" s="30"/>
    </row>
    <row r="89" spans="2:12" s="1" customFormat="1" ht="16.5" customHeight="1" x14ac:dyDescent="0.2">
      <c r="B89" s="30"/>
      <c r="E89" s="226" t="str">
        <f>E11</f>
        <v>037 - ELI vstavkov</v>
      </c>
      <c r="F89" s="257"/>
      <c r="G89" s="257"/>
      <c r="H89" s="257"/>
      <c r="L89" s="30"/>
    </row>
    <row r="90" spans="2:12" s="1" customFormat="1" ht="6.95" customHeight="1" x14ac:dyDescent="0.2">
      <c r="B90" s="30"/>
      <c r="L90" s="30"/>
    </row>
    <row r="91" spans="2:12" s="1" customFormat="1" ht="12" customHeight="1" x14ac:dyDescent="0.2">
      <c r="B91" s="30"/>
      <c r="C91" s="23" t="s">
        <v>17</v>
      </c>
      <c r="F91" s="21" t="str">
        <f>F14</f>
        <v xml:space="preserve"> </v>
      </c>
      <c r="I91" s="23" t="s">
        <v>19</v>
      </c>
      <c r="J91" s="53" t="str">
        <f>IF(J14="","",J14)</f>
        <v>4.10.2022 - REV05</v>
      </c>
      <c r="L91" s="30"/>
    </row>
    <row r="92" spans="2:12" s="1" customFormat="1" ht="6.95" customHeight="1" x14ac:dyDescent="0.2">
      <c r="B92" s="30"/>
      <c r="L92" s="30"/>
    </row>
    <row r="93" spans="2:12" s="1" customFormat="1" ht="15.2" customHeight="1" x14ac:dyDescent="0.2">
      <c r="B93" s="30"/>
      <c r="C93" s="23" t="s">
        <v>20</v>
      </c>
      <c r="F93" s="21" t="str">
        <f>E17</f>
        <v xml:space="preserve"> </v>
      </c>
      <c r="I93" s="23" t="s">
        <v>25</v>
      </c>
      <c r="J93" s="26" t="str">
        <f>E23</f>
        <v>HESCON,s.r.o.</v>
      </c>
      <c r="L93" s="30"/>
    </row>
    <row r="94" spans="2:12" s="1" customFormat="1" ht="15.2" customHeight="1" x14ac:dyDescent="0.2">
      <c r="B94" s="30"/>
      <c r="C94" s="23" t="s">
        <v>23</v>
      </c>
      <c r="F94" s="21" t="str">
        <f>IF(E20="","",E20)</f>
        <v>Vyplň údaj</v>
      </c>
      <c r="I94" s="23" t="s">
        <v>27</v>
      </c>
      <c r="J94" s="26" t="str">
        <f>E26</f>
        <v xml:space="preserve"> </v>
      </c>
      <c r="L94" s="30"/>
    </row>
    <row r="95" spans="2:12" s="1" customFormat="1" ht="10.35" customHeight="1" x14ac:dyDescent="0.2">
      <c r="B95" s="30"/>
      <c r="L95" s="30"/>
    </row>
    <row r="96" spans="2:12" s="1" customFormat="1" ht="29.25" customHeight="1" x14ac:dyDescent="0.2">
      <c r="B96" s="30"/>
      <c r="C96" s="118" t="s">
        <v>188</v>
      </c>
      <c r="D96" s="101"/>
      <c r="E96" s="101"/>
      <c r="F96" s="101"/>
      <c r="G96" s="101"/>
      <c r="H96" s="101"/>
      <c r="I96" s="101"/>
      <c r="J96" s="119" t="s">
        <v>189</v>
      </c>
      <c r="K96" s="101"/>
      <c r="L96" s="30"/>
    </row>
    <row r="97" spans="2:65" s="1" customFormat="1" ht="10.35" customHeight="1" x14ac:dyDescent="0.2">
      <c r="B97" s="30"/>
      <c r="L97" s="30"/>
    </row>
    <row r="98" spans="2:65" s="1" customFormat="1" ht="22.9" customHeight="1" x14ac:dyDescent="0.2">
      <c r="B98" s="30"/>
      <c r="C98" s="120" t="s">
        <v>190</v>
      </c>
      <c r="J98" s="66">
        <f>J136</f>
        <v>0</v>
      </c>
      <c r="L98" s="30"/>
      <c r="AU98" s="13" t="s">
        <v>191</v>
      </c>
    </row>
    <row r="99" spans="2:65" s="8" customFormat="1" ht="24.95" customHeight="1" x14ac:dyDescent="0.2">
      <c r="B99" s="121"/>
      <c r="D99" s="122" t="s">
        <v>3970</v>
      </c>
      <c r="E99" s="123"/>
      <c r="F99" s="123"/>
      <c r="G99" s="123"/>
      <c r="H99" s="123"/>
      <c r="I99" s="123"/>
      <c r="J99" s="124">
        <f>J137</f>
        <v>0</v>
      </c>
      <c r="L99" s="121"/>
    </row>
    <row r="100" spans="2:65" s="8" customFormat="1" ht="24.95" customHeight="1" x14ac:dyDescent="0.2">
      <c r="B100" s="121"/>
      <c r="D100" s="122" t="s">
        <v>3482</v>
      </c>
      <c r="E100" s="123"/>
      <c r="F100" s="123"/>
      <c r="G100" s="123"/>
      <c r="H100" s="123"/>
      <c r="I100" s="123"/>
      <c r="J100" s="124">
        <f>J188</f>
        <v>0</v>
      </c>
      <c r="L100" s="121"/>
    </row>
    <row r="101" spans="2:65" s="9" customFormat="1" ht="19.899999999999999" customHeight="1" x14ac:dyDescent="0.2">
      <c r="B101" s="125"/>
      <c r="D101" s="126" t="s">
        <v>3483</v>
      </c>
      <c r="E101" s="127"/>
      <c r="F101" s="127"/>
      <c r="G101" s="127"/>
      <c r="H101" s="127"/>
      <c r="I101" s="127"/>
      <c r="J101" s="128">
        <f>J189</f>
        <v>0</v>
      </c>
      <c r="L101" s="125"/>
    </row>
    <row r="102" spans="2:65" s="9" customFormat="1" ht="19.899999999999999" customHeight="1" x14ac:dyDescent="0.2">
      <c r="B102" s="125"/>
      <c r="D102" s="126" t="s">
        <v>3484</v>
      </c>
      <c r="E102" s="127"/>
      <c r="F102" s="127"/>
      <c r="G102" s="127"/>
      <c r="H102" s="127"/>
      <c r="I102" s="127"/>
      <c r="J102" s="128">
        <f>J191</f>
        <v>0</v>
      </c>
      <c r="L102" s="125"/>
    </row>
    <row r="103" spans="2:65" s="9" customFormat="1" ht="19.899999999999999" customHeight="1" x14ac:dyDescent="0.2">
      <c r="B103" s="125"/>
      <c r="D103" s="126" t="s">
        <v>3311</v>
      </c>
      <c r="E103" s="127"/>
      <c r="F103" s="127"/>
      <c r="G103" s="127"/>
      <c r="H103" s="127"/>
      <c r="I103" s="127"/>
      <c r="J103" s="128">
        <f>J193</f>
        <v>0</v>
      </c>
      <c r="L103" s="125"/>
    </row>
    <row r="104" spans="2:65" s="9" customFormat="1" ht="19.899999999999999" customHeight="1" x14ac:dyDescent="0.2">
      <c r="B104" s="125"/>
      <c r="D104" s="126" t="s">
        <v>3485</v>
      </c>
      <c r="E104" s="127"/>
      <c r="F104" s="127"/>
      <c r="G104" s="127"/>
      <c r="H104" s="127"/>
      <c r="I104" s="127"/>
      <c r="J104" s="128">
        <f>J196</f>
        <v>0</v>
      </c>
      <c r="L104" s="125"/>
    </row>
    <row r="105" spans="2:65" s="1" customFormat="1" ht="21.75" customHeight="1" x14ac:dyDescent="0.2">
      <c r="B105" s="30"/>
      <c r="L105" s="30"/>
    </row>
    <row r="106" spans="2:65" s="1" customFormat="1" ht="6.95" customHeight="1" x14ac:dyDescent="0.2">
      <c r="B106" s="30"/>
      <c r="L106" s="30"/>
    </row>
    <row r="107" spans="2:65" s="1" customFormat="1" ht="29.25" customHeight="1" x14ac:dyDescent="0.2">
      <c r="B107" s="30"/>
      <c r="C107" s="120" t="s">
        <v>217</v>
      </c>
      <c r="J107" s="129">
        <f>ROUND(J108 + J109 + J110 + J111 + J112 + J113,2)</f>
        <v>0</v>
      </c>
      <c r="L107" s="30"/>
      <c r="N107" s="130" t="s">
        <v>35</v>
      </c>
    </row>
    <row r="108" spans="2:65" s="1" customFormat="1" ht="18" customHeight="1" x14ac:dyDescent="0.2">
      <c r="B108" s="131"/>
      <c r="C108" s="132"/>
      <c r="D108" s="207" t="s">
        <v>218</v>
      </c>
      <c r="E108" s="260"/>
      <c r="F108" s="260"/>
      <c r="G108" s="132"/>
      <c r="H108" s="132"/>
      <c r="I108" s="132"/>
      <c r="J108" s="94">
        <v>0</v>
      </c>
      <c r="K108" s="132"/>
      <c r="L108" s="131"/>
      <c r="M108" s="132"/>
      <c r="N108" s="134" t="s">
        <v>37</v>
      </c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5" t="s">
        <v>219</v>
      </c>
      <c r="AZ108" s="132"/>
      <c r="BA108" s="132"/>
      <c r="BB108" s="132"/>
      <c r="BC108" s="132"/>
      <c r="BD108" s="132"/>
      <c r="BE108" s="136">
        <f t="shared" ref="BE108:BE113" si="0">IF(N108="základná",J108,0)</f>
        <v>0</v>
      </c>
      <c r="BF108" s="136">
        <f t="shared" ref="BF108:BF113" si="1">IF(N108="znížená",J108,0)</f>
        <v>0</v>
      </c>
      <c r="BG108" s="136">
        <f t="shared" ref="BG108:BG113" si="2">IF(N108="zákl. prenesená",J108,0)</f>
        <v>0</v>
      </c>
      <c r="BH108" s="136">
        <f t="shared" ref="BH108:BH113" si="3">IF(N108="zníž. prenesená",J108,0)</f>
        <v>0</v>
      </c>
      <c r="BI108" s="136">
        <f t="shared" ref="BI108:BI113" si="4">IF(N108="nulová",J108,0)</f>
        <v>0</v>
      </c>
      <c r="BJ108" s="135" t="s">
        <v>83</v>
      </c>
      <c r="BK108" s="132"/>
      <c r="BL108" s="132"/>
      <c r="BM108" s="132"/>
    </row>
    <row r="109" spans="2:65" s="1" customFormat="1" ht="18" customHeight="1" x14ac:dyDescent="0.2">
      <c r="B109" s="131"/>
      <c r="C109" s="132"/>
      <c r="D109" s="207" t="s">
        <v>220</v>
      </c>
      <c r="E109" s="260"/>
      <c r="F109" s="260"/>
      <c r="G109" s="132"/>
      <c r="H109" s="132"/>
      <c r="I109" s="132"/>
      <c r="J109" s="94">
        <v>0</v>
      </c>
      <c r="K109" s="132"/>
      <c r="L109" s="131"/>
      <c r="M109" s="132"/>
      <c r="N109" s="134" t="s">
        <v>37</v>
      </c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5" t="s">
        <v>219</v>
      </c>
      <c r="AZ109" s="132"/>
      <c r="BA109" s="132"/>
      <c r="BB109" s="132"/>
      <c r="BC109" s="132"/>
      <c r="BD109" s="132"/>
      <c r="BE109" s="136">
        <f t="shared" si="0"/>
        <v>0</v>
      </c>
      <c r="BF109" s="136">
        <f t="shared" si="1"/>
        <v>0</v>
      </c>
      <c r="BG109" s="136">
        <f t="shared" si="2"/>
        <v>0</v>
      </c>
      <c r="BH109" s="136">
        <f t="shared" si="3"/>
        <v>0</v>
      </c>
      <c r="BI109" s="136">
        <f t="shared" si="4"/>
        <v>0</v>
      </c>
      <c r="BJ109" s="135" t="s">
        <v>83</v>
      </c>
      <c r="BK109" s="132"/>
      <c r="BL109" s="132"/>
      <c r="BM109" s="132"/>
    </row>
    <row r="110" spans="2:65" s="1" customFormat="1" ht="18" customHeight="1" x14ac:dyDescent="0.2">
      <c r="B110" s="131"/>
      <c r="C110" s="132"/>
      <c r="D110" s="207" t="s">
        <v>221</v>
      </c>
      <c r="E110" s="260"/>
      <c r="F110" s="260"/>
      <c r="G110" s="132"/>
      <c r="H110" s="132"/>
      <c r="I110" s="132"/>
      <c r="J110" s="94">
        <v>0</v>
      </c>
      <c r="K110" s="132"/>
      <c r="L110" s="131"/>
      <c r="M110" s="132"/>
      <c r="N110" s="134" t="s">
        <v>37</v>
      </c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5" t="s">
        <v>219</v>
      </c>
      <c r="AZ110" s="132"/>
      <c r="BA110" s="132"/>
      <c r="BB110" s="132"/>
      <c r="BC110" s="132"/>
      <c r="BD110" s="132"/>
      <c r="BE110" s="136">
        <f t="shared" si="0"/>
        <v>0</v>
      </c>
      <c r="BF110" s="136">
        <f t="shared" si="1"/>
        <v>0</v>
      </c>
      <c r="BG110" s="136">
        <f t="shared" si="2"/>
        <v>0</v>
      </c>
      <c r="BH110" s="136">
        <f t="shared" si="3"/>
        <v>0</v>
      </c>
      <c r="BI110" s="136">
        <f t="shared" si="4"/>
        <v>0</v>
      </c>
      <c r="BJ110" s="135" t="s">
        <v>83</v>
      </c>
      <c r="BK110" s="132"/>
      <c r="BL110" s="132"/>
      <c r="BM110" s="132"/>
    </row>
    <row r="111" spans="2:65" s="1" customFormat="1" ht="18" customHeight="1" x14ac:dyDescent="0.2">
      <c r="B111" s="131"/>
      <c r="C111" s="132"/>
      <c r="D111" s="207" t="s">
        <v>222</v>
      </c>
      <c r="E111" s="260"/>
      <c r="F111" s="260"/>
      <c r="G111" s="132"/>
      <c r="H111" s="132"/>
      <c r="I111" s="132"/>
      <c r="J111" s="94">
        <v>0</v>
      </c>
      <c r="K111" s="132"/>
      <c r="L111" s="131"/>
      <c r="M111" s="132"/>
      <c r="N111" s="134" t="s">
        <v>37</v>
      </c>
      <c r="O111" s="132"/>
      <c r="P111" s="132"/>
      <c r="Q111" s="132"/>
      <c r="R111" s="132"/>
      <c r="S111" s="132"/>
      <c r="T111" s="132"/>
      <c r="U111" s="132"/>
      <c r="V111" s="132"/>
      <c r="W111" s="132"/>
      <c r="X111" s="132"/>
      <c r="Y111" s="132"/>
      <c r="Z111" s="132"/>
      <c r="AA111" s="132"/>
      <c r="AB111" s="132"/>
      <c r="AC111" s="132"/>
      <c r="AD111" s="132"/>
      <c r="AE111" s="132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5" t="s">
        <v>219</v>
      </c>
      <c r="AZ111" s="132"/>
      <c r="BA111" s="132"/>
      <c r="BB111" s="132"/>
      <c r="BC111" s="132"/>
      <c r="BD111" s="132"/>
      <c r="BE111" s="136">
        <f t="shared" si="0"/>
        <v>0</v>
      </c>
      <c r="BF111" s="136">
        <f t="shared" si="1"/>
        <v>0</v>
      </c>
      <c r="BG111" s="136">
        <f t="shared" si="2"/>
        <v>0</v>
      </c>
      <c r="BH111" s="136">
        <f t="shared" si="3"/>
        <v>0</v>
      </c>
      <c r="BI111" s="136">
        <f t="shared" si="4"/>
        <v>0</v>
      </c>
      <c r="BJ111" s="135" t="s">
        <v>83</v>
      </c>
      <c r="BK111" s="132"/>
      <c r="BL111" s="132"/>
      <c r="BM111" s="132"/>
    </row>
    <row r="112" spans="2:65" s="1" customFormat="1" ht="18" customHeight="1" x14ac:dyDescent="0.2">
      <c r="B112" s="131"/>
      <c r="C112" s="132"/>
      <c r="D112" s="207" t="s">
        <v>223</v>
      </c>
      <c r="E112" s="260"/>
      <c r="F112" s="260"/>
      <c r="G112" s="132"/>
      <c r="H112" s="132"/>
      <c r="I112" s="132"/>
      <c r="J112" s="94">
        <v>0</v>
      </c>
      <c r="K112" s="132"/>
      <c r="L112" s="131"/>
      <c r="M112" s="132"/>
      <c r="N112" s="134" t="s">
        <v>37</v>
      </c>
      <c r="O112" s="132"/>
      <c r="P112" s="132"/>
      <c r="Q112" s="132"/>
      <c r="R112" s="132"/>
      <c r="S112" s="132"/>
      <c r="T112" s="132"/>
      <c r="U112" s="132"/>
      <c r="V112" s="132"/>
      <c r="W112" s="132"/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5" t="s">
        <v>219</v>
      </c>
      <c r="AZ112" s="132"/>
      <c r="BA112" s="132"/>
      <c r="BB112" s="132"/>
      <c r="BC112" s="132"/>
      <c r="BD112" s="132"/>
      <c r="BE112" s="136">
        <f t="shared" si="0"/>
        <v>0</v>
      </c>
      <c r="BF112" s="136">
        <f t="shared" si="1"/>
        <v>0</v>
      </c>
      <c r="BG112" s="136">
        <f t="shared" si="2"/>
        <v>0</v>
      </c>
      <c r="BH112" s="136">
        <f t="shared" si="3"/>
        <v>0</v>
      </c>
      <c r="BI112" s="136">
        <f t="shared" si="4"/>
        <v>0</v>
      </c>
      <c r="BJ112" s="135" t="s">
        <v>83</v>
      </c>
      <c r="BK112" s="132"/>
      <c r="BL112" s="132"/>
      <c r="BM112" s="132"/>
    </row>
    <row r="113" spans="2:65" s="1" customFormat="1" ht="18" customHeight="1" x14ac:dyDescent="0.2">
      <c r="B113" s="131"/>
      <c r="C113" s="132"/>
      <c r="D113" s="133" t="s">
        <v>224</v>
      </c>
      <c r="E113" s="132"/>
      <c r="F113" s="132"/>
      <c r="G113" s="132"/>
      <c r="H113" s="132"/>
      <c r="I113" s="132"/>
      <c r="J113" s="94">
        <f>ROUND(J32*T113,2)</f>
        <v>0</v>
      </c>
      <c r="K113" s="132"/>
      <c r="L113" s="131"/>
      <c r="M113" s="132"/>
      <c r="N113" s="134" t="s">
        <v>37</v>
      </c>
      <c r="O113" s="132"/>
      <c r="P113" s="132"/>
      <c r="Q113" s="132"/>
      <c r="R113" s="132"/>
      <c r="S113" s="132"/>
      <c r="T113" s="132"/>
      <c r="U113" s="132"/>
      <c r="V113" s="132"/>
      <c r="W113" s="132"/>
      <c r="X113" s="132"/>
      <c r="Y113" s="132"/>
      <c r="Z113" s="132"/>
      <c r="AA113" s="132"/>
      <c r="AB113" s="132"/>
      <c r="AC113" s="132"/>
      <c r="AD113" s="132"/>
      <c r="AE113" s="132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5" t="s">
        <v>225</v>
      </c>
      <c r="AZ113" s="132"/>
      <c r="BA113" s="132"/>
      <c r="BB113" s="132"/>
      <c r="BC113" s="132"/>
      <c r="BD113" s="132"/>
      <c r="BE113" s="136">
        <f t="shared" si="0"/>
        <v>0</v>
      </c>
      <c r="BF113" s="136">
        <f t="shared" si="1"/>
        <v>0</v>
      </c>
      <c r="BG113" s="136">
        <f t="shared" si="2"/>
        <v>0</v>
      </c>
      <c r="BH113" s="136">
        <f t="shared" si="3"/>
        <v>0</v>
      </c>
      <c r="BI113" s="136">
        <f t="shared" si="4"/>
        <v>0</v>
      </c>
      <c r="BJ113" s="135" t="s">
        <v>83</v>
      </c>
      <c r="BK113" s="132"/>
      <c r="BL113" s="132"/>
      <c r="BM113" s="132"/>
    </row>
    <row r="114" spans="2:65" s="1" customFormat="1" x14ac:dyDescent="0.2">
      <c r="B114" s="30"/>
      <c r="L114" s="30"/>
    </row>
    <row r="115" spans="2:65" s="1" customFormat="1" ht="29.25" customHeight="1" x14ac:dyDescent="0.2">
      <c r="B115" s="30"/>
      <c r="C115" s="100" t="s">
        <v>179</v>
      </c>
      <c r="D115" s="101"/>
      <c r="E115" s="101"/>
      <c r="F115" s="101"/>
      <c r="G115" s="101"/>
      <c r="H115" s="101"/>
      <c r="I115" s="101"/>
      <c r="J115" s="102">
        <f>ROUND(J98+J107,2)</f>
        <v>0</v>
      </c>
      <c r="K115" s="101"/>
      <c r="L115" s="30"/>
    </row>
    <row r="116" spans="2:65" s="1" customFormat="1" ht="6.95" customHeight="1" x14ac:dyDescent="0.2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30"/>
    </row>
    <row r="120" spans="2:65" s="1" customFormat="1" ht="6.95" customHeight="1" x14ac:dyDescent="0.2"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30"/>
    </row>
    <row r="121" spans="2:65" s="1" customFormat="1" ht="24.95" customHeight="1" x14ac:dyDescent="0.2">
      <c r="B121" s="30"/>
      <c r="C121" s="17" t="s">
        <v>4589</v>
      </c>
      <c r="L121" s="30"/>
    </row>
    <row r="122" spans="2:65" s="1" customFormat="1" ht="6.95" customHeight="1" x14ac:dyDescent="0.2">
      <c r="B122" s="30"/>
      <c r="L122" s="30"/>
    </row>
    <row r="123" spans="2:65" s="1" customFormat="1" ht="12" customHeight="1" x14ac:dyDescent="0.2">
      <c r="B123" s="30"/>
      <c r="C123" s="23" t="s">
        <v>14</v>
      </c>
      <c r="L123" s="30"/>
    </row>
    <row r="124" spans="2:65" s="1" customFormat="1" ht="16.5" customHeight="1" x14ac:dyDescent="0.2">
      <c r="B124" s="30"/>
      <c r="E124" s="259" t="str">
        <f>E7</f>
        <v>KFA - Košická futbalová aréna II. a III. etapa</v>
      </c>
      <c r="F124" s="261"/>
      <c r="G124" s="261"/>
      <c r="H124" s="261"/>
      <c r="L124" s="30"/>
    </row>
    <row r="125" spans="2:65" ht="12" customHeight="1" x14ac:dyDescent="0.2">
      <c r="B125" s="16"/>
      <c r="C125" s="23" t="s">
        <v>180</v>
      </c>
      <c r="L125" s="16"/>
    </row>
    <row r="126" spans="2:65" s="1" customFormat="1" ht="16.5" customHeight="1" x14ac:dyDescent="0.2">
      <c r="B126" s="30"/>
      <c r="E126" s="259" t="s">
        <v>181</v>
      </c>
      <c r="F126" s="257"/>
      <c r="G126" s="257"/>
      <c r="H126" s="257"/>
      <c r="L126" s="30"/>
    </row>
    <row r="127" spans="2:65" s="1" customFormat="1" ht="12" customHeight="1" x14ac:dyDescent="0.2">
      <c r="B127" s="30"/>
      <c r="C127" s="23" t="s">
        <v>182</v>
      </c>
      <c r="L127" s="30"/>
    </row>
    <row r="128" spans="2:65" s="1" customFormat="1" ht="16.5" customHeight="1" x14ac:dyDescent="0.2">
      <c r="B128" s="30"/>
      <c r="E128" s="226" t="str">
        <f>E11</f>
        <v>037 - ELI vstavkov</v>
      </c>
      <c r="F128" s="257"/>
      <c r="G128" s="257"/>
      <c r="H128" s="257"/>
      <c r="L128" s="30"/>
    </row>
    <row r="129" spans="2:65" s="1" customFormat="1" ht="6.95" customHeight="1" x14ac:dyDescent="0.2">
      <c r="B129" s="30"/>
      <c r="L129" s="30"/>
    </row>
    <row r="130" spans="2:65" s="1" customFormat="1" ht="12" customHeight="1" x14ac:dyDescent="0.2">
      <c r="B130" s="30"/>
      <c r="C130" s="23" t="s">
        <v>17</v>
      </c>
      <c r="F130" s="21" t="str">
        <f>F14</f>
        <v xml:space="preserve"> </v>
      </c>
      <c r="I130" s="23" t="s">
        <v>19</v>
      </c>
      <c r="J130" s="53" t="str">
        <f>IF(J14="","",J14)</f>
        <v>4.10.2022 - REV05</v>
      </c>
      <c r="L130" s="30"/>
    </row>
    <row r="131" spans="2:65" s="1" customFormat="1" ht="6.95" customHeight="1" x14ac:dyDescent="0.2">
      <c r="B131" s="30"/>
      <c r="L131" s="30"/>
    </row>
    <row r="132" spans="2:65" s="1" customFormat="1" ht="15.2" customHeight="1" x14ac:dyDescent="0.2">
      <c r="B132" s="30"/>
      <c r="C132" s="23" t="s">
        <v>20</v>
      </c>
      <c r="F132" s="21" t="str">
        <f>E17</f>
        <v xml:space="preserve"> </v>
      </c>
      <c r="I132" s="23" t="s">
        <v>25</v>
      </c>
      <c r="J132" s="26" t="str">
        <f>E23</f>
        <v>HESCON,s.r.o.</v>
      </c>
      <c r="L132" s="30"/>
    </row>
    <row r="133" spans="2:65" s="1" customFormat="1" ht="15.2" customHeight="1" x14ac:dyDescent="0.2">
      <c r="B133" s="30"/>
      <c r="C133" s="23" t="s">
        <v>23</v>
      </c>
      <c r="F133" s="21" t="str">
        <f>IF(E20="","",E20)</f>
        <v>Vyplň údaj</v>
      </c>
      <c r="I133" s="23" t="s">
        <v>27</v>
      </c>
      <c r="J133" s="26" t="str">
        <f>E26</f>
        <v xml:space="preserve"> </v>
      </c>
      <c r="L133" s="30"/>
    </row>
    <row r="134" spans="2:65" s="1" customFormat="1" ht="10.35" customHeight="1" x14ac:dyDescent="0.2">
      <c r="B134" s="30"/>
      <c r="L134" s="30"/>
    </row>
    <row r="135" spans="2:65" s="10" customFormat="1" ht="29.25" customHeight="1" x14ac:dyDescent="0.2">
      <c r="B135" s="137"/>
      <c r="C135" s="138" t="s">
        <v>226</v>
      </c>
      <c r="D135" s="139" t="s">
        <v>56</v>
      </c>
      <c r="E135" s="139" t="s">
        <v>52</v>
      </c>
      <c r="F135" s="139" t="s">
        <v>53</v>
      </c>
      <c r="G135" s="139" t="s">
        <v>227</v>
      </c>
      <c r="H135" s="139" t="s">
        <v>228</v>
      </c>
      <c r="I135" s="139" t="s">
        <v>229</v>
      </c>
      <c r="J135" s="140" t="s">
        <v>189</v>
      </c>
      <c r="K135" s="141" t="s">
        <v>230</v>
      </c>
      <c r="L135" s="137"/>
      <c r="M135" s="59" t="s">
        <v>1</v>
      </c>
      <c r="N135" s="60" t="s">
        <v>35</v>
      </c>
      <c r="O135" s="60" t="s">
        <v>231</v>
      </c>
      <c r="P135" s="60" t="s">
        <v>232</v>
      </c>
      <c r="Q135" s="60" t="s">
        <v>233</v>
      </c>
      <c r="R135" s="60" t="s">
        <v>234</v>
      </c>
      <c r="S135" s="60" t="s">
        <v>235</v>
      </c>
      <c r="T135" s="61" t="s">
        <v>236</v>
      </c>
    </row>
    <row r="136" spans="2:65" s="1" customFormat="1" ht="22.9" customHeight="1" x14ac:dyDescent="0.25">
      <c r="B136" s="30"/>
      <c r="C136" s="64" t="s">
        <v>187</v>
      </c>
      <c r="J136" s="142">
        <f>BK136</f>
        <v>0</v>
      </c>
      <c r="L136" s="30"/>
      <c r="M136" s="62"/>
      <c r="N136" s="54"/>
      <c r="O136" s="54"/>
      <c r="P136" s="143">
        <f>P137+P188</f>
        <v>0</v>
      </c>
      <c r="Q136" s="54"/>
      <c r="R136" s="143">
        <f>R137+R188</f>
        <v>0</v>
      </c>
      <c r="S136" s="54"/>
      <c r="T136" s="144">
        <f>T137+T188</f>
        <v>0</v>
      </c>
      <c r="AT136" s="13" t="s">
        <v>70</v>
      </c>
      <c r="AU136" s="13" t="s">
        <v>191</v>
      </c>
      <c r="BK136" s="145">
        <f>BK137+BK188</f>
        <v>0</v>
      </c>
    </row>
    <row r="137" spans="2:65" s="11" customFormat="1" ht="25.9" customHeight="1" x14ac:dyDescent="0.2">
      <c r="B137" s="146"/>
      <c r="D137" s="147" t="s">
        <v>70</v>
      </c>
      <c r="E137" s="148" t="s">
        <v>3312</v>
      </c>
      <c r="F137" s="148" t="s">
        <v>3487</v>
      </c>
      <c r="I137" s="149"/>
      <c r="J137" s="150">
        <f>BK137</f>
        <v>0</v>
      </c>
      <c r="L137" s="146"/>
      <c r="M137" s="151"/>
      <c r="P137" s="152">
        <f>SUM(P138:P187)</f>
        <v>0</v>
      </c>
      <c r="R137" s="152">
        <f>SUM(R138:R187)</f>
        <v>0</v>
      </c>
      <c r="T137" s="153">
        <f>SUM(T138:T187)</f>
        <v>0</v>
      </c>
      <c r="AR137" s="147" t="s">
        <v>78</v>
      </c>
      <c r="AT137" s="154" t="s">
        <v>70</v>
      </c>
      <c r="AU137" s="154" t="s">
        <v>71</v>
      </c>
      <c r="AY137" s="147" t="s">
        <v>239</v>
      </c>
      <c r="BK137" s="155">
        <f>SUM(BK138:BK187)</f>
        <v>0</v>
      </c>
    </row>
    <row r="138" spans="2:65" s="1" customFormat="1" ht="24.2" customHeight="1" x14ac:dyDescent="0.2">
      <c r="B138" s="131"/>
      <c r="C138" s="158" t="s">
        <v>78</v>
      </c>
      <c r="D138" s="158" t="s">
        <v>241</v>
      </c>
      <c r="E138" s="159" t="s">
        <v>3971</v>
      </c>
      <c r="F138" s="160" t="s">
        <v>3972</v>
      </c>
      <c r="G138" s="161" t="s">
        <v>353</v>
      </c>
      <c r="H138" s="162">
        <v>1</v>
      </c>
      <c r="I138" s="163"/>
      <c r="J138" s="164">
        <f t="shared" ref="J138:J169" si="5">ROUND(I138*H138,2)</f>
        <v>0</v>
      </c>
      <c r="K138" s="165"/>
      <c r="L138" s="30"/>
      <c r="M138" s="166" t="s">
        <v>1</v>
      </c>
      <c r="N138" s="130" t="s">
        <v>37</v>
      </c>
      <c r="P138" s="167">
        <f t="shared" ref="P138:P169" si="6">O138*H138</f>
        <v>0</v>
      </c>
      <c r="Q138" s="167">
        <v>0</v>
      </c>
      <c r="R138" s="167">
        <f t="shared" ref="R138:R169" si="7">Q138*H138</f>
        <v>0</v>
      </c>
      <c r="S138" s="167">
        <v>0</v>
      </c>
      <c r="T138" s="168">
        <f t="shared" ref="T138:T169" si="8">S138*H138</f>
        <v>0</v>
      </c>
      <c r="AR138" s="169" t="s">
        <v>245</v>
      </c>
      <c r="AT138" s="169" t="s">
        <v>241</v>
      </c>
      <c r="AU138" s="169" t="s">
        <v>78</v>
      </c>
      <c r="AY138" s="13" t="s">
        <v>239</v>
      </c>
      <c r="BE138" s="97">
        <f t="shared" ref="BE138:BE169" si="9">IF(N138="základná",J138,0)</f>
        <v>0</v>
      </c>
      <c r="BF138" s="97">
        <f t="shared" ref="BF138:BF169" si="10">IF(N138="znížená",J138,0)</f>
        <v>0</v>
      </c>
      <c r="BG138" s="97">
        <f t="shared" ref="BG138:BG169" si="11">IF(N138="zákl. prenesená",J138,0)</f>
        <v>0</v>
      </c>
      <c r="BH138" s="97">
        <f t="shared" ref="BH138:BH169" si="12">IF(N138="zníž. prenesená",J138,0)</f>
        <v>0</v>
      </c>
      <c r="BI138" s="97">
        <f t="shared" ref="BI138:BI169" si="13">IF(N138="nulová",J138,0)</f>
        <v>0</v>
      </c>
      <c r="BJ138" s="13" t="s">
        <v>83</v>
      </c>
      <c r="BK138" s="97">
        <f t="shared" ref="BK138:BK169" si="14">ROUND(I138*H138,2)</f>
        <v>0</v>
      </c>
      <c r="BL138" s="13" t="s">
        <v>245</v>
      </c>
      <c r="BM138" s="169" t="s">
        <v>83</v>
      </c>
    </row>
    <row r="139" spans="2:65" s="1" customFormat="1" ht="24.2" customHeight="1" x14ac:dyDescent="0.2">
      <c r="B139" s="131"/>
      <c r="C139" s="158" t="s">
        <v>83</v>
      </c>
      <c r="D139" s="158" t="s">
        <v>241</v>
      </c>
      <c r="E139" s="159" t="s">
        <v>3973</v>
      </c>
      <c r="F139" s="160" t="s">
        <v>3974</v>
      </c>
      <c r="G139" s="161" t="s">
        <v>353</v>
      </c>
      <c r="H139" s="162">
        <v>1</v>
      </c>
      <c r="I139" s="163"/>
      <c r="J139" s="164">
        <f t="shared" si="5"/>
        <v>0</v>
      </c>
      <c r="K139" s="165"/>
      <c r="L139" s="30"/>
      <c r="M139" s="166" t="s">
        <v>1</v>
      </c>
      <c r="N139" s="130" t="s">
        <v>37</v>
      </c>
      <c r="P139" s="167">
        <f t="shared" si="6"/>
        <v>0</v>
      </c>
      <c r="Q139" s="167">
        <v>0</v>
      </c>
      <c r="R139" s="167">
        <f t="shared" si="7"/>
        <v>0</v>
      </c>
      <c r="S139" s="167">
        <v>0</v>
      </c>
      <c r="T139" s="168">
        <f t="shared" si="8"/>
        <v>0</v>
      </c>
      <c r="AR139" s="169" t="s">
        <v>245</v>
      </c>
      <c r="AT139" s="169" t="s">
        <v>241</v>
      </c>
      <c r="AU139" s="169" t="s">
        <v>78</v>
      </c>
      <c r="AY139" s="13" t="s">
        <v>239</v>
      </c>
      <c r="BE139" s="97">
        <f t="shared" si="9"/>
        <v>0</v>
      </c>
      <c r="BF139" s="97">
        <f t="shared" si="10"/>
        <v>0</v>
      </c>
      <c r="BG139" s="97">
        <f t="shared" si="11"/>
        <v>0</v>
      </c>
      <c r="BH139" s="97">
        <f t="shared" si="12"/>
        <v>0</v>
      </c>
      <c r="BI139" s="97">
        <f t="shared" si="13"/>
        <v>0</v>
      </c>
      <c r="BJ139" s="13" t="s">
        <v>83</v>
      </c>
      <c r="BK139" s="97">
        <f t="shared" si="14"/>
        <v>0</v>
      </c>
      <c r="BL139" s="13" t="s">
        <v>245</v>
      </c>
      <c r="BM139" s="169" t="s">
        <v>245</v>
      </c>
    </row>
    <row r="140" spans="2:65" s="1" customFormat="1" ht="24.2" customHeight="1" x14ac:dyDescent="0.2">
      <c r="B140" s="131"/>
      <c r="C140" s="158" t="s">
        <v>251</v>
      </c>
      <c r="D140" s="158" t="s">
        <v>241</v>
      </c>
      <c r="E140" s="159" t="s">
        <v>3975</v>
      </c>
      <c r="F140" s="160" t="s">
        <v>3976</v>
      </c>
      <c r="G140" s="161" t="s">
        <v>353</v>
      </c>
      <c r="H140" s="162">
        <v>1</v>
      </c>
      <c r="I140" s="163"/>
      <c r="J140" s="164">
        <f t="shared" si="5"/>
        <v>0</v>
      </c>
      <c r="K140" s="165"/>
      <c r="L140" s="30"/>
      <c r="M140" s="166" t="s">
        <v>1</v>
      </c>
      <c r="N140" s="130" t="s">
        <v>37</v>
      </c>
      <c r="P140" s="167">
        <f t="shared" si="6"/>
        <v>0</v>
      </c>
      <c r="Q140" s="167">
        <v>0</v>
      </c>
      <c r="R140" s="167">
        <f t="shared" si="7"/>
        <v>0</v>
      </c>
      <c r="S140" s="167">
        <v>0</v>
      </c>
      <c r="T140" s="168">
        <f t="shared" si="8"/>
        <v>0</v>
      </c>
      <c r="AR140" s="169" t="s">
        <v>245</v>
      </c>
      <c r="AT140" s="169" t="s">
        <v>241</v>
      </c>
      <c r="AU140" s="169" t="s">
        <v>78</v>
      </c>
      <c r="AY140" s="13" t="s">
        <v>239</v>
      </c>
      <c r="BE140" s="97">
        <f t="shared" si="9"/>
        <v>0</v>
      </c>
      <c r="BF140" s="97">
        <f t="shared" si="10"/>
        <v>0</v>
      </c>
      <c r="BG140" s="97">
        <f t="shared" si="11"/>
        <v>0</v>
      </c>
      <c r="BH140" s="97">
        <f t="shared" si="12"/>
        <v>0</v>
      </c>
      <c r="BI140" s="97">
        <f t="shared" si="13"/>
        <v>0</v>
      </c>
      <c r="BJ140" s="13" t="s">
        <v>83</v>
      </c>
      <c r="BK140" s="97">
        <f t="shared" si="14"/>
        <v>0</v>
      </c>
      <c r="BL140" s="13" t="s">
        <v>245</v>
      </c>
      <c r="BM140" s="169" t="s">
        <v>262</v>
      </c>
    </row>
    <row r="141" spans="2:65" s="1" customFormat="1" ht="24.2" customHeight="1" x14ac:dyDescent="0.2">
      <c r="B141" s="131"/>
      <c r="C141" s="158" t="s">
        <v>245</v>
      </c>
      <c r="D141" s="158" t="s">
        <v>241</v>
      </c>
      <c r="E141" s="159" t="s">
        <v>3977</v>
      </c>
      <c r="F141" s="160" t="s">
        <v>3978</v>
      </c>
      <c r="G141" s="161" t="s">
        <v>353</v>
      </c>
      <c r="H141" s="162">
        <v>1</v>
      </c>
      <c r="I141" s="163"/>
      <c r="J141" s="164">
        <f t="shared" si="5"/>
        <v>0</v>
      </c>
      <c r="K141" s="165"/>
      <c r="L141" s="30"/>
      <c r="M141" s="166" t="s">
        <v>1</v>
      </c>
      <c r="N141" s="130" t="s">
        <v>37</v>
      </c>
      <c r="P141" s="167">
        <f t="shared" si="6"/>
        <v>0</v>
      </c>
      <c r="Q141" s="167">
        <v>0</v>
      </c>
      <c r="R141" s="167">
        <f t="shared" si="7"/>
        <v>0</v>
      </c>
      <c r="S141" s="167">
        <v>0</v>
      </c>
      <c r="T141" s="168">
        <f t="shared" si="8"/>
        <v>0</v>
      </c>
      <c r="AR141" s="169" t="s">
        <v>245</v>
      </c>
      <c r="AT141" s="169" t="s">
        <v>241</v>
      </c>
      <c r="AU141" s="169" t="s">
        <v>78</v>
      </c>
      <c r="AY141" s="13" t="s">
        <v>239</v>
      </c>
      <c r="BE141" s="97">
        <f t="shared" si="9"/>
        <v>0</v>
      </c>
      <c r="BF141" s="97">
        <f t="shared" si="10"/>
        <v>0</v>
      </c>
      <c r="BG141" s="97">
        <f t="shared" si="11"/>
        <v>0</v>
      </c>
      <c r="BH141" s="97">
        <f t="shared" si="12"/>
        <v>0</v>
      </c>
      <c r="BI141" s="97">
        <f t="shared" si="13"/>
        <v>0</v>
      </c>
      <c r="BJ141" s="13" t="s">
        <v>83</v>
      </c>
      <c r="BK141" s="97">
        <f t="shared" si="14"/>
        <v>0</v>
      </c>
      <c r="BL141" s="13" t="s">
        <v>245</v>
      </c>
      <c r="BM141" s="169" t="s">
        <v>270</v>
      </c>
    </row>
    <row r="142" spans="2:65" s="1" customFormat="1" ht="21.75" customHeight="1" x14ac:dyDescent="0.2">
      <c r="B142" s="131"/>
      <c r="C142" s="158" t="s">
        <v>258</v>
      </c>
      <c r="D142" s="158" t="s">
        <v>241</v>
      </c>
      <c r="E142" s="159" t="s">
        <v>3979</v>
      </c>
      <c r="F142" s="160" t="s">
        <v>3980</v>
      </c>
      <c r="G142" s="161" t="s">
        <v>353</v>
      </c>
      <c r="H142" s="162">
        <v>80</v>
      </c>
      <c r="I142" s="163"/>
      <c r="J142" s="164">
        <f t="shared" si="5"/>
        <v>0</v>
      </c>
      <c r="K142" s="165"/>
      <c r="L142" s="30"/>
      <c r="M142" s="166" t="s">
        <v>1</v>
      </c>
      <c r="N142" s="130" t="s">
        <v>37</v>
      </c>
      <c r="P142" s="167">
        <f t="shared" si="6"/>
        <v>0</v>
      </c>
      <c r="Q142" s="167">
        <v>0</v>
      </c>
      <c r="R142" s="167">
        <f t="shared" si="7"/>
        <v>0</v>
      </c>
      <c r="S142" s="167">
        <v>0</v>
      </c>
      <c r="T142" s="168">
        <f t="shared" si="8"/>
        <v>0</v>
      </c>
      <c r="AR142" s="169" t="s">
        <v>245</v>
      </c>
      <c r="AT142" s="169" t="s">
        <v>241</v>
      </c>
      <c r="AU142" s="169" t="s">
        <v>78</v>
      </c>
      <c r="AY142" s="13" t="s">
        <v>239</v>
      </c>
      <c r="BE142" s="97">
        <f t="shared" si="9"/>
        <v>0</v>
      </c>
      <c r="BF142" s="97">
        <f t="shared" si="10"/>
        <v>0</v>
      </c>
      <c r="BG142" s="97">
        <f t="shared" si="11"/>
        <v>0</v>
      </c>
      <c r="BH142" s="97">
        <f t="shared" si="12"/>
        <v>0</v>
      </c>
      <c r="BI142" s="97">
        <f t="shared" si="13"/>
        <v>0</v>
      </c>
      <c r="BJ142" s="13" t="s">
        <v>83</v>
      </c>
      <c r="BK142" s="97">
        <f t="shared" si="14"/>
        <v>0</v>
      </c>
      <c r="BL142" s="13" t="s">
        <v>245</v>
      </c>
      <c r="BM142" s="169" t="s">
        <v>280</v>
      </c>
    </row>
    <row r="143" spans="2:65" s="1" customFormat="1" ht="16.5" customHeight="1" x14ac:dyDescent="0.2">
      <c r="B143" s="131"/>
      <c r="C143" s="158" t="s">
        <v>262</v>
      </c>
      <c r="D143" s="158" t="s">
        <v>241</v>
      </c>
      <c r="E143" s="159" t="s">
        <v>3981</v>
      </c>
      <c r="F143" s="160" t="s">
        <v>3982</v>
      </c>
      <c r="G143" s="161" t="s">
        <v>353</v>
      </c>
      <c r="H143" s="162">
        <v>17</v>
      </c>
      <c r="I143" s="163"/>
      <c r="J143" s="164">
        <f t="shared" si="5"/>
        <v>0</v>
      </c>
      <c r="K143" s="165"/>
      <c r="L143" s="30"/>
      <c r="M143" s="166" t="s">
        <v>1</v>
      </c>
      <c r="N143" s="130" t="s">
        <v>37</v>
      </c>
      <c r="P143" s="167">
        <f t="shared" si="6"/>
        <v>0</v>
      </c>
      <c r="Q143" s="167">
        <v>0</v>
      </c>
      <c r="R143" s="167">
        <f t="shared" si="7"/>
        <v>0</v>
      </c>
      <c r="S143" s="167">
        <v>0</v>
      </c>
      <c r="T143" s="168">
        <f t="shared" si="8"/>
        <v>0</v>
      </c>
      <c r="AR143" s="169" t="s">
        <v>245</v>
      </c>
      <c r="AT143" s="169" t="s">
        <v>241</v>
      </c>
      <c r="AU143" s="169" t="s">
        <v>78</v>
      </c>
      <c r="AY143" s="13" t="s">
        <v>239</v>
      </c>
      <c r="BE143" s="97">
        <f t="shared" si="9"/>
        <v>0</v>
      </c>
      <c r="BF143" s="97">
        <f t="shared" si="10"/>
        <v>0</v>
      </c>
      <c r="BG143" s="97">
        <f t="shared" si="11"/>
        <v>0</v>
      </c>
      <c r="BH143" s="97">
        <f t="shared" si="12"/>
        <v>0</v>
      </c>
      <c r="BI143" s="97">
        <f t="shared" si="13"/>
        <v>0</v>
      </c>
      <c r="BJ143" s="13" t="s">
        <v>83</v>
      </c>
      <c r="BK143" s="97">
        <f t="shared" si="14"/>
        <v>0</v>
      </c>
      <c r="BL143" s="13" t="s">
        <v>245</v>
      </c>
      <c r="BM143" s="169" t="s">
        <v>289</v>
      </c>
    </row>
    <row r="144" spans="2:65" s="1" customFormat="1" ht="16.5" customHeight="1" x14ac:dyDescent="0.2">
      <c r="B144" s="131"/>
      <c r="C144" s="158" t="s">
        <v>266</v>
      </c>
      <c r="D144" s="158" t="s">
        <v>241</v>
      </c>
      <c r="E144" s="159" t="s">
        <v>3983</v>
      </c>
      <c r="F144" s="160" t="s">
        <v>3984</v>
      </c>
      <c r="G144" s="161" t="s">
        <v>353</v>
      </c>
      <c r="H144" s="162">
        <v>17</v>
      </c>
      <c r="I144" s="163"/>
      <c r="J144" s="164">
        <f t="shared" si="5"/>
        <v>0</v>
      </c>
      <c r="K144" s="165"/>
      <c r="L144" s="30"/>
      <c r="M144" s="166" t="s">
        <v>1</v>
      </c>
      <c r="N144" s="130" t="s">
        <v>37</v>
      </c>
      <c r="P144" s="167">
        <f t="shared" si="6"/>
        <v>0</v>
      </c>
      <c r="Q144" s="167">
        <v>0</v>
      </c>
      <c r="R144" s="167">
        <f t="shared" si="7"/>
        <v>0</v>
      </c>
      <c r="S144" s="167">
        <v>0</v>
      </c>
      <c r="T144" s="168">
        <f t="shared" si="8"/>
        <v>0</v>
      </c>
      <c r="AR144" s="169" t="s">
        <v>245</v>
      </c>
      <c r="AT144" s="169" t="s">
        <v>241</v>
      </c>
      <c r="AU144" s="169" t="s">
        <v>78</v>
      </c>
      <c r="AY144" s="13" t="s">
        <v>239</v>
      </c>
      <c r="BE144" s="97">
        <f t="shared" si="9"/>
        <v>0</v>
      </c>
      <c r="BF144" s="97">
        <f t="shared" si="10"/>
        <v>0</v>
      </c>
      <c r="BG144" s="97">
        <f t="shared" si="11"/>
        <v>0</v>
      </c>
      <c r="BH144" s="97">
        <f t="shared" si="12"/>
        <v>0</v>
      </c>
      <c r="BI144" s="97">
        <f t="shared" si="13"/>
        <v>0</v>
      </c>
      <c r="BJ144" s="13" t="s">
        <v>83</v>
      </c>
      <c r="BK144" s="97">
        <f t="shared" si="14"/>
        <v>0</v>
      </c>
      <c r="BL144" s="13" t="s">
        <v>245</v>
      </c>
      <c r="BM144" s="169" t="s">
        <v>297</v>
      </c>
    </row>
    <row r="145" spans="2:65" s="1" customFormat="1" ht="16.5" customHeight="1" x14ac:dyDescent="0.2">
      <c r="B145" s="131"/>
      <c r="C145" s="158" t="s">
        <v>270</v>
      </c>
      <c r="D145" s="158" t="s">
        <v>241</v>
      </c>
      <c r="E145" s="159" t="s">
        <v>3985</v>
      </c>
      <c r="F145" s="160" t="s">
        <v>3986</v>
      </c>
      <c r="G145" s="161" t="s">
        <v>353</v>
      </c>
      <c r="H145" s="162">
        <v>50</v>
      </c>
      <c r="I145" s="163"/>
      <c r="J145" s="164">
        <f t="shared" si="5"/>
        <v>0</v>
      </c>
      <c r="K145" s="165"/>
      <c r="L145" s="30"/>
      <c r="M145" s="166" t="s">
        <v>1</v>
      </c>
      <c r="N145" s="130" t="s">
        <v>37</v>
      </c>
      <c r="P145" s="167">
        <f t="shared" si="6"/>
        <v>0</v>
      </c>
      <c r="Q145" s="167">
        <v>0</v>
      </c>
      <c r="R145" s="167">
        <f t="shared" si="7"/>
        <v>0</v>
      </c>
      <c r="S145" s="167">
        <v>0</v>
      </c>
      <c r="T145" s="168">
        <f t="shared" si="8"/>
        <v>0</v>
      </c>
      <c r="AR145" s="169" t="s">
        <v>245</v>
      </c>
      <c r="AT145" s="169" t="s">
        <v>241</v>
      </c>
      <c r="AU145" s="169" t="s">
        <v>78</v>
      </c>
      <c r="AY145" s="13" t="s">
        <v>239</v>
      </c>
      <c r="BE145" s="97">
        <f t="shared" si="9"/>
        <v>0</v>
      </c>
      <c r="BF145" s="97">
        <f t="shared" si="10"/>
        <v>0</v>
      </c>
      <c r="BG145" s="97">
        <f t="shared" si="11"/>
        <v>0</v>
      </c>
      <c r="BH145" s="97">
        <f t="shared" si="12"/>
        <v>0</v>
      </c>
      <c r="BI145" s="97">
        <f t="shared" si="13"/>
        <v>0</v>
      </c>
      <c r="BJ145" s="13" t="s">
        <v>83</v>
      </c>
      <c r="BK145" s="97">
        <f t="shared" si="14"/>
        <v>0</v>
      </c>
      <c r="BL145" s="13" t="s">
        <v>245</v>
      </c>
      <c r="BM145" s="169" t="s">
        <v>305</v>
      </c>
    </row>
    <row r="146" spans="2:65" s="1" customFormat="1" ht="16.5" customHeight="1" x14ac:dyDescent="0.2">
      <c r="B146" s="131"/>
      <c r="C146" s="158" t="s">
        <v>274</v>
      </c>
      <c r="D146" s="158" t="s">
        <v>241</v>
      </c>
      <c r="E146" s="159" t="s">
        <v>3987</v>
      </c>
      <c r="F146" s="160" t="s">
        <v>3988</v>
      </c>
      <c r="G146" s="161" t="s">
        <v>353</v>
      </c>
      <c r="H146" s="162">
        <v>28</v>
      </c>
      <c r="I146" s="163"/>
      <c r="J146" s="164">
        <f t="shared" si="5"/>
        <v>0</v>
      </c>
      <c r="K146" s="165"/>
      <c r="L146" s="30"/>
      <c r="M146" s="166" t="s">
        <v>1</v>
      </c>
      <c r="N146" s="130" t="s">
        <v>37</v>
      </c>
      <c r="P146" s="167">
        <f t="shared" si="6"/>
        <v>0</v>
      </c>
      <c r="Q146" s="167">
        <v>0</v>
      </c>
      <c r="R146" s="167">
        <f t="shared" si="7"/>
        <v>0</v>
      </c>
      <c r="S146" s="167">
        <v>0</v>
      </c>
      <c r="T146" s="168">
        <f t="shared" si="8"/>
        <v>0</v>
      </c>
      <c r="AR146" s="169" t="s">
        <v>245</v>
      </c>
      <c r="AT146" s="169" t="s">
        <v>241</v>
      </c>
      <c r="AU146" s="169" t="s">
        <v>78</v>
      </c>
      <c r="AY146" s="13" t="s">
        <v>239</v>
      </c>
      <c r="BE146" s="97">
        <f t="shared" si="9"/>
        <v>0</v>
      </c>
      <c r="BF146" s="97">
        <f t="shared" si="10"/>
        <v>0</v>
      </c>
      <c r="BG146" s="97">
        <f t="shared" si="11"/>
        <v>0</v>
      </c>
      <c r="BH146" s="97">
        <f t="shared" si="12"/>
        <v>0</v>
      </c>
      <c r="BI146" s="97">
        <f t="shared" si="13"/>
        <v>0</v>
      </c>
      <c r="BJ146" s="13" t="s">
        <v>83</v>
      </c>
      <c r="BK146" s="97">
        <f t="shared" si="14"/>
        <v>0</v>
      </c>
      <c r="BL146" s="13" t="s">
        <v>245</v>
      </c>
      <c r="BM146" s="169" t="s">
        <v>313</v>
      </c>
    </row>
    <row r="147" spans="2:65" s="1" customFormat="1" ht="16.5" customHeight="1" x14ac:dyDescent="0.2">
      <c r="B147" s="131"/>
      <c r="C147" s="158" t="s">
        <v>280</v>
      </c>
      <c r="D147" s="158" t="s">
        <v>241</v>
      </c>
      <c r="E147" s="159" t="s">
        <v>3989</v>
      </c>
      <c r="F147" s="160" t="s">
        <v>3990</v>
      </c>
      <c r="G147" s="161" t="s">
        <v>353</v>
      </c>
      <c r="H147" s="162">
        <v>4</v>
      </c>
      <c r="I147" s="163"/>
      <c r="J147" s="164">
        <f t="shared" si="5"/>
        <v>0</v>
      </c>
      <c r="K147" s="165"/>
      <c r="L147" s="30"/>
      <c r="M147" s="166" t="s">
        <v>1</v>
      </c>
      <c r="N147" s="130" t="s">
        <v>37</v>
      </c>
      <c r="P147" s="167">
        <f t="shared" si="6"/>
        <v>0</v>
      </c>
      <c r="Q147" s="167">
        <v>0</v>
      </c>
      <c r="R147" s="167">
        <f t="shared" si="7"/>
        <v>0</v>
      </c>
      <c r="S147" s="167">
        <v>0</v>
      </c>
      <c r="T147" s="168">
        <f t="shared" si="8"/>
        <v>0</v>
      </c>
      <c r="AR147" s="169" t="s">
        <v>245</v>
      </c>
      <c r="AT147" s="169" t="s">
        <v>241</v>
      </c>
      <c r="AU147" s="169" t="s">
        <v>78</v>
      </c>
      <c r="AY147" s="13" t="s">
        <v>239</v>
      </c>
      <c r="BE147" s="97">
        <f t="shared" si="9"/>
        <v>0</v>
      </c>
      <c r="BF147" s="97">
        <f t="shared" si="10"/>
        <v>0</v>
      </c>
      <c r="BG147" s="97">
        <f t="shared" si="11"/>
        <v>0</v>
      </c>
      <c r="BH147" s="97">
        <f t="shared" si="12"/>
        <v>0</v>
      </c>
      <c r="BI147" s="97">
        <f t="shared" si="13"/>
        <v>0</v>
      </c>
      <c r="BJ147" s="13" t="s">
        <v>83</v>
      </c>
      <c r="BK147" s="97">
        <f t="shared" si="14"/>
        <v>0</v>
      </c>
      <c r="BL147" s="13" t="s">
        <v>245</v>
      </c>
      <c r="BM147" s="169" t="s">
        <v>7</v>
      </c>
    </row>
    <row r="148" spans="2:65" s="1" customFormat="1" ht="16.5" customHeight="1" x14ac:dyDescent="0.2">
      <c r="B148" s="131"/>
      <c r="C148" s="158" t="s">
        <v>285</v>
      </c>
      <c r="D148" s="158" t="s">
        <v>241</v>
      </c>
      <c r="E148" s="159" t="s">
        <v>3991</v>
      </c>
      <c r="F148" s="160" t="s">
        <v>3992</v>
      </c>
      <c r="G148" s="161" t="s">
        <v>353</v>
      </c>
      <c r="H148" s="162">
        <v>72</v>
      </c>
      <c r="I148" s="163"/>
      <c r="J148" s="164">
        <f t="shared" si="5"/>
        <v>0</v>
      </c>
      <c r="K148" s="165"/>
      <c r="L148" s="30"/>
      <c r="M148" s="166" t="s">
        <v>1</v>
      </c>
      <c r="N148" s="130" t="s">
        <v>37</v>
      </c>
      <c r="P148" s="167">
        <f t="shared" si="6"/>
        <v>0</v>
      </c>
      <c r="Q148" s="167">
        <v>0</v>
      </c>
      <c r="R148" s="167">
        <f t="shared" si="7"/>
        <v>0</v>
      </c>
      <c r="S148" s="167">
        <v>0</v>
      </c>
      <c r="T148" s="168">
        <f t="shared" si="8"/>
        <v>0</v>
      </c>
      <c r="AR148" s="169" t="s">
        <v>245</v>
      </c>
      <c r="AT148" s="169" t="s">
        <v>241</v>
      </c>
      <c r="AU148" s="169" t="s">
        <v>78</v>
      </c>
      <c r="AY148" s="13" t="s">
        <v>239</v>
      </c>
      <c r="BE148" s="97">
        <f t="shared" si="9"/>
        <v>0</v>
      </c>
      <c r="BF148" s="97">
        <f t="shared" si="10"/>
        <v>0</v>
      </c>
      <c r="BG148" s="97">
        <f t="shared" si="11"/>
        <v>0</v>
      </c>
      <c r="BH148" s="97">
        <f t="shared" si="12"/>
        <v>0</v>
      </c>
      <c r="BI148" s="97">
        <f t="shared" si="13"/>
        <v>0</v>
      </c>
      <c r="BJ148" s="13" t="s">
        <v>83</v>
      </c>
      <c r="BK148" s="97">
        <f t="shared" si="14"/>
        <v>0</v>
      </c>
      <c r="BL148" s="13" t="s">
        <v>245</v>
      </c>
      <c r="BM148" s="169" t="s">
        <v>328</v>
      </c>
    </row>
    <row r="149" spans="2:65" s="1" customFormat="1" ht="21.75" customHeight="1" x14ac:dyDescent="0.2">
      <c r="B149" s="131"/>
      <c r="C149" s="158" t="s">
        <v>289</v>
      </c>
      <c r="D149" s="158" t="s">
        <v>241</v>
      </c>
      <c r="E149" s="159" t="s">
        <v>3993</v>
      </c>
      <c r="F149" s="160" t="s">
        <v>3994</v>
      </c>
      <c r="G149" s="161" t="s">
        <v>353</v>
      </c>
      <c r="H149" s="162">
        <v>13</v>
      </c>
      <c r="I149" s="163"/>
      <c r="J149" s="164">
        <f t="shared" si="5"/>
        <v>0</v>
      </c>
      <c r="K149" s="165"/>
      <c r="L149" s="30"/>
      <c r="M149" s="166" t="s">
        <v>1</v>
      </c>
      <c r="N149" s="130" t="s">
        <v>37</v>
      </c>
      <c r="P149" s="167">
        <f t="shared" si="6"/>
        <v>0</v>
      </c>
      <c r="Q149" s="167">
        <v>0</v>
      </c>
      <c r="R149" s="167">
        <f t="shared" si="7"/>
        <v>0</v>
      </c>
      <c r="S149" s="167">
        <v>0</v>
      </c>
      <c r="T149" s="168">
        <f t="shared" si="8"/>
        <v>0</v>
      </c>
      <c r="AR149" s="169" t="s">
        <v>245</v>
      </c>
      <c r="AT149" s="169" t="s">
        <v>241</v>
      </c>
      <c r="AU149" s="169" t="s">
        <v>78</v>
      </c>
      <c r="AY149" s="13" t="s">
        <v>239</v>
      </c>
      <c r="BE149" s="97">
        <f t="shared" si="9"/>
        <v>0</v>
      </c>
      <c r="BF149" s="97">
        <f t="shared" si="10"/>
        <v>0</v>
      </c>
      <c r="BG149" s="97">
        <f t="shared" si="11"/>
        <v>0</v>
      </c>
      <c r="BH149" s="97">
        <f t="shared" si="12"/>
        <v>0</v>
      </c>
      <c r="BI149" s="97">
        <f t="shared" si="13"/>
        <v>0</v>
      </c>
      <c r="BJ149" s="13" t="s">
        <v>83</v>
      </c>
      <c r="BK149" s="97">
        <f t="shared" si="14"/>
        <v>0</v>
      </c>
      <c r="BL149" s="13" t="s">
        <v>245</v>
      </c>
      <c r="BM149" s="169" t="s">
        <v>338</v>
      </c>
    </row>
    <row r="150" spans="2:65" s="1" customFormat="1" ht="21.75" customHeight="1" x14ac:dyDescent="0.2">
      <c r="B150" s="131"/>
      <c r="C150" s="158" t="s">
        <v>293</v>
      </c>
      <c r="D150" s="158" t="s">
        <v>241</v>
      </c>
      <c r="E150" s="159" t="s">
        <v>3995</v>
      </c>
      <c r="F150" s="160" t="s">
        <v>3996</v>
      </c>
      <c r="G150" s="161" t="s">
        <v>353</v>
      </c>
      <c r="H150" s="162">
        <v>15</v>
      </c>
      <c r="I150" s="163"/>
      <c r="J150" s="164">
        <f t="shared" si="5"/>
        <v>0</v>
      </c>
      <c r="K150" s="165"/>
      <c r="L150" s="30"/>
      <c r="M150" s="166" t="s">
        <v>1</v>
      </c>
      <c r="N150" s="130" t="s">
        <v>37</v>
      </c>
      <c r="P150" s="167">
        <f t="shared" si="6"/>
        <v>0</v>
      </c>
      <c r="Q150" s="167">
        <v>0</v>
      </c>
      <c r="R150" s="167">
        <f t="shared" si="7"/>
        <v>0</v>
      </c>
      <c r="S150" s="167">
        <v>0</v>
      </c>
      <c r="T150" s="168">
        <f t="shared" si="8"/>
        <v>0</v>
      </c>
      <c r="AR150" s="169" t="s">
        <v>245</v>
      </c>
      <c r="AT150" s="169" t="s">
        <v>241</v>
      </c>
      <c r="AU150" s="169" t="s">
        <v>78</v>
      </c>
      <c r="AY150" s="13" t="s">
        <v>239</v>
      </c>
      <c r="BE150" s="97">
        <f t="shared" si="9"/>
        <v>0</v>
      </c>
      <c r="BF150" s="97">
        <f t="shared" si="10"/>
        <v>0</v>
      </c>
      <c r="BG150" s="97">
        <f t="shared" si="11"/>
        <v>0</v>
      </c>
      <c r="BH150" s="97">
        <f t="shared" si="12"/>
        <v>0</v>
      </c>
      <c r="BI150" s="97">
        <f t="shared" si="13"/>
        <v>0</v>
      </c>
      <c r="BJ150" s="13" t="s">
        <v>83</v>
      </c>
      <c r="BK150" s="97">
        <f t="shared" si="14"/>
        <v>0</v>
      </c>
      <c r="BL150" s="13" t="s">
        <v>245</v>
      </c>
      <c r="BM150" s="169" t="s">
        <v>346</v>
      </c>
    </row>
    <row r="151" spans="2:65" s="1" customFormat="1" ht="24.2" customHeight="1" x14ac:dyDescent="0.2">
      <c r="B151" s="131"/>
      <c r="C151" s="158" t="s">
        <v>297</v>
      </c>
      <c r="D151" s="158" t="s">
        <v>241</v>
      </c>
      <c r="E151" s="159" t="s">
        <v>3997</v>
      </c>
      <c r="F151" s="160" t="s">
        <v>3998</v>
      </c>
      <c r="G151" s="161" t="s">
        <v>353</v>
      </c>
      <c r="H151" s="162">
        <v>14</v>
      </c>
      <c r="I151" s="163"/>
      <c r="J151" s="164">
        <f t="shared" si="5"/>
        <v>0</v>
      </c>
      <c r="K151" s="165"/>
      <c r="L151" s="30"/>
      <c r="M151" s="166" t="s">
        <v>1</v>
      </c>
      <c r="N151" s="130" t="s">
        <v>37</v>
      </c>
      <c r="P151" s="167">
        <f t="shared" si="6"/>
        <v>0</v>
      </c>
      <c r="Q151" s="167">
        <v>0</v>
      </c>
      <c r="R151" s="167">
        <f t="shared" si="7"/>
        <v>0</v>
      </c>
      <c r="S151" s="167">
        <v>0</v>
      </c>
      <c r="T151" s="168">
        <f t="shared" si="8"/>
        <v>0</v>
      </c>
      <c r="AR151" s="169" t="s">
        <v>245</v>
      </c>
      <c r="AT151" s="169" t="s">
        <v>241</v>
      </c>
      <c r="AU151" s="169" t="s">
        <v>78</v>
      </c>
      <c r="AY151" s="13" t="s">
        <v>239</v>
      </c>
      <c r="BE151" s="97">
        <f t="shared" si="9"/>
        <v>0</v>
      </c>
      <c r="BF151" s="97">
        <f t="shared" si="10"/>
        <v>0</v>
      </c>
      <c r="BG151" s="97">
        <f t="shared" si="11"/>
        <v>0</v>
      </c>
      <c r="BH151" s="97">
        <f t="shared" si="12"/>
        <v>0</v>
      </c>
      <c r="BI151" s="97">
        <f t="shared" si="13"/>
        <v>0</v>
      </c>
      <c r="BJ151" s="13" t="s">
        <v>83</v>
      </c>
      <c r="BK151" s="97">
        <f t="shared" si="14"/>
        <v>0</v>
      </c>
      <c r="BL151" s="13" t="s">
        <v>245</v>
      </c>
      <c r="BM151" s="169" t="s">
        <v>355</v>
      </c>
    </row>
    <row r="152" spans="2:65" s="1" customFormat="1" ht="21.75" customHeight="1" x14ac:dyDescent="0.2">
      <c r="B152" s="131"/>
      <c r="C152" s="158" t="s">
        <v>301</v>
      </c>
      <c r="D152" s="158" t="s">
        <v>241</v>
      </c>
      <c r="E152" s="159" t="s">
        <v>3999</v>
      </c>
      <c r="F152" s="160" t="s">
        <v>4000</v>
      </c>
      <c r="G152" s="161" t="s">
        <v>353</v>
      </c>
      <c r="H152" s="162">
        <v>2</v>
      </c>
      <c r="I152" s="163"/>
      <c r="J152" s="164">
        <f t="shared" si="5"/>
        <v>0</v>
      </c>
      <c r="K152" s="165"/>
      <c r="L152" s="30"/>
      <c r="M152" s="166" t="s">
        <v>1</v>
      </c>
      <c r="N152" s="130" t="s">
        <v>37</v>
      </c>
      <c r="P152" s="167">
        <f t="shared" si="6"/>
        <v>0</v>
      </c>
      <c r="Q152" s="167">
        <v>0</v>
      </c>
      <c r="R152" s="167">
        <f t="shared" si="7"/>
        <v>0</v>
      </c>
      <c r="S152" s="167">
        <v>0</v>
      </c>
      <c r="T152" s="168">
        <f t="shared" si="8"/>
        <v>0</v>
      </c>
      <c r="AR152" s="169" t="s">
        <v>245</v>
      </c>
      <c r="AT152" s="169" t="s">
        <v>241</v>
      </c>
      <c r="AU152" s="169" t="s">
        <v>78</v>
      </c>
      <c r="AY152" s="13" t="s">
        <v>239</v>
      </c>
      <c r="BE152" s="97">
        <f t="shared" si="9"/>
        <v>0</v>
      </c>
      <c r="BF152" s="97">
        <f t="shared" si="10"/>
        <v>0</v>
      </c>
      <c r="BG152" s="97">
        <f t="shared" si="11"/>
        <v>0</v>
      </c>
      <c r="BH152" s="97">
        <f t="shared" si="12"/>
        <v>0</v>
      </c>
      <c r="BI152" s="97">
        <f t="shared" si="13"/>
        <v>0</v>
      </c>
      <c r="BJ152" s="13" t="s">
        <v>83</v>
      </c>
      <c r="BK152" s="97">
        <f t="shared" si="14"/>
        <v>0</v>
      </c>
      <c r="BL152" s="13" t="s">
        <v>245</v>
      </c>
      <c r="BM152" s="169" t="s">
        <v>363</v>
      </c>
    </row>
    <row r="153" spans="2:65" s="1" customFormat="1" ht="16.5" customHeight="1" x14ac:dyDescent="0.2">
      <c r="B153" s="131"/>
      <c r="C153" s="158" t="s">
        <v>305</v>
      </c>
      <c r="D153" s="158" t="s">
        <v>241</v>
      </c>
      <c r="E153" s="159" t="s">
        <v>4001</v>
      </c>
      <c r="F153" s="160" t="s">
        <v>4002</v>
      </c>
      <c r="G153" s="161" t="s">
        <v>331</v>
      </c>
      <c r="H153" s="162">
        <v>730</v>
      </c>
      <c r="I153" s="163"/>
      <c r="J153" s="164">
        <f t="shared" si="5"/>
        <v>0</v>
      </c>
      <c r="K153" s="165"/>
      <c r="L153" s="30"/>
      <c r="M153" s="166" t="s">
        <v>1</v>
      </c>
      <c r="N153" s="130" t="s">
        <v>37</v>
      </c>
      <c r="P153" s="167">
        <f t="shared" si="6"/>
        <v>0</v>
      </c>
      <c r="Q153" s="167">
        <v>0</v>
      </c>
      <c r="R153" s="167">
        <f t="shared" si="7"/>
        <v>0</v>
      </c>
      <c r="S153" s="167">
        <v>0</v>
      </c>
      <c r="T153" s="168">
        <f t="shared" si="8"/>
        <v>0</v>
      </c>
      <c r="AR153" s="169" t="s">
        <v>245</v>
      </c>
      <c r="AT153" s="169" t="s">
        <v>241</v>
      </c>
      <c r="AU153" s="169" t="s">
        <v>78</v>
      </c>
      <c r="AY153" s="13" t="s">
        <v>239</v>
      </c>
      <c r="BE153" s="97">
        <f t="shared" si="9"/>
        <v>0</v>
      </c>
      <c r="BF153" s="97">
        <f t="shared" si="10"/>
        <v>0</v>
      </c>
      <c r="BG153" s="97">
        <f t="shared" si="11"/>
        <v>0</v>
      </c>
      <c r="BH153" s="97">
        <f t="shared" si="12"/>
        <v>0</v>
      </c>
      <c r="BI153" s="97">
        <f t="shared" si="13"/>
        <v>0</v>
      </c>
      <c r="BJ153" s="13" t="s">
        <v>83</v>
      </c>
      <c r="BK153" s="97">
        <f t="shared" si="14"/>
        <v>0</v>
      </c>
      <c r="BL153" s="13" t="s">
        <v>245</v>
      </c>
      <c r="BM153" s="169" t="s">
        <v>371</v>
      </c>
    </row>
    <row r="154" spans="2:65" s="1" customFormat="1" ht="16.5" customHeight="1" x14ac:dyDescent="0.2">
      <c r="B154" s="131"/>
      <c r="C154" s="158" t="s">
        <v>309</v>
      </c>
      <c r="D154" s="158" t="s">
        <v>241</v>
      </c>
      <c r="E154" s="159" t="s">
        <v>4003</v>
      </c>
      <c r="F154" s="160" t="s">
        <v>3742</v>
      </c>
      <c r="G154" s="161" t="s">
        <v>331</v>
      </c>
      <c r="H154" s="162">
        <v>3620</v>
      </c>
      <c r="I154" s="163"/>
      <c r="J154" s="164">
        <f t="shared" si="5"/>
        <v>0</v>
      </c>
      <c r="K154" s="165"/>
      <c r="L154" s="30"/>
      <c r="M154" s="166" t="s">
        <v>1</v>
      </c>
      <c r="N154" s="130" t="s">
        <v>37</v>
      </c>
      <c r="P154" s="167">
        <f t="shared" si="6"/>
        <v>0</v>
      </c>
      <c r="Q154" s="167">
        <v>0</v>
      </c>
      <c r="R154" s="167">
        <f t="shared" si="7"/>
        <v>0</v>
      </c>
      <c r="S154" s="167">
        <v>0</v>
      </c>
      <c r="T154" s="168">
        <f t="shared" si="8"/>
        <v>0</v>
      </c>
      <c r="AR154" s="169" t="s">
        <v>245</v>
      </c>
      <c r="AT154" s="169" t="s">
        <v>241</v>
      </c>
      <c r="AU154" s="169" t="s">
        <v>78</v>
      </c>
      <c r="AY154" s="13" t="s">
        <v>239</v>
      </c>
      <c r="BE154" s="97">
        <f t="shared" si="9"/>
        <v>0</v>
      </c>
      <c r="BF154" s="97">
        <f t="shared" si="10"/>
        <v>0</v>
      </c>
      <c r="BG154" s="97">
        <f t="shared" si="11"/>
        <v>0</v>
      </c>
      <c r="BH154" s="97">
        <f t="shared" si="12"/>
        <v>0</v>
      </c>
      <c r="BI154" s="97">
        <f t="shared" si="13"/>
        <v>0</v>
      </c>
      <c r="BJ154" s="13" t="s">
        <v>83</v>
      </c>
      <c r="BK154" s="97">
        <f t="shared" si="14"/>
        <v>0</v>
      </c>
      <c r="BL154" s="13" t="s">
        <v>245</v>
      </c>
      <c r="BM154" s="169" t="s">
        <v>379</v>
      </c>
    </row>
    <row r="155" spans="2:65" s="1" customFormat="1" ht="16.5" customHeight="1" x14ac:dyDescent="0.2">
      <c r="B155" s="131"/>
      <c r="C155" s="158" t="s">
        <v>313</v>
      </c>
      <c r="D155" s="158" t="s">
        <v>241</v>
      </c>
      <c r="E155" s="159" t="s">
        <v>4004</v>
      </c>
      <c r="F155" s="160" t="s">
        <v>4005</v>
      </c>
      <c r="G155" s="161" t="s">
        <v>331</v>
      </c>
      <c r="H155" s="162">
        <v>1270</v>
      </c>
      <c r="I155" s="163"/>
      <c r="J155" s="164">
        <f t="shared" si="5"/>
        <v>0</v>
      </c>
      <c r="K155" s="165"/>
      <c r="L155" s="30"/>
      <c r="M155" s="166" t="s">
        <v>1</v>
      </c>
      <c r="N155" s="130" t="s">
        <v>37</v>
      </c>
      <c r="P155" s="167">
        <f t="shared" si="6"/>
        <v>0</v>
      </c>
      <c r="Q155" s="167">
        <v>0</v>
      </c>
      <c r="R155" s="167">
        <f t="shared" si="7"/>
        <v>0</v>
      </c>
      <c r="S155" s="167">
        <v>0</v>
      </c>
      <c r="T155" s="168">
        <f t="shared" si="8"/>
        <v>0</v>
      </c>
      <c r="AR155" s="169" t="s">
        <v>245</v>
      </c>
      <c r="AT155" s="169" t="s">
        <v>241</v>
      </c>
      <c r="AU155" s="169" t="s">
        <v>78</v>
      </c>
      <c r="AY155" s="13" t="s">
        <v>239</v>
      </c>
      <c r="BE155" s="97">
        <f t="shared" si="9"/>
        <v>0</v>
      </c>
      <c r="BF155" s="97">
        <f t="shared" si="10"/>
        <v>0</v>
      </c>
      <c r="BG155" s="97">
        <f t="shared" si="11"/>
        <v>0</v>
      </c>
      <c r="BH155" s="97">
        <f t="shared" si="12"/>
        <v>0</v>
      </c>
      <c r="BI155" s="97">
        <f t="shared" si="13"/>
        <v>0</v>
      </c>
      <c r="BJ155" s="13" t="s">
        <v>83</v>
      </c>
      <c r="BK155" s="97">
        <f t="shared" si="14"/>
        <v>0</v>
      </c>
      <c r="BL155" s="13" t="s">
        <v>245</v>
      </c>
      <c r="BM155" s="169" t="s">
        <v>387</v>
      </c>
    </row>
    <row r="156" spans="2:65" s="1" customFormat="1" ht="16.5" customHeight="1" x14ac:dyDescent="0.2">
      <c r="B156" s="131"/>
      <c r="C156" s="158" t="s">
        <v>317</v>
      </c>
      <c r="D156" s="158" t="s">
        <v>241</v>
      </c>
      <c r="E156" s="159" t="s">
        <v>4006</v>
      </c>
      <c r="F156" s="160" t="s">
        <v>4007</v>
      </c>
      <c r="G156" s="161" t="s">
        <v>331</v>
      </c>
      <c r="H156" s="162">
        <v>280</v>
      </c>
      <c r="I156" s="163"/>
      <c r="J156" s="164">
        <f t="shared" si="5"/>
        <v>0</v>
      </c>
      <c r="K156" s="165"/>
      <c r="L156" s="30"/>
      <c r="M156" s="166" t="s">
        <v>1</v>
      </c>
      <c r="N156" s="130" t="s">
        <v>37</v>
      </c>
      <c r="P156" s="167">
        <f t="shared" si="6"/>
        <v>0</v>
      </c>
      <c r="Q156" s="167">
        <v>0</v>
      </c>
      <c r="R156" s="167">
        <f t="shared" si="7"/>
        <v>0</v>
      </c>
      <c r="S156" s="167">
        <v>0</v>
      </c>
      <c r="T156" s="168">
        <f t="shared" si="8"/>
        <v>0</v>
      </c>
      <c r="AR156" s="169" t="s">
        <v>245</v>
      </c>
      <c r="AT156" s="169" t="s">
        <v>241</v>
      </c>
      <c r="AU156" s="169" t="s">
        <v>78</v>
      </c>
      <c r="AY156" s="13" t="s">
        <v>239</v>
      </c>
      <c r="BE156" s="97">
        <f t="shared" si="9"/>
        <v>0</v>
      </c>
      <c r="BF156" s="97">
        <f t="shared" si="10"/>
        <v>0</v>
      </c>
      <c r="BG156" s="97">
        <f t="shared" si="11"/>
        <v>0</v>
      </c>
      <c r="BH156" s="97">
        <f t="shared" si="12"/>
        <v>0</v>
      </c>
      <c r="BI156" s="97">
        <f t="shared" si="13"/>
        <v>0</v>
      </c>
      <c r="BJ156" s="13" t="s">
        <v>83</v>
      </c>
      <c r="BK156" s="97">
        <f t="shared" si="14"/>
        <v>0</v>
      </c>
      <c r="BL156" s="13" t="s">
        <v>245</v>
      </c>
      <c r="BM156" s="169" t="s">
        <v>395</v>
      </c>
    </row>
    <row r="157" spans="2:65" s="1" customFormat="1" ht="16.5" customHeight="1" x14ac:dyDescent="0.2">
      <c r="B157" s="131"/>
      <c r="C157" s="158" t="s">
        <v>7</v>
      </c>
      <c r="D157" s="158" t="s">
        <v>241</v>
      </c>
      <c r="E157" s="159" t="s">
        <v>4008</v>
      </c>
      <c r="F157" s="160" t="s">
        <v>4009</v>
      </c>
      <c r="G157" s="161" t="s">
        <v>331</v>
      </c>
      <c r="H157" s="162">
        <v>175</v>
      </c>
      <c r="I157" s="163"/>
      <c r="J157" s="164">
        <f t="shared" si="5"/>
        <v>0</v>
      </c>
      <c r="K157" s="165"/>
      <c r="L157" s="30"/>
      <c r="M157" s="166" t="s">
        <v>1</v>
      </c>
      <c r="N157" s="130" t="s">
        <v>37</v>
      </c>
      <c r="P157" s="167">
        <f t="shared" si="6"/>
        <v>0</v>
      </c>
      <c r="Q157" s="167">
        <v>0</v>
      </c>
      <c r="R157" s="167">
        <f t="shared" si="7"/>
        <v>0</v>
      </c>
      <c r="S157" s="167">
        <v>0</v>
      </c>
      <c r="T157" s="168">
        <f t="shared" si="8"/>
        <v>0</v>
      </c>
      <c r="AR157" s="169" t="s">
        <v>245</v>
      </c>
      <c r="AT157" s="169" t="s">
        <v>241</v>
      </c>
      <c r="AU157" s="169" t="s">
        <v>78</v>
      </c>
      <c r="AY157" s="13" t="s">
        <v>239</v>
      </c>
      <c r="BE157" s="97">
        <f t="shared" si="9"/>
        <v>0</v>
      </c>
      <c r="BF157" s="97">
        <f t="shared" si="10"/>
        <v>0</v>
      </c>
      <c r="BG157" s="97">
        <f t="shared" si="11"/>
        <v>0</v>
      </c>
      <c r="BH157" s="97">
        <f t="shared" si="12"/>
        <v>0</v>
      </c>
      <c r="BI157" s="97">
        <f t="shared" si="13"/>
        <v>0</v>
      </c>
      <c r="BJ157" s="13" t="s">
        <v>83</v>
      </c>
      <c r="BK157" s="97">
        <f t="shared" si="14"/>
        <v>0</v>
      </c>
      <c r="BL157" s="13" t="s">
        <v>245</v>
      </c>
      <c r="BM157" s="169" t="s">
        <v>403</v>
      </c>
    </row>
    <row r="158" spans="2:65" s="1" customFormat="1" ht="16.5" customHeight="1" x14ac:dyDescent="0.2">
      <c r="B158" s="131"/>
      <c r="C158" s="158" t="s">
        <v>324</v>
      </c>
      <c r="D158" s="158" t="s">
        <v>241</v>
      </c>
      <c r="E158" s="159" t="s">
        <v>4010</v>
      </c>
      <c r="F158" s="160" t="s">
        <v>4011</v>
      </c>
      <c r="G158" s="161" t="s">
        <v>331</v>
      </c>
      <c r="H158" s="162">
        <v>440</v>
      </c>
      <c r="I158" s="163"/>
      <c r="J158" s="164">
        <f t="shared" si="5"/>
        <v>0</v>
      </c>
      <c r="K158" s="165"/>
      <c r="L158" s="30"/>
      <c r="M158" s="166" t="s">
        <v>1</v>
      </c>
      <c r="N158" s="130" t="s">
        <v>37</v>
      </c>
      <c r="P158" s="167">
        <f t="shared" si="6"/>
        <v>0</v>
      </c>
      <c r="Q158" s="167">
        <v>0</v>
      </c>
      <c r="R158" s="167">
        <f t="shared" si="7"/>
        <v>0</v>
      </c>
      <c r="S158" s="167">
        <v>0</v>
      </c>
      <c r="T158" s="168">
        <f t="shared" si="8"/>
        <v>0</v>
      </c>
      <c r="AR158" s="169" t="s">
        <v>245</v>
      </c>
      <c r="AT158" s="169" t="s">
        <v>241</v>
      </c>
      <c r="AU158" s="169" t="s">
        <v>78</v>
      </c>
      <c r="AY158" s="13" t="s">
        <v>239</v>
      </c>
      <c r="BE158" s="97">
        <f t="shared" si="9"/>
        <v>0</v>
      </c>
      <c r="BF158" s="97">
        <f t="shared" si="10"/>
        <v>0</v>
      </c>
      <c r="BG158" s="97">
        <f t="shared" si="11"/>
        <v>0</v>
      </c>
      <c r="BH158" s="97">
        <f t="shared" si="12"/>
        <v>0</v>
      </c>
      <c r="BI158" s="97">
        <f t="shared" si="13"/>
        <v>0</v>
      </c>
      <c r="BJ158" s="13" t="s">
        <v>83</v>
      </c>
      <c r="BK158" s="97">
        <f t="shared" si="14"/>
        <v>0</v>
      </c>
      <c r="BL158" s="13" t="s">
        <v>245</v>
      </c>
      <c r="BM158" s="169" t="s">
        <v>411</v>
      </c>
    </row>
    <row r="159" spans="2:65" s="1" customFormat="1" ht="16.5" customHeight="1" x14ac:dyDescent="0.2">
      <c r="B159" s="131"/>
      <c r="C159" s="158" t="s">
        <v>328</v>
      </c>
      <c r="D159" s="158" t="s">
        <v>241</v>
      </c>
      <c r="E159" s="159" t="s">
        <v>4012</v>
      </c>
      <c r="F159" s="160" t="s">
        <v>4013</v>
      </c>
      <c r="G159" s="161" t="s">
        <v>353</v>
      </c>
      <c r="H159" s="162">
        <v>6</v>
      </c>
      <c r="I159" s="163"/>
      <c r="J159" s="164">
        <f t="shared" si="5"/>
        <v>0</v>
      </c>
      <c r="K159" s="165"/>
      <c r="L159" s="30"/>
      <c r="M159" s="166" t="s">
        <v>1</v>
      </c>
      <c r="N159" s="130" t="s">
        <v>37</v>
      </c>
      <c r="P159" s="167">
        <f t="shared" si="6"/>
        <v>0</v>
      </c>
      <c r="Q159" s="167">
        <v>0</v>
      </c>
      <c r="R159" s="167">
        <f t="shared" si="7"/>
        <v>0</v>
      </c>
      <c r="S159" s="167">
        <v>0</v>
      </c>
      <c r="T159" s="168">
        <f t="shared" si="8"/>
        <v>0</v>
      </c>
      <c r="AR159" s="169" t="s">
        <v>245</v>
      </c>
      <c r="AT159" s="169" t="s">
        <v>241</v>
      </c>
      <c r="AU159" s="169" t="s">
        <v>78</v>
      </c>
      <c r="AY159" s="13" t="s">
        <v>239</v>
      </c>
      <c r="BE159" s="97">
        <f t="shared" si="9"/>
        <v>0</v>
      </c>
      <c r="BF159" s="97">
        <f t="shared" si="10"/>
        <v>0</v>
      </c>
      <c r="BG159" s="97">
        <f t="shared" si="11"/>
        <v>0</v>
      </c>
      <c r="BH159" s="97">
        <f t="shared" si="12"/>
        <v>0</v>
      </c>
      <c r="BI159" s="97">
        <f t="shared" si="13"/>
        <v>0</v>
      </c>
      <c r="BJ159" s="13" t="s">
        <v>83</v>
      </c>
      <c r="BK159" s="97">
        <f t="shared" si="14"/>
        <v>0</v>
      </c>
      <c r="BL159" s="13" t="s">
        <v>245</v>
      </c>
      <c r="BM159" s="169" t="s">
        <v>419</v>
      </c>
    </row>
    <row r="160" spans="2:65" s="1" customFormat="1" ht="16.5" customHeight="1" x14ac:dyDescent="0.2">
      <c r="B160" s="131"/>
      <c r="C160" s="158" t="s">
        <v>333</v>
      </c>
      <c r="D160" s="158" t="s">
        <v>241</v>
      </c>
      <c r="E160" s="159" t="s">
        <v>4014</v>
      </c>
      <c r="F160" s="160" t="s">
        <v>4015</v>
      </c>
      <c r="G160" s="161" t="s">
        <v>353</v>
      </c>
      <c r="H160" s="162">
        <v>6</v>
      </c>
      <c r="I160" s="163"/>
      <c r="J160" s="164">
        <f t="shared" si="5"/>
        <v>0</v>
      </c>
      <c r="K160" s="165"/>
      <c r="L160" s="30"/>
      <c r="M160" s="166" t="s">
        <v>1</v>
      </c>
      <c r="N160" s="130" t="s">
        <v>37</v>
      </c>
      <c r="P160" s="167">
        <f t="shared" si="6"/>
        <v>0</v>
      </c>
      <c r="Q160" s="167">
        <v>0</v>
      </c>
      <c r="R160" s="167">
        <f t="shared" si="7"/>
        <v>0</v>
      </c>
      <c r="S160" s="167">
        <v>0</v>
      </c>
      <c r="T160" s="168">
        <f t="shared" si="8"/>
        <v>0</v>
      </c>
      <c r="AR160" s="169" t="s">
        <v>245</v>
      </c>
      <c r="AT160" s="169" t="s">
        <v>241</v>
      </c>
      <c r="AU160" s="169" t="s">
        <v>78</v>
      </c>
      <c r="AY160" s="13" t="s">
        <v>239</v>
      </c>
      <c r="BE160" s="97">
        <f t="shared" si="9"/>
        <v>0</v>
      </c>
      <c r="BF160" s="97">
        <f t="shared" si="10"/>
        <v>0</v>
      </c>
      <c r="BG160" s="97">
        <f t="shared" si="11"/>
        <v>0</v>
      </c>
      <c r="BH160" s="97">
        <f t="shared" si="12"/>
        <v>0</v>
      </c>
      <c r="BI160" s="97">
        <f t="shared" si="13"/>
        <v>0</v>
      </c>
      <c r="BJ160" s="13" t="s">
        <v>83</v>
      </c>
      <c r="BK160" s="97">
        <f t="shared" si="14"/>
        <v>0</v>
      </c>
      <c r="BL160" s="13" t="s">
        <v>245</v>
      </c>
      <c r="BM160" s="169" t="s">
        <v>427</v>
      </c>
    </row>
    <row r="161" spans="2:65" s="1" customFormat="1" ht="16.5" customHeight="1" x14ac:dyDescent="0.2">
      <c r="B161" s="131"/>
      <c r="C161" s="158" t="s">
        <v>338</v>
      </c>
      <c r="D161" s="158" t="s">
        <v>241</v>
      </c>
      <c r="E161" s="159" t="s">
        <v>4016</v>
      </c>
      <c r="F161" s="160" t="s">
        <v>4017</v>
      </c>
      <c r="G161" s="161" t="s">
        <v>353</v>
      </c>
      <c r="H161" s="162">
        <v>6</v>
      </c>
      <c r="I161" s="163"/>
      <c r="J161" s="164">
        <f t="shared" si="5"/>
        <v>0</v>
      </c>
      <c r="K161" s="165"/>
      <c r="L161" s="30"/>
      <c r="M161" s="166" t="s">
        <v>1</v>
      </c>
      <c r="N161" s="130" t="s">
        <v>37</v>
      </c>
      <c r="P161" s="167">
        <f t="shared" si="6"/>
        <v>0</v>
      </c>
      <c r="Q161" s="167">
        <v>0</v>
      </c>
      <c r="R161" s="167">
        <f t="shared" si="7"/>
        <v>0</v>
      </c>
      <c r="S161" s="167">
        <v>0</v>
      </c>
      <c r="T161" s="168">
        <f t="shared" si="8"/>
        <v>0</v>
      </c>
      <c r="AR161" s="169" t="s">
        <v>245</v>
      </c>
      <c r="AT161" s="169" t="s">
        <v>241</v>
      </c>
      <c r="AU161" s="169" t="s">
        <v>78</v>
      </c>
      <c r="AY161" s="13" t="s">
        <v>239</v>
      </c>
      <c r="BE161" s="97">
        <f t="shared" si="9"/>
        <v>0</v>
      </c>
      <c r="BF161" s="97">
        <f t="shared" si="10"/>
        <v>0</v>
      </c>
      <c r="BG161" s="97">
        <f t="shared" si="11"/>
        <v>0</v>
      </c>
      <c r="BH161" s="97">
        <f t="shared" si="12"/>
        <v>0</v>
      </c>
      <c r="BI161" s="97">
        <f t="shared" si="13"/>
        <v>0</v>
      </c>
      <c r="BJ161" s="13" t="s">
        <v>83</v>
      </c>
      <c r="BK161" s="97">
        <f t="shared" si="14"/>
        <v>0</v>
      </c>
      <c r="BL161" s="13" t="s">
        <v>245</v>
      </c>
      <c r="BM161" s="169" t="s">
        <v>435</v>
      </c>
    </row>
    <row r="162" spans="2:65" s="1" customFormat="1" ht="21.75" customHeight="1" x14ac:dyDescent="0.2">
      <c r="B162" s="131"/>
      <c r="C162" s="158" t="s">
        <v>342</v>
      </c>
      <c r="D162" s="158" t="s">
        <v>241</v>
      </c>
      <c r="E162" s="159" t="s">
        <v>4018</v>
      </c>
      <c r="F162" s="160" t="s">
        <v>4019</v>
      </c>
      <c r="G162" s="161" t="s">
        <v>353</v>
      </c>
      <c r="H162" s="162">
        <v>250</v>
      </c>
      <c r="I162" s="163"/>
      <c r="J162" s="164">
        <f t="shared" si="5"/>
        <v>0</v>
      </c>
      <c r="K162" s="165"/>
      <c r="L162" s="30"/>
      <c r="M162" s="166" t="s">
        <v>1</v>
      </c>
      <c r="N162" s="130" t="s">
        <v>37</v>
      </c>
      <c r="P162" s="167">
        <f t="shared" si="6"/>
        <v>0</v>
      </c>
      <c r="Q162" s="167">
        <v>0</v>
      </c>
      <c r="R162" s="167">
        <f t="shared" si="7"/>
        <v>0</v>
      </c>
      <c r="S162" s="167">
        <v>0</v>
      </c>
      <c r="T162" s="168">
        <f t="shared" si="8"/>
        <v>0</v>
      </c>
      <c r="AR162" s="169" t="s">
        <v>245</v>
      </c>
      <c r="AT162" s="169" t="s">
        <v>241</v>
      </c>
      <c r="AU162" s="169" t="s">
        <v>78</v>
      </c>
      <c r="AY162" s="13" t="s">
        <v>239</v>
      </c>
      <c r="BE162" s="97">
        <f t="shared" si="9"/>
        <v>0</v>
      </c>
      <c r="BF162" s="97">
        <f t="shared" si="10"/>
        <v>0</v>
      </c>
      <c r="BG162" s="97">
        <f t="shared" si="11"/>
        <v>0</v>
      </c>
      <c r="BH162" s="97">
        <f t="shared" si="12"/>
        <v>0</v>
      </c>
      <c r="BI162" s="97">
        <f t="shared" si="13"/>
        <v>0</v>
      </c>
      <c r="BJ162" s="13" t="s">
        <v>83</v>
      </c>
      <c r="BK162" s="97">
        <f t="shared" si="14"/>
        <v>0</v>
      </c>
      <c r="BL162" s="13" t="s">
        <v>245</v>
      </c>
      <c r="BM162" s="169" t="s">
        <v>443</v>
      </c>
    </row>
    <row r="163" spans="2:65" s="1" customFormat="1" ht="16.5" customHeight="1" x14ac:dyDescent="0.2">
      <c r="B163" s="131"/>
      <c r="C163" s="158" t="s">
        <v>346</v>
      </c>
      <c r="D163" s="158" t="s">
        <v>241</v>
      </c>
      <c r="E163" s="159" t="s">
        <v>4020</v>
      </c>
      <c r="F163" s="160" t="s">
        <v>4021</v>
      </c>
      <c r="G163" s="161" t="s">
        <v>353</v>
      </c>
      <c r="H163" s="162">
        <v>70</v>
      </c>
      <c r="I163" s="163"/>
      <c r="J163" s="164">
        <f t="shared" si="5"/>
        <v>0</v>
      </c>
      <c r="K163" s="165"/>
      <c r="L163" s="30"/>
      <c r="M163" s="166" t="s">
        <v>1</v>
      </c>
      <c r="N163" s="130" t="s">
        <v>37</v>
      </c>
      <c r="P163" s="167">
        <f t="shared" si="6"/>
        <v>0</v>
      </c>
      <c r="Q163" s="167">
        <v>0</v>
      </c>
      <c r="R163" s="167">
        <f t="shared" si="7"/>
        <v>0</v>
      </c>
      <c r="S163" s="167">
        <v>0</v>
      </c>
      <c r="T163" s="168">
        <f t="shared" si="8"/>
        <v>0</v>
      </c>
      <c r="AR163" s="169" t="s">
        <v>245</v>
      </c>
      <c r="AT163" s="169" t="s">
        <v>241</v>
      </c>
      <c r="AU163" s="169" t="s">
        <v>78</v>
      </c>
      <c r="AY163" s="13" t="s">
        <v>239</v>
      </c>
      <c r="BE163" s="97">
        <f t="shared" si="9"/>
        <v>0</v>
      </c>
      <c r="BF163" s="97">
        <f t="shared" si="10"/>
        <v>0</v>
      </c>
      <c r="BG163" s="97">
        <f t="shared" si="11"/>
        <v>0</v>
      </c>
      <c r="BH163" s="97">
        <f t="shared" si="12"/>
        <v>0</v>
      </c>
      <c r="BI163" s="97">
        <f t="shared" si="13"/>
        <v>0</v>
      </c>
      <c r="BJ163" s="13" t="s">
        <v>83</v>
      </c>
      <c r="BK163" s="97">
        <f t="shared" si="14"/>
        <v>0</v>
      </c>
      <c r="BL163" s="13" t="s">
        <v>245</v>
      </c>
      <c r="BM163" s="169" t="s">
        <v>451</v>
      </c>
    </row>
    <row r="164" spans="2:65" s="1" customFormat="1" ht="16.5" customHeight="1" x14ac:dyDescent="0.2">
      <c r="B164" s="131"/>
      <c r="C164" s="158" t="s">
        <v>350</v>
      </c>
      <c r="D164" s="158" t="s">
        <v>241</v>
      </c>
      <c r="E164" s="159" t="s">
        <v>4022</v>
      </c>
      <c r="F164" s="160" t="s">
        <v>4023</v>
      </c>
      <c r="G164" s="161" t="s">
        <v>353</v>
      </c>
      <c r="H164" s="162">
        <v>40</v>
      </c>
      <c r="I164" s="163"/>
      <c r="J164" s="164">
        <f t="shared" si="5"/>
        <v>0</v>
      </c>
      <c r="K164" s="165"/>
      <c r="L164" s="30"/>
      <c r="M164" s="166" t="s">
        <v>1</v>
      </c>
      <c r="N164" s="130" t="s">
        <v>37</v>
      </c>
      <c r="P164" s="167">
        <f t="shared" si="6"/>
        <v>0</v>
      </c>
      <c r="Q164" s="167">
        <v>0</v>
      </c>
      <c r="R164" s="167">
        <f t="shared" si="7"/>
        <v>0</v>
      </c>
      <c r="S164" s="167">
        <v>0</v>
      </c>
      <c r="T164" s="168">
        <f t="shared" si="8"/>
        <v>0</v>
      </c>
      <c r="AR164" s="169" t="s">
        <v>245</v>
      </c>
      <c r="AT164" s="169" t="s">
        <v>241</v>
      </c>
      <c r="AU164" s="169" t="s">
        <v>78</v>
      </c>
      <c r="AY164" s="13" t="s">
        <v>239</v>
      </c>
      <c r="BE164" s="97">
        <f t="shared" si="9"/>
        <v>0</v>
      </c>
      <c r="BF164" s="97">
        <f t="shared" si="10"/>
        <v>0</v>
      </c>
      <c r="BG164" s="97">
        <f t="shared" si="11"/>
        <v>0</v>
      </c>
      <c r="BH164" s="97">
        <f t="shared" si="12"/>
        <v>0</v>
      </c>
      <c r="BI164" s="97">
        <f t="shared" si="13"/>
        <v>0</v>
      </c>
      <c r="BJ164" s="13" t="s">
        <v>83</v>
      </c>
      <c r="BK164" s="97">
        <f t="shared" si="14"/>
        <v>0</v>
      </c>
      <c r="BL164" s="13" t="s">
        <v>245</v>
      </c>
      <c r="BM164" s="169" t="s">
        <v>459</v>
      </c>
    </row>
    <row r="165" spans="2:65" s="1" customFormat="1" ht="24.2" customHeight="1" x14ac:dyDescent="0.2">
      <c r="B165" s="131"/>
      <c r="C165" s="158" t="s">
        <v>355</v>
      </c>
      <c r="D165" s="158" t="s">
        <v>241</v>
      </c>
      <c r="E165" s="159" t="s">
        <v>4024</v>
      </c>
      <c r="F165" s="160" t="s">
        <v>4025</v>
      </c>
      <c r="G165" s="161" t="s">
        <v>353</v>
      </c>
      <c r="H165" s="162">
        <v>400</v>
      </c>
      <c r="I165" s="163"/>
      <c r="J165" s="164">
        <f t="shared" si="5"/>
        <v>0</v>
      </c>
      <c r="K165" s="165"/>
      <c r="L165" s="30"/>
      <c r="M165" s="166" t="s">
        <v>1</v>
      </c>
      <c r="N165" s="130" t="s">
        <v>37</v>
      </c>
      <c r="P165" s="167">
        <f t="shared" si="6"/>
        <v>0</v>
      </c>
      <c r="Q165" s="167">
        <v>0</v>
      </c>
      <c r="R165" s="167">
        <f t="shared" si="7"/>
        <v>0</v>
      </c>
      <c r="S165" s="167">
        <v>0</v>
      </c>
      <c r="T165" s="168">
        <f t="shared" si="8"/>
        <v>0</v>
      </c>
      <c r="AR165" s="169" t="s">
        <v>245</v>
      </c>
      <c r="AT165" s="169" t="s">
        <v>241</v>
      </c>
      <c r="AU165" s="169" t="s">
        <v>78</v>
      </c>
      <c r="AY165" s="13" t="s">
        <v>239</v>
      </c>
      <c r="BE165" s="97">
        <f t="shared" si="9"/>
        <v>0</v>
      </c>
      <c r="BF165" s="97">
        <f t="shared" si="10"/>
        <v>0</v>
      </c>
      <c r="BG165" s="97">
        <f t="shared" si="11"/>
        <v>0</v>
      </c>
      <c r="BH165" s="97">
        <f t="shared" si="12"/>
        <v>0</v>
      </c>
      <c r="BI165" s="97">
        <f t="shared" si="13"/>
        <v>0</v>
      </c>
      <c r="BJ165" s="13" t="s">
        <v>83</v>
      </c>
      <c r="BK165" s="97">
        <f t="shared" si="14"/>
        <v>0</v>
      </c>
      <c r="BL165" s="13" t="s">
        <v>245</v>
      </c>
      <c r="BM165" s="169" t="s">
        <v>467</v>
      </c>
    </row>
    <row r="166" spans="2:65" s="1" customFormat="1" ht="16.5" customHeight="1" x14ac:dyDescent="0.2">
      <c r="B166" s="131"/>
      <c r="C166" s="158" t="s">
        <v>359</v>
      </c>
      <c r="D166" s="158" t="s">
        <v>241</v>
      </c>
      <c r="E166" s="159" t="s">
        <v>4026</v>
      </c>
      <c r="F166" s="160" t="s">
        <v>3816</v>
      </c>
      <c r="G166" s="161" t="s">
        <v>353</v>
      </c>
      <c r="H166" s="162">
        <v>700</v>
      </c>
      <c r="I166" s="163"/>
      <c r="J166" s="164">
        <f t="shared" si="5"/>
        <v>0</v>
      </c>
      <c r="K166" s="165"/>
      <c r="L166" s="30"/>
      <c r="M166" s="166" t="s">
        <v>1</v>
      </c>
      <c r="N166" s="130" t="s">
        <v>37</v>
      </c>
      <c r="P166" s="167">
        <f t="shared" si="6"/>
        <v>0</v>
      </c>
      <c r="Q166" s="167">
        <v>0</v>
      </c>
      <c r="R166" s="167">
        <f t="shared" si="7"/>
        <v>0</v>
      </c>
      <c r="S166" s="167">
        <v>0</v>
      </c>
      <c r="T166" s="168">
        <f t="shared" si="8"/>
        <v>0</v>
      </c>
      <c r="AR166" s="169" t="s">
        <v>245</v>
      </c>
      <c r="AT166" s="169" t="s">
        <v>241</v>
      </c>
      <c r="AU166" s="169" t="s">
        <v>78</v>
      </c>
      <c r="AY166" s="13" t="s">
        <v>239</v>
      </c>
      <c r="BE166" s="97">
        <f t="shared" si="9"/>
        <v>0</v>
      </c>
      <c r="BF166" s="97">
        <f t="shared" si="10"/>
        <v>0</v>
      </c>
      <c r="BG166" s="97">
        <f t="shared" si="11"/>
        <v>0</v>
      </c>
      <c r="BH166" s="97">
        <f t="shared" si="12"/>
        <v>0</v>
      </c>
      <c r="BI166" s="97">
        <f t="shared" si="13"/>
        <v>0</v>
      </c>
      <c r="BJ166" s="13" t="s">
        <v>83</v>
      </c>
      <c r="BK166" s="97">
        <f t="shared" si="14"/>
        <v>0</v>
      </c>
      <c r="BL166" s="13" t="s">
        <v>245</v>
      </c>
      <c r="BM166" s="169" t="s">
        <v>475</v>
      </c>
    </row>
    <row r="167" spans="2:65" s="1" customFormat="1" ht="21.75" customHeight="1" x14ac:dyDescent="0.2">
      <c r="B167" s="131"/>
      <c r="C167" s="158" t="s">
        <v>363</v>
      </c>
      <c r="D167" s="158" t="s">
        <v>241</v>
      </c>
      <c r="E167" s="159" t="s">
        <v>4027</v>
      </c>
      <c r="F167" s="160" t="s">
        <v>4028</v>
      </c>
      <c r="G167" s="161" t="s">
        <v>353</v>
      </c>
      <c r="H167" s="162">
        <v>30</v>
      </c>
      <c r="I167" s="163"/>
      <c r="J167" s="164">
        <f t="shared" si="5"/>
        <v>0</v>
      </c>
      <c r="K167" s="165"/>
      <c r="L167" s="30"/>
      <c r="M167" s="166" t="s">
        <v>1</v>
      </c>
      <c r="N167" s="130" t="s">
        <v>37</v>
      </c>
      <c r="P167" s="167">
        <f t="shared" si="6"/>
        <v>0</v>
      </c>
      <c r="Q167" s="167">
        <v>0</v>
      </c>
      <c r="R167" s="167">
        <f t="shared" si="7"/>
        <v>0</v>
      </c>
      <c r="S167" s="167">
        <v>0</v>
      </c>
      <c r="T167" s="168">
        <f t="shared" si="8"/>
        <v>0</v>
      </c>
      <c r="AR167" s="169" t="s">
        <v>245</v>
      </c>
      <c r="AT167" s="169" t="s">
        <v>241</v>
      </c>
      <c r="AU167" s="169" t="s">
        <v>78</v>
      </c>
      <c r="AY167" s="13" t="s">
        <v>239</v>
      </c>
      <c r="BE167" s="97">
        <f t="shared" si="9"/>
        <v>0</v>
      </c>
      <c r="BF167" s="97">
        <f t="shared" si="10"/>
        <v>0</v>
      </c>
      <c r="BG167" s="97">
        <f t="shared" si="11"/>
        <v>0</v>
      </c>
      <c r="BH167" s="97">
        <f t="shared" si="12"/>
        <v>0</v>
      </c>
      <c r="BI167" s="97">
        <f t="shared" si="13"/>
        <v>0</v>
      </c>
      <c r="BJ167" s="13" t="s">
        <v>83</v>
      </c>
      <c r="BK167" s="97">
        <f t="shared" si="14"/>
        <v>0</v>
      </c>
      <c r="BL167" s="13" t="s">
        <v>245</v>
      </c>
      <c r="BM167" s="169" t="s">
        <v>483</v>
      </c>
    </row>
    <row r="168" spans="2:65" s="1" customFormat="1" ht="16.5" customHeight="1" x14ac:dyDescent="0.2">
      <c r="B168" s="131"/>
      <c r="C168" s="158" t="s">
        <v>367</v>
      </c>
      <c r="D168" s="158" t="s">
        <v>241</v>
      </c>
      <c r="E168" s="159" t="s">
        <v>4029</v>
      </c>
      <c r="F168" s="160" t="s">
        <v>4030</v>
      </c>
      <c r="G168" s="161" t="s">
        <v>353</v>
      </c>
      <c r="H168" s="162">
        <v>30</v>
      </c>
      <c r="I168" s="163"/>
      <c r="J168" s="164">
        <f t="shared" si="5"/>
        <v>0</v>
      </c>
      <c r="K168" s="165"/>
      <c r="L168" s="30"/>
      <c r="M168" s="166" t="s">
        <v>1</v>
      </c>
      <c r="N168" s="130" t="s">
        <v>37</v>
      </c>
      <c r="P168" s="167">
        <f t="shared" si="6"/>
        <v>0</v>
      </c>
      <c r="Q168" s="167">
        <v>0</v>
      </c>
      <c r="R168" s="167">
        <f t="shared" si="7"/>
        <v>0</v>
      </c>
      <c r="S168" s="167">
        <v>0</v>
      </c>
      <c r="T168" s="168">
        <f t="shared" si="8"/>
        <v>0</v>
      </c>
      <c r="AR168" s="169" t="s">
        <v>245</v>
      </c>
      <c r="AT168" s="169" t="s">
        <v>241</v>
      </c>
      <c r="AU168" s="169" t="s">
        <v>78</v>
      </c>
      <c r="AY168" s="13" t="s">
        <v>239</v>
      </c>
      <c r="BE168" s="97">
        <f t="shared" si="9"/>
        <v>0</v>
      </c>
      <c r="BF168" s="97">
        <f t="shared" si="10"/>
        <v>0</v>
      </c>
      <c r="BG168" s="97">
        <f t="shared" si="11"/>
        <v>0</v>
      </c>
      <c r="BH168" s="97">
        <f t="shared" si="12"/>
        <v>0</v>
      </c>
      <c r="BI168" s="97">
        <f t="shared" si="13"/>
        <v>0</v>
      </c>
      <c r="BJ168" s="13" t="s">
        <v>83</v>
      </c>
      <c r="BK168" s="97">
        <f t="shared" si="14"/>
        <v>0</v>
      </c>
      <c r="BL168" s="13" t="s">
        <v>245</v>
      </c>
      <c r="BM168" s="169" t="s">
        <v>491</v>
      </c>
    </row>
    <row r="169" spans="2:65" s="1" customFormat="1" ht="16.5" customHeight="1" x14ac:dyDescent="0.2">
      <c r="B169" s="131"/>
      <c r="C169" s="158" t="s">
        <v>371</v>
      </c>
      <c r="D169" s="158" t="s">
        <v>241</v>
      </c>
      <c r="E169" s="159" t="s">
        <v>4031</v>
      </c>
      <c r="F169" s="160" t="s">
        <v>4032</v>
      </c>
      <c r="G169" s="161" t="s">
        <v>353</v>
      </c>
      <c r="H169" s="162">
        <v>150</v>
      </c>
      <c r="I169" s="163"/>
      <c r="J169" s="164">
        <f t="shared" si="5"/>
        <v>0</v>
      </c>
      <c r="K169" s="165"/>
      <c r="L169" s="30"/>
      <c r="M169" s="166" t="s">
        <v>1</v>
      </c>
      <c r="N169" s="130" t="s">
        <v>37</v>
      </c>
      <c r="P169" s="167">
        <f t="shared" si="6"/>
        <v>0</v>
      </c>
      <c r="Q169" s="167">
        <v>0</v>
      </c>
      <c r="R169" s="167">
        <f t="shared" si="7"/>
        <v>0</v>
      </c>
      <c r="S169" s="167">
        <v>0</v>
      </c>
      <c r="T169" s="168">
        <f t="shared" si="8"/>
        <v>0</v>
      </c>
      <c r="AR169" s="169" t="s">
        <v>245</v>
      </c>
      <c r="AT169" s="169" t="s">
        <v>241</v>
      </c>
      <c r="AU169" s="169" t="s">
        <v>78</v>
      </c>
      <c r="AY169" s="13" t="s">
        <v>239</v>
      </c>
      <c r="BE169" s="97">
        <f t="shared" si="9"/>
        <v>0</v>
      </c>
      <c r="BF169" s="97">
        <f t="shared" si="10"/>
        <v>0</v>
      </c>
      <c r="BG169" s="97">
        <f t="shared" si="11"/>
        <v>0</v>
      </c>
      <c r="BH169" s="97">
        <f t="shared" si="12"/>
        <v>0</v>
      </c>
      <c r="BI169" s="97">
        <f t="shared" si="13"/>
        <v>0</v>
      </c>
      <c r="BJ169" s="13" t="s">
        <v>83</v>
      </c>
      <c r="BK169" s="97">
        <f t="shared" si="14"/>
        <v>0</v>
      </c>
      <c r="BL169" s="13" t="s">
        <v>245</v>
      </c>
      <c r="BM169" s="169" t="s">
        <v>499</v>
      </c>
    </row>
    <row r="170" spans="2:65" s="1" customFormat="1" ht="16.5" customHeight="1" x14ac:dyDescent="0.2">
      <c r="B170" s="131"/>
      <c r="C170" s="158" t="s">
        <v>375</v>
      </c>
      <c r="D170" s="158" t="s">
        <v>241</v>
      </c>
      <c r="E170" s="159" t="s">
        <v>4033</v>
      </c>
      <c r="F170" s="160" t="s">
        <v>4034</v>
      </c>
      <c r="G170" s="161" t="s">
        <v>353</v>
      </c>
      <c r="H170" s="162">
        <v>300</v>
      </c>
      <c r="I170" s="163"/>
      <c r="J170" s="164">
        <f t="shared" ref="J170:J187" si="15">ROUND(I170*H170,2)</f>
        <v>0</v>
      </c>
      <c r="K170" s="165"/>
      <c r="L170" s="30"/>
      <c r="M170" s="166" t="s">
        <v>1</v>
      </c>
      <c r="N170" s="130" t="s">
        <v>37</v>
      </c>
      <c r="P170" s="167">
        <f t="shared" ref="P170:P187" si="16">O170*H170</f>
        <v>0</v>
      </c>
      <c r="Q170" s="167">
        <v>0</v>
      </c>
      <c r="R170" s="167">
        <f t="shared" ref="R170:R187" si="17">Q170*H170</f>
        <v>0</v>
      </c>
      <c r="S170" s="167">
        <v>0</v>
      </c>
      <c r="T170" s="168">
        <f t="shared" ref="T170:T187" si="18">S170*H170</f>
        <v>0</v>
      </c>
      <c r="AR170" s="169" t="s">
        <v>245</v>
      </c>
      <c r="AT170" s="169" t="s">
        <v>241</v>
      </c>
      <c r="AU170" s="169" t="s">
        <v>78</v>
      </c>
      <c r="AY170" s="13" t="s">
        <v>239</v>
      </c>
      <c r="BE170" s="97">
        <f t="shared" ref="BE170:BE187" si="19">IF(N170="základná",J170,0)</f>
        <v>0</v>
      </c>
      <c r="BF170" s="97">
        <f t="shared" ref="BF170:BF187" si="20">IF(N170="znížená",J170,0)</f>
        <v>0</v>
      </c>
      <c r="BG170" s="97">
        <f t="shared" ref="BG170:BG187" si="21">IF(N170="zákl. prenesená",J170,0)</f>
        <v>0</v>
      </c>
      <c r="BH170" s="97">
        <f t="shared" ref="BH170:BH187" si="22">IF(N170="zníž. prenesená",J170,0)</f>
        <v>0</v>
      </c>
      <c r="BI170" s="97">
        <f t="shared" ref="BI170:BI187" si="23">IF(N170="nulová",J170,0)</f>
        <v>0</v>
      </c>
      <c r="BJ170" s="13" t="s">
        <v>83</v>
      </c>
      <c r="BK170" s="97">
        <f t="shared" ref="BK170:BK187" si="24">ROUND(I170*H170,2)</f>
        <v>0</v>
      </c>
      <c r="BL170" s="13" t="s">
        <v>245</v>
      </c>
      <c r="BM170" s="169" t="s">
        <v>507</v>
      </c>
    </row>
    <row r="171" spans="2:65" s="1" customFormat="1" ht="16.5" customHeight="1" x14ac:dyDescent="0.2">
      <c r="B171" s="131"/>
      <c r="C171" s="158" t="s">
        <v>379</v>
      </c>
      <c r="D171" s="158" t="s">
        <v>241</v>
      </c>
      <c r="E171" s="159" t="s">
        <v>4035</v>
      </c>
      <c r="F171" s="160" t="s">
        <v>4036</v>
      </c>
      <c r="G171" s="161" t="s">
        <v>353</v>
      </c>
      <c r="H171" s="162">
        <v>50</v>
      </c>
      <c r="I171" s="163"/>
      <c r="J171" s="164">
        <f t="shared" si="15"/>
        <v>0</v>
      </c>
      <c r="K171" s="165"/>
      <c r="L171" s="30"/>
      <c r="M171" s="166" t="s">
        <v>1</v>
      </c>
      <c r="N171" s="130" t="s">
        <v>37</v>
      </c>
      <c r="P171" s="167">
        <f t="shared" si="16"/>
        <v>0</v>
      </c>
      <c r="Q171" s="167">
        <v>0</v>
      </c>
      <c r="R171" s="167">
        <f t="shared" si="17"/>
        <v>0</v>
      </c>
      <c r="S171" s="167">
        <v>0</v>
      </c>
      <c r="T171" s="168">
        <f t="shared" si="18"/>
        <v>0</v>
      </c>
      <c r="AR171" s="169" t="s">
        <v>245</v>
      </c>
      <c r="AT171" s="169" t="s">
        <v>241</v>
      </c>
      <c r="AU171" s="169" t="s">
        <v>78</v>
      </c>
      <c r="AY171" s="13" t="s">
        <v>239</v>
      </c>
      <c r="BE171" s="97">
        <f t="shared" si="19"/>
        <v>0</v>
      </c>
      <c r="BF171" s="97">
        <f t="shared" si="20"/>
        <v>0</v>
      </c>
      <c r="BG171" s="97">
        <f t="shared" si="21"/>
        <v>0</v>
      </c>
      <c r="BH171" s="97">
        <f t="shared" si="22"/>
        <v>0</v>
      </c>
      <c r="BI171" s="97">
        <f t="shared" si="23"/>
        <v>0</v>
      </c>
      <c r="BJ171" s="13" t="s">
        <v>83</v>
      </c>
      <c r="BK171" s="97">
        <f t="shared" si="24"/>
        <v>0</v>
      </c>
      <c r="BL171" s="13" t="s">
        <v>245</v>
      </c>
      <c r="BM171" s="169" t="s">
        <v>515</v>
      </c>
    </row>
    <row r="172" spans="2:65" s="1" customFormat="1" ht="16.5" customHeight="1" x14ac:dyDescent="0.2">
      <c r="B172" s="131"/>
      <c r="C172" s="158" t="s">
        <v>383</v>
      </c>
      <c r="D172" s="158" t="s">
        <v>241</v>
      </c>
      <c r="E172" s="159" t="s">
        <v>4037</v>
      </c>
      <c r="F172" s="160" t="s">
        <v>4038</v>
      </c>
      <c r="G172" s="161" t="s">
        <v>353</v>
      </c>
      <c r="H172" s="162">
        <v>50</v>
      </c>
      <c r="I172" s="163"/>
      <c r="J172" s="164">
        <f t="shared" si="15"/>
        <v>0</v>
      </c>
      <c r="K172" s="165"/>
      <c r="L172" s="30"/>
      <c r="M172" s="166" t="s">
        <v>1</v>
      </c>
      <c r="N172" s="130" t="s">
        <v>37</v>
      </c>
      <c r="P172" s="167">
        <f t="shared" si="16"/>
        <v>0</v>
      </c>
      <c r="Q172" s="167">
        <v>0</v>
      </c>
      <c r="R172" s="167">
        <f t="shared" si="17"/>
        <v>0</v>
      </c>
      <c r="S172" s="167">
        <v>0</v>
      </c>
      <c r="T172" s="168">
        <f t="shared" si="18"/>
        <v>0</v>
      </c>
      <c r="AR172" s="169" t="s">
        <v>245</v>
      </c>
      <c r="AT172" s="169" t="s">
        <v>241</v>
      </c>
      <c r="AU172" s="169" t="s">
        <v>78</v>
      </c>
      <c r="AY172" s="13" t="s">
        <v>239</v>
      </c>
      <c r="BE172" s="97">
        <f t="shared" si="19"/>
        <v>0</v>
      </c>
      <c r="BF172" s="97">
        <f t="shared" si="20"/>
        <v>0</v>
      </c>
      <c r="BG172" s="97">
        <f t="shared" si="21"/>
        <v>0</v>
      </c>
      <c r="BH172" s="97">
        <f t="shared" si="22"/>
        <v>0</v>
      </c>
      <c r="BI172" s="97">
        <f t="shared" si="23"/>
        <v>0</v>
      </c>
      <c r="BJ172" s="13" t="s">
        <v>83</v>
      </c>
      <c r="BK172" s="97">
        <f t="shared" si="24"/>
        <v>0</v>
      </c>
      <c r="BL172" s="13" t="s">
        <v>245</v>
      </c>
      <c r="BM172" s="169" t="s">
        <v>523</v>
      </c>
    </row>
    <row r="173" spans="2:65" s="1" customFormat="1" ht="21.75" customHeight="1" x14ac:dyDescent="0.2">
      <c r="B173" s="131"/>
      <c r="C173" s="158" t="s">
        <v>387</v>
      </c>
      <c r="D173" s="158" t="s">
        <v>241</v>
      </c>
      <c r="E173" s="159" t="s">
        <v>4039</v>
      </c>
      <c r="F173" s="160" t="s">
        <v>4040</v>
      </c>
      <c r="G173" s="161" t="s">
        <v>353</v>
      </c>
      <c r="H173" s="162">
        <v>300</v>
      </c>
      <c r="I173" s="163"/>
      <c r="J173" s="164">
        <f t="shared" si="15"/>
        <v>0</v>
      </c>
      <c r="K173" s="165"/>
      <c r="L173" s="30"/>
      <c r="M173" s="166" t="s">
        <v>1</v>
      </c>
      <c r="N173" s="130" t="s">
        <v>37</v>
      </c>
      <c r="P173" s="167">
        <f t="shared" si="16"/>
        <v>0</v>
      </c>
      <c r="Q173" s="167">
        <v>0</v>
      </c>
      <c r="R173" s="167">
        <f t="shared" si="17"/>
        <v>0</v>
      </c>
      <c r="S173" s="167">
        <v>0</v>
      </c>
      <c r="T173" s="168">
        <f t="shared" si="18"/>
        <v>0</v>
      </c>
      <c r="AR173" s="169" t="s">
        <v>245</v>
      </c>
      <c r="AT173" s="169" t="s">
        <v>241</v>
      </c>
      <c r="AU173" s="169" t="s">
        <v>78</v>
      </c>
      <c r="AY173" s="13" t="s">
        <v>239</v>
      </c>
      <c r="BE173" s="97">
        <f t="shared" si="19"/>
        <v>0</v>
      </c>
      <c r="BF173" s="97">
        <f t="shared" si="20"/>
        <v>0</v>
      </c>
      <c r="BG173" s="97">
        <f t="shared" si="21"/>
        <v>0</v>
      </c>
      <c r="BH173" s="97">
        <f t="shared" si="22"/>
        <v>0</v>
      </c>
      <c r="BI173" s="97">
        <f t="shared" si="23"/>
        <v>0</v>
      </c>
      <c r="BJ173" s="13" t="s">
        <v>83</v>
      </c>
      <c r="BK173" s="97">
        <f t="shared" si="24"/>
        <v>0</v>
      </c>
      <c r="BL173" s="13" t="s">
        <v>245</v>
      </c>
      <c r="BM173" s="169" t="s">
        <v>530</v>
      </c>
    </row>
    <row r="174" spans="2:65" s="1" customFormat="1" ht="16.5" customHeight="1" x14ac:dyDescent="0.2">
      <c r="B174" s="131"/>
      <c r="C174" s="158" t="s">
        <v>391</v>
      </c>
      <c r="D174" s="158" t="s">
        <v>241</v>
      </c>
      <c r="E174" s="159" t="s">
        <v>4041</v>
      </c>
      <c r="F174" s="160" t="s">
        <v>4042</v>
      </c>
      <c r="G174" s="161" t="s">
        <v>331</v>
      </c>
      <c r="H174" s="162">
        <v>400</v>
      </c>
      <c r="I174" s="163"/>
      <c r="J174" s="164">
        <f t="shared" si="15"/>
        <v>0</v>
      </c>
      <c r="K174" s="165"/>
      <c r="L174" s="30"/>
      <c r="M174" s="166" t="s">
        <v>1</v>
      </c>
      <c r="N174" s="130" t="s">
        <v>37</v>
      </c>
      <c r="P174" s="167">
        <f t="shared" si="16"/>
        <v>0</v>
      </c>
      <c r="Q174" s="167">
        <v>0</v>
      </c>
      <c r="R174" s="167">
        <f t="shared" si="17"/>
        <v>0</v>
      </c>
      <c r="S174" s="167">
        <v>0</v>
      </c>
      <c r="T174" s="168">
        <f t="shared" si="18"/>
        <v>0</v>
      </c>
      <c r="AR174" s="169" t="s">
        <v>245</v>
      </c>
      <c r="AT174" s="169" t="s">
        <v>241</v>
      </c>
      <c r="AU174" s="169" t="s">
        <v>78</v>
      </c>
      <c r="AY174" s="13" t="s">
        <v>239</v>
      </c>
      <c r="BE174" s="97">
        <f t="shared" si="19"/>
        <v>0</v>
      </c>
      <c r="BF174" s="97">
        <f t="shared" si="20"/>
        <v>0</v>
      </c>
      <c r="BG174" s="97">
        <f t="shared" si="21"/>
        <v>0</v>
      </c>
      <c r="BH174" s="97">
        <f t="shared" si="22"/>
        <v>0</v>
      </c>
      <c r="BI174" s="97">
        <f t="shared" si="23"/>
        <v>0</v>
      </c>
      <c r="BJ174" s="13" t="s">
        <v>83</v>
      </c>
      <c r="BK174" s="97">
        <f t="shared" si="24"/>
        <v>0</v>
      </c>
      <c r="BL174" s="13" t="s">
        <v>245</v>
      </c>
      <c r="BM174" s="169" t="s">
        <v>537</v>
      </c>
    </row>
    <row r="175" spans="2:65" s="1" customFormat="1" ht="16.5" customHeight="1" x14ac:dyDescent="0.2">
      <c r="B175" s="131"/>
      <c r="C175" s="158" t="s">
        <v>395</v>
      </c>
      <c r="D175" s="158" t="s">
        <v>241</v>
      </c>
      <c r="E175" s="159" t="s">
        <v>4043</v>
      </c>
      <c r="F175" s="160" t="s">
        <v>4044</v>
      </c>
      <c r="G175" s="161" t="s">
        <v>331</v>
      </c>
      <c r="H175" s="162">
        <v>400</v>
      </c>
      <c r="I175" s="163"/>
      <c r="J175" s="164">
        <f t="shared" si="15"/>
        <v>0</v>
      </c>
      <c r="K175" s="165"/>
      <c r="L175" s="30"/>
      <c r="M175" s="166" t="s">
        <v>1</v>
      </c>
      <c r="N175" s="130" t="s">
        <v>37</v>
      </c>
      <c r="P175" s="167">
        <f t="shared" si="16"/>
        <v>0</v>
      </c>
      <c r="Q175" s="167">
        <v>0</v>
      </c>
      <c r="R175" s="167">
        <f t="shared" si="17"/>
        <v>0</v>
      </c>
      <c r="S175" s="167">
        <v>0</v>
      </c>
      <c r="T175" s="168">
        <f t="shared" si="18"/>
        <v>0</v>
      </c>
      <c r="AR175" s="169" t="s">
        <v>245</v>
      </c>
      <c r="AT175" s="169" t="s">
        <v>241</v>
      </c>
      <c r="AU175" s="169" t="s">
        <v>78</v>
      </c>
      <c r="AY175" s="13" t="s">
        <v>239</v>
      </c>
      <c r="BE175" s="97">
        <f t="shared" si="19"/>
        <v>0</v>
      </c>
      <c r="BF175" s="97">
        <f t="shared" si="20"/>
        <v>0</v>
      </c>
      <c r="BG175" s="97">
        <f t="shared" si="21"/>
        <v>0</v>
      </c>
      <c r="BH175" s="97">
        <f t="shared" si="22"/>
        <v>0</v>
      </c>
      <c r="BI175" s="97">
        <f t="shared" si="23"/>
        <v>0</v>
      </c>
      <c r="BJ175" s="13" t="s">
        <v>83</v>
      </c>
      <c r="BK175" s="97">
        <f t="shared" si="24"/>
        <v>0</v>
      </c>
      <c r="BL175" s="13" t="s">
        <v>245</v>
      </c>
      <c r="BM175" s="169" t="s">
        <v>544</v>
      </c>
    </row>
    <row r="176" spans="2:65" s="1" customFormat="1" ht="16.5" customHeight="1" x14ac:dyDescent="0.2">
      <c r="B176" s="131"/>
      <c r="C176" s="158" t="s">
        <v>399</v>
      </c>
      <c r="D176" s="158" t="s">
        <v>241</v>
      </c>
      <c r="E176" s="159" t="s">
        <v>4045</v>
      </c>
      <c r="F176" s="160" t="s">
        <v>3820</v>
      </c>
      <c r="G176" s="161" t="s">
        <v>353</v>
      </c>
      <c r="H176" s="162">
        <v>1150</v>
      </c>
      <c r="I176" s="163"/>
      <c r="J176" s="164">
        <f t="shared" si="15"/>
        <v>0</v>
      </c>
      <c r="K176" s="165"/>
      <c r="L176" s="30"/>
      <c r="M176" s="166" t="s">
        <v>1</v>
      </c>
      <c r="N176" s="130" t="s">
        <v>37</v>
      </c>
      <c r="P176" s="167">
        <f t="shared" si="16"/>
        <v>0</v>
      </c>
      <c r="Q176" s="167">
        <v>0</v>
      </c>
      <c r="R176" s="167">
        <f t="shared" si="17"/>
        <v>0</v>
      </c>
      <c r="S176" s="167">
        <v>0</v>
      </c>
      <c r="T176" s="168">
        <f t="shared" si="18"/>
        <v>0</v>
      </c>
      <c r="AR176" s="169" t="s">
        <v>245</v>
      </c>
      <c r="AT176" s="169" t="s">
        <v>241</v>
      </c>
      <c r="AU176" s="169" t="s">
        <v>78</v>
      </c>
      <c r="AY176" s="13" t="s">
        <v>239</v>
      </c>
      <c r="BE176" s="97">
        <f t="shared" si="19"/>
        <v>0</v>
      </c>
      <c r="BF176" s="97">
        <f t="shared" si="20"/>
        <v>0</v>
      </c>
      <c r="BG176" s="97">
        <f t="shared" si="21"/>
        <v>0</v>
      </c>
      <c r="BH176" s="97">
        <f t="shared" si="22"/>
        <v>0</v>
      </c>
      <c r="BI176" s="97">
        <f t="shared" si="23"/>
        <v>0</v>
      </c>
      <c r="BJ176" s="13" t="s">
        <v>83</v>
      </c>
      <c r="BK176" s="97">
        <f t="shared" si="24"/>
        <v>0</v>
      </c>
      <c r="BL176" s="13" t="s">
        <v>245</v>
      </c>
      <c r="BM176" s="169" t="s">
        <v>552</v>
      </c>
    </row>
    <row r="177" spans="2:65" s="1" customFormat="1" ht="16.5" customHeight="1" x14ac:dyDescent="0.2">
      <c r="B177" s="131"/>
      <c r="C177" s="158" t="s">
        <v>403</v>
      </c>
      <c r="D177" s="158" t="s">
        <v>241</v>
      </c>
      <c r="E177" s="159" t="s">
        <v>4046</v>
      </c>
      <c r="F177" s="160" t="s">
        <v>3822</v>
      </c>
      <c r="G177" s="161" t="s">
        <v>353</v>
      </c>
      <c r="H177" s="162">
        <v>100</v>
      </c>
      <c r="I177" s="163"/>
      <c r="J177" s="164">
        <f t="shared" si="15"/>
        <v>0</v>
      </c>
      <c r="K177" s="165"/>
      <c r="L177" s="30"/>
      <c r="M177" s="166" t="s">
        <v>1</v>
      </c>
      <c r="N177" s="130" t="s">
        <v>37</v>
      </c>
      <c r="P177" s="167">
        <f t="shared" si="16"/>
        <v>0</v>
      </c>
      <c r="Q177" s="167">
        <v>0</v>
      </c>
      <c r="R177" s="167">
        <f t="shared" si="17"/>
        <v>0</v>
      </c>
      <c r="S177" s="167">
        <v>0</v>
      </c>
      <c r="T177" s="168">
        <f t="shared" si="18"/>
        <v>0</v>
      </c>
      <c r="AR177" s="169" t="s">
        <v>245</v>
      </c>
      <c r="AT177" s="169" t="s">
        <v>241</v>
      </c>
      <c r="AU177" s="169" t="s">
        <v>78</v>
      </c>
      <c r="AY177" s="13" t="s">
        <v>239</v>
      </c>
      <c r="BE177" s="97">
        <f t="shared" si="19"/>
        <v>0</v>
      </c>
      <c r="BF177" s="97">
        <f t="shared" si="20"/>
        <v>0</v>
      </c>
      <c r="BG177" s="97">
        <f t="shared" si="21"/>
        <v>0</v>
      </c>
      <c r="BH177" s="97">
        <f t="shared" si="22"/>
        <v>0</v>
      </c>
      <c r="BI177" s="97">
        <f t="shared" si="23"/>
        <v>0</v>
      </c>
      <c r="BJ177" s="13" t="s">
        <v>83</v>
      </c>
      <c r="BK177" s="97">
        <f t="shared" si="24"/>
        <v>0</v>
      </c>
      <c r="BL177" s="13" t="s">
        <v>245</v>
      </c>
      <c r="BM177" s="169" t="s">
        <v>560</v>
      </c>
    </row>
    <row r="178" spans="2:65" s="1" customFormat="1" ht="21.75" customHeight="1" x14ac:dyDescent="0.2">
      <c r="B178" s="131"/>
      <c r="C178" s="158" t="s">
        <v>407</v>
      </c>
      <c r="D178" s="158" t="s">
        <v>241</v>
      </c>
      <c r="E178" s="159" t="s">
        <v>4047</v>
      </c>
      <c r="F178" s="160" t="s">
        <v>3913</v>
      </c>
      <c r="G178" s="161" t="s">
        <v>3810</v>
      </c>
      <c r="H178" s="162">
        <v>3</v>
      </c>
      <c r="I178" s="163"/>
      <c r="J178" s="164">
        <f t="shared" si="15"/>
        <v>0</v>
      </c>
      <c r="K178" s="165"/>
      <c r="L178" s="30"/>
      <c r="M178" s="166" t="s">
        <v>1</v>
      </c>
      <c r="N178" s="130" t="s">
        <v>37</v>
      </c>
      <c r="P178" s="167">
        <f t="shared" si="16"/>
        <v>0</v>
      </c>
      <c r="Q178" s="167">
        <v>0</v>
      </c>
      <c r="R178" s="167">
        <f t="shared" si="17"/>
        <v>0</v>
      </c>
      <c r="S178" s="167">
        <v>0</v>
      </c>
      <c r="T178" s="168">
        <f t="shared" si="18"/>
        <v>0</v>
      </c>
      <c r="AR178" s="169" t="s">
        <v>245</v>
      </c>
      <c r="AT178" s="169" t="s">
        <v>241</v>
      </c>
      <c r="AU178" s="169" t="s">
        <v>78</v>
      </c>
      <c r="AY178" s="13" t="s">
        <v>239</v>
      </c>
      <c r="BE178" s="97">
        <f t="shared" si="19"/>
        <v>0</v>
      </c>
      <c r="BF178" s="97">
        <f t="shared" si="20"/>
        <v>0</v>
      </c>
      <c r="BG178" s="97">
        <f t="shared" si="21"/>
        <v>0</v>
      </c>
      <c r="BH178" s="97">
        <f t="shared" si="22"/>
        <v>0</v>
      </c>
      <c r="BI178" s="97">
        <f t="shared" si="23"/>
        <v>0</v>
      </c>
      <c r="BJ178" s="13" t="s">
        <v>83</v>
      </c>
      <c r="BK178" s="97">
        <f t="shared" si="24"/>
        <v>0</v>
      </c>
      <c r="BL178" s="13" t="s">
        <v>245</v>
      </c>
      <c r="BM178" s="169" t="s">
        <v>568</v>
      </c>
    </row>
    <row r="179" spans="2:65" s="1" customFormat="1" ht="16.5" customHeight="1" x14ac:dyDescent="0.2">
      <c r="B179" s="131"/>
      <c r="C179" s="158" t="s">
        <v>411</v>
      </c>
      <c r="D179" s="158" t="s">
        <v>241</v>
      </c>
      <c r="E179" s="159" t="s">
        <v>4048</v>
      </c>
      <c r="F179" s="160" t="s">
        <v>3773</v>
      </c>
      <c r="G179" s="161" t="s">
        <v>3621</v>
      </c>
      <c r="H179" s="162">
        <v>0</v>
      </c>
      <c r="I179" s="163"/>
      <c r="J179" s="164">
        <f t="shared" si="15"/>
        <v>0</v>
      </c>
      <c r="K179" s="165"/>
      <c r="L179" s="30"/>
      <c r="M179" s="166" t="s">
        <v>1</v>
      </c>
      <c r="N179" s="130" t="s">
        <v>37</v>
      </c>
      <c r="P179" s="167">
        <f t="shared" si="16"/>
        <v>0</v>
      </c>
      <c r="Q179" s="167">
        <v>0</v>
      </c>
      <c r="R179" s="167">
        <f t="shared" si="17"/>
        <v>0</v>
      </c>
      <c r="S179" s="167">
        <v>0</v>
      </c>
      <c r="T179" s="168">
        <f t="shared" si="18"/>
        <v>0</v>
      </c>
      <c r="AR179" s="169" t="s">
        <v>245</v>
      </c>
      <c r="AT179" s="169" t="s">
        <v>241</v>
      </c>
      <c r="AU179" s="169" t="s">
        <v>78</v>
      </c>
      <c r="AY179" s="13" t="s">
        <v>239</v>
      </c>
      <c r="BE179" s="97">
        <f t="shared" si="19"/>
        <v>0</v>
      </c>
      <c r="BF179" s="97">
        <f t="shared" si="20"/>
        <v>0</v>
      </c>
      <c r="BG179" s="97">
        <f t="shared" si="21"/>
        <v>0</v>
      </c>
      <c r="BH179" s="97">
        <f t="shared" si="22"/>
        <v>0</v>
      </c>
      <c r="BI179" s="97">
        <f t="shared" si="23"/>
        <v>0</v>
      </c>
      <c r="BJ179" s="13" t="s">
        <v>83</v>
      </c>
      <c r="BK179" s="97">
        <f t="shared" si="24"/>
        <v>0</v>
      </c>
      <c r="BL179" s="13" t="s">
        <v>245</v>
      </c>
      <c r="BM179" s="169" t="s">
        <v>576</v>
      </c>
    </row>
    <row r="180" spans="2:65" s="1" customFormat="1" ht="16.5" customHeight="1" x14ac:dyDescent="0.2">
      <c r="B180" s="131"/>
      <c r="C180" s="158" t="s">
        <v>415</v>
      </c>
      <c r="D180" s="158" t="s">
        <v>241</v>
      </c>
      <c r="E180" s="159" t="s">
        <v>4049</v>
      </c>
      <c r="F180" s="160" t="s">
        <v>3775</v>
      </c>
      <c r="G180" s="161" t="s">
        <v>353</v>
      </c>
      <c r="H180" s="162">
        <v>1</v>
      </c>
      <c r="I180" s="163"/>
      <c r="J180" s="164">
        <f t="shared" si="15"/>
        <v>0</v>
      </c>
      <c r="K180" s="165"/>
      <c r="L180" s="30"/>
      <c r="M180" s="166" t="s">
        <v>1</v>
      </c>
      <c r="N180" s="130" t="s">
        <v>37</v>
      </c>
      <c r="P180" s="167">
        <f t="shared" si="16"/>
        <v>0</v>
      </c>
      <c r="Q180" s="167">
        <v>0</v>
      </c>
      <c r="R180" s="167">
        <f t="shared" si="17"/>
        <v>0</v>
      </c>
      <c r="S180" s="167">
        <v>0</v>
      </c>
      <c r="T180" s="168">
        <f t="shared" si="18"/>
        <v>0</v>
      </c>
      <c r="AR180" s="169" t="s">
        <v>245</v>
      </c>
      <c r="AT180" s="169" t="s">
        <v>241</v>
      </c>
      <c r="AU180" s="169" t="s">
        <v>78</v>
      </c>
      <c r="AY180" s="13" t="s">
        <v>239</v>
      </c>
      <c r="BE180" s="97">
        <f t="shared" si="19"/>
        <v>0</v>
      </c>
      <c r="BF180" s="97">
        <f t="shared" si="20"/>
        <v>0</v>
      </c>
      <c r="BG180" s="97">
        <f t="shared" si="21"/>
        <v>0</v>
      </c>
      <c r="BH180" s="97">
        <f t="shared" si="22"/>
        <v>0</v>
      </c>
      <c r="BI180" s="97">
        <f t="shared" si="23"/>
        <v>0</v>
      </c>
      <c r="BJ180" s="13" t="s">
        <v>83</v>
      </c>
      <c r="BK180" s="97">
        <f t="shared" si="24"/>
        <v>0</v>
      </c>
      <c r="BL180" s="13" t="s">
        <v>245</v>
      </c>
      <c r="BM180" s="169" t="s">
        <v>584</v>
      </c>
    </row>
    <row r="181" spans="2:65" s="1" customFormat="1" ht="16.5" customHeight="1" x14ac:dyDescent="0.2">
      <c r="B181" s="131"/>
      <c r="C181" s="158" t="s">
        <v>419</v>
      </c>
      <c r="D181" s="158" t="s">
        <v>241</v>
      </c>
      <c r="E181" s="159" t="s">
        <v>4050</v>
      </c>
      <c r="F181" s="160" t="s">
        <v>3722</v>
      </c>
      <c r="G181" s="161" t="s">
        <v>3621</v>
      </c>
      <c r="H181" s="162">
        <v>25</v>
      </c>
      <c r="I181" s="163"/>
      <c r="J181" s="164">
        <f t="shared" si="15"/>
        <v>0</v>
      </c>
      <c r="K181" s="165"/>
      <c r="L181" s="30"/>
      <c r="M181" s="166" t="s">
        <v>1</v>
      </c>
      <c r="N181" s="130" t="s">
        <v>37</v>
      </c>
      <c r="P181" s="167">
        <f t="shared" si="16"/>
        <v>0</v>
      </c>
      <c r="Q181" s="167">
        <v>0</v>
      </c>
      <c r="R181" s="167">
        <f t="shared" si="17"/>
        <v>0</v>
      </c>
      <c r="S181" s="167">
        <v>0</v>
      </c>
      <c r="T181" s="168">
        <f t="shared" si="18"/>
        <v>0</v>
      </c>
      <c r="AR181" s="169" t="s">
        <v>245</v>
      </c>
      <c r="AT181" s="169" t="s">
        <v>241</v>
      </c>
      <c r="AU181" s="169" t="s">
        <v>78</v>
      </c>
      <c r="AY181" s="13" t="s">
        <v>239</v>
      </c>
      <c r="BE181" s="97">
        <f t="shared" si="19"/>
        <v>0</v>
      </c>
      <c r="BF181" s="97">
        <f t="shared" si="20"/>
        <v>0</v>
      </c>
      <c r="BG181" s="97">
        <f t="shared" si="21"/>
        <v>0</v>
      </c>
      <c r="BH181" s="97">
        <f t="shared" si="22"/>
        <v>0</v>
      </c>
      <c r="BI181" s="97">
        <f t="shared" si="23"/>
        <v>0</v>
      </c>
      <c r="BJ181" s="13" t="s">
        <v>83</v>
      </c>
      <c r="BK181" s="97">
        <f t="shared" si="24"/>
        <v>0</v>
      </c>
      <c r="BL181" s="13" t="s">
        <v>245</v>
      </c>
      <c r="BM181" s="169" t="s">
        <v>592</v>
      </c>
    </row>
    <row r="182" spans="2:65" s="1" customFormat="1" ht="16.5" customHeight="1" x14ac:dyDescent="0.2">
      <c r="B182" s="131"/>
      <c r="C182" s="158" t="s">
        <v>423</v>
      </c>
      <c r="D182" s="158" t="s">
        <v>241</v>
      </c>
      <c r="E182" s="159" t="s">
        <v>4051</v>
      </c>
      <c r="F182" s="160" t="s">
        <v>3835</v>
      </c>
      <c r="G182" s="161" t="s">
        <v>3621</v>
      </c>
      <c r="H182" s="162">
        <v>8</v>
      </c>
      <c r="I182" s="163"/>
      <c r="J182" s="164">
        <f t="shared" si="15"/>
        <v>0</v>
      </c>
      <c r="K182" s="165"/>
      <c r="L182" s="30"/>
      <c r="M182" s="166" t="s">
        <v>1</v>
      </c>
      <c r="N182" s="130" t="s">
        <v>37</v>
      </c>
      <c r="P182" s="167">
        <f t="shared" si="16"/>
        <v>0</v>
      </c>
      <c r="Q182" s="167">
        <v>0</v>
      </c>
      <c r="R182" s="167">
        <f t="shared" si="17"/>
        <v>0</v>
      </c>
      <c r="S182" s="167">
        <v>0</v>
      </c>
      <c r="T182" s="168">
        <f t="shared" si="18"/>
        <v>0</v>
      </c>
      <c r="AR182" s="169" t="s">
        <v>245</v>
      </c>
      <c r="AT182" s="169" t="s">
        <v>241</v>
      </c>
      <c r="AU182" s="169" t="s">
        <v>78</v>
      </c>
      <c r="AY182" s="13" t="s">
        <v>239</v>
      </c>
      <c r="BE182" s="97">
        <f t="shared" si="19"/>
        <v>0</v>
      </c>
      <c r="BF182" s="97">
        <f t="shared" si="20"/>
        <v>0</v>
      </c>
      <c r="BG182" s="97">
        <f t="shared" si="21"/>
        <v>0</v>
      </c>
      <c r="BH182" s="97">
        <f t="shared" si="22"/>
        <v>0</v>
      </c>
      <c r="BI182" s="97">
        <f t="shared" si="23"/>
        <v>0</v>
      </c>
      <c r="BJ182" s="13" t="s">
        <v>83</v>
      </c>
      <c r="BK182" s="97">
        <f t="shared" si="24"/>
        <v>0</v>
      </c>
      <c r="BL182" s="13" t="s">
        <v>245</v>
      </c>
      <c r="BM182" s="169" t="s">
        <v>600</v>
      </c>
    </row>
    <row r="183" spans="2:65" s="1" customFormat="1" ht="16.5" customHeight="1" x14ac:dyDescent="0.2">
      <c r="B183" s="131"/>
      <c r="C183" s="158" t="s">
        <v>427</v>
      </c>
      <c r="D183" s="158" t="s">
        <v>241</v>
      </c>
      <c r="E183" s="159" t="s">
        <v>4052</v>
      </c>
      <c r="F183" s="160" t="s">
        <v>4053</v>
      </c>
      <c r="G183" s="161" t="s">
        <v>3833</v>
      </c>
      <c r="H183" s="162">
        <v>10</v>
      </c>
      <c r="I183" s="163"/>
      <c r="J183" s="164">
        <f t="shared" si="15"/>
        <v>0</v>
      </c>
      <c r="K183" s="165"/>
      <c r="L183" s="30"/>
      <c r="M183" s="166" t="s">
        <v>1</v>
      </c>
      <c r="N183" s="130" t="s">
        <v>37</v>
      </c>
      <c r="P183" s="167">
        <f t="shared" si="16"/>
        <v>0</v>
      </c>
      <c r="Q183" s="167">
        <v>0</v>
      </c>
      <c r="R183" s="167">
        <f t="shared" si="17"/>
        <v>0</v>
      </c>
      <c r="S183" s="167">
        <v>0</v>
      </c>
      <c r="T183" s="168">
        <f t="shared" si="18"/>
        <v>0</v>
      </c>
      <c r="AR183" s="169" t="s">
        <v>245</v>
      </c>
      <c r="AT183" s="169" t="s">
        <v>241</v>
      </c>
      <c r="AU183" s="169" t="s">
        <v>78</v>
      </c>
      <c r="AY183" s="13" t="s">
        <v>239</v>
      </c>
      <c r="BE183" s="97">
        <f t="shared" si="19"/>
        <v>0</v>
      </c>
      <c r="BF183" s="97">
        <f t="shared" si="20"/>
        <v>0</v>
      </c>
      <c r="BG183" s="97">
        <f t="shared" si="21"/>
        <v>0</v>
      </c>
      <c r="BH183" s="97">
        <f t="shared" si="22"/>
        <v>0</v>
      </c>
      <c r="BI183" s="97">
        <f t="shared" si="23"/>
        <v>0</v>
      </c>
      <c r="BJ183" s="13" t="s">
        <v>83</v>
      </c>
      <c r="BK183" s="97">
        <f t="shared" si="24"/>
        <v>0</v>
      </c>
      <c r="BL183" s="13" t="s">
        <v>245</v>
      </c>
      <c r="BM183" s="169" t="s">
        <v>608</v>
      </c>
    </row>
    <row r="184" spans="2:65" s="1" customFormat="1" ht="16.5" customHeight="1" x14ac:dyDescent="0.2">
      <c r="B184" s="131"/>
      <c r="C184" s="158" t="s">
        <v>431</v>
      </c>
      <c r="D184" s="158" t="s">
        <v>241</v>
      </c>
      <c r="E184" s="159" t="s">
        <v>4054</v>
      </c>
      <c r="F184" s="160" t="s">
        <v>3620</v>
      </c>
      <c r="G184" s="161" t="s">
        <v>3621</v>
      </c>
      <c r="H184" s="162">
        <v>20</v>
      </c>
      <c r="I184" s="163"/>
      <c r="J184" s="164">
        <f t="shared" si="15"/>
        <v>0</v>
      </c>
      <c r="K184" s="165"/>
      <c r="L184" s="30"/>
      <c r="M184" s="166" t="s">
        <v>1</v>
      </c>
      <c r="N184" s="130" t="s">
        <v>37</v>
      </c>
      <c r="P184" s="167">
        <f t="shared" si="16"/>
        <v>0</v>
      </c>
      <c r="Q184" s="167">
        <v>0</v>
      </c>
      <c r="R184" s="167">
        <f t="shared" si="17"/>
        <v>0</v>
      </c>
      <c r="S184" s="167">
        <v>0</v>
      </c>
      <c r="T184" s="168">
        <f t="shared" si="18"/>
        <v>0</v>
      </c>
      <c r="AR184" s="169" t="s">
        <v>245</v>
      </c>
      <c r="AT184" s="169" t="s">
        <v>241</v>
      </c>
      <c r="AU184" s="169" t="s">
        <v>78</v>
      </c>
      <c r="AY184" s="13" t="s">
        <v>239</v>
      </c>
      <c r="BE184" s="97">
        <f t="shared" si="19"/>
        <v>0</v>
      </c>
      <c r="BF184" s="97">
        <f t="shared" si="20"/>
        <v>0</v>
      </c>
      <c r="BG184" s="97">
        <f t="shared" si="21"/>
        <v>0</v>
      </c>
      <c r="BH184" s="97">
        <f t="shared" si="22"/>
        <v>0</v>
      </c>
      <c r="BI184" s="97">
        <f t="shared" si="23"/>
        <v>0</v>
      </c>
      <c r="BJ184" s="13" t="s">
        <v>83</v>
      </c>
      <c r="BK184" s="97">
        <f t="shared" si="24"/>
        <v>0</v>
      </c>
      <c r="BL184" s="13" t="s">
        <v>245</v>
      </c>
      <c r="BM184" s="169" t="s">
        <v>616</v>
      </c>
    </row>
    <row r="185" spans="2:65" s="1" customFormat="1" ht="21.75" customHeight="1" x14ac:dyDescent="0.2">
      <c r="B185" s="131"/>
      <c r="C185" s="158" t="s">
        <v>435</v>
      </c>
      <c r="D185" s="158" t="s">
        <v>241</v>
      </c>
      <c r="E185" s="159" t="s">
        <v>4055</v>
      </c>
      <c r="F185" s="160" t="s">
        <v>3779</v>
      </c>
      <c r="G185" s="161" t="s">
        <v>353</v>
      </c>
      <c r="H185" s="162">
        <v>1</v>
      </c>
      <c r="I185" s="163"/>
      <c r="J185" s="164">
        <f t="shared" si="15"/>
        <v>0</v>
      </c>
      <c r="K185" s="165"/>
      <c r="L185" s="30"/>
      <c r="M185" s="166" t="s">
        <v>1</v>
      </c>
      <c r="N185" s="130" t="s">
        <v>37</v>
      </c>
      <c r="P185" s="167">
        <f t="shared" si="16"/>
        <v>0</v>
      </c>
      <c r="Q185" s="167">
        <v>0</v>
      </c>
      <c r="R185" s="167">
        <f t="shared" si="17"/>
        <v>0</v>
      </c>
      <c r="S185" s="167">
        <v>0</v>
      </c>
      <c r="T185" s="168">
        <f t="shared" si="18"/>
        <v>0</v>
      </c>
      <c r="AR185" s="169" t="s">
        <v>245</v>
      </c>
      <c r="AT185" s="169" t="s">
        <v>241</v>
      </c>
      <c r="AU185" s="169" t="s">
        <v>78</v>
      </c>
      <c r="AY185" s="13" t="s">
        <v>239</v>
      </c>
      <c r="BE185" s="97">
        <f t="shared" si="19"/>
        <v>0</v>
      </c>
      <c r="BF185" s="97">
        <f t="shared" si="20"/>
        <v>0</v>
      </c>
      <c r="BG185" s="97">
        <f t="shared" si="21"/>
        <v>0</v>
      </c>
      <c r="BH185" s="97">
        <f t="shared" si="22"/>
        <v>0</v>
      </c>
      <c r="BI185" s="97">
        <f t="shared" si="23"/>
        <v>0</v>
      </c>
      <c r="BJ185" s="13" t="s">
        <v>83</v>
      </c>
      <c r="BK185" s="97">
        <f t="shared" si="24"/>
        <v>0</v>
      </c>
      <c r="BL185" s="13" t="s">
        <v>245</v>
      </c>
      <c r="BM185" s="169" t="s">
        <v>624</v>
      </c>
    </row>
    <row r="186" spans="2:65" s="1" customFormat="1" ht="16.5" customHeight="1" x14ac:dyDescent="0.2">
      <c r="B186" s="131"/>
      <c r="C186" s="158" t="s">
        <v>439</v>
      </c>
      <c r="D186" s="158" t="s">
        <v>241</v>
      </c>
      <c r="E186" s="159" t="s">
        <v>4056</v>
      </c>
      <c r="F186" s="160" t="s">
        <v>3511</v>
      </c>
      <c r="G186" s="161" t="s">
        <v>1082</v>
      </c>
      <c r="H186" s="199">
        <v>5</v>
      </c>
      <c r="I186" s="163"/>
      <c r="J186" s="164">
        <f t="shared" si="15"/>
        <v>0</v>
      </c>
      <c r="K186" s="165"/>
      <c r="L186" s="30"/>
      <c r="M186" s="166" t="s">
        <v>1</v>
      </c>
      <c r="N186" s="130" t="s">
        <v>37</v>
      </c>
      <c r="P186" s="167">
        <f t="shared" si="16"/>
        <v>0</v>
      </c>
      <c r="Q186" s="167">
        <v>0</v>
      </c>
      <c r="R186" s="167">
        <f t="shared" si="17"/>
        <v>0</v>
      </c>
      <c r="S186" s="167">
        <v>0</v>
      </c>
      <c r="T186" s="168">
        <f t="shared" si="18"/>
        <v>0</v>
      </c>
      <c r="AR186" s="169" t="s">
        <v>245</v>
      </c>
      <c r="AT186" s="169" t="s">
        <v>241</v>
      </c>
      <c r="AU186" s="169" t="s">
        <v>78</v>
      </c>
      <c r="AY186" s="13" t="s">
        <v>239</v>
      </c>
      <c r="BE186" s="97">
        <f t="shared" si="19"/>
        <v>0</v>
      </c>
      <c r="BF186" s="97">
        <f t="shared" si="20"/>
        <v>0</v>
      </c>
      <c r="BG186" s="97">
        <f t="shared" si="21"/>
        <v>0</v>
      </c>
      <c r="BH186" s="97">
        <f t="shared" si="22"/>
        <v>0</v>
      </c>
      <c r="BI186" s="97">
        <f t="shared" si="23"/>
        <v>0</v>
      </c>
      <c r="BJ186" s="13" t="s">
        <v>83</v>
      </c>
      <c r="BK186" s="97">
        <f t="shared" si="24"/>
        <v>0</v>
      </c>
      <c r="BL186" s="13" t="s">
        <v>245</v>
      </c>
      <c r="BM186" s="169" t="s">
        <v>632</v>
      </c>
    </row>
    <row r="187" spans="2:65" s="1" customFormat="1" ht="16.5" customHeight="1" x14ac:dyDescent="0.2">
      <c r="B187" s="131"/>
      <c r="C187" s="158" t="s">
        <v>443</v>
      </c>
      <c r="D187" s="158" t="s">
        <v>241</v>
      </c>
      <c r="E187" s="159" t="s">
        <v>4057</v>
      </c>
      <c r="F187" s="160" t="s">
        <v>3729</v>
      </c>
      <c r="G187" s="161" t="s">
        <v>1082</v>
      </c>
      <c r="H187" s="199">
        <v>5</v>
      </c>
      <c r="I187" s="163"/>
      <c r="J187" s="164">
        <f t="shared" si="15"/>
        <v>0</v>
      </c>
      <c r="K187" s="165"/>
      <c r="L187" s="30"/>
      <c r="M187" s="166" t="s">
        <v>1</v>
      </c>
      <c r="N187" s="130" t="s">
        <v>37</v>
      </c>
      <c r="P187" s="167">
        <f t="shared" si="16"/>
        <v>0</v>
      </c>
      <c r="Q187" s="167">
        <v>0</v>
      </c>
      <c r="R187" s="167">
        <f t="shared" si="17"/>
        <v>0</v>
      </c>
      <c r="S187" s="167">
        <v>0</v>
      </c>
      <c r="T187" s="168">
        <f t="shared" si="18"/>
        <v>0</v>
      </c>
      <c r="AR187" s="169" t="s">
        <v>245</v>
      </c>
      <c r="AT187" s="169" t="s">
        <v>241</v>
      </c>
      <c r="AU187" s="169" t="s">
        <v>78</v>
      </c>
      <c r="AY187" s="13" t="s">
        <v>239</v>
      </c>
      <c r="BE187" s="97">
        <f t="shared" si="19"/>
        <v>0</v>
      </c>
      <c r="BF187" s="97">
        <f t="shared" si="20"/>
        <v>0</v>
      </c>
      <c r="BG187" s="97">
        <f t="shared" si="21"/>
        <v>0</v>
      </c>
      <c r="BH187" s="97">
        <f t="shared" si="22"/>
        <v>0</v>
      </c>
      <c r="BI187" s="97">
        <f t="shared" si="23"/>
        <v>0</v>
      </c>
      <c r="BJ187" s="13" t="s">
        <v>83</v>
      </c>
      <c r="BK187" s="97">
        <f t="shared" si="24"/>
        <v>0</v>
      </c>
      <c r="BL187" s="13" t="s">
        <v>245</v>
      </c>
      <c r="BM187" s="169" t="s">
        <v>640</v>
      </c>
    </row>
    <row r="188" spans="2:65" s="11" customFormat="1" ht="25.9" customHeight="1" x14ac:dyDescent="0.2">
      <c r="B188" s="146"/>
      <c r="D188" s="147" t="s">
        <v>70</v>
      </c>
      <c r="E188" s="148" t="s">
        <v>3500</v>
      </c>
      <c r="F188" s="148" t="s">
        <v>3501</v>
      </c>
      <c r="H188" s="202"/>
      <c r="I188" s="149"/>
      <c r="J188" s="150">
        <f>BK188</f>
        <v>0</v>
      </c>
      <c r="L188" s="146"/>
      <c r="M188" s="151"/>
      <c r="P188" s="152">
        <f>P189+P191+P193+P196</f>
        <v>0</v>
      </c>
      <c r="R188" s="152">
        <f>R189+R191+R193+R196</f>
        <v>0</v>
      </c>
      <c r="T188" s="153">
        <f>T189+T191+T193+T196</f>
        <v>0</v>
      </c>
      <c r="AR188" s="147" t="s">
        <v>78</v>
      </c>
      <c r="AT188" s="154" t="s">
        <v>70</v>
      </c>
      <c r="AU188" s="154" t="s">
        <v>71</v>
      </c>
      <c r="AY188" s="147" t="s">
        <v>239</v>
      </c>
      <c r="BK188" s="155">
        <f>BK189+BK191+BK193+BK196</f>
        <v>0</v>
      </c>
    </row>
    <row r="189" spans="2:65" s="11" customFormat="1" ht="22.9" customHeight="1" x14ac:dyDescent="0.2">
      <c r="B189" s="146"/>
      <c r="D189" s="147" t="s">
        <v>70</v>
      </c>
      <c r="E189" s="156" t="s">
        <v>3502</v>
      </c>
      <c r="F189" s="156" t="s">
        <v>3503</v>
      </c>
      <c r="H189" s="202"/>
      <c r="I189" s="149"/>
      <c r="J189" s="157">
        <f>BK189</f>
        <v>0</v>
      </c>
      <c r="L189" s="146"/>
      <c r="M189" s="151"/>
      <c r="P189" s="152">
        <f>P190</f>
        <v>0</v>
      </c>
      <c r="R189" s="152">
        <f>R190</f>
        <v>0</v>
      </c>
      <c r="T189" s="153">
        <f>T190</f>
        <v>0</v>
      </c>
      <c r="AR189" s="147" t="s">
        <v>78</v>
      </c>
      <c r="AT189" s="154" t="s">
        <v>70</v>
      </c>
      <c r="AU189" s="154" t="s">
        <v>78</v>
      </c>
      <c r="AY189" s="147" t="s">
        <v>239</v>
      </c>
      <c r="BK189" s="155">
        <f>BK190</f>
        <v>0</v>
      </c>
    </row>
    <row r="190" spans="2:65" s="1" customFormat="1" ht="16.5" customHeight="1" x14ac:dyDescent="0.2">
      <c r="B190" s="131"/>
      <c r="C190" s="158" t="s">
        <v>447</v>
      </c>
      <c r="D190" s="158" t="s">
        <v>241</v>
      </c>
      <c r="E190" s="159" t="s">
        <v>3504</v>
      </c>
      <c r="F190" s="160" t="s">
        <v>3505</v>
      </c>
      <c r="G190" s="161" t="s">
        <v>1082</v>
      </c>
      <c r="H190" s="199">
        <v>2</v>
      </c>
      <c r="I190" s="163"/>
      <c r="J190" s="164">
        <f>ROUND(I190*H190,2)</f>
        <v>0</v>
      </c>
      <c r="K190" s="165"/>
      <c r="L190" s="30"/>
      <c r="M190" s="166" t="s">
        <v>1</v>
      </c>
      <c r="N190" s="130" t="s">
        <v>37</v>
      </c>
      <c r="P190" s="167">
        <f>O190*H190</f>
        <v>0</v>
      </c>
      <c r="Q190" s="167">
        <v>0</v>
      </c>
      <c r="R190" s="167">
        <f>Q190*H190</f>
        <v>0</v>
      </c>
      <c r="S190" s="167">
        <v>0</v>
      </c>
      <c r="T190" s="168">
        <f>S190*H190</f>
        <v>0</v>
      </c>
      <c r="AR190" s="169" t="s">
        <v>245</v>
      </c>
      <c r="AT190" s="169" t="s">
        <v>241</v>
      </c>
      <c r="AU190" s="169" t="s">
        <v>83</v>
      </c>
      <c r="AY190" s="13" t="s">
        <v>239</v>
      </c>
      <c r="BE190" s="97">
        <f>IF(N190="základná",J190,0)</f>
        <v>0</v>
      </c>
      <c r="BF190" s="97">
        <f>IF(N190="znížená",J190,0)</f>
        <v>0</v>
      </c>
      <c r="BG190" s="97">
        <f>IF(N190="zákl. prenesená",J190,0)</f>
        <v>0</v>
      </c>
      <c r="BH190" s="97">
        <f>IF(N190="zníž. prenesená",J190,0)</f>
        <v>0</v>
      </c>
      <c r="BI190" s="97">
        <f>IF(N190="nulová",J190,0)</f>
        <v>0</v>
      </c>
      <c r="BJ190" s="13" t="s">
        <v>83</v>
      </c>
      <c r="BK190" s="97">
        <f>ROUND(I190*H190,2)</f>
        <v>0</v>
      </c>
      <c r="BL190" s="13" t="s">
        <v>245</v>
      </c>
      <c r="BM190" s="169" t="s">
        <v>648</v>
      </c>
    </row>
    <row r="191" spans="2:65" s="11" customFormat="1" ht="22.9" customHeight="1" x14ac:dyDescent="0.2">
      <c r="B191" s="146"/>
      <c r="D191" s="147" t="s">
        <v>70</v>
      </c>
      <c r="E191" s="156" t="s">
        <v>3506</v>
      </c>
      <c r="F191" s="156" t="s">
        <v>3507</v>
      </c>
      <c r="H191" s="202"/>
      <c r="I191" s="149"/>
      <c r="J191" s="157">
        <f>BK191</f>
        <v>0</v>
      </c>
      <c r="L191" s="146"/>
      <c r="M191" s="151"/>
      <c r="P191" s="152">
        <f>P192</f>
        <v>0</v>
      </c>
      <c r="R191" s="152">
        <f>R192</f>
        <v>0</v>
      </c>
      <c r="T191" s="153">
        <f>T192</f>
        <v>0</v>
      </c>
      <c r="AR191" s="147" t="s">
        <v>78</v>
      </c>
      <c r="AT191" s="154" t="s">
        <v>70</v>
      </c>
      <c r="AU191" s="154" t="s">
        <v>78</v>
      </c>
      <c r="AY191" s="147" t="s">
        <v>239</v>
      </c>
      <c r="BK191" s="155">
        <f>BK192</f>
        <v>0</v>
      </c>
    </row>
    <row r="192" spans="2:65" s="1" customFormat="1" ht="16.5" customHeight="1" x14ac:dyDescent="0.2">
      <c r="B192" s="131"/>
      <c r="C192" s="158" t="s">
        <v>451</v>
      </c>
      <c r="D192" s="158" t="s">
        <v>241</v>
      </c>
      <c r="E192" s="159" t="s">
        <v>3508</v>
      </c>
      <c r="F192" s="160" t="s">
        <v>3509</v>
      </c>
      <c r="G192" s="161" t="s">
        <v>1082</v>
      </c>
      <c r="H192" s="199">
        <v>6</v>
      </c>
      <c r="I192" s="163"/>
      <c r="J192" s="164">
        <f>ROUND(I192*H192,2)</f>
        <v>0</v>
      </c>
      <c r="K192" s="165"/>
      <c r="L192" s="30"/>
      <c r="M192" s="166" t="s">
        <v>1</v>
      </c>
      <c r="N192" s="130" t="s">
        <v>37</v>
      </c>
      <c r="P192" s="167">
        <f>O192*H192</f>
        <v>0</v>
      </c>
      <c r="Q192" s="167">
        <v>0</v>
      </c>
      <c r="R192" s="167">
        <f>Q192*H192</f>
        <v>0</v>
      </c>
      <c r="S192" s="167">
        <v>0</v>
      </c>
      <c r="T192" s="168">
        <f>S192*H192</f>
        <v>0</v>
      </c>
      <c r="AR192" s="169" t="s">
        <v>245</v>
      </c>
      <c r="AT192" s="169" t="s">
        <v>241</v>
      </c>
      <c r="AU192" s="169" t="s">
        <v>83</v>
      </c>
      <c r="AY192" s="13" t="s">
        <v>239</v>
      </c>
      <c r="BE192" s="97">
        <f>IF(N192="základná",J192,0)</f>
        <v>0</v>
      </c>
      <c r="BF192" s="97">
        <f>IF(N192="znížená",J192,0)</f>
        <v>0</v>
      </c>
      <c r="BG192" s="97">
        <f>IF(N192="zákl. prenesená",J192,0)</f>
        <v>0</v>
      </c>
      <c r="BH192" s="97">
        <f>IF(N192="zníž. prenesená",J192,0)</f>
        <v>0</v>
      </c>
      <c r="BI192" s="97">
        <f>IF(N192="nulová",J192,0)</f>
        <v>0</v>
      </c>
      <c r="BJ192" s="13" t="s">
        <v>83</v>
      </c>
      <c r="BK192" s="97">
        <f>ROUND(I192*H192,2)</f>
        <v>0</v>
      </c>
      <c r="BL192" s="13" t="s">
        <v>245</v>
      </c>
      <c r="BM192" s="169" t="s">
        <v>656</v>
      </c>
    </row>
    <row r="193" spans="2:65" s="11" customFormat="1" ht="22.9" customHeight="1" x14ac:dyDescent="0.2">
      <c r="B193" s="146"/>
      <c r="D193" s="147" t="s">
        <v>70</v>
      </c>
      <c r="E193" s="156" t="s">
        <v>3470</v>
      </c>
      <c r="F193" s="156" t="s">
        <v>3471</v>
      </c>
      <c r="H193" s="202"/>
      <c r="I193" s="149"/>
      <c r="J193" s="157">
        <f>BK193</f>
        <v>0</v>
      </c>
      <c r="L193" s="146"/>
      <c r="M193" s="151"/>
      <c r="P193" s="152">
        <f>SUM(P194:P195)</f>
        <v>0</v>
      </c>
      <c r="R193" s="152">
        <f>SUM(R194:R195)</f>
        <v>0</v>
      </c>
      <c r="T193" s="153">
        <f>SUM(T194:T195)</f>
        <v>0</v>
      </c>
      <c r="AR193" s="147" t="s">
        <v>78</v>
      </c>
      <c r="AT193" s="154" t="s">
        <v>70</v>
      </c>
      <c r="AU193" s="154" t="s">
        <v>78</v>
      </c>
      <c r="AY193" s="147" t="s">
        <v>239</v>
      </c>
      <c r="BK193" s="155">
        <f>SUM(BK194:BK195)</f>
        <v>0</v>
      </c>
    </row>
    <row r="194" spans="2:65" s="1" customFormat="1" ht="16.5" customHeight="1" x14ac:dyDescent="0.2">
      <c r="B194" s="131"/>
      <c r="C194" s="158" t="s">
        <v>455</v>
      </c>
      <c r="D194" s="158" t="s">
        <v>241</v>
      </c>
      <c r="E194" s="159" t="s">
        <v>3510</v>
      </c>
      <c r="F194" s="160" t="s">
        <v>3511</v>
      </c>
      <c r="G194" s="161" t="s">
        <v>1082</v>
      </c>
      <c r="H194" s="199">
        <v>3</v>
      </c>
      <c r="I194" s="163"/>
      <c r="J194" s="164">
        <f>ROUND(I194*H194,2)</f>
        <v>0</v>
      </c>
      <c r="K194" s="165"/>
      <c r="L194" s="30"/>
      <c r="M194" s="166" t="s">
        <v>1</v>
      </c>
      <c r="N194" s="130" t="s">
        <v>37</v>
      </c>
      <c r="P194" s="167">
        <f>O194*H194</f>
        <v>0</v>
      </c>
      <c r="Q194" s="167">
        <v>0</v>
      </c>
      <c r="R194" s="167">
        <f>Q194*H194</f>
        <v>0</v>
      </c>
      <c r="S194" s="167">
        <v>0</v>
      </c>
      <c r="T194" s="168">
        <f>S194*H194</f>
        <v>0</v>
      </c>
      <c r="AR194" s="169" t="s">
        <v>245</v>
      </c>
      <c r="AT194" s="169" t="s">
        <v>241</v>
      </c>
      <c r="AU194" s="169" t="s">
        <v>83</v>
      </c>
      <c r="AY194" s="13" t="s">
        <v>239</v>
      </c>
      <c r="BE194" s="97">
        <f>IF(N194="základná",J194,0)</f>
        <v>0</v>
      </c>
      <c r="BF194" s="97">
        <f>IF(N194="znížená",J194,0)</f>
        <v>0</v>
      </c>
      <c r="BG194" s="97">
        <f>IF(N194="zákl. prenesená",J194,0)</f>
        <v>0</v>
      </c>
      <c r="BH194" s="97">
        <f>IF(N194="zníž. prenesená",J194,0)</f>
        <v>0</v>
      </c>
      <c r="BI194" s="97">
        <f>IF(N194="nulová",J194,0)</f>
        <v>0</v>
      </c>
      <c r="BJ194" s="13" t="s">
        <v>83</v>
      </c>
      <c r="BK194" s="97">
        <f>ROUND(I194*H194,2)</f>
        <v>0</v>
      </c>
      <c r="BL194" s="13" t="s">
        <v>245</v>
      </c>
      <c r="BM194" s="169" t="s">
        <v>664</v>
      </c>
    </row>
    <row r="195" spans="2:65" s="1" customFormat="1" ht="16.5" customHeight="1" x14ac:dyDescent="0.2">
      <c r="B195" s="131"/>
      <c r="C195" s="158" t="s">
        <v>459</v>
      </c>
      <c r="D195" s="158" t="s">
        <v>241</v>
      </c>
      <c r="E195" s="159" t="s">
        <v>3512</v>
      </c>
      <c r="F195" s="160" t="s">
        <v>3513</v>
      </c>
      <c r="G195" s="161" t="s">
        <v>1082</v>
      </c>
      <c r="H195" s="199">
        <v>1.5</v>
      </c>
      <c r="I195" s="163"/>
      <c r="J195" s="164">
        <f>ROUND(I195*H195,2)</f>
        <v>0</v>
      </c>
      <c r="K195" s="165"/>
      <c r="L195" s="30"/>
      <c r="M195" s="166" t="s">
        <v>1</v>
      </c>
      <c r="N195" s="130" t="s">
        <v>37</v>
      </c>
      <c r="P195" s="167">
        <f>O195*H195</f>
        <v>0</v>
      </c>
      <c r="Q195" s="167">
        <v>0</v>
      </c>
      <c r="R195" s="167">
        <f>Q195*H195</f>
        <v>0</v>
      </c>
      <c r="S195" s="167">
        <v>0</v>
      </c>
      <c r="T195" s="168">
        <f>S195*H195</f>
        <v>0</v>
      </c>
      <c r="AR195" s="169" t="s">
        <v>245</v>
      </c>
      <c r="AT195" s="169" t="s">
        <v>241</v>
      </c>
      <c r="AU195" s="169" t="s">
        <v>83</v>
      </c>
      <c r="AY195" s="13" t="s">
        <v>239</v>
      </c>
      <c r="BE195" s="97">
        <f>IF(N195="základná",J195,0)</f>
        <v>0</v>
      </c>
      <c r="BF195" s="97">
        <f>IF(N195="znížená",J195,0)</f>
        <v>0</v>
      </c>
      <c r="BG195" s="97">
        <f>IF(N195="zákl. prenesená",J195,0)</f>
        <v>0</v>
      </c>
      <c r="BH195" s="97">
        <f>IF(N195="zníž. prenesená",J195,0)</f>
        <v>0</v>
      </c>
      <c r="BI195" s="97">
        <f>IF(N195="nulová",J195,0)</f>
        <v>0</v>
      </c>
      <c r="BJ195" s="13" t="s">
        <v>83</v>
      </c>
      <c r="BK195" s="97">
        <f>ROUND(I195*H195,2)</f>
        <v>0</v>
      </c>
      <c r="BL195" s="13" t="s">
        <v>245</v>
      </c>
      <c r="BM195" s="169" t="s">
        <v>672</v>
      </c>
    </row>
    <row r="196" spans="2:65" s="11" customFormat="1" ht="22.9" customHeight="1" x14ac:dyDescent="0.2">
      <c r="B196" s="146"/>
      <c r="D196" s="147" t="s">
        <v>70</v>
      </c>
      <c r="E196" s="156" t="s">
        <v>219</v>
      </c>
      <c r="F196" s="156" t="s">
        <v>219</v>
      </c>
      <c r="H196" s="202"/>
      <c r="I196" s="149"/>
      <c r="J196" s="157">
        <f>BK196</f>
        <v>0</v>
      </c>
      <c r="L196" s="146"/>
      <c r="M196" s="151"/>
      <c r="P196" s="152">
        <f>SUM(P197:P206)</f>
        <v>0</v>
      </c>
      <c r="R196" s="152">
        <f>SUM(R197:R206)</f>
        <v>0</v>
      </c>
      <c r="T196" s="153">
        <f>SUM(T197:T206)</f>
        <v>0</v>
      </c>
      <c r="AR196" s="147" t="s">
        <v>258</v>
      </c>
      <c r="AT196" s="154" t="s">
        <v>70</v>
      </c>
      <c r="AU196" s="154" t="s">
        <v>78</v>
      </c>
      <c r="AY196" s="147" t="s">
        <v>239</v>
      </c>
      <c r="BK196" s="155">
        <f>SUM(BK197:BK206)</f>
        <v>0</v>
      </c>
    </row>
    <row r="197" spans="2:65" s="1" customFormat="1" ht="16.5" customHeight="1" x14ac:dyDescent="0.2">
      <c r="B197" s="131"/>
      <c r="C197" s="158" t="s">
        <v>463</v>
      </c>
      <c r="D197" s="158" t="s">
        <v>241</v>
      </c>
      <c r="E197" s="159" t="s">
        <v>3514</v>
      </c>
      <c r="F197" s="160" t="s">
        <v>3515</v>
      </c>
      <c r="G197" s="161" t="s">
        <v>1082</v>
      </c>
      <c r="H197" s="199">
        <v>6</v>
      </c>
      <c r="I197" s="163"/>
      <c r="J197" s="164">
        <f t="shared" ref="J197:J206" si="25">ROUND(I197*H197,2)</f>
        <v>0</v>
      </c>
      <c r="K197" s="165"/>
      <c r="L197" s="30"/>
      <c r="M197" s="166" t="s">
        <v>1</v>
      </c>
      <c r="N197" s="130" t="s">
        <v>37</v>
      </c>
      <c r="P197" s="167">
        <f t="shared" ref="P197:P206" si="26">O197*H197</f>
        <v>0</v>
      </c>
      <c r="Q197" s="167">
        <v>0</v>
      </c>
      <c r="R197" s="167">
        <f t="shared" ref="R197:R206" si="27">Q197*H197</f>
        <v>0</v>
      </c>
      <c r="S197" s="167">
        <v>0</v>
      </c>
      <c r="T197" s="168">
        <f t="shared" ref="T197:T206" si="28">S197*H197</f>
        <v>0</v>
      </c>
      <c r="AR197" s="169" t="s">
        <v>245</v>
      </c>
      <c r="AT197" s="169" t="s">
        <v>241</v>
      </c>
      <c r="AU197" s="169" t="s">
        <v>83</v>
      </c>
      <c r="AY197" s="13" t="s">
        <v>239</v>
      </c>
      <c r="BE197" s="97">
        <f t="shared" ref="BE197:BE206" si="29">IF(N197="základná",J197,0)</f>
        <v>0</v>
      </c>
      <c r="BF197" s="97">
        <f t="shared" ref="BF197:BF206" si="30">IF(N197="znížená",J197,0)</f>
        <v>0</v>
      </c>
      <c r="BG197" s="97">
        <f t="shared" ref="BG197:BG206" si="31">IF(N197="zákl. prenesená",J197,0)</f>
        <v>0</v>
      </c>
      <c r="BH197" s="97">
        <f t="shared" ref="BH197:BH206" si="32">IF(N197="zníž. prenesená",J197,0)</f>
        <v>0</v>
      </c>
      <c r="BI197" s="97">
        <f t="shared" ref="BI197:BI206" si="33">IF(N197="nulová",J197,0)</f>
        <v>0</v>
      </c>
      <c r="BJ197" s="13" t="s">
        <v>83</v>
      </c>
      <c r="BK197" s="97">
        <f t="shared" ref="BK197:BK206" si="34">ROUND(I197*H197,2)</f>
        <v>0</v>
      </c>
      <c r="BL197" s="13" t="s">
        <v>245</v>
      </c>
      <c r="BM197" s="169" t="s">
        <v>680</v>
      </c>
    </row>
    <row r="198" spans="2:65" s="1" customFormat="1" ht="16.5" customHeight="1" x14ac:dyDescent="0.2">
      <c r="B198" s="131"/>
      <c r="C198" s="158" t="s">
        <v>467</v>
      </c>
      <c r="D198" s="158" t="s">
        <v>241</v>
      </c>
      <c r="E198" s="159" t="s">
        <v>3516</v>
      </c>
      <c r="F198" s="160" t="s">
        <v>3517</v>
      </c>
      <c r="G198" s="161" t="s">
        <v>1082</v>
      </c>
      <c r="H198" s="199">
        <v>3</v>
      </c>
      <c r="I198" s="163"/>
      <c r="J198" s="164">
        <f t="shared" si="25"/>
        <v>0</v>
      </c>
      <c r="K198" s="165"/>
      <c r="L198" s="30"/>
      <c r="M198" s="166" t="s">
        <v>1</v>
      </c>
      <c r="N198" s="130" t="s">
        <v>37</v>
      </c>
      <c r="P198" s="167">
        <f t="shared" si="26"/>
        <v>0</v>
      </c>
      <c r="Q198" s="167">
        <v>0</v>
      </c>
      <c r="R198" s="167">
        <f t="shared" si="27"/>
        <v>0</v>
      </c>
      <c r="S198" s="167">
        <v>0</v>
      </c>
      <c r="T198" s="168">
        <f t="shared" si="28"/>
        <v>0</v>
      </c>
      <c r="AR198" s="169" t="s">
        <v>245</v>
      </c>
      <c r="AT198" s="169" t="s">
        <v>241</v>
      </c>
      <c r="AU198" s="169" t="s">
        <v>83</v>
      </c>
      <c r="AY198" s="13" t="s">
        <v>239</v>
      </c>
      <c r="BE198" s="97">
        <f t="shared" si="29"/>
        <v>0</v>
      </c>
      <c r="BF198" s="97">
        <f t="shared" si="30"/>
        <v>0</v>
      </c>
      <c r="BG198" s="97">
        <f t="shared" si="31"/>
        <v>0</v>
      </c>
      <c r="BH198" s="97">
        <f t="shared" si="32"/>
        <v>0</v>
      </c>
      <c r="BI198" s="97">
        <f t="shared" si="33"/>
        <v>0</v>
      </c>
      <c r="BJ198" s="13" t="s">
        <v>83</v>
      </c>
      <c r="BK198" s="97">
        <f t="shared" si="34"/>
        <v>0</v>
      </c>
      <c r="BL198" s="13" t="s">
        <v>245</v>
      </c>
      <c r="BM198" s="169" t="s">
        <v>688</v>
      </c>
    </row>
    <row r="199" spans="2:65" s="1" customFormat="1" ht="16.5" customHeight="1" x14ac:dyDescent="0.2">
      <c r="B199" s="131"/>
      <c r="C199" s="158" t="s">
        <v>471</v>
      </c>
      <c r="D199" s="158" t="s">
        <v>241</v>
      </c>
      <c r="E199" s="159" t="s">
        <v>3518</v>
      </c>
      <c r="F199" s="160" t="s">
        <v>3519</v>
      </c>
      <c r="G199" s="161" t="s">
        <v>1082</v>
      </c>
      <c r="H199" s="199">
        <v>1</v>
      </c>
      <c r="I199" s="163"/>
      <c r="J199" s="164">
        <f t="shared" si="25"/>
        <v>0</v>
      </c>
      <c r="K199" s="165"/>
      <c r="L199" s="30"/>
      <c r="M199" s="166" t="s">
        <v>1</v>
      </c>
      <c r="N199" s="130" t="s">
        <v>37</v>
      </c>
      <c r="P199" s="167">
        <f t="shared" si="26"/>
        <v>0</v>
      </c>
      <c r="Q199" s="167">
        <v>0</v>
      </c>
      <c r="R199" s="167">
        <f t="shared" si="27"/>
        <v>0</v>
      </c>
      <c r="S199" s="167">
        <v>0</v>
      </c>
      <c r="T199" s="168">
        <f t="shared" si="28"/>
        <v>0</v>
      </c>
      <c r="AR199" s="169" t="s">
        <v>245</v>
      </c>
      <c r="AT199" s="169" t="s">
        <v>241</v>
      </c>
      <c r="AU199" s="169" t="s">
        <v>83</v>
      </c>
      <c r="AY199" s="13" t="s">
        <v>239</v>
      </c>
      <c r="BE199" s="97">
        <f t="shared" si="29"/>
        <v>0</v>
      </c>
      <c r="BF199" s="97">
        <f t="shared" si="30"/>
        <v>0</v>
      </c>
      <c r="BG199" s="97">
        <f t="shared" si="31"/>
        <v>0</v>
      </c>
      <c r="BH199" s="97">
        <f t="shared" si="32"/>
        <v>0</v>
      </c>
      <c r="BI199" s="97">
        <f t="shared" si="33"/>
        <v>0</v>
      </c>
      <c r="BJ199" s="13" t="s">
        <v>83</v>
      </c>
      <c r="BK199" s="97">
        <f t="shared" si="34"/>
        <v>0</v>
      </c>
      <c r="BL199" s="13" t="s">
        <v>245</v>
      </c>
      <c r="BM199" s="169" t="s">
        <v>696</v>
      </c>
    </row>
    <row r="200" spans="2:65" s="1" customFormat="1" ht="16.5" customHeight="1" x14ac:dyDescent="0.2">
      <c r="B200" s="131"/>
      <c r="C200" s="158" t="s">
        <v>475</v>
      </c>
      <c r="D200" s="158" t="s">
        <v>241</v>
      </c>
      <c r="E200" s="159" t="s">
        <v>3520</v>
      </c>
      <c r="F200" s="160" t="s">
        <v>3521</v>
      </c>
      <c r="G200" s="161" t="s">
        <v>1082</v>
      </c>
      <c r="H200" s="199">
        <v>1</v>
      </c>
      <c r="I200" s="163"/>
      <c r="J200" s="164">
        <f t="shared" si="25"/>
        <v>0</v>
      </c>
      <c r="K200" s="165"/>
      <c r="L200" s="30"/>
      <c r="M200" s="166" t="s">
        <v>1</v>
      </c>
      <c r="N200" s="130" t="s">
        <v>37</v>
      </c>
      <c r="P200" s="167">
        <f t="shared" si="26"/>
        <v>0</v>
      </c>
      <c r="Q200" s="167">
        <v>0</v>
      </c>
      <c r="R200" s="167">
        <f t="shared" si="27"/>
        <v>0</v>
      </c>
      <c r="S200" s="167">
        <v>0</v>
      </c>
      <c r="T200" s="168">
        <f t="shared" si="28"/>
        <v>0</v>
      </c>
      <c r="AR200" s="169" t="s">
        <v>245</v>
      </c>
      <c r="AT200" s="169" t="s">
        <v>241</v>
      </c>
      <c r="AU200" s="169" t="s">
        <v>83</v>
      </c>
      <c r="AY200" s="13" t="s">
        <v>239</v>
      </c>
      <c r="BE200" s="97">
        <f t="shared" si="29"/>
        <v>0</v>
      </c>
      <c r="BF200" s="97">
        <f t="shared" si="30"/>
        <v>0</v>
      </c>
      <c r="BG200" s="97">
        <f t="shared" si="31"/>
        <v>0</v>
      </c>
      <c r="BH200" s="97">
        <f t="shared" si="32"/>
        <v>0</v>
      </c>
      <c r="BI200" s="97">
        <f t="shared" si="33"/>
        <v>0</v>
      </c>
      <c r="BJ200" s="13" t="s">
        <v>83</v>
      </c>
      <c r="BK200" s="97">
        <f t="shared" si="34"/>
        <v>0</v>
      </c>
      <c r="BL200" s="13" t="s">
        <v>245</v>
      </c>
      <c r="BM200" s="169" t="s">
        <v>704</v>
      </c>
    </row>
    <row r="201" spans="2:65" s="1" customFormat="1" ht="24.2" customHeight="1" x14ac:dyDescent="0.2">
      <c r="B201" s="131"/>
      <c r="C201" s="158" t="s">
        <v>479</v>
      </c>
      <c r="D201" s="158" t="s">
        <v>241</v>
      </c>
      <c r="E201" s="159" t="s">
        <v>3522</v>
      </c>
      <c r="F201" s="160" t="s">
        <v>3523</v>
      </c>
      <c r="G201" s="161" t="s">
        <v>1082</v>
      </c>
      <c r="H201" s="199">
        <v>1</v>
      </c>
      <c r="I201" s="163"/>
      <c r="J201" s="164">
        <f t="shared" si="25"/>
        <v>0</v>
      </c>
      <c r="K201" s="165"/>
      <c r="L201" s="30"/>
      <c r="M201" s="166" t="s">
        <v>1</v>
      </c>
      <c r="N201" s="130" t="s">
        <v>37</v>
      </c>
      <c r="P201" s="167">
        <f t="shared" si="26"/>
        <v>0</v>
      </c>
      <c r="Q201" s="167">
        <v>0</v>
      </c>
      <c r="R201" s="167">
        <f t="shared" si="27"/>
        <v>0</v>
      </c>
      <c r="S201" s="167">
        <v>0</v>
      </c>
      <c r="T201" s="168">
        <f t="shared" si="28"/>
        <v>0</v>
      </c>
      <c r="AR201" s="169" t="s">
        <v>245</v>
      </c>
      <c r="AT201" s="169" t="s">
        <v>241</v>
      </c>
      <c r="AU201" s="169" t="s">
        <v>83</v>
      </c>
      <c r="AY201" s="13" t="s">
        <v>239</v>
      </c>
      <c r="BE201" s="97">
        <f t="shared" si="29"/>
        <v>0</v>
      </c>
      <c r="BF201" s="97">
        <f t="shared" si="30"/>
        <v>0</v>
      </c>
      <c r="BG201" s="97">
        <f t="shared" si="31"/>
        <v>0</v>
      </c>
      <c r="BH201" s="97">
        <f t="shared" si="32"/>
        <v>0</v>
      </c>
      <c r="BI201" s="97">
        <f t="shared" si="33"/>
        <v>0</v>
      </c>
      <c r="BJ201" s="13" t="s">
        <v>83</v>
      </c>
      <c r="BK201" s="97">
        <f t="shared" si="34"/>
        <v>0</v>
      </c>
      <c r="BL201" s="13" t="s">
        <v>245</v>
      </c>
      <c r="BM201" s="169" t="s">
        <v>712</v>
      </c>
    </row>
    <row r="202" spans="2:65" s="1" customFormat="1" ht="21.75" customHeight="1" x14ac:dyDescent="0.2">
      <c r="B202" s="131"/>
      <c r="C202" s="158" t="s">
        <v>483</v>
      </c>
      <c r="D202" s="158" t="s">
        <v>241</v>
      </c>
      <c r="E202" s="159" t="s">
        <v>3524</v>
      </c>
      <c r="F202" s="160" t="s">
        <v>3525</v>
      </c>
      <c r="G202" s="161" t="s">
        <v>1082</v>
      </c>
      <c r="H202" s="199">
        <v>2</v>
      </c>
      <c r="I202" s="163"/>
      <c r="J202" s="164">
        <f t="shared" si="25"/>
        <v>0</v>
      </c>
      <c r="K202" s="165"/>
      <c r="L202" s="30"/>
      <c r="M202" s="166" t="s">
        <v>1</v>
      </c>
      <c r="N202" s="130" t="s">
        <v>37</v>
      </c>
      <c r="P202" s="167">
        <f t="shared" si="26"/>
        <v>0</v>
      </c>
      <c r="Q202" s="167">
        <v>0</v>
      </c>
      <c r="R202" s="167">
        <f t="shared" si="27"/>
        <v>0</v>
      </c>
      <c r="S202" s="167">
        <v>0</v>
      </c>
      <c r="T202" s="168">
        <f t="shared" si="28"/>
        <v>0</v>
      </c>
      <c r="AR202" s="169" t="s">
        <v>245</v>
      </c>
      <c r="AT202" s="169" t="s">
        <v>241</v>
      </c>
      <c r="AU202" s="169" t="s">
        <v>83</v>
      </c>
      <c r="AY202" s="13" t="s">
        <v>239</v>
      </c>
      <c r="BE202" s="97">
        <f t="shared" si="29"/>
        <v>0</v>
      </c>
      <c r="BF202" s="97">
        <f t="shared" si="30"/>
        <v>0</v>
      </c>
      <c r="BG202" s="97">
        <f t="shared" si="31"/>
        <v>0</v>
      </c>
      <c r="BH202" s="97">
        <f t="shared" si="32"/>
        <v>0</v>
      </c>
      <c r="BI202" s="97">
        <f t="shared" si="33"/>
        <v>0</v>
      </c>
      <c r="BJ202" s="13" t="s">
        <v>83</v>
      </c>
      <c r="BK202" s="97">
        <f t="shared" si="34"/>
        <v>0</v>
      </c>
      <c r="BL202" s="13" t="s">
        <v>245</v>
      </c>
      <c r="BM202" s="169" t="s">
        <v>720</v>
      </c>
    </row>
    <row r="203" spans="2:65" s="1" customFormat="1" ht="16.5" customHeight="1" x14ac:dyDescent="0.2">
      <c r="B203" s="131"/>
      <c r="C203" s="158" t="s">
        <v>487</v>
      </c>
      <c r="D203" s="158" t="s">
        <v>241</v>
      </c>
      <c r="E203" s="159" t="s">
        <v>3526</v>
      </c>
      <c r="F203" s="160" t="s">
        <v>3527</v>
      </c>
      <c r="G203" s="161" t="s">
        <v>1082</v>
      </c>
      <c r="H203" s="199">
        <v>2</v>
      </c>
      <c r="I203" s="163"/>
      <c r="J203" s="164">
        <f t="shared" si="25"/>
        <v>0</v>
      </c>
      <c r="K203" s="165"/>
      <c r="L203" s="30"/>
      <c r="M203" s="166" t="s">
        <v>1</v>
      </c>
      <c r="N203" s="130" t="s">
        <v>37</v>
      </c>
      <c r="P203" s="167">
        <f t="shared" si="26"/>
        <v>0</v>
      </c>
      <c r="Q203" s="167">
        <v>0</v>
      </c>
      <c r="R203" s="167">
        <f t="shared" si="27"/>
        <v>0</v>
      </c>
      <c r="S203" s="167">
        <v>0</v>
      </c>
      <c r="T203" s="168">
        <f t="shared" si="28"/>
        <v>0</v>
      </c>
      <c r="AR203" s="169" t="s">
        <v>245</v>
      </c>
      <c r="AT203" s="169" t="s">
        <v>241</v>
      </c>
      <c r="AU203" s="169" t="s">
        <v>83</v>
      </c>
      <c r="AY203" s="13" t="s">
        <v>239</v>
      </c>
      <c r="BE203" s="97">
        <f t="shared" si="29"/>
        <v>0</v>
      </c>
      <c r="BF203" s="97">
        <f t="shared" si="30"/>
        <v>0</v>
      </c>
      <c r="BG203" s="97">
        <f t="shared" si="31"/>
        <v>0</v>
      </c>
      <c r="BH203" s="97">
        <f t="shared" si="32"/>
        <v>0</v>
      </c>
      <c r="BI203" s="97">
        <f t="shared" si="33"/>
        <v>0</v>
      </c>
      <c r="BJ203" s="13" t="s">
        <v>83</v>
      </c>
      <c r="BK203" s="97">
        <f t="shared" si="34"/>
        <v>0</v>
      </c>
      <c r="BL203" s="13" t="s">
        <v>245</v>
      </c>
      <c r="BM203" s="169" t="s">
        <v>728</v>
      </c>
    </row>
    <row r="204" spans="2:65" s="1" customFormat="1" ht="16.5" customHeight="1" x14ac:dyDescent="0.2">
      <c r="B204" s="131"/>
      <c r="C204" s="158" t="s">
        <v>491</v>
      </c>
      <c r="D204" s="158" t="s">
        <v>241</v>
      </c>
      <c r="E204" s="159" t="s">
        <v>3528</v>
      </c>
      <c r="F204" s="160" t="s">
        <v>3529</v>
      </c>
      <c r="G204" s="161" t="s">
        <v>1082</v>
      </c>
      <c r="H204" s="199">
        <v>3</v>
      </c>
      <c r="I204" s="163"/>
      <c r="J204" s="164">
        <f t="shared" si="25"/>
        <v>0</v>
      </c>
      <c r="K204" s="165"/>
      <c r="L204" s="30"/>
      <c r="M204" s="166" t="s">
        <v>1</v>
      </c>
      <c r="N204" s="130" t="s">
        <v>37</v>
      </c>
      <c r="P204" s="167">
        <f t="shared" si="26"/>
        <v>0</v>
      </c>
      <c r="Q204" s="167">
        <v>0</v>
      </c>
      <c r="R204" s="167">
        <f t="shared" si="27"/>
        <v>0</v>
      </c>
      <c r="S204" s="167">
        <v>0</v>
      </c>
      <c r="T204" s="168">
        <f t="shared" si="28"/>
        <v>0</v>
      </c>
      <c r="AR204" s="169" t="s">
        <v>245</v>
      </c>
      <c r="AT204" s="169" t="s">
        <v>241</v>
      </c>
      <c r="AU204" s="169" t="s">
        <v>83</v>
      </c>
      <c r="AY204" s="13" t="s">
        <v>239</v>
      </c>
      <c r="BE204" s="97">
        <f t="shared" si="29"/>
        <v>0</v>
      </c>
      <c r="BF204" s="97">
        <f t="shared" si="30"/>
        <v>0</v>
      </c>
      <c r="BG204" s="97">
        <f t="shared" si="31"/>
        <v>0</v>
      </c>
      <c r="BH204" s="97">
        <f t="shared" si="32"/>
        <v>0</v>
      </c>
      <c r="BI204" s="97">
        <f t="shared" si="33"/>
        <v>0</v>
      </c>
      <c r="BJ204" s="13" t="s">
        <v>83</v>
      </c>
      <c r="BK204" s="97">
        <f t="shared" si="34"/>
        <v>0</v>
      </c>
      <c r="BL204" s="13" t="s">
        <v>245</v>
      </c>
      <c r="BM204" s="169" t="s">
        <v>736</v>
      </c>
    </row>
    <row r="205" spans="2:65" s="1" customFormat="1" ht="16.5" customHeight="1" x14ac:dyDescent="0.2">
      <c r="B205" s="131"/>
      <c r="C205" s="158" t="s">
        <v>495</v>
      </c>
      <c r="D205" s="158" t="s">
        <v>241</v>
      </c>
      <c r="E205" s="159" t="s">
        <v>3530</v>
      </c>
      <c r="F205" s="160" t="s">
        <v>3531</v>
      </c>
      <c r="G205" s="161" t="s">
        <v>1082</v>
      </c>
      <c r="H205" s="199">
        <v>1</v>
      </c>
      <c r="I205" s="163"/>
      <c r="J205" s="164">
        <f t="shared" si="25"/>
        <v>0</v>
      </c>
      <c r="K205" s="165"/>
      <c r="L205" s="30"/>
      <c r="M205" s="166" t="s">
        <v>1</v>
      </c>
      <c r="N205" s="130" t="s">
        <v>37</v>
      </c>
      <c r="P205" s="167">
        <f t="shared" si="26"/>
        <v>0</v>
      </c>
      <c r="Q205" s="167">
        <v>0</v>
      </c>
      <c r="R205" s="167">
        <f t="shared" si="27"/>
        <v>0</v>
      </c>
      <c r="S205" s="167">
        <v>0</v>
      </c>
      <c r="T205" s="168">
        <f t="shared" si="28"/>
        <v>0</v>
      </c>
      <c r="AR205" s="169" t="s">
        <v>245</v>
      </c>
      <c r="AT205" s="169" t="s">
        <v>241</v>
      </c>
      <c r="AU205" s="169" t="s">
        <v>83</v>
      </c>
      <c r="AY205" s="13" t="s">
        <v>239</v>
      </c>
      <c r="BE205" s="97">
        <f t="shared" si="29"/>
        <v>0</v>
      </c>
      <c r="BF205" s="97">
        <f t="shared" si="30"/>
        <v>0</v>
      </c>
      <c r="BG205" s="97">
        <f t="shared" si="31"/>
        <v>0</v>
      </c>
      <c r="BH205" s="97">
        <f t="shared" si="32"/>
        <v>0</v>
      </c>
      <c r="BI205" s="97">
        <f t="shared" si="33"/>
        <v>0</v>
      </c>
      <c r="BJ205" s="13" t="s">
        <v>83</v>
      </c>
      <c r="BK205" s="97">
        <f t="shared" si="34"/>
        <v>0</v>
      </c>
      <c r="BL205" s="13" t="s">
        <v>245</v>
      </c>
      <c r="BM205" s="169" t="s">
        <v>744</v>
      </c>
    </row>
    <row r="206" spans="2:65" s="1" customFormat="1" ht="16.5" customHeight="1" x14ac:dyDescent="0.2">
      <c r="B206" s="131"/>
      <c r="C206" s="158" t="s">
        <v>499</v>
      </c>
      <c r="D206" s="158" t="s">
        <v>241</v>
      </c>
      <c r="E206" s="159" t="s">
        <v>3532</v>
      </c>
      <c r="F206" s="160" t="s">
        <v>3533</v>
      </c>
      <c r="G206" s="161" t="s">
        <v>1082</v>
      </c>
      <c r="H206" s="199">
        <v>2</v>
      </c>
      <c r="I206" s="163"/>
      <c r="J206" s="164">
        <f t="shared" si="25"/>
        <v>0</v>
      </c>
      <c r="K206" s="165"/>
      <c r="L206" s="30"/>
      <c r="M206" s="182" t="s">
        <v>1</v>
      </c>
      <c r="N206" s="183" t="s">
        <v>37</v>
      </c>
      <c r="O206" s="184"/>
      <c r="P206" s="185">
        <f t="shared" si="26"/>
        <v>0</v>
      </c>
      <c r="Q206" s="185">
        <v>0</v>
      </c>
      <c r="R206" s="185">
        <f t="shared" si="27"/>
        <v>0</v>
      </c>
      <c r="S206" s="185">
        <v>0</v>
      </c>
      <c r="T206" s="186">
        <f t="shared" si="28"/>
        <v>0</v>
      </c>
      <c r="AR206" s="169" t="s">
        <v>245</v>
      </c>
      <c r="AT206" s="169" t="s">
        <v>241</v>
      </c>
      <c r="AU206" s="169" t="s">
        <v>83</v>
      </c>
      <c r="AY206" s="13" t="s">
        <v>239</v>
      </c>
      <c r="BE206" s="97">
        <f t="shared" si="29"/>
        <v>0</v>
      </c>
      <c r="BF206" s="97">
        <f t="shared" si="30"/>
        <v>0</v>
      </c>
      <c r="BG206" s="97">
        <f t="shared" si="31"/>
        <v>0</v>
      </c>
      <c r="BH206" s="97">
        <f t="shared" si="32"/>
        <v>0</v>
      </c>
      <c r="BI206" s="97">
        <f t="shared" si="33"/>
        <v>0</v>
      </c>
      <c r="BJ206" s="13" t="s">
        <v>83</v>
      </c>
      <c r="BK206" s="97">
        <f t="shared" si="34"/>
        <v>0</v>
      </c>
      <c r="BL206" s="13" t="s">
        <v>245</v>
      </c>
      <c r="BM206" s="169" t="s">
        <v>752</v>
      </c>
    </row>
    <row r="207" spans="2:65" s="1" customFormat="1" ht="6.95" customHeight="1" x14ac:dyDescent="0.2">
      <c r="B207" s="45"/>
      <c r="C207" s="46"/>
      <c r="D207" s="46"/>
      <c r="E207" s="46"/>
      <c r="F207" s="46"/>
      <c r="G207" s="46"/>
      <c r="H207" s="46"/>
      <c r="I207" s="46"/>
      <c r="J207" s="46"/>
      <c r="K207" s="46"/>
      <c r="L207" s="30"/>
    </row>
  </sheetData>
  <autoFilter ref="C135:K206" xr:uid="{00000000-0009-0000-0000-000023000000}"/>
  <mergeCells count="17">
    <mergeCell ref="L2:V2"/>
    <mergeCell ref="D110:F110"/>
    <mergeCell ref="D111:F111"/>
    <mergeCell ref="D112:F112"/>
    <mergeCell ref="E124:H124"/>
    <mergeCell ref="E85:H85"/>
    <mergeCell ref="E87:H87"/>
    <mergeCell ref="E89:H89"/>
    <mergeCell ref="D108:F108"/>
    <mergeCell ref="D109:F109"/>
    <mergeCell ref="E7:H7"/>
    <mergeCell ref="E9:H9"/>
    <mergeCell ref="E11:H11"/>
    <mergeCell ref="E20:H20"/>
    <mergeCell ref="E29:H29"/>
    <mergeCell ref="E128:H128"/>
    <mergeCell ref="E126:H126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B2:BM239"/>
  <sheetViews>
    <sheetView showGridLines="0" topLeftCell="A198" workbookViewId="0">
      <selection activeCell="AA191" sqref="AA191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3" t="s">
        <v>154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4587</v>
      </c>
      <c r="L4" s="16"/>
      <c r="M4" s="103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14</v>
      </c>
      <c r="L6" s="16"/>
    </row>
    <row r="7" spans="2:46" ht="16.5" customHeight="1" x14ac:dyDescent="0.2">
      <c r="B7" s="16"/>
      <c r="E7" s="259" t="str">
        <f>'Rekapitulácia stavby'!K6</f>
        <v>KFA - Košická futbalová aréna II. a III. etapa</v>
      </c>
      <c r="F7" s="261"/>
      <c r="G7" s="261"/>
      <c r="H7" s="261"/>
      <c r="L7" s="16"/>
    </row>
    <row r="8" spans="2:46" ht="12" customHeight="1" x14ac:dyDescent="0.2">
      <c r="B8" s="16"/>
      <c r="D8" s="23" t="s">
        <v>180</v>
      </c>
      <c r="L8" s="16"/>
    </row>
    <row r="9" spans="2:46" s="1" customFormat="1" ht="16.5" customHeight="1" x14ac:dyDescent="0.2">
      <c r="B9" s="30"/>
      <c r="E9" s="259" t="s">
        <v>181</v>
      </c>
      <c r="F9" s="257"/>
      <c r="G9" s="257"/>
      <c r="H9" s="257"/>
      <c r="L9" s="30"/>
    </row>
    <row r="10" spans="2:46" s="1" customFormat="1" ht="12" customHeight="1" x14ac:dyDescent="0.2">
      <c r="B10" s="30"/>
      <c r="D10" s="23" t="s">
        <v>182</v>
      </c>
      <c r="L10" s="30"/>
    </row>
    <row r="11" spans="2:46" s="1" customFormat="1" ht="16.5" customHeight="1" x14ac:dyDescent="0.2">
      <c r="B11" s="30"/>
      <c r="E11" s="226" t="s">
        <v>4058</v>
      </c>
      <c r="F11" s="257"/>
      <c r="G11" s="257"/>
      <c r="H11" s="257"/>
      <c r="L11" s="30"/>
    </row>
    <row r="12" spans="2:46" s="1" customFormat="1" x14ac:dyDescent="0.2">
      <c r="B12" s="30"/>
      <c r="L12" s="30"/>
    </row>
    <row r="13" spans="2:46" s="1" customFormat="1" ht="12" customHeight="1" x14ac:dyDescent="0.2">
      <c r="B13" s="30"/>
      <c r="D13" s="23" t="s">
        <v>15</v>
      </c>
      <c r="F13" s="21" t="s">
        <v>1</v>
      </c>
      <c r="I13" s="23" t="s">
        <v>16</v>
      </c>
      <c r="J13" s="21" t="s">
        <v>1</v>
      </c>
      <c r="L13" s="30"/>
    </row>
    <row r="14" spans="2:46" s="1" customFormat="1" ht="12" customHeight="1" x14ac:dyDescent="0.2">
      <c r="B14" s="30"/>
      <c r="D14" s="23" t="s">
        <v>17</v>
      </c>
      <c r="F14" s="21" t="s">
        <v>18</v>
      </c>
      <c r="I14" s="23" t="s">
        <v>19</v>
      </c>
      <c r="J14" s="53" t="str">
        <f>'Rekapitulácia stavby'!AN8</f>
        <v>4.10.2022 - REV05</v>
      </c>
      <c r="L14" s="30"/>
    </row>
    <row r="15" spans="2:46" s="1" customFormat="1" ht="10.9" customHeight="1" x14ac:dyDescent="0.2">
      <c r="B15" s="30"/>
      <c r="L15" s="30"/>
    </row>
    <row r="16" spans="2:46" s="1" customFormat="1" ht="12" customHeight="1" x14ac:dyDescent="0.2">
      <c r="B16" s="30"/>
      <c r="D16" s="23" t="s">
        <v>20</v>
      </c>
      <c r="I16" s="23" t="s">
        <v>21</v>
      </c>
      <c r="J16" s="21" t="str">
        <f>IF('Rekapitulácia stavby'!AN10="","",'Rekapitulácia stavby'!AN10)</f>
        <v/>
      </c>
      <c r="L16" s="30"/>
    </row>
    <row r="17" spans="2:12" s="1" customFormat="1" ht="18" customHeight="1" x14ac:dyDescent="0.2">
      <c r="B17" s="30"/>
      <c r="E17" s="21" t="str">
        <f>IF('Rekapitulácia stavby'!E11="","",'Rekapitulácia stavby'!E11)</f>
        <v xml:space="preserve"> </v>
      </c>
      <c r="I17" s="23" t="s">
        <v>22</v>
      </c>
      <c r="J17" s="21" t="str">
        <f>IF('Rekapitulácia stavby'!AN11="","",'Rekapitulácia stavby'!AN11)</f>
        <v/>
      </c>
      <c r="L17" s="30"/>
    </row>
    <row r="18" spans="2:12" s="1" customFormat="1" ht="6.95" customHeight="1" x14ac:dyDescent="0.2">
      <c r="B18" s="30"/>
      <c r="L18" s="30"/>
    </row>
    <row r="19" spans="2:12" s="1" customFormat="1" ht="12" customHeight="1" x14ac:dyDescent="0.2">
      <c r="B19" s="30"/>
      <c r="D19" s="23" t="s">
        <v>23</v>
      </c>
      <c r="I19" s="23" t="s">
        <v>21</v>
      </c>
      <c r="J19" s="24" t="str">
        <f>'Rekapitulácia stavby'!AN13</f>
        <v>Vyplň údaj</v>
      </c>
      <c r="L19" s="30"/>
    </row>
    <row r="20" spans="2:12" s="1" customFormat="1" ht="18" customHeight="1" x14ac:dyDescent="0.2">
      <c r="B20" s="30"/>
      <c r="E20" s="258" t="str">
        <f>'Rekapitulácia stavby'!E14</f>
        <v>Vyplň údaj</v>
      </c>
      <c r="F20" s="248"/>
      <c r="G20" s="248"/>
      <c r="H20" s="248"/>
      <c r="I20" s="23" t="s">
        <v>22</v>
      </c>
      <c r="J20" s="24" t="str">
        <f>'Rekapitulácia stavby'!AN14</f>
        <v>Vyplň údaj</v>
      </c>
      <c r="L20" s="30"/>
    </row>
    <row r="21" spans="2:12" s="1" customFormat="1" ht="6.95" customHeight="1" x14ac:dyDescent="0.2">
      <c r="B21" s="30"/>
      <c r="L21" s="30"/>
    </row>
    <row r="22" spans="2:12" s="1" customFormat="1" ht="12" customHeight="1" x14ac:dyDescent="0.2">
      <c r="B22" s="30"/>
      <c r="D22" s="23" t="s">
        <v>25</v>
      </c>
      <c r="I22" s="23" t="s">
        <v>21</v>
      </c>
      <c r="J22" s="21" t="str">
        <f>IF('Rekapitulácia stavby'!AN16="","",'Rekapitulácia stavby'!AN16)</f>
        <v/>
      </c>
      <c r="L22" s="30"/>
    </row>
    <row r="23" spans="2:12" s="1" customFormat="1" ht="18" customHeight="1" x14ac:dyDescent="0.2">
      <c r="B23" s="30"/>
      <c r="E23" s="21" t="str">
        <f>IF('Rekapitulácia stavby'!E17="","",'Rekapitulácia stavby'!E17)</f>
        <v>HESCON,s.r.o.</v>
      </c>
      <c r="I23" s="23" t="s">
        <v>22</v>
      </c>
      <c r="J23" s="21" t="str">
        <f>IF('Rekapitulácia stavby'!AN17="","",'Rekapitulácia stavby'!AN17)</f>
        <v/>
      </c>
      <c r="L23" s="30"/>
    </row>
    <row r="24" spans="2:12" s="1" customFormat="1" ht="6.95" customHeight="1" x14ac:dyDescent="0.2">
      <c r="B24" s="30"/>
      <c r="L24" s="30"/>
    </row>
    <row r="25" spans="2:12" s="1" customFormat="1" ht="12" customHeight="1" x14ac:dyDescent="0.2">
      <c r="B25" s="30"/>
      <c r="D25" s="23" t="s">
        <v>27</v>
      </c>
      <c r="I25" s="23" t="s">
        <v>21</v>
      </c>
      <c r="J25" s="21" t="str">
        <f>IF('Rekapitulácia stavby'!AN19="","",'Rekapitulácia stavby'!AN19)</f>
        <v/>
      </c>
      <c r="L25" s="30"/>
    </row>
    <row r="26" spans="2:12" s="1" customFormat="1" ht="18" customHeight="1" x14ac:dyDescent="0.2">
      <c r="B26" s="30"/>
      <c r="E26" s="21" t="str">
        <f>IF('Rekapitulácia stavby'!E20="","",'Rekapitulácia stavby'!E20)</f>
        <v xml:space="preserve"> </v>
      </c>
      <c r="I26" s="23" t="s">
        <v>22</v>
      </c>
      <c r="J26" s="21" t="str">
        <f>IF('Rekapitulácia stavby'!AN20="","",'Rekapitulácia stavby'!AN20)</f>
        <v/>
      </c>
      <c r="L26" s="30"/>
    </row>
    <row r="27" spans="2:12" s="1" customFormat="1" ht="6.95" customHeight="1" x14ac:dyDescent="0.2">
      <c r="B27" s="30"/>
      <c r="L27" s="30"/>
    </row>
    <row r="28" spans="2:12" s="1" customFormat="1" ht="12" customHeight="1" x14ac:dyDescent="0.2">
      <c r="B28" s="30"/>
      <c r="D28" s="23" t="s">
        <v>28</v>
      </c>
      <c r="L28" s="30"/>
    </row>
    <row r="29" spans="2:12" s="7" customFormat="1" ht="16.5" customHeight="1" x14ac:dyDescent="0.2">
      <c r="B29" s="104"/>
      <c r="E29" s="251" t="s">
        <v>1</v>
      </c>
      <c r="F29" s="251"/>
      <c r="G29" s="251"/>
      <c r="H29" s="251"/>
      <c r="L29" s="104"/>
    </row>
    <row r="30" spans="2:12" s="1" customFormat="1" ht="6.95" customHeight="1" x14ac:dyDescent="0.2">
      <c r="B30" s="30"/>
      <c r="L30" s="30"/>
    </row>
    <row r="31" spans="2:12" s="1" customFormat="1" ht="6.95" customHeight="1" x14ac:dyDescent="0.2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5" customHeight="1" x14ac:dyDescent="0.2">
      <c r="B32" s="30"/>
      <c r="D32" s="21" t="s">
        <v>187</v>
      </c>
      <c r="J32" s="29">
        <f>J98</f>
        <v>0</v>
      </c>
      <c r="L32" s="30"/>
    </row>
    <row r="33" spans="2:12" s="1" customFormat="1" ht="14.45" customHeight="1" x14ac:dyDescent="0.2">
      <c r="B33" s="30"/>
      <c r="D33" s="28" t="s">
        <v>174</v>
      </c>
      <c r="J33" s="29">
        <f>J114</f>
        <v>0</v>
      </c>
      <c r="L33" s="30"/>
    </row>
    <row r="34" spans="2:12" s="1" customFormat="1" ht="25.35" customHeight="1" x14ac:dyDescent="0.2">
      <c r="B34" s="30"/>
      <c r="D34" s="105" t="s">
        <v>31</v>
      </c>
      <c r="J34" s="66">
        <f>ROUND(J32 + J33, 2)</f>
        <v>0</v>
      </c>
      <c r="L34" s="30"/>
    </row>
    <row r="35" spans="2:12" s="1" customFormat="1" ht="6.95" customHeight="1" x14ac:dyDescent="0.2">
      <c r="B35" s="30"/>
      <c r="D35" s="54"/>
      <c r="E35" s="54"/>
      <c r="F35" s="54"/>
      <c r="G35" s="54"/>
      <c r="H35" s="54"/>
      <c r="I35" s="54"/>
      <c r="J35" s="54"/>
      <c r="K35" s="54"/>
      <c r="L35" s="30"/>
    </row>
    <row r="36" spans="2:12" s="1" customFormat="1" ht="14.45" customHeight="1" x14ac:dyDescent="0.2">
      <c r="B36" s="30"/>
      <c r="F36" s="33" t="s">
        <v>33</v>
      </c>
      <c r="I36" s="33" t="s">
        <v>32</v>
      </c>
      <c r="J36" s="33" t="s">
        <v>34</v>
      </c>
      <c r="L36" s="30"/>
    </row>
    <row r="37" spans="2:12" s="1" customFormat="1" ht="14.45" customHeight="1" x14ac:dyDescent="0.2">
      <c r="B37" s="30"/>
      <c r="D37" s="106" t="s">
        <v>35</v>
      </c>
      <c r="E37" s="35" t="s">
        <v>36</v>
      </c>
      <c r="F37" s="107">
        <f>ROUND((SUM(BE114:BE121) + SUM(BE143:BE238)),  2)</f>
        <v>0</v>
      </c>
      <c r="G37" s="108"/>
      <c r="H37" s="108"/>
      <c r="I37" s="109">
        <v>0.2</v>
      </c>
      <c r="J37" s="107">
        <f>ROUND(((SUM(BE114:BE121) + SUM(BE143:BE238))*I37),  2)</f>
        <v>0</v>
      </c>
      <c r="L37" s="30"/>
    </row>
    <row r="38" spans="2:12" s="1" customFormat="1" ht="14.45" customHeight="1" x14ac:dyDescent="0.2">
      <c r="B38" s="30"/>
      <c r="E38" s="35" t="s">
        <v>37</v>
      </c>
      <c r="F38" s="107">
        <f>ROUND((SUM(BF114:BF121) + SUM(BF143:BF238)),  2)</f>
        <v>0</v>
      </c>
      <c r="G38" s="108"/>
      <c r="H38" s="108"/>
      <c r="I38" s="109">
        <v>0.2</v>
      </c>
      <c r="J38" s="107">
        <f>ROUND(((SUM(BF114:BF121) + SUM(BF143:BF238))*I38),  2)</f>
        <v>0</v>
      </c>
      <c r="L38" s="30"/>
    </row>
    <row r="39" spans="2:12" s="1" customFormat="1" ht="14.45" hidden="1" customHeight="1" x14ac:dyDescent="0.2">
      <c r="B39" s="30"/>
      <c r="E39" s="23" t="s">
        <v>38</v>
      </c>
      <c r="F39" s="86">
        <f>ROUND((SUM(BG114:BG121) + SUM(BG143:BG238)),  2)</f>
        <v>0</v>
      </c>
      <c r="I39" s="110">
        <v>0.2</v>
      </c>
      <c r="J39" s="86">
        <f>0</f>
        <v>0</v>
      </c>
      <c r="L39" s="30"/>
    </row>
    <row r="40" spans="2:12" s="1" customFormat="1" ht="14.45" hidden="1" customHeight="1" x14ac:dyDescent="0.2">
      <c r="B40" s="30"/>
      <c r="E40" s="23" t="s">
        <v>39</v>
      </c>
      <c r="F40" s="86">
        <f>ROUND((SUM(BH114:BH121) + SUM(BH143:BH238)),  2)</f>
        <v>0</v>
      </c>
      <c r="I40" s="110">
        <v>0.2</v>
      </c>
      <c r="J40" s="86">
        <f>0</f>
        <v>0</v>
      </c>
      <c r="L40" s="30"/>
    </row>
    <row r="41" spans="2:12" s="1" customFormat="1" ht="14.45" hidden="1" customHeight="1" x14ac:dyDescent="0.2">
      <c r="B41" s="30"/>
      <c r="E41" s="35" t="s">
        <v>40</v>
      </c>
      <c r="F41" s="107">
        <f>ROUND((SUM(BI114:BI121) + SUM(BI143:BI238)),  2)</f>
        <v>0</v>
      </c>
      <c r="G41" s="108"/>
      <c r="H41" s="108"/>
      <c r="I41" s="109">
        <v>0</v>
      </c>
      <c r="J41" s="107">
        <f>0</f>
        <v>0</v>
      </c>
      <c r="L41" s="30"/>
    </row>
    <row r="42" spans="2:12" s="1" customFormat="1" ht="6.95" customHeight="1" x14ac:dyDescent="0.2">
      <c r="B42" s="30"/>
      <c r="L42" s="30"/>
    </row>
    <row r="43" spans="2:12" s="1" customFormat="1" ht="25.35" customHeight="1" x14ac:dyDescent="0.2">
      <c r="B43" s="30"/>
      <c r="C43" s="101"/>
      <c r="D43" s="111" t="s">
        <v>41</v>
      </c>
      <c r="E43" s="57"/>
      <c r="F43" s="57"/>
      <c r="G43" s="112" t="s">
        <v>42</v>
      </c>
      <c r="H43" s="113" t="s">
        <v>43</v>
      </c>
      <c r="I43" s="57"/>
      <c r="J43" s="114">
        <f>SUM(J34:J41)</f>
        <v>0</v>
      </c>
      <c r="K43" s="115"/>
      <c r="L43" s="30"/>
    </row>
    <row r="44" spans="2:12" s="1" customFormat="1" ht="14.45" customHeight="1" x14ac:dyDescent="0.2">
      <c r="B44" s="30"/>
      <c r="L44" s="30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30"/>
      <c r="D50" s="42" t="s">
        <v>44</v>
      </c>
      <c r="E50" s="43"/>
      <c r="F50" s="43"/>
      <c r="G50" s="42" t="s">
        <v>45</v>
      </c>
      <c r="H50" s="43"/>
      <c r="I50" s="43"/>
      <c r="J50" s="43"/>
      <c r="K50" s="43"/>
      <c r="L50" s="30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30"/>
      <c r="D61" s="44" t="s">
        <v>46</v>
      </c>
      <c r="E61" s="32"/>
      <c r="F61" s="116" t="s">
        <v>47</v>
      </c>
      <c r="G61" s="44" t="s">
        <v>46</v>
      </c>
      <c r="H61" s="32"/>
      <c r="I61" s="32"/>
      <c r="J61" s="117" t="s">
        <v>47</v>
      </c>
      <c r="K61" s="32"/>
      <c r="L61" s="30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30"/>
      <c r="D65" s="42" t="s">
        <v>48</v>
      </c>
      <c r="E65" s="43"/>
      <c r="F65" s="43"/>
      <c r="G65" s="42" t="s">
        <v>49</v>
      </c>
      <c r="H65" s="43"/>
      <c r="I65" s="43"/>
      <c r="J65" s="43"/>
      <c r="K65" s="43"/>
      <c r="L65" s="30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30"/>
      <c r="D76" s="44" t="s">
        <v>46</v>
      </c>
      <c r="E76" s="32"/>
      <c r="F76" s="116" t="s">
        <v>47</v>
      </c>
      <c r="G76" s="44" t="s">
        <v>46</v>
      </c>
      <c r="H76" s="32"/>
      <c r="I76" s="32"/>
      <c r="J76" s="117" t="s">
        <v>47</v>
      </c>
      <c r="K76" s="32"/>
      <c r="L76" s="30"/>
    </row>
    <row r="77" spans="2:12" s="1" customFormat="1" ht="14.45" customHeight="1" x14ac:dyDescent="0.2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12" s="1" customFormat="1" ht="6.95" customHeight="1" x14ac:dyDescent="0.2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12" s="1" customFormat="1" ht="24.95" customHeight="1" x14ac:dyDescent="0.2">
      <c r="B82" s="30"/>
      <c r="C82" s="17" t="s">
        <v>4588</v>
      </c>
      <c r="L82" s="30"/>
    </row>
    <row r="83" spans="2:12" s="1" customFormat="1" ht="6.95" customHeight="1" x14ac:dyDescent="0.2">
      <c r="B83" s="30"/>
      <c r="L83" s="30"/>
    </row>
    <row r="84" spans="2:12" s="1" customFormat="1" ht="12" customHeight="1" x14ac:dyDescent="0.2">
      <c r="B84" s="30"/>
      <c r="C84" s="23" t="s">
        <v>14</v>
      </c>
      <c r="L84" s="30"/>
    </row>
    <row r="85" spans="2:12" s="1" customFormat="1" ht="16.5" customHeight="1" x14ac:dyDescent="0.2">
      <c r="B85" s="30"/>
      <c r="E85" s="259" t="str">
        <f>E7</f>
        <v>KFA - Košická futbalová aréna II. a III. etapa</v>
      </c>
      <c r="F85" s="261"/>
      <c r="G85" s="261"/>
      <c r="H85" s="261"/>
      <c r="L85" s="30"/>
    </row>
    <row r="86" spans="2:12" ht="12" customHeight="1" x14ac:dyDescent="0.2">
      <c r="B86" s="16"/>
      <c r="C86" s="23" t="s">
        <v>180</v>
      </c>
      <c r="L86" s="16"/>
    </row>
    <row r="87" spans="2:12" s="1" customFormat="1" ht="16.5" customHeight="1" x14ac:dyDescent="0.2">
      <c r="B87" s="30"/>
      <c r="E87" s="259" t="s">
        <v>181</v>
      </c>
      <c r="F87" s="257"/>
      <c r="G87" s="257"/>
      <c r="H87" s="257"/>
      <c r="L87" s="30"/>
    </row>
    <row r="88" spans="2:12" s="1" customFormat="1" ht="12" customHeight="1" x14ac:dyDescent="0.2">
      <c r="B88" s="30"/>
      <c r="C88" s="23" t="s">
        <v>182</v>
      </c>
      <c r="L88" s="30"/>
    </row>
    <row r="89" spans="2:12" s="1" customFormat="1" ht="16.5" customHeight="1" x14ac:dyDescent="0.2">
      <c r="B89" s="30"/>
      <c r="E89" s="226" t="str">
        <f>E11</f>
        <v>038 - Gastro B+D</v>
      </c>
      <c r="F89" s="257"/>
      <c r="G89" s="257"/>
      <c r="H89" s="257"/>
      <c r="L89" s="30"/>
    </row>
    <row r="90" spans="2:12" s="1" customFormat="1" ht="6.95" customHeight="1" x14ac:dyDescent="0.2">
      <c r="B90" s="30"/>
      <c r="L90" s="30"/>
    </row>
    <row r="91" spans="2:12" s="1" customFormat="1" ht="12" customHeight="1" x14ac:dyDescent="0.2">
      <c r="B91" s="30"/>
      <c r="C91" s="23" t="s">
        <v>17</v>
      </c>
      <c r="F91" s="21" t="str">
        <f>F14</f>
        <v xml:space="preserve"> </v>
      </c>
      <c r="I91" s="23" t="s">
        <v>19</v>
      </c>
      <c r="J91" s="53" t="str">
        <f>IF(J14="","",J14)</f>
        <v>4.10.2022 - REV05</v>
      </c>
      <c r="L91" s="30"/>
    </row>
    <row r="92" spans="2:12" s="1" customFormat="1" ht="6.95" customHeight="1" x14ac:dyDescent="0.2">
      <c r="B92" s="30"/>
      <c r="L92" s="30"/>
    </row>
    <row r="93" spans="2:12" s="1" customFormat="1" ht="15.2" customHeight="1" x14ac:dyDescent="0.2">
      <c r="B93" s="30"/>
      <c r="C93" s="23" t="s">
        <v>20</v>
      </c>
      <c r="F93" s="21" t="str">
        <f>E17</f>
        <v xml:space="preserve"> </v>
      </c>
      <c r="I93" s="23" t="s">
        <v>25</v>
      </c>
      <c r="J93" s="26" t="str">
        <f>E23</f>
        <v>HESCON,s.r.o.</v>
      </c>
      <c r="L93" s="30"/>
    </row>
    <row r="94" spans="2:12" s="1" customFormat="1" ht="15.2" customHeight="1" x14ac:dyDescent="0.2">
      <c r="B94" s="30"/>
      <c r="C94" s="23" t="s">
        <v>23</v>
      </c>
      <c r="F94" s="21" t="str">
        <f>IF(E20="","",E20)</f>
        <v>Vyplň údaj</v>
      </c>
      <c r="I94" s="23" t="s">
        <v>27</v>
      </c>
      <c r="J94" s="26" t="str">
        <f>E26</f>
        <v xml:space="preserve"> </v>
      </c>
      <c r="L94" s="30"/>
    </row>
    <row r="95" spans="2:12" s="1" customFormat="1" ht="10.35" customHeight="1" x14ac:dyDescent="0.2">
      <c r="B95" s="30"/>
      <c r="L95" s="30"/>
    </row>
    <row r="96" spans="2:12" s="1" customFormat="1" ht="29.25" customHeight="1" x14ac:dyDescent="0.2">
      <c r="B96" s="30"/>
      <c r="C96" s="118" t="s">
        <v>188</v>
      </c>
      <c r="D96" s="101"/>
      <c r="E96" s="101"/>
      <c r="F96" s="101"/>
      <c r="G96" s="101"/>
      <c r="H96" s="101"/>
      <c r="I96" s="101"/>
      <c r="J96" s="119" t="s">
        <v>189</v>
      </c>
      <c r="K96" s="101"/>
      <c r="L96" s="30"/>
    </row>
    <row r="97" spans="2:47" s="1" customFormat="1" ht="10.35" customHeight="1" x14ac:dyDescent="0.2">
      <c r="B97" s="30"/>
      <c r="L97" s="30"/>
    </row>
    <row r="98" spans="2:47" s="1" customFormat="1" ht="22.9" customHeight="1" x14ac:dyDescent="0.2">
      <c r="B98" s="30"/>
      <c r="C98" s="120" t="s">
        <v>190</v>
      </c>
      <c r="J98" s="66">
        <f>J143</f>
        <v>0</v>
      </c>
      <c r="L98" s="30"/>
      <c r="AU98" s="13" t="s">
        <v>191</v>
      </c>
    </row>
    <row r="99" spans="2:47" s="8" customFormat="1" ht="24.95" customHeight="1" x14ac:dyDescent="0.2">
      <c r="B99" s="121"/>
      <c r="D99" s="122" t="s">
        <v>4059</v>
      </c>
      <c r="E99" s="123"/>
      <c r="F99" s="123"/>
      <c r="G99" s="123"/>
      <c r="H99" s="123"/>
      <c r="I99" s="123"/>
      <c r="J99" s="124">
        <f>J144</f>
        <v>0</v>
      </c>
      <c r="L99" s="121"/>
    </row>
    <row r="100" spans="2:47" s="9" customFormat="1" ht="19.899999999999999" customHeight="1" x14ac:dyDescent="0.2">
      <c r="B100" s="125"/>
      <c r="D100" s="126" t="s">
        <v>4060</v>
      </c>
      <c r="E100" s="127"/>
      <c r="F100" s="127"/>
      <c r="G100" s="127"/>
      <c r="H100" s="127"/>
      <c r="I100" s="127"/>
      <c r="J100" s="128">
        <f>J145</f>
        <v>0</v>
      </c>
      <c r="L100" s="125"/>
    </row>
    <row r="101" spans="2:47" s="9" customFormat="1" ht="19.899999999999999" customHeight="1" x14ac:dyDescent="0.2">
      <c r="B101" s="125"/>
      <c r="D101" s="126" t="s">
        <v>4061</v>
      </c>
      <c r="E101" s="127"/>
      <c r="F101" s="127"/>
      <c r="G101" s="127"/>
      <c r="H101" s="127"/>
      <c r="I101" s="127"/>
      <c r="J101" s="128">
        <f>J162</f>
        <v>0</v>
      </c>
      <c r="L101" s="125"/>
    </row>
    <row r="102" spans="2:47" s="9" customFormat="1" ht="19.899999999999999" customHeight="1" x14ac:dyDescent="0.2">
      <c r="B102" s="125"/>
      <c r="D102" s="126" t="s">
        <v>4062</v>
      </c>
      <c r="E102" s="127"/>
      <c r="F102" s="127"/>
      <c r="G102" s="127"/>
      <c r="H102" s="127"/>
      <c r="I102" s="127"/>
      <c r="J102" s="128">
        <f>J181</f>
        <v>0</v>
      </c>
      <c r="L102" s="125"/>
    </row>
    <row r="103" spans="2:47" s="8" customFormat="1" ht="24.95" customHeight="1" x14ac:dyDescent="0.2">
      <c r="B103" s="121"/>
      <c r="D103" s="122" t="s">
        <v>4063</v>
      </c>
      <c r="E103" s="123"/>
      <c r="F103" s="123"/>
      <c r="G103" s="123"/>
      <c r="H103" s="123"/>
      <c r="I103" s="123"/>
      <c r="J103" s="124">
        <f>J194</f>
        <v>0</v>
      </c>
      <c r="L103" s="121"/>
    </row>
    <row r="104" spans="2:47" s="9" customFormat="1" ht="19.899999999999999" customHeight="1" x14ac:dyDescent="0.2">
      <c r="B104" s="125"/>
      <c r="D104" s="126" t="s">
        <v>4064</v>
      </c>
      <c r="E104" s="127"/>
      <c r="F104" s="127"/>
      <c r="G104" s="127"/>
      <c r="H104" s="127"/>
      <c r="I104" s="127"/>
      <c r="J104" s="128">
        <f>J195</f>
        <v>0</v>
      </c>
      <c r="L104" s="125"/>
    </row>
    <row r="105" spans="2:47" s="9" customFormat="1" ht="19.899999999999999" customHeight="1" x14ac:dyDescent="0.2">
      <c r="B105" s="125"/>
      <c r="D105" s="126" t="s">
        <v>4065</v>
      </c>
      <c r="E105" s="127"/>
      <c r="F105" s="127"/>
      <c r="G105" s="127"/>
      <c r="H105" s="127"/>
      <c r="I105" s="127"/>
      <c r="J105" s="128">
        <f>J205</f>
        <v>0</v>
      </c>
      <c r="L105" s="125"/>
    </row>
    <row r="106" spans="2:47" s="9" customFormat="1" ht="19.899999999999999" customHeight="1" x14ac:dyDescent="0.2">
      <c r="B106" s="125"/>
      <c r="D106" s="126" t="s">
        <v>4066</v>
      </c>
      <c r="E106" s="127"/>
      <c r="F106" s="127"/>
      <c r="G106" s="127"/>
      <c r="H106" s="127"/>
      <c r="I106" s="127"/>
      <c r="J106" s="128">
        <f>J215</f>
        <v>0</v>
      </c>
      <c r="L106" s="125"/>
    </row>
    <row r="107" spans="2:47" s="8" customFormat="1" ht="24.95" customHeight="1" x14ac:dyDescent="0.2">
      <c r="B107" s="121"/>
      <c r="D107" s="122" t="s">
        <v>3482</v>
      </c>
      <c r="E107" s="123"/>
      <c r="F107" s="123"/>
      <c r="G107" s="123"/>
      <c r="H107" s="123"/>
      <c r="I107" s="123"/>
      <c r="J107" s="124">
        <f>J220</f>
        <v>0</v>
      </c>
      <c r="L107" s="121"/>
    </row>
    <row r="108" spans="2:47" s="9" customFormat="1" ht="19.899999999999999" customHeight="1" x14ac:dyDescent="0.2">
      <c r="B108" s="125"/>
      <c r="D108" s="126" t="s">
        <v>3483</v>
      </c>
      <c r="E108" s="127"/>
      <c r="F108" s="127"/>
      <c r="G108" s="127"/>
      <c r="H108" s="127"/>
      <c r="I108" s="127"/>
      <c r="J108" s="128">
        <f>J221</f>
        <v>0</v>
      </c>
      <c r="L108" s="125"/>
    </row>
    <row r="109" spans="2:47" s="9" customFormat="1" ht="19.899999999999999" customHeight="1" x14ac:dyDescent="0.2">
      <c r="B109" s="125"/>
      <c r="D109" s="126" t="s">
        <v>3484</v>
      </c>
      <c r="E109" s="127"/>
      <c r="F109" s="127"/>
      <c r="G109" s="127"/>
      <c r="H109" s="127"/>
      <c r="I109" s="127"/>
      <c r="J109" s="128">
        <f>J223</f>
        <v>0</v>
      </c>
      <c r="L109" s="125"/>
    </row>
    <row r="110" spans="2:47" s="9" customFormat="1" ht="19.899999999999999" customHeight="1" x14ac:dyDescent="0.2">
      <c r="B110" s="125"/>
      <c r="D110" s="126" t="s">
        <v>3311</v>
      </c>
      <c r="E110" s="127"/>
      <c r="F110" s="127"/>
      <c r="G110" s="127"/>
      <c r="H110" s="127"/>
      <c r="I110" s="127"/>
      <c r="J110" s="128">
        <f>J225</f>
        <v>0</v>
      </c>
      <c r="L110" s="125"/>
    </row>
    <row r="111" spans="2:47" s="9" customFormat="1" ht="19.899999999999999" customHeight="1" x14ac:dyDescent="0.2">
      <c r="B111" s="125"/>
      <c r="D111" s="126" t="s">
        <v>3485</v>
      </c>
      <c r="E111" s="127"/>
      <c r="F111" s="127"/>
      <c r="G111" s="127"/>
      <c r="H111" s="127"/>
      <c r="I111" s="127"/>
      <c r="J111" s="128">
        <f>J228</f>
        <v>0</v>
      </c>
      <c r="L111" s="125"/>
    </row>
    <row r="112" spans="2:47" s="1" customFormat="1" ht="21.75" customHeight="1" x14ac:dyDescent="0.2">
      <c r="B112" s="30"/>
      <c r="L112" s="30"/>
    </row>
    <row r="113" spans="2:65" s="1" customFormat="1" ht="6.95" customHeight="1" x14ac:dyDescent="0.2">
      <c r="B113" s="30"/>
      <c r="L113" s="30"/>
    </row>
    <row r="114" spans="2:65" s="1" customFormat="1" ht="29.25" customHeight="1" x14ac:dyDescent="0.2">
      <c r="B114" s="30"/>
      <c r="C114" s="120" t="s">
        <v>217</v>
      </c>
      <c r="J114" s="129">
        <f>ROUND(J115 + J116 + J117 + J118 + J119 + J120,2)</f>
        <v>0</v>
      </c>
      <c r="L114" s="30"/>
      <c r="N114" s="130" t="s">
        <v>35</v>
      </c>
    </row>
    <row r="115" spans="2:65" s="1" customFormat="1" ht="18" customHeight="1" x14ac:dyDescent="0.2">
      <c r="B115" s="131"/>
      <c r="C115" s="132"/>
      <c r="D115" s="207" t="s">
        <v>218</v>
      </c>
      <c r="E115" s="260"/>
      <c r="F115" s="260"/>
      <c r="G115" s="132"/>
      <c r="H115" s="132"/>
      <c r="I115" s="132"/>
      <c r="J115" s="94">
        <v>0</v>
      </c>
      <c r="K115" s="132"/>
      <c r="L115" s="131"/>
      <c r="M115" s="132"/>
      <c r="N115" s="134" t="s">
        <v>37</v>
      </c>
      <c r="O115" s="132"/>
      <c r="P115" s="132"/>
      <c r="Q115" s="132"/>
      <c r="R115" s="132"/>
      <c r="S115" s="132"/>
      <c r="T115" s="132"/>
      <c r="U115" s="132"/>
      <c r="V115" s="132"/>
      <c r="W115" s="132"/>
      <c r="X115" s="132"/>
      <c r="Y115" s="132"/>
      <c r="Z115" s="132"/>
      <c r="AA115" s="132"/>
      <c r="AB115" s="132"/>
      <c r="AC115" s="132"/>
      <c r="AD115" s="132"/>
      <c r="AE115" s="132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5" t="s">
        <v>219</v>
      </c>
      <c r="AZ115" s="132"/>
      <c r="BA115" s="132"/>
      <c r="BB115" s="132"/>
      <c r="BC115" s="132"/>
      <c r="BD115" s="132"/>
      <c r="BE115" s="136">
        <f t="shared" ref="BE115:BE120" si="0">IF(N115="základná",J115,0)</f>
        <v>0</v>
      </c>
      <c r="BF115" s="136">
        <f t="shared" ref="BF115:BF120" si="1">IF(N115="znížená",J115,0)</f>
        <v>0</v>
      </c>
      <c r="BG115" s="136">
        <f t="shared" ref="BG115:BG120" si="2">IF(N115="zákl. prenesená",J115,0)</f>
        <v>0</v>
      </c>
      <c r="BH115" s="136">
        <f t="shared" ref="BH115:BH120" si="3">IF(N115="zníž. prenesená",J115,0)</f>
        <v>0</v>
      </c>
      <c r="BI115" s="136">
        <f t="shared" ref="BI115:BI120" si="4">IF(N115="nulová",J115,0)</f>
        <v>0</v>
      </c>
      <c r="BJ115" s="135" t="s">
        <v>83</v>
      </c>
      <c r="BK115" s="132"/>
      <c r="BL115" s="132"/>
      <c r="BM115" s="132"/>
    </row>
    <row r="116" spans="2:65" s="1" customFormat="1" ht="18" customHeight="1" x14ac:dyDescent="0.2">
      <c r="B116" s="131"/>
      <c r="C116" s="132"/>
      <c r="D116" s="207" t="s">
        <v>220</v>
      </c>
      <c r="E116" s="260"/>
      <c r="F116" s="260"/>
      <c r="G116" s="132"/>
      <c r="H116" s="132"/>
      <c r="I116" s="132"/>
      <c r="J116" s="94">
        <v>0</v>
      </c>
      <c r="K116" s="132"/>
      <c r="L116" s="131"/>
      <c r="M116" s="132"/>
      <c r="N116" s="134" t="s">
        <v>37</v>
      </c>
      <c r="O116" s="132"/>
      <c r="P116" s="132"/>
      <c r="Q116" s="132"/>
      <c r="R116" s="132"/>
      <c r="S116" s="132"/>
      <c r="T116" s="132"/>
      <c r="U116" s="132"/>
      <c r="V116" s="132"/>
      <c r="W116" s="132"/>
      <c r="X116" s="132"/>
      <c r="Y116" s="132"/>
      <c r="Z116" s="132"/>
      <c r="AA116" s="132"/>
      <c r="AB116" s="132"/>
      <c r="AC116" s="132"/>
      <c r="AD116" s="132"/>
      <c r="AE116" s="132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5" t="s">
        <v>219</v>
      </c>
      <c r="AZ116" s="132"/>
      <c r="BA116" s="132"/>
      <c r="BB116" s="132"/>
      <c r="BC116" s="132"/>
      <c r="BD116" s="132"/>
      <c r="BE116" s="136">
        <f t="shared" si="0"/>
        <v>0</v>
      </c>
      <c r="BF116" s="136">
        <f t="shared" si="1"/>
        <v>0</v>
      </c>
      <c r="BG116" s="136">
        <f t="shared" si="2"/>
        <v>0</v>
      </c>
      <c r="BH116" s="136">
        <f t="shared" si="3"/>
        <v>0</v>
      </c>
      <c r="BI116" s="136">
        <f t="shared" si="4"/>
        <v>0</v>
      </c>
      <c r="BJ116" s="135" t="s">
        <v>83</v>
      </c>
      <c r="BK116" s="132"/>
      <c r="BL116" s="132"/>
      <c r="BM116" s="132"/>
    </row>
    <row r="117" spans="2:65" s="1" customFormat="1" ht="18" customHeight="1" x14ac:dyDescent="0.2">
      <c r="B117" s="131"/>
      <c r="C117" s="132"/>
      <c r="D117" s="207" t="s">
        <v>221</v>
      </c>
      <c r="E117" s="260"/>
      <c r="F117" s="260"/>
      <c r="G117" s="132"/>
      <c r="H117" s="132"/>
      <c r="I117" s="132"/>
      <c r="J117" s="94">
        <v>0</v>
      </c>
      <c r="K117" s="132"/>
      <c r="L117" s="131"/>
      <c r="M117" s="132"/>
      <c r="N117" s="134" t="s">
        <v>37</v>
      </c>
      <c r="O117" s="132"/>
      <c r="P117" s="132"/>
      <c r="Q117" s="132"/>
      <c r="R117" s="132"/>
      <c r="S117" s="132"/>
      <c r="T117" s="132"/>
      <c r="U117" s="132"/>
      <c r="V117" s="132"/>
      <c r="W117" s="132"/>
      <c r="X117" s="132"/>
      <c r="Y117" s="132"/>
      <c r="Z117" s="132"/>
      <c r="AA117" s="132"/>
      <c r="AB117" s="132"/>
      <c r="AC117" s="132"/>
      <c r="AD117" s="132"/>
      <c r="AE117" s="132"/>
      <c r="AF117" s="132"/>
      <c r="AG117" s="132"/>
      <c r="AH117" s="132"/>
      <c r="AI117" s="132"/>
      <c r="AJ117" s="132"/>
      <c r="AK117" s="132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  <c r="AW117" s="132"/>
      <c r="AX117" s="132"/>
      <c r="AY117" s="135" t="s">
        <v>219</v>
      </c>
      <c r="AZ117" s="132"/>
      <c r="BA117" s="132"/>
      <c r="BB117" s="132"/>
      <c r="BC117" s="132"/>
      <c r="BD117" s="132"/>
      <c r="BE117" s="136">
        <f t="shared" si="0"/>
        <v>0</v>
      </c>
      <c r="BF117" s="136">
        <f t="shared" si="1"/>
        <v>0</v>
      </c>
      <c r="BG117" s="136">
        <f t="shared" si="2"/>
        <v>0</v>
      </c>
      <c r="BH117" s="136">
        <f t="shared" si="3"/>
        <v>0</v>
      </c>
      <c r="BI117" s="136">
        <f t="shared" si="4"/>
        <v>0</v>
      </c>
      <c r="BJ117" s="135" t="s">
        <v>83</v>
      </c>
      <c r="BK117" s="132"/>
      <c r="BL117" s="132"/>
      <c r="BM117" s="132"/>
    </row>
    <row r="118" spans="2:65" s="1" customFormat="1" ht="18" customHeight="1" x14ac:dyDescent="0.2">
      <c r="B118" s="131"/>
      <c r="C118" s="132"/>
      <c r="D118" s="207" t="s">
        <v>222</v>
      </c>
      <c r="E118" s="260"/>
      <c r="F118" s="260"/>
      <c r="G118" s="132"/>
      <c r="H118" s="132"/>
      <c r="I118" s="132"/>
      <c r="J118" s="94">
        <v>0</v>
      </c>
      <c r="K118" s="132"/>
      <c r="L118" s="131"/>
      <c r="M118" s="132"/>
      <c r="N118" s="134" t="s">
        <v>37</v>
      </c>
      <c r="O118" s="132"/>
      <c r="P118" s="132"/>
      <c r="Q118" s="132"/>
      <c r="R118" s="132"/>
      <c r="S118" s="132"/>
      <c r="T118" s="132"/>
      <c r="U118" s="132"/>
      <c r="V118" s="132"/>
      <c r="W118" s="132"/>
      <c r="X118" s="132"/>
      <c r="Y118" s="132"/>
      <c r="Z118" s="132"/>
      <c r="AA118" s="132"/>
      <c r="AB118" s="132"/>
      <c r="AC118" s="132"/>
      <c r="AD118" s="132"/>
      <c r="AE118" s="132"/>
      <c r="AF118" s="132"/>
      <c r="AG118" s="132"/>
      <c r="AH118" s="132"/>
      <c r="AI118" s="132"/>
      <c r="AJ118" s="132"/>
      <c r="AK118" s="132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  <c r="AW118" s="132"/>
      <c r="AX118" s="132"/>
      <c r="AY118" s="135" t="s">
        <v>219</v>
      </c>
      <c r="AZ118" s="132"/>
      <c r="BA118" s="132"/>
      <c r="BB118" s="132"/>
      <c r="BC118" s="132"/>
      <c r="BD118" s="132"/>
      <c r="BE118" s="136">
        <f t="shared" si="0"/>
        <v>0</v>
      </c>
      <c r="BF118" s="136">
        <f t="shared" si="1"/>
        <v>0</v>
      </c>
      <c r="BG118" s="136">
        <f t="shared" si="2"/>
        <v>0</v>
      </c>
      <c r="BH118" s="136">
        <f t="shared" si="3"/>
        <v>0</v>
      </c>
      <c r="BI118" s="136">
        <f t="shared" si="4"/>
        <v>0</v>
      </c>
      <c r="BJ118" s="135" t="s">
        <v>83</v>
      </c>
      <c r="BK118" s="132"/>
      <c r="BL118" s="132"/>
      <c r="BM118" s="132"/>
    </row>
    <row r="119" spans="2:65" s="1" customFormat="1" ht="18" customHeight="1" x14ac:dyDescent="0.2">
      <c r="B119" s="131"/>
      <c r="C119" s="132"/>
      <c r="D119" s="207" t="s">
        <v>223</v>
      </c>
      <c r="E119" s="260"/>
      <c r="F119" s="260"/>
      <c r="G119" s="132"/>
      <c r="H119" s="132"/>
      <c r="I119" s="132"/>
      <c r="J119" s="94">
        <v>0</v>
      </c>
      <c r="K119" s="132"/>
      <c r="L119" s="131"/>
      <c r="M119" s="132"/>
      <c r="N119" s="134" t="s">
        <v>37</v>
      </c>
      <c r="O119" s="132"/>
      <c r="P119" s="132"/>
      <c r="Q119" s="132"/>
      <c r="R119" s="132"/>
      <c r="S119" s="132"/>
      <c r="T119" s="132"/>
      <c r="U119" s="132"/>
      <c r="V119" s="132"/>
      <c r="W119" s="132"/>
      <c r="X119" s="132"/>
      <c r="Y119" s="132"/>
      <c r="Z119" s="132"/>
      <c r="AA119" s="132"/>
      <c r="AB119" s="132"/>
      <c r="AC119" s="132"/>
      <c r="AD119" s="132"/>
      <c r="AE119" s="132"/>
      <c r="AF119" s="132"/>
      <c r="AG119" s="132"/>
      <c r="AH119" s="132"/>
      <c r="AI119" s="132"/>
      <c r="AJ119" s="132"/>
      <c r="AK119" s="132"/>
      <c r="AL119" s="132"/>
      <c r="AM119" s="132"/>
      <c r="AN119" s="132"/>
      <c r="AO119" s="132"/>
      <c r="AP119" s="132"/>
      <c r="AQ119" s="132"/>
      <c r="AR119" s="132"/>
      <c r="AS119" s="132"/>
      <c r="AT119" s="132"/>
      <c r="AU119" s="132"/>
      <c r="AV119" s="132"/>
      <c r="AW119" s="132"/>
      <c r="AX119" s="132"/>
      <c r="AY119" s="135" t="s">
        <v>219</v>
      </c>
      <c r="AZ119" s="132"/>
      <c r="BA119" s="132"/>
      <c r="BB119" s="132"/>
      <c r="BC119" s="132"/>
      <c r="BD119" s="132"/>
      <c r="BE119" s="136">
        <f t="shared" si="0"/>
        <v>0</v>
      </c>
      <c r="BF119" s="136">
        <f t="shared" si="1"/>
        <v>0</v>
      </c>
      <c r="BG119" s="136">
        <f t="shared" si="2"/>
        <v>0</v>
      </c>
      <c r="BH119" s="136">
        <f t="shared" si="3"/>
        <v>0</v>
      </c>
      <c r="BI119" s="136">
        <f t="shared" si="4"/>
        <v>0</v>
      </c>
      <c r="BJ119" s="135" t="s">
        <v>83</v>
      </c>
      <c r="BK119" s="132"/>
      <c r="BL119" s="132"/>
      <c r="BM119" s="132"/>
    </row>
    <row r="120" spans="2:65" s="1" customFormat="1" ht="18" customHeight="1" x14ac:dyDescent="0.2">
      <c r="B120" s="131"/>
      <c r="C120" s="132"/>
      <c r="D120" s="133" t="s">
        <v>224</v>
      </c>
      <c r="E120" s="132"/>
      <c r="F120" s="132"/>
      <c r="G120" s="132"/>
      <c r="H120" s="132"/>
      <c r="I120" s="132"/>
      <c r="J120" s="94">
        <f>ROUND(J32*T120,2)</f>
        <v>0</v>
      </c>
      <c r="K120" s="132"/>
      <c r="L120" s="131"/>
      <c r="M120" s="132"/>
      <c r="N120" s="134" t="s">
        <v>37</v>
      </c>
      <c r="O120" s="132"/>
      <c r="P120" s="132"/>
      <c r="Q120" s="132"/>
      <c r="R120" s="132"/>
      <c r="S120" s="132"/>
      <c r="T120" s="132"/>
      <c r="U120" s="132"/>
      <c r="V120" s="132"/>
      <c r="W120" s="132"/>
      <c r="X120" s="132"/>
      <c r="Y120" s="132"/>
      <c r="Z120" s="132"/>
      <c r="AA120" s="132"/>
      <c r="AB120" s="132"/>
      <c r="AC120" s="132"/>
      <c r="AD120" s="132"/>
      <c r="AE120" s="132"/>
      <c r="AF120" s="132"/>
      <c r="AG120" s="132"/>
      <c r="AH120" s="132"/>
      <c r="AI120" s="132"/>
      <c r="AJ120" s="132"/>
      <c r="AK120" s="132"/>
      <c r="AL120" s="132"/>
      <c r="AM120" s="132"/>
      <c r="AN120" s="132"/>
      <c r="AO120" s="132"/>
      <c r="AP120" s="132"/>
      <c r="AQ120" s="132"/>
      <c r="AR120" s="132"/>
      <c r="AS120" s="132"/>
      <c r="AT120" s="132"/>
      <c r="AU120" s="132"/>
      <c r="AV120" s="132"/>
      <c r="AW120" s="132"/>
      <c r="AX120" s="132"/>
      <c r="AY120" s="135" t="s">
        <v>225</v>
      </c>
      <c r="AZ120" s="132"/>
      <c r="BA120" s="132"/>
      <c r="BB120" s="132"/>
      <c r="BC120" s="132"/>
      <c r="BD120" s="132"/>
      <c r="BE120" s="136">
        <f t="shared" si="0"/>
        <v>0</v>
      </c>
      <c r="BF120" s="136">
        <f t="shared" si="1"/>
        <v>0</v>
      </c>
      <c r="BG120" s="136">
        <f t="shared" si="2"/>
        <v>0</v>
      </c>
      <c r="BH120" s="136">
        <f t="shared" si="3"/>
        <v>0</v>
      </c>
      <c r="BI120" s="136">
        <f t="shared" si="4"/>
        <v>0</v>
      </c>
      <c r="BJ120" s="135" t="s">
        <v>83</v>
      </c>
      <c r="BK120" s="132"/>
      <c r="BL120" s="132"/>
      <c r="BM120" s="132"/>
    </row>
    <row r="121" spans="2:65" s="1" customFormat="1" x14ac:dyDescent="0.2">
      <c r="B121" s="30"/>
      <c r="L121" s="30"/>
    </row>
    <row r="122" spans="2:65" s="1" customFormat="1" ht="29.25" customHeight="1" x14ac:dyDescent="0.2">
      <c r="B122" s="30"/>
      <c r="C122" s="100" t="s">
        <v>179</v>
      </c>
      <c r="D122" s="101"/>
      <c r="E122" s="101"/>
      <c r="F122" s="101"/>
      <c r="G122" s="101"/>
      <c r="H122" s="101"/>
      <c r="I122" s="101"/>
      <c r="J122" s="102">
        <f>ROUND(J98+J114,2)</f>
        <v>0</v>
      </c>
      <c r="K122" s="101"/>
      <c r="L122" s="30"/>
    </row>
    <row r="123" spans="2:65" s="1" customFormat="1" ht="6.95" customHeight="1" x14ac:dyDescent="0.2">
      <c r="B123" s="45"/>
      <c r="C123" s="46"/>
      <c r="D123" s="46"/>
      <c r="E123" s="46"/>
      <c r="F123" s="46"/>
      <c r="G123" s="46"/>
      <c r="H123" s="46"/>
      <c r="I123" s="46"/>
      <c r="J123" s="46"/>
      <c r="K123" s="46"/>
      <c r="L123" s="30"/>
    </row>
    <row r="127" spans="2:65" s="1" customFormat="1" ht="6.95" customHeight="1" x14ac:dyDescent="0.2">
      <c r="B127" s="47"/>
      <c r="C127" s="48"/>
      <c r="D127" s="48"/>
      <c r="E127" s="48"/>
      <c r="F127" s="48"/>
      <c r="G127" s="48"/>
      <c r="H127" s="48"/>
      <c r="I127" s="48"/>
      <c r="J127" s="48"/>
      <c r="K127" s="48"/>
      <c r="L127" s="30"/>
    </row>
    <row r="128" spans="2:65" s="1" customFormat="1" ht="24.95" customHeight="1" x14ac:dyDescent="0.2">
      <c r="B128" s="30"/>
      <c r="C128" s="17" t="s">
        <v>4589</v>
      </c>
      <c r="L128" s="30"/>
    </row>
    <row r="129" spans="2:63" s="1" customFormat="1" ht="6.95" customHeight="1" x14ac:dyDescent="0.2">
      <c r="B129" s="30"/>
      <c r="L129" s="30"/>
    </row>
    <row r="130" spans="2:63" s="1" customFormat="1" ht="12" customHeight="1" x14ac:dyDescent="0.2">
      <c r="B130" s="30"/>
      <c r="C130" s="23" t="s">
        <v>14</v>
      </c>
      <c r="L130" s="30"/>
    </row>
    <row r="131" spans="2:63" s="1" customFormat="1" ht="16.5" customHeight="1" x14ac:dyDescent="0.2">
      <c r="B131" s="30"/>
      <c r="E131" s="259" t="str">
        <f>E7</f>
        <v>KFA - Košická futbalová aréna II. a III. etapa</v>
      </c>
      <c r="F131" s="261"/>
      <c r="G131" s="261"/>
      <c r="H131" s="261"/>
      <c r="L131" s="30"/>
    </row>
    <row r="132" spans="2:63" ht="12" customHeight="1" x14ac:dyDescent="0.2">
      <c r="B132" s="16"/>
      <c r="C132" s="23" t="s">
        <v>180</v>
      </c>
      <c r="L132" s="16"/>
    </row>
    <row r="133" spans="2:63" s="1" customFormat="1" ht="16.5" customHeight="1" x14ac:dyDescent="0.2">
      <c r="B133" s="30"/>
      <c r="E133" s="259" t="s">
        <v>181</v>
      </c>
      <c r="F133" s="257"/>
      <c r="G133" s="257"/>
      <c r="H133" s="257"/>
      <c r="L133" s="30"/>
    </row>
    <row r="134" spans="2:63" s="1" customFormat="1" ht="12" customHeight="1" x14ac:dyDescent="0.2">
      <c r="B134" s="30"/>
      <c r="C134" s="23" t="s">
        <v>182</v>
      </c>
      <c r="L134" s="30"/>
    </row>
    <row r="135" spans="2:63" s="1" customFormat="1" ht="16.5" customHeight="1" x14ac:dyDescent="0.2">
      <c r="B135" s="30"/>
      <c r="E135" s="226" t="str">
        <f>E11</f>
        <v>038 - Gastro B+D</v>
      </c>
      <c r="F135" s="257"/>
      <c r="G135" s="257"/>
      <c r="H135" s="257"/>
      <c r="L135" s="30"/>
    </row>
    <row r="136" spans="2:63" s="1" customFormat="1" ht="6.95" customHeight="1" x14ac:dyDescent="0.2">
      <c r="B136" s="30"/>
      <c r="L136" s="30"/>
    </row>
    <row r="137" spans="2:63" s="1" customFormat="1" ht="12" customHeight="1" x14ac:dyDescent="0.2">
      <c r="B137" s="30"/>
      <c r="C137" s="23" t="s">
        <v>17</v>
      </c>
      <c r="F137" s="21" t="str">
        <f>F14</f>
        <v xml:space="preserve"> </v>
      </c>
      <c r="I137" s="23" t="s">
        <v>19</v>
      </c>
      <c r="J137" s="53" t="str">
        <f>IF(J14="","",J14)</f>
        <v>4.10.2022 - REV05</v>
      </c>
      <c r="L137" s="30"/>
    </row>
    <row r="138" spans="2:63" s="1" customFormat="1" ht="6.95" customHeight="1" x14ac:dyDescent="0.2">
      <c r="B138" s="30"/>
      <c r="L138" s="30"/>
    </row>
    <row r="139" spans="2:63" s="1" customFormat="1" ht="15.2" customHeight="1" x14ac:dyDescent="0.2">
      <c r="B139" s="30"/>
      <c r="C139" s="23" t="s">
        <v>20</v>
      </c>
      <c r="F139" s="21" t="str">
        <f>E17</f>
        <v xml:space="preserve"> </v>
      </c>
      <c r="I139" s="23" t="s">
        <v>25</v>
      </c>
      <c r="J139" s="26" t="str">
        <f>E23</f>
        <v>HESCON,s.r.o.</v>
      </c>
      <c r="L139" s="30"/>
    </row>
    <row r="140" spans="2:63" s="1" customFormat="1" ht="15.2" customHeight="1" x14ac:dyDescent="0.2">
      <c r="B140" s="30"/>
      <c r="C140" s="23" t="s">
        <v>23</v>
      </c>
      <c r="F140" s="21" t="str">
        <f>IF(E20="","",E20)</f>
        <v>Vyplň údaj</v>
      </c>
      <c r="I140" s="23" t="s">
        <v>27</v>
      </c>
      <c r="J140" s="26" t="str">
        <f>E26</f>
        <v xml:space="preserve"> </v>
      </c>
      <c r="L140" s="30"/>
    </row>
    <row r="141" spans="2:63" s="1" customFormat="1" ht="10.35" customHeight="1" x14ac:dyDescent="0.2">
      <c r="B141" s="30"/>
      <c r="L141" s="30"/>
    </row>
    <row r="142" spans="2:63" s="10" customFormat="1" ht="29.25" customHeight="1" x14ac:dyDescent="0.2">
      <c r="B142" s="137"/>
      <c r="C142" s="138" t="s">
        <v>226</v>
      </c>
      <c r="D142" s="139" t="s">
        <v>56</v>
      </c>
      <c r="E142" s="139" t="s">
        <v>52</v>
      </c>
      <c r="F142" s="139" t="s">
        <v>53</v>
      </c>
      <c r="G142" s="139" t="s">
        <v>227</v>
      </c>
      <c r="H142" s="139" t="s">
        <v>228</v>
      </c>
      <c r="I142" s="139" t="s">
        <v>229</v>
      </c>
      <c r="J142" s="140" t="s">
        <v>189</v>
      </c>
      <c r="K142" s="141" t="s">
        <v>230</v>
      </c>
      <c r="L142" s="137"/>
      <c r="M142" s="59" t="s">
        <v>1</v>
      </c>
      <c r="N142" s="60" t="s">
        <v>35</v>
      </c>
      <c r="O142" s="60" t="s">
        <v>231</v>
      </c>
      <c r="P142" s="60" t="s">
        <v>232</v>
      </c>
      <c r="Q142" s="60" t="s">
        <v>233</v>
      </c>
      <c r="R142" s="60" t="s">
        <v>234</v>
      </c>
      <c r="S142" s="60" t="s">
        <v>235</v>
      </c>
      <c r="T142" s="61" t="s">
        <v>236</v>
      </c>
    </row>
    <row r="143" spans="2:63" s="1" customFormat="1" ht="22.9" customHeight="1" x14ac:dyDescent="0.25">
      <c r="B143" s="30"/>
      <c r="C143" s="64" t="s">
        <v>187</v>
      </c>
      <c r="J143" s="142">
        <f>BK143</f>
        <v>0</v>
      </c>
      <c r="L143" s="30"/>
      <c r="M143" s="62"/>
      <c r="N143" s="54"/>
      <c r="O143" s="54"/>
      <c r="P143" s="143">
        <f>P144+P194+P220</f>
        <v>0</v>
      </c>
      <c r="Q143" s="54"/>
      <c r="R143" s="143">
        <f>R144+R194+R220</f>
        <v>0</v>
      </c>
      <c r="S143" s="54"/>
      <c r="T143" s="144">
        <f>T144+T194+T220</f>
        <v>0</v>
      </c>
      <c r="AT143" s="13" t="s">
        <v>70</v>
      </c>
      <c r="AU143" s="13" t="s">
        <v>191</v>
      </c>
      <c r="BK143" s="145">
        <f>BK144+BK194+BK220</f>
        <v>0</v>
      </c>
    </row>
    <row r="144" spans="2:63" s="11" customFormat="1" ht="25.9" customHeight="1" x14ac:dyDescent="0.2">
      <c r="B144" s="146"/>
      <c r="D144" s="147" t="s">
        <v>70</v>
      </c>
      <c r="E144" s="148" t="s">
        <v>4067</v>
      </c>
      <c r="F144" s="148" t="s">
        <v>4068</v>
      </c>
      <c r="I144" s="149"/>
      <c r="J144" s="150">
        <f>BK144</f>
        <v>0</v>
      </c>
      <c r="L144" s="146"/>
      <c r="M144" s="151"/>
      <c r="P144" s="152">
        <f>P145+P162+P181</f>
        <v>0</v>
      </c>
      <c r="R144" s="152">
        <f>R145+R162+R181</f>
        <v>0</v>
      </c>
      <c r="T144" s="153">
        <f>T145+T162+T181</f>
        <v>0</v>
      </c>
      <c r="AR144" s="147" t="s">
        <v>78</v>
      </c>
      <c r="AT144" s="154" t="s">
        <v>70</v>
      </c>
      <c r="AU144" s="154" t="s">
        <v>71</v>
      </c>
      <c r="AY144" s="147" t="s">
        <v>239</v>
      </c>
      <c r="BK144" s="155">
        <f>BK145+BK162+BK181</f>
        <v>0</v>
      </c>
    </row>
    <row r="145" spans="2:65" s="11" customFormat="1" ht="22.9" customHeight="1" x14ac:dyDescent="0.2">
      <c r="B145" s="146"/>
      <c r="D145" s="147" t="s">
        <v>70</v>
      </c>
      <c r="E145" s="156" t="s">
        <v>4069</v>
      </c>
      <c r="F145" s="156" t="s">
        <v>4070</v>
      </c>
      <c r="I145" s="149"/>
      <c r="J145" s="157">
        <f>BK145</f>
        <v>0</v>
      </c>
      <c r="L145" s="146"/>
      <c r="M145" s="151"/>
      <c r="P145" s="152">
        <f>SUM(P146:P161)</f>
        <v>0</v>
      </c>
      <c r="R145" s="152">
        <f>SUM(R146:R161)</f>
        <v>0</v>
      </c>
      <c r="T145" s="153">
        <f>SUM(T146:T161)</f>
        <v>0</v>
      </c>
      <c r="AR145" s="147" t="s">
        <v>78</v>
      </c>
      <c r="AT145" s="154" t="s">
        <v>70</v>
      </c>
      <c r="AU145" s="154" t="s">
        <v>78</v>
      </c>
      <c r="AY145" s="147" t="s">
        <v>239</v>
      </c>
      <c r="BK145" s="155">
        <f>SUM(BK146:BK161)</f>
        <v>0</v>
      </c>
    </row>
    <row r="146" spans="2:65" s="1" customFormat="1" ht="24.2" customHeight="1" x14ac:dyDescent="0.2">
      <c r="B146" s="131"/>
      <c r="C146" s="158" t="s">
        <v>78</v>
      </c>
      <c r="D146" s="158" t="s">
        <v>241</v>
      </c>
      <c r="E146" s="159" t="s">
        <v>4071</v>
      </c>
      <c r="F146" s="160" t="s">
        <v>4072</v>
      </c>
      <c r="G146" s="161" t="s">
        <v>353</v>
      </c>
      <c r="H146" s="162">
        <v>1</v>
      </c>
      <c r="I146" s="163"/>
      <c r="J146" s="164">
        <f t="shared" ref="J146:J161" si="5">ROUND(I146*H146,2)</f>
        <v>0</v>
      </c>
      <c r="K146" s="165"/>
      <c r="L146" s="30"/>
      <c r="M146" s="166" t="s">
        <v>1</v>
      </c>
      <c r="N146" s="130" t="s">
        <v>37</v>
      </c>
      <c r="P146" s="167">
        <f t="shared" ref="P146:P161" si="6">O146*H146</f>
        <v>0</v>
      </c>
      <c r="Q146" s="167">
        <v>0</v>
      </c>
      <c r="R146" s="167">
        <f t="shared" ref="R146:R161" si="7">Q146*H146</f>
        <v>0</v>
      </c>
      <c r="S146" s="167">
        <v>0</v>
      </c>
      <c r="T146" s="168">
        <f t="shared" ref="T146:T161" si="8">S146*H146</f>
        <v>0</v>
      </c>
      <c r="AR146" s="169" t="s">
        <v>245</v>
      </c>
      <c r="AT146" s="169" t="s">
        <v>241</v>
      </c>
      <c r="AU146" s="169" t="s">
        <v>83</v>
      </c>
      <c r="AY146" s="13" t="s">
        <v>239</v>
      </c>
      <c r="BE146" s="97">
        <f t="shared" ref="BE146:BE161" si="9">IF(N146="základná",J146,0)</f>
        <v>0</v>
      </c>
      <c r="BF146" s="97">
        <f t="shared" ref="BF146:BF161" si="10">IF(N146="znížená",J146,0)</f>
        <v>0</v>
      </c>
      <c r="BG146" s="97">
        <f t="shared" ref="BG146:BG161" si="11">IF(N146="zákl. prenesená",J146,0)</f>
        <v>0</v>
      </c>
      <c r="BH146" s="97">
        <f t="shared" ref="BH146:BH161" si="12">IF(N146="zníž. prenesená",J146,0)</f>
        <v>0</v>
      </c>
      <c r="BI146" s="97">
        <f t="shared" ref="BI146:BI161" si="13">IF(N146="nulová",J146,0)</f>
        <v>0</v>
      </c>
      <c r="BJ146" s="13" t="s">
        <v>83</v>
      </c>
      <c r="BK146" s="97">
        <f t="shared" ref="BK146:BK161" si="14">ROUND(I146*H146,2)</f>
        <v>0</v>
      </c>
      <c r="BL146" s="13" t="s">
        <v>245</v>
      </c>
      <c r="BM146" s="169" t="s">
        <v>83</v>
      </c>
    </row>
    <row r="147" spans="2:65" s="1" customFormat="1" ht="21.75" customHeight="1" x14ac:dyDescent="0.2">
      <c r="B147" s="131"/>
      <c r="C147" s="158" t="s">
        <v>83</v>
      </c>
      <c r="D147" s="158" t="s">
        <v>241</v>
      </c>
      <c r="E147" s="159" t="s">
        <v>4073</v>
      </c>
      <c r="F147" s="160" t="s">
        <v>4074</v>
      </c>
      <c r="G147" s="161" t="s">
        <v>353</v>
      </c>
      <c r="H147" s="162">
        <v>6</v>
      </c>
      <c r="I147" s="163"/>
      <c r="J147" s="164">
        <f t="shared" si="5"/>
        <v>0</v>
      </c>
      <c r="K147" s="165"/>
      <c r="L147" s="30"/>
      <c r="M147" s="166" t="s">
        <v>1</v>
      </c>
      <c r="N147" s="130" t="s">
        <v>37</v>
      </c>
      <c r="P147" s="167">
        <f t="shared" si="6"/>
        <v>0</v>
      </c>
      <c r="Q147" s="167">
        <v>0</v>
      </c>
      <c r="R147" s="167">
        <f t="shared" si="7"/>
        <v>0</v>
      </c>
      <c r="S147" s="167">
        <v>0</v>
      </c>
      <c r="T147" s="168">
        <f t="shared" si="8"/>
        <v>0</v>
      </c>
      <c r="AR147" s="169" t="s">
        <v>245</v>
      </c>
      <c r="AT147" s="169" t="s">
        <v>241</v>
      </c>
      <c r="AU147" s="169" t="s">
        <v>83</v>
      </c>
      <c r="AY147" s="13" t="s">
        <v>239</v>
      </c>
      <c r="BE147" s="97">
        <f t="shared" si="9"/>
        <v>0</v>
      </c>
      <c r="BF147" s="97">
        <f t="shared" si="10"/>
        <v>0</v>
      </c>
      <c r="BG147" s="97">
        <f t="shared" si="11"/>
        <v>0</v>
      </c>
      <c r="BH147" s="97">
        <f t="shared" si="12"/>
        <v>0</v>
      </c>
      <c r="BI147" s="97">
        <f t="shared" si="13"/>
        <v>0</v>
      </c>
      <c r="BJ147" s="13" t="s">
        <v>83</v>
      </c>
      <c r="BK147" s="97">
        <f t="shared" si="14"/>
        <v>0</v>
      </c>
      <c r="BL147" s="13" t="s">
        <v>245</v>
      </c>
      <c r="BM147" s="169" t="s">
        <v>245</v>
      </c>
    </row>
    <row r="148" spans="2:65" s="1" customFormat="1" ht="24.2" customHeight="1" x14ac:dyDescent="0.2">
      <c r="B148" s="131"/>
      <c r="C148" s="158" t="s">
        <v>251</v>
      </c>
      <c r="D148" s="158" t="s">
        <v>241</v>
      </c>
      <c r="E148" s="159" t="s">
        <v>4075</v>
      </c>
      <c r="F148" s="160" t="s">
        <v>4076</v>
      </c>
      <c r="G148" s="161" t="s">
        <v>353</v>
      </c>
      <c r="H148" s="162">
        <v>5</v>
      </c>
      <c r="I148" s="163"/>
      <c r="J148" s="164">
        <f t="shared" si="5"/>
        <v>0</v>
      </c>
      <c r="K148" s="165"/>
      <c r="L148" s="30"/>
      <c r="M148" s="166" t="s">
        <v>1</v>
      </c>
      <c r="N148" s="130" t="s">
        <v>37</v>
      </c>
      <c r="P148" s="167">
        <f t="shared" si="6"/>
        <v>0</v>
      </c>
      <c r="Q148" s="167">
        <v>0</v>
      </c>
      <c r="R148" s="167">
        <f t="shared" si="7"/>
        <v>0</v>
      </c>
      <c r="S148" s="167">
        <v>0</v>
      </c>
      <c r="T148" s="168">
        <f t="shared" si="8"/>
        <v>0</v>
      </c>
      <c r="AR148" s="169" t="s">
        <v>245</v>
      </c>
      <c r="AT148" s="169" t="s">
        <v>241</v>
      </c>
      <c r="AU148" s="169" t="s">
        <v>83</v>
      </c>
      <c r="AY148" s="13" t="s">
        <v>239</v>
      </c>
      <c r="BE148" s="97">
        <f t="shared" si="9"/>
        <v>0</v>
      </c>
      <c r="BF148" s="97">
        <f t="shared" si="10"/>
        <v>0</v>
      </c>
      <c r="BG148" s="97">
        <f t="shared" si="11"/>
        <v>0</v>
      </c>
      <c r="BH148" s="97">
        <f t="shared" si="12"/>
        <v>0</v>
      </c>
      <c r="BI148" s="97">
        <f t="shared" si="13"/>
        <v>0</v>
      </c>
      <c r="BJ148" s="13" t="s">
        <v>83</v>
      </c>
      <c r="BK148" s="97">
        <f t="shared" si="14"/>
        <v>0</v>
      </c>
      <c r="BL148" s="13" t="s">
        <v>245</v>
      </c>
      <c r="BM148" s="169" t="s">
        <v>262</v>
      </c>
    </row>
    <row r="149" spans="2:65" s="1" customFormat="1" ht="24.2" customHeight="1" x14ac:dyDescent="0.2">
      <c r="B149" s="131"/>
      <c r="C149" s="158" t="s">
        <v>245</v>
      </c>
      <c r="D149" s="158" t="s">
        <v>241</v>
      </c>
      <c r="E149" s="159" t="s">
        <v>4077</v>
      </c>
      <c r="F149" s="160" t="s">
        <v>4078</v>
      </c>
      <c r="G149" s="161" t="s">
        <v>353</v>
      </c>
      <c r="H149" s="162">
        <v>9</v>
      </c>
      <c r="I149" s="163"/>
      <c r="J149" s="164">
        <f t="shared" si="5"/>
        <v>0</v>
      </c>
      <c r="K149" s="165"/>
      <c r="L149" s="30"/>
      <c r="M149" s="166" t="s">
        <v>1</v>
      </c>
      <c r="N149" s="130" t="s">
        <v>37</v>
      </c>
      <c r="P149" s="167">
        <f t="shared" si="6"/>
        <v>0</v>
      </c>
      <c r="Q149" s="167">
        <v>0</v>
      </c>
      <c r="R149" s="167">
        <f t="shared" si="7"/>
        <v>0</v>
      </c>
      <c r="S149" s="167">
        <v>0</v>
      </c>
      <c r="T149" s="168">
        <f t="shared" si="8"/>
        <v>0</v>
      </c>
      <c r="AR149" s="169" t="s">
        <v>245</v>
      </c>
      <c r="AT149" s="169" t="s">
        <v>241</v>
      </c>
      <c r="AU149" s="169" t="s">
        <v>83</v>
      </c>
      <c r="AY149" s="13" t="s">
        <v>239</v>
      </c>
      <c r="BE149" s="97">
        <f t="shared" si="9"/>
        <v>0</v>
      </c>
      <c r="BF149" s="97">
        <f t="shared" si="10"/>
        <v>0</v>
      </c>
      <c r="BG149" s="97">
        <f t="shared" si="11"/>
        <v>0</v>
      </c>
      <c r="BH149" s="97">
        <f t="shared" si="12"/>
        <v>0</v>
      </c>
      <c r="BI149" s="97">
        <f t="shared" si="13"/>
        <v>0</v>
      </c>
      <c r="BJ149" s="13" t="s">
        <v>83</v>
      </c>
      <c r="BK149" s="97">
        <f t="shared" si="14"/>
        <v>0</v>
      </c>
      <c r="BL149" s="13" t="s">
        <v>245</v>
      </c>
      <c r="BM149" s="169" t="s">
        <v>270</v>
      </c>
    </row>
    <row r="150" spans="2:65" s="1" customFormat="1" ht="16.5" customHeight="1" x14ac:dyDescent="0.2">
      <c r="B150" s="131"/>
      <c r="C150" s="158" t="s">
        <v>258</v>
      </c>
      <c r="D150" s="158" t="s">
        <v>241</v>
      </c>
      <c r="E150" s="159" t="s">
        <v>4079</v>
      </c>
      <c r="F150" s="160" t="s">
        <v>3982</v>
      </c>
      <c r="G150" s="161" t="s">
        <v>353</v>
      </c>
      <c r="H150" s="162">
        <v>4</v>
      </c>
      <c r="I150" s="163"/>
      <c r="J150" s="164">
        <f t="shared" si="5"/>
        <v>0</v>
      </c>
      <c r="K150" s="165"/>
      <c r="L150" s="30"/>
      <c r="M150" s="166" t="s">
        <v>1</v>
      </c>
      <c r="N150" s="130" t="s">
        <v>37</v>
      </c>
      <c r="P150" s="167">
        <f t="shared" si="6"/>
        <v>0</v>
      </c>
      <c r="Q150" s="167">
        <v>0</v>
      </c>
      <c r="R150" s="167">
        <f t="shared" si="7"/>
        <v>0</v>
      </c>
      <c r="S150" s="167">
        <v>0</v>
      </c>
      <c r="T150" s="168">
        <f t="shared" si="8"/>
        <v>0</v>
      </c>
      <c r="AR150" s="169" t="s">
        <v>245</v>
      </c>
      <c r="AT150" s="169" t="s">
        <v>241</v>
      </c>
      <c r="AU150" s="169" t="s">
        <v>83</v>
      </c>
      <c r="AY150" s="13" t="s">
        <v>239</v>
      </c>
      <c r="BE150" s="97">
        <f t="shared" si="9"/>
        <v>0</v>
      </c>
      <c r="BF150" s="97">
        <f t="shared" si="10"/>
        <v>0</v>
      </c>
      <c r="BG150" s="97">
        <f t="shared" si="11"/>
        <v>0</v>
      </c>
      <c r="BH150" s="97">
        <f t="shared" si="12"/>
        <v>0</v>
      </c>
      <c r="BI150" s="97">
        <f t="shared" si="13"/>
        <v>0</v>
      </c>
      <c r="BJ150" s="13" t="s">
        <v>83</v>
      </c>
      <c r="BK150" s="97">
        <f t="shared" si="14"/>
        <v>0</v>
      </c>
      <c r="BL150" s="13" t="s">
        <v>245</v>
      </c>
      <c r="BM150" s="169" t="s">
        <v>280</v>
      </c>
    </row>
    <row r="151" spans="2:65" s="1" customFormat="1" ht="24.2" customHeight="1" x14ac:dyDescent="0.2">
      <c r="B151" s="131"/>
      <c r="C151" s="158" t="s">
        <v>262</v>
      </c>
      <c r="D151" s="158" t="s">
        <v>241</v>
      </c>
      <c r="E151" s="159" t="s">
        <v>4080</v>
      </c>
      <c r="F151" s="160" t="s">
        <v>4081</v>
      </c>
      <c r="G151" s="161" t="s">
        <v>353</v>
      </c>
      <c r="H151" s="162">
        <v>10</v>
      </c>
      <c r="I151" s="163"/>
      <c r="J151" s="164">
        <f t="shared" si="5"/>
        <v>0</v>
      </c>
      <c r="K151" s="165"/>
      <c r="L151" s="30"/>
      <c r="M151" s="166" t="s">
        <v>1</v>
      </c>
      <c r="N151" s="130" t="s">
        <v>37</v>
      </c>
      <c r="P151" s="167">
        <f t="shared" si="6"/>
        <v>0</v>
      </c>
      <c r="Q151" s="167">
        <v>0</v>
      </c>
      <c r="R151" s="167">
        <f t="shared" si="7"/>
        <v>0</v>
      </c>
      <c r="S151" s="167">
        <v>0</v>
      </c>
      <c r="T151" s="168">
        <f t="shared" si="8"/>
        <v>0</v>
      </c>
      <c r="AR151" s="169" t="s">
        <v>245</v>
      </c>
      <c r="AT151" s="169" t="s">
        <v>241</v>
      </c>
      <c r="AU151" s="169" t="s">
        <v>83</v>
      </c>
      <c r="AY151" s="13" t="s">
        <v>239</v>
      </c>
      <c r="BE151" s="97">
        <f t="shared" si="9"/>
        <v>0</v>
      </c>
      <c r="BF151" s="97">
        <f t="shared" si="10"/>
        <v>0</v>
      </c>
      <c r="BG151" s="97">
        <f t="shared" si="11"/>
        <v>0</v>
      </c>
      <c r="BH151" s="97">
        <f t="shared" si="12"/>
        <v>0</v>
      </c>
      <c r="BI151" s="97">
        <f t="shared" si="13"/>
        <v>0</v>
      </c>
      <c r="BJ151" s="13" t="s">
        <v>83</v>
      </c>
      <c r="BK151" s="97">
        <f t="shared" si="14"/>
        <v>0</v>
      </c>
      <c r="BL151" s="13" t="s">
        <v>245</v>
      </c>
      <c r="BM151" s="169" t="s">
        <v>289</v>
      </c>
    </row>
    <row r="152" spans="2:65" s="1" customFormat="1" ht="16.5" customHeight="1" x14ac:dyDescent="0.2">
      <c r="B152" s="131"/>
      <c r="C152" s="158" t="s">
        <v>266</v>
      </c>
      <c r="D152" s="158" t="s">
        <v>241</v>
      </c>
      <c r="E152" s="159" t="s">
        <v>4082</v>
      </c>
      <c r="F152" s="160" t="s">
        <v>4083</v>
      </c>
      <c r="G152" s="161" t="s">
        <v>353</v>
      </c>
      <c r="H152" s="162">
        <v>1</v>
      </c>
      <c r="I152" s="163"/>
      <c r="J152" s="164">
        <f t="shared" si="5"/>
        <v>0</v>
      </c>
      <c r="K152" s="165"/>
      <c r="L152" s="30"/>
      <c r="M152" s="166" t="s">
        <v>1</v>
      </c>
      <c r="N152" s="130" t="s">
        <v>37</v>
      </c>
      <c r="P152" s="167">
        <f t="shared" si="6"/>
        <v>0</v>
      </c>
      <c r="Q152" s="167">
        <v>0</v>
      </c>
      <c r="R152" s="167">
        <f t="shared" si="7"/>
        <v>0</v>
      </c>
      <c r="S152" s="167">
        <v>0</v>
      </c>
      <c r="T152" s="168">
        <f t="shared" si="8"/>
        <v>0</v>
      </c>
      <c r="AR152" s="169" t="s">
        <v>245</v>
      </c>
      <c r="AT152" s="169" t="s">
        <v>241</v>
      </c>
      <c r="AU152" s="169" t="s">
        <v>83</v>
      </c>
      <c r="AY152" s="13" t="s">
        <v>239</v>
      </c>
      <c r="BE152" s="97">
        <f t="shared" si="9"/>
        <v>0</v>
      </c>
      <c r="BF152" s="97">
        <f t="shared" si="10"/>
        <v>0</v>
      </c>
      <c r="BG152" s="97">
        <f t="shared" si="11"/>
        <v>0</v>
      </c>
      <c r="BH152" s="97">
        <f t="shared" si="12"/>
        <v>0</v>
      </c>
      <c r="BI152" s="97">
        <f t="shared" si="13"/>
        <v>0</v>
      </c>
      <c r="BJ152" s="13" t="s">
        <v>83</v>
      </c>
      <c r="BK152" s="97">
        <f t="shared" si="14"/>
        <v>0</v>
      </c>
      <c r="BL152" s="13" t="s">
        <v>245</v>
      </c>
      <c r="BM152" s="169" t="s">
        <v>297</v>
      </c>
    </row>
    <row r="153" spans="2:65" s="1" customFormat="1" ht="16.5" customHeight="1" x14ac:dyDescent="0.2">
      <c r="B153" s="131"/>
      <c r="C153" s="158" t="s">
        <v>270</v>
      </c>
      <c r="D153" s="158" t="s">
        <v>241</v>
      </c>
      <c r="E153" s="159" t="s">
        <v>4084</v>
      </c>
      <c r="F153" s="160" t="s">
        <v>3990</v>
      </c>
      <c r="G153" s="161" t="s">
        <v>353</v>
      </c>
      <c r="H153" s="162">
        <v>4</v>
      </c>
      <c r="I153" s="163"/>
      <c r="J153" s="164">
        <f t="shared" si="5"/>
        <v>0</v>
      </c>
      <c r="K153" s="165"/>
      <c r="L153" s="30"/>
      <c r="M153" s="166" t="s">
        <v>1</v>
      </c>
      <c r="N153" s="130" t="s">
        <v>37</v>
      </c>
      <c r="P153" s="167">
        <f t="shared" si="6"/>
        <v>0</v>
      </c>
      <c r="Q153" s="167">
        <v>0</v>
      </c>
      <c r="R153" s="167">
        <f t="shared" si="7"/>
        <v>0</v>
      </c>
      <c r="S153" s="167">
        <v>0</v>
      </c>
      <c r="T153" s="168">
        <f t="shared" si="8"/>
        <v>0</v>
      </c>
      <c r="AR153" s="169" t="s">
        <v>245</v>
      </c>
      <c r="AT153" s="169" t="s">
        <v>241</v>
      </c>
      <c r="AU153" s="169" t="s">
        <v>83</v>
      </c>
      <c r="AY153" s="13" t="s">
        <v>239</v>
      </c>
      <c r="BE153" s="97">
        <f t="shared" si="9"/>
        <v>0</v>
      </c>
      <c r="BF153" s="97">
        <f t="shared" si="10"/>
        <v>0</v>
      </c>
      <c r="BG153" s="97">
        <f t="shared" si="11"/>
        <v>0</v>
      </c>
      <c r="BH153" s="97">
        <f t="shared" si="12"/>
        <v>0</v>
      </c>
      <c r="BI153" s="97">
        <f t="shared" si="13"/>
        <v>0</v>
      </c>
      <c r="BJ153" s="13" t="s">
        <v>83</v>
      </c>
      <c r="BK153" s="97">
        <f t="shared" si="14"/>
        <v>0</v>
      </c>
      <c r="BL153" s="13" t="s">
        <v>245</v>
      </c>
      <c r="BM153" s="169" t="s">
        <v>305</v>
      </c>
    </row>
    <row r="154" spans="2:65" s="1" customFormat="1" ht="16.5" customHeight="1" x14ac:dyDescent="0.2">
      <c r="B154" s="131"/>
      <c r="C154" s="158" t="s">
        <v>274</v>
      </c>
      <c r="D154" s="158" t="s">
        <v>241</v>
      </c>
      <c r="E154" s="159" t="s">
        <v>4085</v>
      </c>
      <c r="F154" s="160" t="s">
        <v>3984</v>
      </c>
      <c r="G154" s="161" t="s">
        <v>353</v>
      </c>
      <c r="H154" s="162">
        <v>11</v>
      </c>
      <c r="I154" s="163"/>
      <c r="J154" s="164">
        <f t="shared" si="5"/>
        <v>0</v>
      </c>
      <c r="K154" s="165"/>
      <c r="L154" s="30"/>
      <c r="M154" s="166" t="s">
        <v>1</v>
      </c>
      <c r="N154" s="130" t="s">
        <v>37</v>
      </c>
      <c r="P154" s="167">
        <f t="shared" si="6"/>
        <v>0</v>
      </c>
      <c r="Q154" s="167">
        <v>0</v>
      </c>
      <c r="R154" s="167">
        <f t="shared" si="7"/>
        <v>0</v>
      </c>
      <c r="S154" s="167">
        <v>0</v>
      </c>
      <c r="T154" s="168">
        <f t="shared" si="8"/>
        <v>0</v>
      </c>
      <c r="AR154" s="169" t="s">
        <v>245</v>
      </c>
      <c r="AT154" s="169" t="s">
        <v>241</v>
      </c>
      <c r="AU154" s="169" t="s">
        <v>83</v>
      </c>
      <c r="AY154" s="13" t="s">
        <v>239</v>
      </c>
      <c r="BE154" s="97">
        <f t="shared" si="9"/>
        <v>0</v>
      </c>
      <c r="BF154" s="97">
        <f t="shared" si="10"/>
        <v>0</v>
      </c>
      <c r="BG154" s="97">
        <f t="shared" si="11"/>
        <v>0</v>
      </c>
      <c r="BH154" s="97">
        <f t="shared" si="12"/>
        <v>0</v>
      </c>
      <c r="BI154" s="97">
        <f t="shared" si="13"/>
        <v>0</v>
      </c>
      <c r="BJ154" s="13" t="s">
        <v>83</v>
      </c>
      <c r="BK154" s="97">
        <f t="shared" si="14"/>
        <v>0</v>
      </c>
      <c r="BL154" s="13" t="s">
        <v>245</v>
      </c>
      <c r="BM154" s="169" t="s">
        <v>313</v>
      </c>
    </row>
    <row r="155" spans="2:65" s="1" customFormat="1" ht="16.5" customHeight="1" x14ac:dyDescent="0.2">
      <c r="B155" s="131"/>
      <c r="C155" s="158" t="s">
        <v>280</v>
      </c>
      <c r="D155" s="158" t="s">
        <v>241</v>
      </c>
      <c r="E155" s="159" t="s">
        <v>4086</v>
      </c>
      <c r="F155" s="160" t="s">
        <v>4021</v>
      </c>
      <c r="G155" s="161" t="s">
        <v>353</v>
      </c>
      <c r="H155" s="162">
        <v>45</v>
      </c>
      <c r="I155" s="163"/>
      <c r="J155" s="164">
        <f t="shared" si="5"/>
        <v>0</v>
      </c>
      <c r="K155" s="165"/>
      <c r="L155" s="30"/>
      <c r="M155" s="166" t="s">
        <v>1</v>
      </c>
      <c r="N155" s="130" t="s">
        <v>37</v>
      </c>
      <c r="P155" s="167">
        <f t="shared" si="6"/>
        <v>0</v>
      </c>
      <c r="Q155" s="167">
        <v>0</v>
      </c>
      <c r="R155" s="167">
        <f t="shared" si="7"/>
        <v>0</v>
      </c>
      <c r="S155" s="167">
        <v>0</v>
      </c>
      <c r="T155" s="168">
        <f t="shared" si="8"/>
        <v>0</v>
      </c>
      <c r="AR155" s="169" t="s">
        <v>245</v>
      </c>
      <c r="AT155" s="169" t="s">
        <v>241</v>
      </c>
      <c r="AU155" s="169" t="s">
        <v>83</v>
      </c>
      <c r="AY155" s="13" t="s">
        <v>239</v>
      </c>
      <c r="BE155" s="97">
        <f t="shared" si="9"/>
        <v>0</v>
      </c>
      <c r="BF155" s="97">
        <f t="shared" si="10"/>
        <v>0</v>
      </c>
      <c r="BG155" s="97">
        <f t="shared" si="11"/>
        <v>0</v>
      </c>
      <c r="BH155" s="97">
        <f t="shared" si="12"/>
        <v>0</v>
      </c>
      <c r="BI155" s="97">
        <f t="shared" si="13"/>
        <v>0</v>
      </c>
      <c r="BJ155" s="13" t="s">
        <v>83</v>
      </c>
      <c r="BK155" s="97">
        <f t="shared" si="14"/>
        <v>0</v>
      </c>
      <c r="BL155" s="13" t="s">
        <v>245</v>
      </c>
      <c r="BM155" s="169" t="s">
        <v>7</v>
      </c>
    </row>
    <row r="156" spans="2:65" s="1" customFormat="1" ht="16.5" customHeight="1" x14ac:dyDescent="0.2">
      <c r="B156" s="131"/>
      <c r="C156" s="158" t="s">
        <v>285</v>
      </c>
      <c r="D156" s="158" t="s">
        <v>241</v>
      </c>
      <c r="E156" s="159" t="s">
        <v>4087</v>
      </c>
      <c r="F156" s="160" t="s">
        <v>3992</v>
      </c>
      <c r="G156" s="161" t="s">
        <v>353</v>
      </c>
      <c r="H156" s="162">
        <v>39</v>
      </c>
      <c r="I156" s="163"/>
      <c r="J156" s="164">
        <f t="shared" si="5"/>
        <v>0</v>
      </c>
      <c r="K156" s="165"/>
      <c r="L156" s="30"/>
      <c r="M156" s="166" t="s">
        <v>1</v>
      </c>
      <c r="N156" s="130" t="s">
        <v>37</v>
      </c>
      <c r="P156" s="167">
        <f t="shared" si="6"/>
        <v>0</v>
      </c>
      <c r="Q156" s="167">
        <v>0</v>
      </c>
      <c r="R156" s="167">
        <f t="shared" si="7"/>
        <v>0</v>
      </c>
      <c r="S156" s="167">
        <v>0</v>
      </c>
      <c r="T156" s="168">
        <f t="shared" si="8"/>
        <v>0</v>
      </c>
      <c r="AR156" s="169" t="s">
        <v>245</v>
      </c>
      <c r="AT156" s="169" t="s">
        <v>241</v>
      </c>
      <c r="AU156" s="169" t="s">
        <v>83</v>
      </c>
      <c r="AY156" s="13" t="s">
        <v>239</v>
      </c>
      <c r="BE156" s="97">
        <f t="shared" si="9"/>
        <v>0</v>
      </c>
      <c r="BF156" s="97">
        <f t="shared" si="10"/>
        <v>0</v>
      </c>
      <c r="BG156" s="97">
        <f t="shared" si="11"/>
        <v>0</v>
      </c>
      <c r="BH156" s="97">
        <f t="shared" si="12"/>
        <v>0</v>
      </c>
      <c r="BI156" s="97">
        <f t="shared" si="13"/>
        <v>0</v>
      </c>
      <c r="BJ156" s="13" t="s">
        <v>83</v>
      </c>
      <c r="BK156" s="97">
        <f t="shared" si="14"/>
        <v>0</v>
      </c>
      <c r="BL156" s="13" t="s">
        <v>245</v>
      </c>
      <c r="BM156" s="169" t="s">
        <v>328</v>
      </c>
    </row>
    <row r="157" spans="2:65" s="1" customFormat="1" ht="16.5" customHeight="1" x14ac:dyDescent="0.2">
      <c r="B157" s="131"/>
      <c r="C157" s="158" t="s">
        <v>289</v>
      </c>
      <c r="D157" s="158" t="s">
        <v>241</v>
      </c>
      <c r="E157" s="159" t="s">
        <v>4088</v>
      </c>
      <c r="F157" s="160" t="s">
        <v>3986</v>
      </c>
      <c r="G157" s="161" t="s">
        <v>353</v>
      </c>
      <c r="H157" s="162">
        <v>14</v>
      </c>
      <c r="I157" s="163"/>
      <c r="J157" s="164">
        <f t="shared" si="5"/>
        <v>0</v>
      </c>
      <c r="K157" s="165"/>
      <c r="L157" s="30"/>
      <c r="M157" s="166" t="s">
        <v>1</v>
      </c>
      <c r="N157" s="130" t="s">
        <v>37</v>
      </c>
      <c r="P157" s="167">
        <f t="shared" si="6"/>
        <v>0</v>
      </c>
      <c r="Q157" s="167">
        <v>0</v>
      </c>
      <c r="R157" s="167">
        <f t="shared" si="7"/>
        <v>0</v>
      </c>
      <c r="S157" s="167">
        <v>0</v>
      </c>
      <c r="T157" s="168">
        <f t="shared" si="8"/>
        <v>0</v>
      </c>
      <c r="AR157" s="169" t="s">
        <v>245</v>
      </c>
      <c r="AT157" s="169" t="s">
        <v>241</v>
      </c>
      <c r="AU157" s="169" t="s">
        <v>83</v>
      </c>
      <c r="AY157" s="13" t="s">
        <v>239</v>
      </c>
      <c r="BE157" s="97">
        <f t="shared" si="9"/>
        <v>0</v>
      </c>
      <c r="BF157" s="97">
        <f t="shared" si="10"/>
        <v>0</v>
      </c>
      <c r="BG157" s="97">
        <f t="shared" si="11"/>
        <v>0</v>
      </c>
      <c r="BH157" s="97">
        <f t="shared" si="12"/>
        <v>0</v>
      </c>
      <c r="BI157" s="97">
        <f t="shared" si="13"/>
        <v>0</v>
      </c>
      <c r="BJ157" s="13" t="s">
        <v>83</v>
      </c>
      <c r="BK157" s="97">
        <f t="shared" si="14"/>
        <v>0</v>
      </c>
      <c r="BL157" s="13" t="s">
        <v>245</v>
      </c>
      <c r="BM157" s="169" t="s">
        <v>338</v>
      </c>
    </row>
    <row r="158" spans="2:65" s="1" customFormat="1" ht="24.2" customHeight="1" x14ac:dyDescent="0.2">
      <c r="B158" s="131"/>
      <c r="C158" s="158" t="s">
        <v>293</v>
      </c>
      <c r="D158" s="158" t="s">
        <v>241</v>
      </c>
      <c r="E158" s="159" t="s">
        <v>4089</v>
      </c>
      <c r="F158" s="160" t="s">
        <v>4090</v>
      </c>
      <c r="G158" s="161" t="s">
        <v>353</v>
      </c>
      <c r="H158" s="162">
        <v>4</v>
      </c>
      <c r="I158" s="163"/>
      <c r="J158" s="164">
        <f t="shared" si="5"/>
        <v>0</v>
      </c>
      <c r="K158" s="165"/>
      <c r="L158" s="30"/>
      <c r="M158" s="166" t="s">
        <v>1</v>
      </c>
      <c r="N158" s="130" t="s">
        <v>37</v>
      </c>
      <c r="P158" s="167">
        <f t="shared" si="6"/>
        <v>0</v>
      </c>
      <c r="Q158" s="167">
        <v>0</v>
      </c>
      <c r="R158" s="167">
        <f t="shared" si="7"/>
        <v>0</v>
      </c>
      <c r="S158" s="167">
        <v>0</v>
      </c>
      <c r="T158" s="168">
        <f t="shared" si="8"/>
        <v>0</v>
      </c>
      <c r="AR158" s="169" t="s">
        <v>245</v>
      </c>
      <c r="AT158" s="169" t="s">
        <v>241</v>
      </c>
      <c r="AU158" s="169" t="s">
        <v>83</v>
      </c>
      <c r="AY158" s="13" t="s">
        <v>239</v>
      </c>
      <c r="BE158" s="97">
        <f t="shared" si="9"/>
        <v>0</v>
      </c>
      <c r="BF158" s="97">
        <f t="shared" si="10"/>
        <v>0</v>
      </c>
      <c r="BG158" s="97">
        <f t="shared" si="11"/>
        <v>0</v>
      </c>
      <c r="BH158" s="97">
        <f t="shared" si="12"/>
        <v>0</v>
      </c>
      <c r="BI158" s="97">
        <f t="shared" si="13"/>
        <v>0</v>
      </c>
      <c r="BJ158" s="13" t="s">
        <v>83</v>
      </c>
      <c r="BK158" s="97">
        <f t="shared" si="14"/>
        <v>0</v>
      </c>
      <c r="BL158" s="13" t="s">
        <v>245</v>
      </c>
      <c r="BM158" s="169" t="s">
        <v>346</v>
      </c>
    </row>
    <row r="159" spans="2:65" s="1" customFormat="1" ht="16.5" customHeight="1" x14ac:dyDescent="0.2">
      <c r="B159" s="131"/>
      <c r="C159" s="158" t="s">
        <v>297</v>
      </c>
      <c r="D159" s="158" t="s">
        <v>241</v>
      </c>
      <c r="E159" s="159" t="s">
        <v>4091</v>
      </c>
      <c r="F159" s="160" t="s">
        <v>4092</v>
      </c>
      <c r="G159" s="161" t="s">
        <v>331</v>
      </c>
      <c r="H159" s="162">
        <v>24</v>
      </c>
      <c r="I159" s="163"/>
      <c r="J159" s="164">
        <f t="shared" si="5"/>
        <v>0</v>
      </c>
      <c r="K159" s="165"/>
      <c r="L159" s="30"/>
      <c r="M159" s="166" t="s">
        <v>1</v>
      </c>
      <c r="N159" s="130" t="s">
        <v>37</v>
      </c>
      <c r="P159" s="167">
        <f t="shared" si="6"/>
        <v>0</v>
      </c>
      <c r="Q159" s="167">
        <v>0</v>
      </c>
      <c r="R159" s="167">
        <f t="shared" si="7"/>
        <v>0</v>
      </c>
      <c r="S159" s="167">
        <v>0</v>
      </c>
      <c r="T159" s="168">
        <f t="shared" si="8"/>
        <v>0</v>
      </c>
      <c r="AR159" s="169" t="s">
        <v>245</v>
      </c>
      <c r="AT159" s="169" t="s">
        <v>241</v>
      </c>
      <c r="AU159" s="169" t="s">
        <v>83</v>
      </c>
      <c r="AY159" s="13" t="s">
        <v>239</v>
      </c>
      <c r="BE159" s="97">
        <f t="shared" si="9"/>
        <v>0</v>
      </c>
      <c r="BF159" s="97">
        <f t="shared" si="10"/>
        <v>0</v>
      </c>
      <c r="BG159" s="97">
        <f t="shared" si="11"/>
        <v>0</v>
      </c>
      <c r="BH159" s="97">
        <f t="shared" si="12"/>
        <v>0</v>
      </c>
      <c r="BI159" s="97">
        <f t="shared" si="13"/>
        <v>0</v>
      </c>
      <c r="BJ159" s="13" t="s">
        <v>83</v>
      </c>
      <c r="BK159" s="97">
        <f t="shared" si="14"/>
        <v>0</v>
      </c>
      <c r="BL159" s="13" t="s">
        <v>245</v>
      </c>
      <c r="BM159" s="169" t="s">
        <v>355</v>
      </c>
    </row>
    <row r="160" spans="2:65" s="1" customFormat="1" ht="21.75" customHeight="1" x14ac:dyDescent="0.2">
      <c r="B160" s="131"/>
      <c r="C160" s="158" t="s">
        <v>301</v>
      </c>
      <c r="D160" s="158" t="s">
        <v>241</v>
      </c>
      <c r="E160" s="159" t="s">
        <v>4093</v>
      </c>
      <c r="F160" s="160" t="s">
        <v>4094</v>
      </c>
      <c r="G160" s="161" t="s">
        <v>353</v>
      </c>
      <c r="H160" s="162">
        <v>4</v>
      </c>
      <c r="I160" s="163"/>
      <c r="J160" s="164">
        <f t="shared" si="5"/>
        <v>0</v>
      </c>
      <c r="K160" s="165"/>
      <c r="L160" s="30"/>
      <c r="M160" s="166" t="s">
        <v>1</v>
      </c>
      <c r="N160" s="130" t="s">
        <v>37</v>
      </c>
      <c r="P160" s="167">
        <f t="shared" si="6"/>
        <v>0</v>
      </c>
      <c r="Q160" s="167">
        <v>0</v>
      </c>
      <c r="R160" s="167">
        <f t="shared" si="7"/>
        <v>0</v>
      </c>
      <c r="S160" s="167">
        <v>0</v>
      </c>
      <c r="T160" s="168">
        <f t="shared" si="8"/>
        <v>0</v>
      </c>
      <c r="AR160" s="169" t="s">
        <v>245</v>
      </c>
      <c r="AT160" s="169" t="s">
        <v>241</v>
      </c>
      <c r="AU160" s="169" t="s">
        <v>83</v>
      </c>
      <c r="AY160" s="13" t="s">
        <v>239</v>
      </c>
      <c r="BE160" s="97">
        <f t="shared" si="9"/>
        <v>0</v>
      </c>
      <c r="BF160" s="97">
        <f t="shared" si="10"/>
        <v>0</v>
      </c>
      <c r="BG160" s="97">
        <f t="shared" si="11"/>
        <v>0</v>
      </c>
      <c r="BH160" s="97">
        <f t="shared" si="12"/>
        <v>0</v>
      </c>
      <c r="BI160" s="97">
        <f t="shared" si="13"/>
        <v>0</v>
      </c>
      <c r="BJ160" s="13" t="s">
        <v>83</v>
      </c>
      <c r="BK160" s="97">
        <f t="shared" si="14"/>
        <v>0</v>
      </c>
      <c r="BL160" s="13" t="s">
        <v>245</v>
      </c>
      <c r="BM160" s="169" t="s">
        <v>363</v>
      </c>
    </row>
    <row r="161" spans="2:65" s="1" customFormat="1" ht="16.5" customHeight="1" x14ac:dyDescent="0.2">
      <c r="B161" s="131"/>
      <c r="C161" s="158" t="s">
        <v>305</v>
      </c>
      <c r="D161" s="158" t="s">
        <v>241</v>
      </c>
      <c r="E161" s="159" t="s">
        <v>4095</v>
      </c>
      <c r="F161" s="160" t="s">
        <v>4096</v>
      </c>
      <c r="G161" s="161" t="s">
        <v>353</v>
      </c>
      <c r="H161" s="162">
        <v>2</v>
      </c>
      <c r="I161" s="163"/>
      <c r="J161" s="164">
        <f t="shared" si="5"/>
        <v>0</v>
      </c>
      <c r="K161" s="165"/>
      <c r="L161" s="30"/>
      <c r="M161" s="166" t="s">
        <v>1</v>
      </c>
      <c r="N161" s="130" t="s">
        <v>37</v>
      </c>
      <c r="P161" s="167">
        <f t="shared" si="6"/>
        <v>0</v>
      </c>
      <c r="Q161" s="167">
        <v>0</v>
      </c>
      <c r="R161" s="167">
        <f t="shared" si="7"/>
        <v>0</v>
      </c>
      <c r="S161" s="167">
        <v>0</v>
      </c>
      <c r="T161" s="168">
        <f t="shared" si="8"/>
        <v>0</v>
      </c>
      <c r="AR161" s="169" t="s">
        <v>245</v>
      </c>
      <c r="AT161" s="169" t="s">
        <v>241</v>
      </c>
      <c r="AU161" s="169" t="s">
        <v>83</v>
      </c>
      <c r="AY161" s="13" t="s">
        <v>239</v>
      </c>
      <c r="BE161" s="97">
        <f t="shared" si="9"/>
        <v>0</v>
      </c>
      <c r="BF161" s="97">
        <f t="shared" si="10"/>
        <v>0</v>
      </c>
      <c r="BG161" s="97">
        <f t="shared" si="11"/>
        <v>0</v>
      </c>
      <c r="BH161" s="97">
        <f t="shared" si="12"/>
        <v>0</v>
      </c>
      <c r="BI161" s="97">
        <f t="shared" si="13"/>
        <v>0</v>
      </c>
      <c r="BJ161" s="13" t="s">
        <v>83</v>
      </c>
      <c r="BK161" s="97">
        <f t="shared" si="14"/>
        <v>0</v>
      </c>
      <c r="BL161" s="13" t="s">
        <v>245</v>
      </c>
      <c r="BM161" s="169" t="s">
        <v>371</v>
      </c>
    </row>
    <row r="162" spans="2:65" s="11" customFormat="1" ht="22.9" customHeight="1" x14ac:dyDescent="0.2">
      <c r="B162" s="146"/>
      <c r="D162" s="147" t="s">
        <v>70</v>
      </c>
      <c r="E162" s="156" t="s">
        <v>4097</v>
      </c>
      <c r="F162" s="156" t="s">
        <v>4098</v>
      </c>
      <c r="I162" s="149"/>
      <c r="J162" s="157">
        <f>BK162</f>
        <v>0</v>
      </c>
      <c r="L162" s="146"/>
      <c r="M162" s="151"/>
      <c r="P162" s="152">
        <f>SUM(P163:P180)</f>
        <v>0</v>
      </c>
      <c r="R162" s="152">
        <f>SUM(R163:R180)</f>
        <v>0</v>
      </c>
      <c r="T162" s="153">
        <f>SUM(T163:T180)</f>
        <v>0</v>
      </c>
      <c r="AR162" s="147" t="s">
        <v>78</v>
      </c>
      <c r="AT162" s="154" t="s">
        <v>70</v>
      </c>
      <c r="AU162" s="154" t="s">
        <v>78</v>
      </c>
      <c r="AY162" s="147" t="s">
        <v>239</v>
      </c>
      <c r="BK162" s="155">
        <f>SUM(BK163:BK180)</f>
        <v>0</v>
      </c>
    </row>
    <row r="163" spans="2:65" s="1" customFormat="1" ht="24.2" customHeight="1" x14ac:dyDescent="0.2">
      <c r="B163" s="131"/>
      <c r="C163" s="158" t="s">
        <v>309</v>
      </c>
      <c r="D163" s="158" t="s">
        <v>241</v>
      </c>
      <c r="E163" s="159" t="s">
        <v>4099</v>
      </c>
      <c r="F163" s="160" t="s">
        <v>4100</v>
      </c>
      <c r="G163" s="161" t="s">
        <v>353</v>
      </c>
      <c r="H163" s="162">
        <v>1</v>
      </c>
      <c r="I163" s="163"/>
      <c r="J163" s="164">
        <f t="shared" ref="J163:J180" si="15">ROUND(I163*H163,2)</f>
        <v>0</v>
      </c>
      <c r="K163" s="165"/>
      <c r="L163" s="30"/>
      <c r="M163" s="166" t="s">
        <v>1</v>
      </c>
      <c r="N163" s="130" t="s">
        <v>37</v>
      </c>
      <c r="P163" s="167">
        <f t="shared" ref="P163:P180" si="16">O163*H163</f>
        <v>0</v>
      </c>
      <c r="Q163" s="167">
        <v>0</v>
      </c>
      <c r="R163" s="167">
        <f t="shared" ref="R163:R180" si="17">Q163*H163</f>
        <v>0</v>
      </c>
      <c r="S163" s="167">
        <v>0</v>
      </c>
      <c r="T163" s="168">
        <f t="shared" ref="T163:T180" si="18">S163*H163</f>
        <v>0</v>
      </c>
      <c r="AR163" s="169" t="s">
        <v>245</v>
      </c>
      <c r="AT163" s="169" t="s">
        <v>241</v>
      </c>
      <c r="AU163" s="169" t="s">
        <v>83</v>
      </c>
      <c r="AY163" s="13" t="s">
        <v>239</v>
      </c>
      <c r="BE163" s="97">
        <f t="shared" ref="BE163:BE180" si="19">IF(N163="základná",J163,0)</f>
        <v>0</v>
      </c>
      <c r="BF163" s="97">
        <f t="shared" ref="BF163:BF180" si="20">IF(N163="znížená",J163,0)</f>
        <v>0</v>
      </c>
      <c r="BG163" s="97">
        <f t="shared" ref="BG163:BG180" si="21">IF(N163="zákl. prenesená",J163,0)</f>
        <v>0</v>
      </c>
      <c r="BH163" s="97">
        <f t="shared" ref="BH163:BH180" si="22">IF(N163="zníž. prenesená",J163,0)</f>
        <v>0</v>
      </c>
      <c r="BI163" s="97">
        <f t="shared" ref="BI163:BI180" si="23">IF(N163="nulová",J163,0)</f>
        <v>0</v>
      </c>
      <c r="BJ163" s="13" t="s">
        <v>83</v>
      </c>
      <c r="BK163" s="97">
        <f t="shared" ref="BK163:BK180" si="24">ROUND(I163*H163,2)</f>
        <v>0</v>
      </c>
      <c r="BL163" s="13" t="s">
        <v>245</v>
      </c>
      <c r="BM163" s="169" t="s">
        <v>379</v>
      </c>
    </row>
    <row r="164" spans="2:65" s="1" customFormat="1" ht="16.5" customHeight="1" x14ac:dyDescent="0.2">
      <c r="B164" s="131"/>
      <c r="C164" s="158" t="s">
        <v>313</v>
      </c>
      <c r="D164" s="158" t="s">
        <v>241</v>
      </c>
      <c r="E164" s="159" t="s">
        <v>4101</v>
      </c>
      <c r="F164" s="160" t="s">
        <v>4102</v>
      </c>
      <c r="G164" s="161" t="s">
        <v>353</v>
      </c>
      <c r="H164" s="162">
        <v>3</v>
      </c>
      <c r="I164" s="163"/>
      <c r="J164" s="164">
        <f t="shared" si="15"/>
        <v>0</v>
      </c>
      <c r="K164" s="165"/>
      <c r="L164" s="30"/>
      <c r="M164" s="166" t="s">
        <v>1</v>
      </c>
      <c r="N164" s="130" t="s">
        <v>37</v>
      </c>
      <c r="P164" s="167">
        <f t="shared" si="16"/>
        <v>0</v>
      </c>
      <c r="Q164" s="167">
        <v>0</v>
      </c>
      <c r="R164" s="167">
        <f t="shared" si="17"/>
        <v>0</v>
      </c>
      <c r="S164" s="167">
        <v>0</v>
      </c>
      <c r="T164" s="168">
        <f t="shared" si="18"/>
        <v>0</v>
      </c>
      <c r="AR164" s="169" t="s">
        <v>245</v>
      </c>
      <c r="AT164" s="169" t="s">
        <v>241</v>
      </c>
      <c r="AU164" s="169" t="s">
        <v>83</v>
      </c>
      <c r="AY164" s="13" t="s">
        <v>239</v>
      </c>
      <c r="BE164" s="97">
        <f t="shared" si="19"/>
        <v>0</v>
      </c>
      <c r="BF164" s="97">
        <f t="shared" si="20"/>
        <v>0</v>
      </c>
      <c r="BG164" s="97">
        <f t="shared" si="21"/>
        <v>0</v>
      </c>
      <c r="BH164" s="97">
        <f t="shared" si="22"/>
        <v>0</v>
      </c>
      <c r="BI164" s="97">
        <f t="shared" si="23"/>
        <v>0</v>
      </c>
      <c r="BJ164" s="13" t="s">
        <v>83</v>
      </c>
      <c r="BK164" s="97">
        <f t="shared" si="24"/>
        <v>0</v>
      </c>
      <c r="BL164" s="13" t="s">
        <v>245</v>
      </c>
      <c r="BM164" s="169" t="s">
        <v>387</v>
      </c>
    </row>
    <row r="165" spans="2:65" s="1" customFormat="1" ht="24.2" customHeight="1" x14ac:dyDescent="0.2">
      <c r="B165" s="131"/>
      <c r="C165" s="158" t="s">
        <v>317</v>
      </c>
      <c r="D165" s="158" t="s">
        <v>241</v>
      </c>
      <c r="E165" s="159" t="s">
        <v>4103</v>
      </c>
      <c r="F165" s="160" t="s">
        <v>4076</v>
      </c>
      <c r="G165" s="161" t="s">
        <v>353</v>
      </c>
      <c r="H165" s="162">
        <v>5</v>
      </c>
      <c r="I165" s="163"/>
      <c r="J165" s="164">
        <f t="shared" si="15"/>
        <v>0</v>
      </c>
      <c r="K165" s="165"/>
      <c r="L165" s="30"/>
      <c r="M165" s="166" t="s">
        <v>1</v>
      </c>
      <c r="N165" s="130" t="s">
        <v>37</v>
      </c>
      <c r="P165" s="167">
        <f t="shared" si="16"/>
        <v>0</v>
      </c>
      <c r="Q165" s="167">
        <v>0</v>
      </c>
      <c r="R165" s="167">
        <f t="shared" si="17"/>
        <v>0</v>
      </c>
      <c r="S165" s="167">
        <v>0</v>
      </c>
      <c r="T165" s="168">
        <f t="shared" si="18"/>
        <v>0</v>
      </c>
      <c r="AR165" s="169" t="s">
        <v>245</v>
      </c>
      <c r="AT165" s="169" t="s">
        <v>241</v>
      </c>
      <c r="AU165" s="169" t="s">
        <v>83</v>
      </c>
      <c r="AY165" s="13" t="s">
        <v>239</v>
      </c>
      <c r="BE165" s="97">
        <f t="shared" si="19"/>
        <v>0</v>
      </c>
      <c r="BF165" s="97">
        <f t="shared" si="20"/>
        <v>0</v>
      </c>
      <c r="BG165" s="97">
        <f t="shared" si="21"/>
        <v>0</v>
      </c>
      <c r="BH165" s="97">
        <f t="shared" si="22"/>
        <v>0</v>
      </c>
      <c r="BI165" s="97">
        <f t="shared" si="23"/>
        <v>0</v>
      </c>
      <c r="BJ165" s="13" t="s">
        <v>83</v>
      </c>
      <c r="BK165" s="97">
        <f t="shared" si="24"/>
        <v>0</v>
      </c>
      <c r="BL165" s="13" t="s">
        <v>245</v>
      </c>
      <c r="BM165" s="169" t="s">
        <v>395</v>
      </c>
    </row>
    <row r="166" spans="2:65" s="1" customFormat="1" ht="24.2" customHeight="1" x14ac:dyDescent="0.2">
      <c r="B166" s="131"/>
      <c r="C166" s="158" t="s">
        <v>7</v>
      </c>
      <c r="D166" s="158" t="s">
        <v>241</v>
      </c>
      <c r="E166" s="159" t="s">
        <v>4104</v>
      </c>
      <c r="F166" s="160" t="s">
        <v>4105</v>
      </c>
      <c r="G166" s="161" t="s">
        <v>353</v>
      </c>
      <c r="H166" s="162">
        <v>9</v>
      </c>
      <c r="I166" s="163"/>
      <c r="J166" s="164">
        <f t="shared" si="15"/>
        <v>0</v>
      </c>
      <c r="K166" s="165"/>
      <c r="L166" s="30"/>
      <c r="M166" s="166" t="s">
        <v>1</v>
      </c>
      <c r="N166" s="130" t="s">
        <v>37</v>
      </c>
      <c r="P166" s="167">
        <f t="shared" si="16"/>
        <v>0</v>
      </c>
      <c r="Q166" s="167">
        <v>0</v>
      </c>
      <c r="R166" s="167">
        <f t="shared" si="17"/>
        <v>0</v>
      </c>
      <c r="S166" s="167">
        <v>0</v>
      </c>
      <c r="T166" s="168">
        <f t="shared" si="18"/>
        <v>0</v>
      </c>
      <c r="AR166" s="169" t="s">
        <v>245</v>
      </c>
      <c r="AT166" s="169" t="s">
        <v>241</v>
      </c>
      <c r="AU166" s="169" t="s">
        <v>83</v>
      </c>
      <c r="AY166" s="13" t="s">
        <v>239</v>
      </c>
      <c r="BE166" s="97">
        <f t="shared" si="19"/>
        <v>0</v>
      </c>
      <c r="BF166" s="97">
        <f t="shared" si="20"/>
        <v>0</v>
      </c>
      <c r="BG166" s="97">
        <f t="shared" si="21"/>
        <v>0</v>
      </c>
      <c r="BH166" s="97">
        <f t="shared" si="22"/>
        <v>0</v>
      </c>
      <c r="BI166" s="97">
        <f t="shared" si="23"/>
        <v>0</v>
      </c>
      <c r="BJ166" s="13" t="s">
        <v>83</v>
      </c>
      <c r="BK166" s="97">
        <f t="shared" si="24"/>
        <v>0</v>
      </c>
      <c r="BL166" s="13" t="s">
        <v>245</v>
      </c>
      <c r="BM166" s="169" t="s">
        <v>403</v>
      </c>
    </row>
    <row r="167" spans="2:65" s="1" customFormat="1" ht="16.5" customHeight="1" x14ac:dyDescent="0.2">
      <c r="B167" s="131"/>
      <c r="C167" s="158" t="s">
        <v>324</v>
      </c>
      <c r="D167" s="158" t="s">
        <v>241</v>
      </c>
      <c r="E167" s="159" t="s">
        <v>4106</v>
      </c>
      <c r="F167" s="160" t="s">
        <v>3982</v>
      </c>
      <c r="G167" s="161" t="s">
        <v>353</v>
      </c>
      <c r="H167" s="162">
        <v>4</v>
      </c>
      <c r="I167" s="163"/>
      <c r="J167" s="164">
        <f t="shared" si="15"/>
        <v>0</v>
      </c>
      <c r="K167" s="165"/>
      <c r="L167" s="30"/>
      <c r="M167" s="166" t="s">
        <v>1</v>
      </c>
      <c r="N167" s="130" t="s">
        <v>37</v>
      </c>
      <c r="P167" s="167">
        <f t="shared" si="16"/>
        <v>0</v>
      </c>
      <c r="Q167" s="167">
        <v>0</v>
      </c>
      <c r="R167" s="167">
        <f t="shared" si="17"/>
        <v>0</v>
      </c>
      <c r="S167" s="167">
        <v>0</v>
      </c>
      <c r="T167" s="168">
        <f t="shared" si="18"/>
        <v>0</v>
      </c>
      <c r="AR167" s="169" t="s">
        <v>245</v>
      </c>
      <c r="AT167" s="169" t="s">
        <v>241</v>
      </c>
      <c r="AU167" s="169" t="s">
        <v>83</v>
      </c>
      <c r="AY167" s="13" t="s">
        <v>239</v>
      </c>
      <c r="BE167" s="97">
        <f t="shared" si="19"/>
        <v>0</v>
      </c>
      <c r="BF167" s="97">
        <f t="shared" si="20"/>
        <v>0</v>
      </c>
      <c r="BG167" s="97">
        <f t="shared" si="21"/>
        <v>0</v>
      </c>
      <c r="BH167" s="97">
        <f t="shared" si="22"/>
        <v>0</v>
      </c>
      <c r="BI167" s="97">
        <f t="shared" si="23"/>
        <v>0</v>
      </c>
      <c r="BJ167" s="13" t="s">
        <v>83</v>
      </c>
      <c r="BK167" s="97">
        <f t="shared" si="24"/>
        <v>0</v>
      </c>
      <c r="BL167" s="13" t="s">
        <v>245</v>
      </c>
      <c r="BM167" s="169" t="s">
        <v>411</v>
      </c>
    </row>
    <row r="168" spans="2:65" s="1" customFormat="1" ht="24.2" customHeight="1" x14ac:dyDescent="0.2">
      <c r="B168" s="131"/>
      <c r="C168" s="158" t="s">
        <v>328</v>
      </c>
      <c r="D168" s="158" t="s">
        <v>241</v>
      </c>
      <c r="E168" s="159" t="s">
        <v>4107</v>
      </c>
      <c r="F168" s="160" t="s">
        <v>4081</v>
      </c>
      <c r="G168" s="161" t="s">
        <v>353</v>
      </c>
      <c r="H168" s="162">
        <v>3</v>
      </c>
      <c r="I168" s="163"/>
      <c r="J168" s="164">
        <f t="shared" si="15"/>
        <v>0</v>
      </c>
      <c r="K168" s="165"/>
      <c r="L168" s="30"/>
      <c r="M168" s="166" t="s">
        <v>1</v>
      </c>
      <c r="N168" s="130" t="s">
        <v>37</v>
      </c>
      <c r="P168" s="167">
        <f t="shared" si="16"/>
        <v>0</v>
      </c>
      <c r="Q168" s="167">
        <v>0</v>
      </c>
      <c r="R168" s="167">
        <f t="shared" si="17"/>
        <v>0</v>
      </c>
      <c r="S168" s="167">
        <v>0</v>
      </c>
      <c r="T168" s="168">
        <f t="shared" si="18"/>
        <v>0</v>
      </c>
      <c r="AR168" s="169" t="s">
        <v>245</v>
      </c>
      <c r="AT168" s="169" t="s">
        <v>241</v>
      </c>
      <c r="AU168" s="169" t="s">
        <v>83</v>
      </c>
      <c r="AY168" s="13" t="s">
        <v>239</v>
      </c>
      <c r="BE168" s="97">
        <f t="shared" si="19"/>
        <v>0</v>
      </c>
      <c r="BF168" s="97">
        <f t="shared" si="20"/>
        <v>0</v>
      </c>
      <c r="BG168" s="97">
        <f t="shared" si="21"/>
        <v>0</v>
      </c>
      <c r="BH168" s="97">
        <f t="shared" si="22"/>
        <v>0</v>
      </c>
      <c r="BI168" s="97">
        <f t="shared" si="23"/>
        <v>0</v>
      </c>
      <c r="BJ168" s="13" t="s">
        <v>83</v>
      </c>
      <c r="BK168" s="97">
        <f t="shared" si="24"/>
        <v>0</v>
      </c>
      <c r="BL168" s="13" t="s">
        <v>245</v>
      </c>
      <c r="BM168" s="169" t="s">
        <v>419</v>
      </c>
    </row>
    <row r="169" spans="2:65" s="1" customFormat="1" ht="16.5" customHeight="1" x14ac:dyDescent="0.2">
      <c r="B169" s="131"/>
      <c r="C169" s="158" t="s">
        <v>333</v>
      </c>
      <c r="D169" s="158" t="s">
        <v>241</v>
      </c>
      <c r="E169" s="159" t="s">
        <v>4108</v>
      </c>
      <c r="F169" s="160" t="s">
        <v>3984</v>
      </c>
      <c r="G169" s="161" t="s">
        <v>353</v>
      </c>
      <c r="H169" s="162">
        <v>11</v>
      </c>
      <c r="I169" s="163"/>
      <c r="J169" s="164">
        <f t="shared" si="15"/>
        <v>0</v>
      </c>
      <c r="K169" s="165"/>
      <c r="L169" s="30"/>
      <c r="M169" s="166" t="s">
        <v>1</v>
      </c>
      <c r="N169" s="130" t="s">
        <v>37</v>
      </c>
      <c r="P169" s="167">
        <f t="shared" si="16"/>
        <v>0</v>
      </c>
      <c r="Q169" s="167">
        <v>0</v>
      </c>
      <c r="R169" s="167">
        <f t="shared" si="17"/>
        <v>0</v>
      </c>
      <c r="S169" s="167">
        <v>0</v>
      </c>
      <c r="T169" s="168">
        <f t="shared" si="18"/>
        <v>0</v>
      </c>
      <c r="AR169" s="169" t="s">
        <v>245</v>
      </c>
      <c r="AT169" s="169" t="s">
        <v>241</v>
      </c>
      <c r="AU169" s="169" t="s">
        <v>83</v>
      </c>
      <c r="AY169" s="13" t="s">
        <v>239</v>
      </c>
      <c r="BE169" s="97">
        <f t="shared" si="19"/>
        <v>0</v>
      </c>
      <c r="BF169" s="97">
        <f t="shared" si="20"/>
        <v>0</v>
      </c>
      <c r="BG169" s="97">
        <f t="shared" si="21"/>
        <v>0</v>
      </c>
      <c r="BH169" s="97">
        <f t="shared" si="22"/>
        <v>0</v>
      </c>
      <c r="BI169" s="97">
        <f t="shared" si="23"/>
        <v>0</v>
      </c>
      <c r="BJ169" s="13" t="s">
        <v>83</v>
      </c>
      <c r="BK169" s="97">
        <f t="shared" si="24"/>
        <v>0</v>
      </c>
      <c r="BL169" s="13" t="s">
        <v>245</v>
      </c>
      <c r="BM169" s="169" t="s">
        <v>427</v>
      </c>
    </row>
    <row r="170" spans="2:65" s="1" customFormat="1" ht="16.5" customHeight="1" x14ac:dyDescent="0.2">
      <c r="B170" s="131"/>
      <c r="C170" s="158" t="s">
        <v>338</v>
      </c>
      <c r="D170" s="158" t="s">
        <v>241</v>
      </c>
      <c r="E170" s="159" t="s">
        <v>4109</v>
      </c>
      <c r="F170" s="160" t="s">
        <v>4083</v>
      </c>
      <c r="G170" s="161" t="s">
        <v>353</v>
      </c>
      <c r="H170" s="162">
        <v>1</v>
      </c>
      <c r="I170" s="163"/>
      <c r="J170" s="164">
        <f t="shared" si="15"/>
        <v>0</v>
      </c>
      <c r="K170" s="165"/>
      <c r="L170" s="30"/>
      <c r="M170" s="166" t="s">
        <v>1</v>
      </c>
      <c r="N170" s="130" t="s">
        <v>37</v>
      </c>
      <c r="P170" s="167">
        <f t="shared" si="16"/>
        <v>0</v>
      </c>
      <c r="Q170" s="167">
        <v>0</v>
      </c>
      <c r="R170" s="167">
        <f t="shared" si="17"/>
        <v>0</v>
      </c>
      <c r="S170" s="167">
        <v>0</v>
      </c>
      <c r="T170" s="168">
        <f t="shared" si="18"/>
        <v>0</v>
      </c>
      <c r="AR170" s="169" t="s">
        <v>245</v>
      </c>
      <c r="AT170" s="169" t="s">
        <v>241</v>
      </c>
      <c r="AU170" s="169" t="s">
        <v>83</v>
      </c>
      <c r="AY170" s="13" t="s">
        <v>239</v>
      </c>
      <c r="BE170" s="97">
        <f t="shared" si="19"/>
        <v>0</v>
      </c>
      <c r="BF170" s="97">
        <f t="shared" si="20"/>
        <v>0</v>
      </c>
      <c r="BG170" s="97">
        <f t="shared" si="21"/>
        <v>0</v>
      </c>
      <c r="BH170" s="97">
        <f t="shared" si="22"/>
        <v>0</v>
      </c>
      <c r="BI170" s="97">
        <f t="shared" si="23"/>
        <v>0</v>
      </c>
      <c r="BJ170" s="13" t="s">
        <v>83</v>
      </c>
      <c r="BK170" s="97">
        <f t="shared" si="24"/>
        <v>0</v>
      </c>
      <c r="BL170" s="13" t="s">
        <v>245</v>
      </c>
      <c r="BM170" s="169" t="s">
        <v>435</v>
      </c>
    </row>
    <row r="171" spans="2:65" s="1" customFormat="1" ht="16.5" customHeight="1" x14ac:dyDescent="0.2">
      <c r="B171" s="131"/>
      <c r="C171" s="158" t="s">
        <v>342</v>
      </c>
      <c r="D171" s="158" t="s">
        <v>241</v>
      </c>
      <c r="E171" s="159" t="s">
        <v>4110</v>
      </c>
      <c r="F171" s="160" t="s">
        <v>3990</v>
      </c>
      <c r="G171" s="161" t="s">
        <v>353</v>
      </c>
      <c r="H171" s="162">
        <v>6</v>
      </c>
      <c r="I171" s="163"/>
      <c r="J171" s="164">
        <f t="shared" si="15"/>
        <v>0</v>
      </c>
      <c r="K171" s="165"/>
      <c r="L171" s="30"/>
      <c r="M171" s="166" t="s">
        <v>1</v>
      </c>
      <c r="N171" s="130" t="s">
        <v>37</v>
      </c>
      <c r="P171" s="167">
        <f t="shared" si="16"/>
        <v>0</v>
      </c>
      <c r="Q171" s="167">
        <v>0</v>
      </c>
      <c r="R171" s="167">
        <f t="shared" si="17"/>
        <v>0</v>
      </c>
      <c r="S171" s="167">
        <v>0</v>
      </c>
      <c r="T171" s="168">
        <f t="shared" si="18"/>
        <v>0</v>
      </c>
      <c r="AR171" s="169" t="s">
        <v>245</v>
      </c>
      <c r="AT171" s="169" t="s">
        <v>241</v>
      </c>
      <c r="AU171" s="169" t="s">
        <v>83</v>
      </c>
      <c r="AY171" s="13" t="s">
        <v>239</v>
      </c>
      <c r="BE171" s="97">
        <f t="shared" si="19"/>
        <v>0</v>
      </c>
      <c r="BF171" s="97">
        <f t="shared" si="20"/>
        <v>0</v>
      </c>
      <c r="BG171" s="97">
        <f t="shared" si="21"/>
        <v>0</v>
      </c>
      <c r="BH171" s="97">
        <f t="shared" si="22"/>
        <v>0</v>
      </c>
      <c r="BI171" s="97">
        <f t="shared" si="23"/>
        <v>0</v>
      </c>
      <c r="BJ171" s="13" t="s">
        <v>83</v>
      </c>
      <c r="BK171" s="97">
        <f t="shared" si="24"/>
        <v>0</v>
      </c>
      <c r="BL171" s="13" t="s">
        <v>245</v>
      </c>
      <c r="BM171" s="169" t="s">
        <v>443</v>
      </c>
    </row>
    <row r="172" spans="2:65" s="1" customFormat="1" ht="16.5" customHeight="1" x14ac:dyDescent="0.2">
      <c r="B172" s="131"/>
      <c r="C172" s="158" t="s">
        <v>346</v>
      </c>
      <c r="D172" s="158" t="s">
        <v>241</v>
      </c>
      <c r="E172" s="159" t="s">
        <v>4111</v>
      </c>
      <c r="F172" s="160" t="s">
        <v>4021</v>
      </c>
      <c r="G172" s="161" t="s">
        <v>353</v>
      </c>
      <c r="H172" s="162">
        <v>45</v>
      </c>
      <c r="I172" s="163"/>
      <c r="J172" s="164">
        <f t="shared" si="15"/>
        <v>0</v>
      </c>
      <c r="K172" s="165"/>
      <c r="L172" s="30"/>
      <c r="M172" s="166" t="s">
        <v>1</v>
      </c>
      <c r="N172" s="130" t="s">
        <v>37</v>
      </c>
      <c r="P172" s="167">
        <f t="shared" si="16"/>
        <v>0</v>
      </c>
      <c r="Q172" s="167">
        <v>0</v>
      </c>
      <c r="R172" s="167">
        <f t="shared" si="17"/>
        <v>0</v>
      </c>
      <c r="S172" s="167">
        <v>0</v>
      </c>
      <c r="T172" s="168">
        <f t="shared" si="18"/>
        <v>0</v>
      </c>
      <c r="AR172" s="169" t="s">
        <v>245</v>
      </c>
      <c r="AT172" s="169" t="s">
        <v>241</v>
      </c>
      <c r="AU172" s="169" t="s">
        <v>83</v>
      </c>
      <c r="AY172" s="13" t="s">
        <v>239</v>
      </c>
      <c r="BE172" s="97">
        <f t="shared" si="19"/>
        <v>0</v>
      </c>
      <c r="BF172" s="97">
        <f t="shared" si="20"/>
        <v>0</v>
      </c>
      <c r="BG172" s="97">
        <f t="shared" si="21"/>
        <v>0</v>
      </c>
      <c r="BH172" s="97">
        <f t="shared" si="22"/>
        <v>0</v>
      </c>
      <c r="BI172" s="97">
        <f t="shared" si="23"/>
        <v>0</v>
      </c>
      <c r="BJ172" s="13" t="s">
        <v>83</v>
      </c>
      <c r="BK172" s="97">
        <f t="shared" si="24"/>
        <v>0</v>
      </c>
      <c r="BL172" s="13" t="s">
        <v>245</v>
      </c>
      <c r="BM172" s="169" t="s">
        <v>451</v>
      </c>
    </row>
    <row r="173" spans="2:65" s="1" customFormat="1" ht="16.5" customHeight="1" x14ac:dyDescent="0.2">
      <c r="B173" s="131"/>
      <c r="C173" s="158" t="s">
        <v>350</v>
      </c>
      <c r="D173" s="158" t="s">
        <v>241</v>
      </c>
      <c r="E173" s="159" t="s">
        <v>4112</v>
      </c>
      <c r="F173" s="160" t="s">
        <v>3992</v>
      </c>
      <c r="G173" s="161" t="s">
        <v>353</v>
      </c>
      <c r="H173" s="162">
        <v>35</v>
      </c>
      <c r="I173" s="163"/>
      <c r="J173" s="164">
        <f t="shared" si="15"/>
        <v>0</v>
      </c>
      <c r="K173" s="165"/>
      <c r="L173" s="30"/>
      <c r="M173" s="166" t="s">
        <v>1</v>
      </c>
      <c r="N173" s="130" t="s">
        <v>37</v>
      </c>
      <c r="P173" s="167">
        <f t="shared" si="16"/>
        <v>0</v>
      </c>
      <c r="Q173" s="167">
        <v>0</v>
      </c>
      <c r="R173" s="167">
        <f t="shared" si="17"/>
        <v>0</v>
      </c>
      <c r="S173" s="167">
        <v>0</v>
      </c>
      <c r="T173" s="168">
        <f t="shared" si="18"/>
        <v>0</v>
      </c>
      <c r="AR173" s="169" t="s">
        <v>245</v>
      </c>
      <c r="AT173" s="169" t="s">
        <v>241</v>
      </c>
      <c r="AU173" s="169" t="s">
        <v>83</v>
      </c>
      <c r="AY173" s="13" t="s">
        <v>239</v>
      </c>
      <c r="BE173" s="97">
        <f t="shared" si="19"/>
        <v>0</v>
      </c>
      <c r="BF173" s="97">
        <f t="shared" si="20"/>
        <v>0</v>
      </c>
      <c r="BG173" s="97">
        <f t="shared" si="21"/>
        <v>0</v>
      </c>
      <c r="BH173" s="97">
        <f t="shared" si="22"/>
        <v>0</v>
      </c>
      <c r="BI173" s="97">
        <f t="shared" si="23"/>
        <v>0</v>
      </c>
      <c r="BJ173" s="13" t="s">
        <v>83</v>
      </c>
      <c r="BK173" s="97">
        <f t="shared" si="24"/>
        <v>0</v>
      </c>
      <c r="BL173" s="13" t="s">
        <v>245</v>
      </c>
      <c r="BM173" s="169" t="s">
        <v>459</v>
      </c>
    </row>
    <row r="174" spans="2:65" s="1" customFormat="1" ht="24.2" customHeight="1" x14ac:dyDescent="0.2">
      <c r="B174" s="131"/>
      <c r="C174" s="158" t="s">
        <v>355</v>
      </c>
      <c r="D174" s="158" t="s">
        <v>241</v>
      </c>
      <c r="E174" s="159" t="s">
        <v>4113</v>
      </c>
      <c r="F174" s="160" t="s">
        <v>4090</v>
      </c>
      <c r="G174" s="161" t="s">
        <v>353</v>
      </c>
      <c r="H174" s="162">
        <v>4</v>
      </c>
      <c r="I174" s="163"/>
      <c r="J174" s="164">
        <f t="shared" si="15"/>
        <v>0</v>
      </c>
      <c r="K174" s="165"/>
      <c r="L174" s="30"/>
      <c r="M174" s="166" t="s">
        <v>1</v>
      </c>
      <c r="N174" s="130" t="s">
        <v>37</v>
      </c>
      <c r="P174" s="167">
        <f t="shared" si="16"/>
        <v>0</v>
      </c>
      <c r="Q174" s="167">
        <v>0</v>
      </c>
      <c r="R174" s="167">
        <f t="shared" si="17"/>
        <v>0</v>
      </c>
      <c r="S174" s="167">
        <v>0</v>
      </c>
      <c r="T174" s="168">
        <f t="shared" si="18"/>
        <v>0</v>
      </c>
      <c r="AR174" s="169" t="s">
        <v>245</v>
      </c>
      <c r="AT174" s="169" t="s">
        <v>241</v>
      </c>
      <c r="AU174" s="169" t="s">
        <v>83</v>
      </c>
      <c r="AY174" s="13" t="s">
        <v>239</v>
      </c>
      <c r="BE174" s="97">
        <f t="shared" si="19"/>
        <v>0</v>
      </c>
      <c r="BF174" s="97">
        <f t="shared" si="20"/>
        <v>0</v>
      </c>
      <c r="BG174" s="97">
        <f t="shared" si="21"/>
        <v>0</v>
      </c>
      <c r="BH174" s="97">
        <f t="shared" si="22"/>
        <v>0</v>
      </c>
      <c r="BI174" s="97">
        <f t="shared" si="23"/>
        <v>0</v>
      </c>
      <c r="BJ174" s="13" t="s">
        <v>83</v>
      </c>
      <c r="BK174" s="97">
        <f t="shared" si="24"/>
        <v>0</v>
      </c>
      <c r="BL174" s="13" t="s">
        <v>245</v>
      </c>
      <c r="BM174" s="169" t="s">
        <v>467</v>
      </c>
    </row>
    <row r="175" spans="2:65" s="1" customFormat="1" ht="16.5" customHeight="1" x14ac:dyDescent="0.2">
      <c r="B175" s="131"/>
      <c r="C175" s="158" t="s">
        <v>359</v>
      </c>
      <c r="D175" s="158" t="s">
        <v>241</v>
      </c>
      <c r="E175" s="159" t="s">
        <v>4114</v>
      </c>
      <c r="F175" s="160" t="s">
        <v>4092</v>
      </c>
      <c r="G175" s="161" t="s">
        <v>331</v>
      </c>
      <c r="H175" s="162">
        <v>24</v>
      </c>
      <c r="I175" s="163"/>
      <c r="J175" s="164">
        <f t="shared" si="15"/>
        <v>0</v>
      </c>
      <c r="K175" s="165"/>
      <c r="L175" s="30"/>
      <c r="M175" s="166" t="s">
        <v>1</v>
      </c>
      <c r="N175" s="130" t="s">
        <v>37</v>
      </c>
      <c r="P175" s="167">
        <f t="shared" si="16"/>
        <v>0</v>
      </c>
      <c r="Q175" s="167">
        <v>0</v>
      </c>
      <c r="R175" s="167">
        <f t="shared" si="17"/>
        <v>0</v>
      </c>
      <c r="S175" s="167">
        <v>0</v>
      </c>
      <c r="T175" s="168">
        <f t="shared" si="18"/>
        <v>0</v>
      </c>
      <c r="AR175" s="169" t="s">
        <v>245</v>
      </c>
      <c r="AT175" s="169" t="s">
        <v>241</v>
      </c>
      <c r="AU175" s="169" t="s">
        <v>83</v>
      </c>
      <c r="AY175" s="13" t="s">
        <v>239</v>
      </c>
      <c r="BE175" s="97">
        <f t="shared" si="19"/>
        <v>0</v>
      </c>
      <c r="BF175" s="97">
        <f t="shared" si="20"/>
        <v>0</v>
      </c>
      <c r="BG175" s="97">
        <f t="shared" si="21"/>
        <v>0</v>
      </c>
      <c r="BH175" s="97">
        <f t="shared" si="22"/>
        <v>0</v>
      </c>
      <c r="BI175" s="97">
        <f t="shared" si="23"/>
        <v>0</v>
      </c>
      <c r="BJ175" s="13" t="s">
        <v>83</v>
      </c>
      <c r="BK175" s="97">
        <f t="shared" si="24"/>
        <v>0</v>
      </c>
      <c r="BL175" s="13" t="s">
        <v>245</v>
      </c>
      <c r="BM175" s="169" t="s">
        <v>475</v>
      </c>
    </row>
    <row r="176" spans="2:65" s="1" customFormat="1" ht="16.5" customHeight="1" x14ac:dyDescent="0.2">
      <c r="B176" s="131"/>
      <c r="C176" s="158" t="s">
        <v>363</v>
      </c>
      <c r="D176" s="158" t="s">
        <v>241</v>
      </c>
      <c r="E176" s="159" t="s">
        <v>4115</v>
      </c>
      <c r="F176" s="160" t="s">
        <v>3986</v>
      </c>
      <c r="G176" s="161" t="s">
        <v>353</v>
      </c>
      <c r="H176" s="162">
        <v>14</v>
      </c>
      <c r="I176" s="163"/>
      <c r="J176" s="164">
        <f t="shared" si="15"/>
        <v>0</v>
      </c>
      <c r="K176" s="165"/>
      <c r="L176" s="30"/>
      <c r="M176" s="166" t="s">
        <v>1</v>
      </c>
      <c r="N176" s="130" t="s">
        <v>37</v>
      </c>
      <c r="P176" s="167">
        <f t="shared" si="16"/>
        <v>0</v>
      </c>
      <c r="Q176" s="167">
        <v>0</v>
      </c>
      <c r="R176" s="167">
        <f t="shared" si="17"/>
        <v>0</v>
      </c>
      <c r="S176" s="167">
        <v>0</v>
      </c>
      <c r="T176" s="168">
        <f t="shared" si="18"/>
        <v>0</v>
      </c>
      <c r="AR176" s="169" t="s">
        <v>245</v>
      </c>
      <c r="AT176" s="169" t="s">
        <v>241</v>
      </c>
      <c r="AU176" s="169" t="s">
        <v>83</v>
      </c>
      <c r="AY176" s="13" t="s">
        <v>239</v>
      </c>
      <c r="BE176" s="97">
        <f t="shared" si="19"/>
        <v>0</v>
      </c>
      <c r="BF176" s="97">
        <f t="shared" si="20"/>
        <v>0</v>
      </c>
      <c r="BG176" s="97">
        <f t="shared" si="21"/>
        <v>0</v>
      </c>
      <c r="BH176" s="97">
        <f t="shared" si="22"/>
        <v>0</v>
      </c>
      <c r="BI176" s="97">
        <f t="shared" si="23"/>
        <v>0</v>
      </c>
      <c r="BJ176" s="13" t="s">
        <v>83</v>
      </c>
      <c r="BK176" s="97">
        <f t="shared" si="24"/>
        <v>0</v>
      </c>
      <c r="BL176" s="13" t="s">
        <v>245</v>
      </c>
      <c r="BM176" s="169" t="s">
        <v>483</v>
      </c>
    </row>
    <row r="177" spans="2:65" s="1" customFormat="1" ht="24.2" customHeight="1" x14ac:dyDescent="0.2">
      <c r="B177" s="131"/>
      <c r="C177" s="158" t="s">
        <v>367</v>
      </c>
      <c r="D177" s="158" t="s">
        <v>241</v>
      </c>
      <c r="E177" s="159" t="s">
        <v>4116</v>
      </c>
      <c r="F177" s="160" t="s">
        <v>4117</v>
      </c>
      <c r="G177" s="161" t="s">
        <v>353</v>
      </c>
      <c r="H177" s="162">
        <v>2</v>
      </c>
      <c r="I177" s="163"/>
      <c r="J177" s="164">
        <f t="shared" si="15"/>
        <v>0</v>
      </c>
      <c r="K177" s="165"/>
      <c r="L177" s="30"/>
      <c r="M177" s="166" t="s">
        <v>1</v>
      </c>
      <c r="N177" s="130" t="s">
        <v>37</v>
      </c>
      <c r="P177" s="167">
        <f t="shared" si="16"/>
        <v>0</v>
      </c>
      <c r="Q177" s="167">
        <v>0</v>
      </c>
      <c r="R177" s="167">
        <f t="shared" si="17"/>
        <v>0</v>
      </c>
      <c r="S177" s="167">
        <v>0</v>
      </c>
      <c r="T177" s="168">
        <f t="shared" si="18"/>
        <v>0</v>
      </c>
      <c r="AR177" s="169" t="s">
        <v>245</v>
      </c>
      <c r="AT177" s="169" t="s">
        <v>241</v>
      </c>
      <c r="AU177" s="169" t="s">
        <v>83</v>
      </c>
      <c r="AY177" s="13" t="s">
        <v>239</v>
      </c>
      <c r="BE177" s="97">
        <f t="shared" si="19"/>
        <v>0</v>
      </c>
      <c r="BF177" s="97">
        <f t="shared" si="20"/>
        <v>0</v>
      </c>
      <c r="BG177" s="97">
        <f t="shared" si="21"/>
        <v>0</v>
      </c>
      <c r="BH177" s="97">
        <f t="shared" si="22"/>
        <v>0</v>
      </c>
      <c r="BI177" s="97">
        <f t="shared" si="23"/>
        <v>0</v>
      </c>
      <c r="BJ177" s="13" t="s">
        <v>83</v>
      </c>
      <c r="BK177" s="97">
        <f t="shared" si="24"/>
        <v>0</v>
      </c>
      <c r="BL177" s="13" t="s">
        <v>245</v>
      </c>
      <c r="BM177" s="169" t="s">
        <v>491</v>
      </c>
    </row>
    <row r="178" spans="2:65" s="1" customFormat="1" ht="21.75" customHeight="1" x14ac:dyDescent="0.2">
      <c r="B178" s="131"/>
      <c r="C178" s="158" t="s">
        <v>371</v>
      </c>
      <c r="D178" s="158" t="s">
        <v>241</v>
      </c>
      <c r="E178" s="159" t="s">
        <v>4118</v>
      </c>
      <c r="F178" s="160" t="s">
        <v>4094</v>
      </c>
      <c r="G178" s="161" t="s">
        <v>353</v>
      </c>
      <c r="H178" s="162">
        <v>4</v>
      </c>
      <c r="I178" s="163"/>
      <c r="J178" s="164">
        <f t="shared" si="15"/>
        <v>0</v>
      </c>
      <c r="K178" s="165"/>
      <c r="L178" s="30"/>
      <c r="M178" s="166" t="s">
        <v>1</v>
      </c>
      <c r="N178" s="130" t="s">
        <v>37</v>
      </c>
      <c r="P178" s="167">
        <f t="shared" si="16"/>
        <v>0</v>
      </c>
      <c r="Q178" s="167">
        <v>0</v>
      </c>
      <c r="R178" s="167">
        <f t="shared" si="17"/>
        <v>0</v>
      </c>
      <c r="S178" s="167">
        <v>0</v>
      </c>
      <c r="T178" s="168">
        <f t="shared" si="18"/>
        <v>0</v>
      </c>
      <c r="AR178" s="169" t="s">
        <v>245</v>
      </c>
      <c r="AT178" s="169" t="s">
        <v>241</v>
      </c>
      <c r="AU178" s="169" t="s">
        <v>83</v>
      </c>
      <c r="AY178" s="13" t="s">
        <v>239</v>
      </c>
      <c r="BE178" s="97">
        <f t="shared" si="19"/>
        <v>0</v>
      </c>
      <c r="BF178" s="97">
        <f t="shared" si="20"/>
        <v>0</v>
      </c>
      <c r="BG178" s="97">
        <f t="shared" si="21"/>
        <v>0</v>
      </c>
      <c r="BH178" s="97">
        <f t="shared" si="22"/>
        <v>0</v>
      </c>
      <c r="BI178" s="97">
        <f t="shared" si="23"/>
        <v>0</v>
      </c>
      <c r="BJ178" s="13" t="s">
        <v>83</v>
      </c>
      <c r="BK178" s="97">
        <f t="shared" si="24"/>
        <v>0</v>
      </c>
      <c r="BL178" s="13" t="s">
        <v>245</v>
      </c>
      <c r="BM178" s="169" t="s">
        <v>499</v>
      </c>
    </row>
    <row r="179" spans="2:65" s="1" customFormat="1" ht="16.5" customHeight="1" x14ac:dyDescent="0.2">
      <c r="B179" s="131"/>
      <c r="C179" s="158" t="s">
        <v>375</v>
      </c>
      <c r="D179" s="158" t="s">
        <v>241</v>
      </c>
      <c r="E179" s="159" t="s">
        <v>4119</v>
      </c>
      <c r="F179" s="160" t="s">
        <v>4096</v>
      </c>
      <c r="G179" s="161" t="s">
        <v>353</v>
      </c>
      <c r="H179" s="162">
        <v>2</v>
      </c>
      <c r="I179" s="163"/>
      <c r="J179" s="164">
        <f t="shared" si="15"/>
        <v>0</v>
      </c>
      <c r="K179" s="165"/>
      <c r="L179" s="30"/>
      <c r="M179" s="166" t="s">
        <v>1</v>
      </c>
      <c r="N179" s="130" t="s">
        <v>37</v>
      </c>
      <c r="P179" s="167">
        <f t="shared" si="16"/>
        <v>0</v>
      </c>
      <c r="Q179" s="167">
        <v>0</v>
      </c>
      <c r="R179" s="167">
        <f t="shared" si="17"/>
        <v>0</v>
      </c>
      <c r="S179" s="167">
        <v>0</v>
      </c>
      <c r="T179" s="168">
        <f t="shared" si="18"/>
        <v>0</v>
      </c>
      <c r="AR179" s="169" t="s">
        <v>245</v>
      </c>
      <c r="AT179" s="169" t="s">
        <v>241</v>
      </c>
      <c r="AU179" s="169" t="s">
        <v>83</v>
      </c>
      <c r="AY179" s="13" t="s">
        <v>239</v>
      </c>
      <c r="BE179" s="97">
        <f t="shared" si="19"/>
        <v>0</v>
      </c>
      <c r="BF179" s="97">
        <f t="shared" si="20"/>
        <v>0</v>
      </c>
      <c r="BG179" s="97">
        <f t="shared" si="21"/>
        <v>0</v>
      </c>
      <c r="BH179" s="97">
        <f t="shared" si="22"/>
        <v>0</v>
      </c>
      <c r="BI179" s="97">
        <f t="shared" si="23"/>
        <v>0</v>
      </c>
      <c r="BJ179" s="13" t="s">
        <v>83</v>
      </c>
      <c r="BK179" s="97">
        <f t="shared" si="24"/>
        <v>0</v>
      </c>
      <c r="BL179" s="13" t="s">
        <v>245</v>
      </c>
      <c r="BM179" s="169" t="s">
        <v>507</v>
      </c>
    </row>
    <row r="180" spans="2:65" s="1" customFormat="1" ht="16.5" customHeight="1" x14ac:dyDescent="0.2">
      <c r="B180" s="131"/>
      <c r="C180" s="158" t="s">
        <v>379</v>
      </c>
      <c r="D180" s="158" t="s">
        <v>241</v>
      </c>
      <c r="E180" s="159" t="s">
        <v>4120</v>
      </c>
      <c r="F180" s="160" t="s">
        <v>4121</v>
      </c>
      <c r="G180" s="161" t="s">
        <v>353</v>
      </c>
      <c r="H180" s="162">
        <v>1</v>
      </c>
      <c r="I180" s="163"/>
      <c r="J180" s="164">
        <f t="shared" si="15"/>
        <v>0</v>
      </c>
      <c r="K180" s="165"/>
      <c r="L180" s="30"/>
      <c r="M180" s="166" t="s">
        <v>1</v>
      </c>
      <c r="N180" s="130" t="s">
        <v>37</v>
      </c>
      <c r="P180" s="167">
        <f t="shared" si="16"/>
        <v>0</v>
      </c>
      <c r="Q180" s="167">
        <v>0</v>
      </c>
      <c r="R180" s="167">
        <f t="shared" si="17"/>
        <v>0</v>
      </c>
      <c r="S180" s="167">
        <v>0</v>
      </c>
      <c r="T180" s="168">
        <f t="shared" si="18"/>
        <v>0</v>
      </c>
      <c r="AR180" s="169" t="s">
        <v>245</v>
      </c>
      <c r="AT180" s="169" t="s">
        <v>241</v>
      </c>
      <c r="AU180" s="169" t="s">
        <v>83</v>
      </c>
      <c r="AY180" s="13" t="s">
        <v>239</v>
      </c>
      <c r="BE180" s="97">
        <f t="shared" si="19"/>
        <v>0</v>
      </c>
      <c r="BF180" s="97">
        <f t="shared" si="20"/>
        <v>0</v>
      </c>
      <c r="BG180" s="97">
        <f t="shared" si="21"/>
        <v>0</v>
      </c>
      <c r="BH180" s="97">
        <f t="shared" si="22"/>
        <v>0</v>
      </c>
      <c r="BI180" s="97">
        <f t="shared" si="23"/>
        <v>0</v>
      </c>
      <c r="BJ180" s="13" t="s">
        <v>83</v>
      </c>
      <c r="BK180" s="97">
        <f t="shared" si="24"/>
        <v>0</v>
      </c>
      <c r="BL180" s="13" t="s">
        <v>245</v>
      </c>
      <c r="BM180" s="169" t="s">
        <v>515</v>
      </c>
    </row>
    <row r="181" spans="2:65" s="11" customFormat="1" ht="22.9" customHeight="1" x14ac:dyDescent="0.2">
      <c r="B181" s="146"/>
      <c r="D181" s="147" t="s">
        <v>70</v>
      </c>
      <c r="E181" s="156" t="s">
        <v>241</v>
      </c>
      <c r="F181" s="156" t="s">
        <v>4122</v>
      </c>
      <c r="I181" s="149"/>
      <c r="J181" s="157">
        <f>BK181</f>
        <v>0</v>
      </c>
      <c r="L181" s="146"/>
      <c r="M181" s="151"/>
      <c r="P181" s="152">
        <f>SUM(P182:P193)</f>
        <v>0</v>
      </c>
      <c r="R181" s="152">
        <f>SUM(R182:R193)</f>
        <v>0</v>
      </c>
      <c r="T181" s="153">
        <f>SUM(T182:T193)</f>
        <v>0</v>
      </c>
      <c r="AR181" s="147" t="s">
        <v>78</v>
      </c>
      <c r="AT181" s="154" t="s">
        <v>70</v>
      </c>
      <c r="AU181" s="154" t="s">
        <v>78</v>
      </c>
      <c r="AY181" s="147" t="s">
        <v>239</v>
      </c>
      <c r="BK181" s="155">
        <f>SUM(BK182:BK193)</f>
        <v>0</v>
      </c>
    </row>
    <row r="182" spans="2:65" s="1" customFormat="1" ht="16.5" customHeight="1" x14ac:dyDescent="0.2">
      <c r="B182" s="131"/>
      <c r="C182" s="158" t="s">
        <v>383</v>
      </c>
      <c r="D182" s="158" t="s">
        <v>241</v>
      </c>
      <c r="E182" s="159" t="s">
        <v>4123</v>
      </c>
      <c r="F182" s="160" t="s">
        <v>3742</v>
      </c>
      <c r="G182" s="161" t="s">
        <v>331</v>
      </c>
      <c r="H182" s="162">
        <v>840</v>
      </c>
      <c r="I182" s="163"/>
      <c r="J182" s="164">
        <f t="shared" ref="J182:J193" si="25">ROUND(I182*H182,2)</f>
        <v>0</v>
      </c>
      <c r="K182" s="165"/>
      <c r="L182" s="30"/>
      <c r="M182" s="166" t="s">
        <v>1</v>
      </c>
      <c r="N182" s="130" t="s">
        <v>37</v>
      </c>
      <c r="P182" s="167">
        <f t="shared" ref="P182:P193" si="26">O182*H182</f>
        <v>0</v>
      </c>
      <c r="Q182" s="167">
        <v>0</v>
      </c>
      <c r="R182" s="167">
        <f t="shared" ref="R182:R193" si="27">Q182*H182</f>
        <v>0</v>
      </c>
      <c r="S182" s="167">
        <v>0</v>
      </c>
      <c r="T182" s="168">
        <f t="shared" ref="T182:T193" si="28">S182*H182</f>
        <v>0</v>
      </c>
      <c r="AR182" s="169" t="s">
        <v>245</v>
      </c>
      <c r="AT182" s="169" t="s">
        <v>241</v>
      </c>
      <c r="AU182" s="169" t="s">
        <v>83</v>
      </c>
      <c r="AY182" s="13" t="s">
        <v>239</v>
      </c>
      <c r="BE182" s="97">
        <f t="shared" ref="BE182:BE193" si="29">IF(N182="základná",J182,0)</f>
        <v>0</v>
      </c>
      <c r="BF182" s="97">
        <f t="shared" ref="BF182:BF193" si="30">IF(N182="znížená",J182,0)</f>
        <v>0</v>
      </c>
      <c r="BG182" s="97">
        <f t="shared" ref="BG182:BG193" si="31">IF(N182="zákl. prenesená",J182,0)</f>
        <v>0</v>
      </c>
      <c r="BH182" s="97">
        <f t="shared" ref="BH182:BH193" si="32">IF(N182="zníž. prenesená",J182,0)</f>
        <v>0</v>
      </c>
      <c r="BI182" s="97">
        <f t="shared" ref="BI182:BI193" si="33">IF(N182="nulová",J182,0)</f>
        <v>0</v>
      </c>
      <c r="BJ182" s="13" t="s">
        <v>83</v>
      </c>
      <c r="BK182" s="97">
        <f t="shared" ref="BK182:BK193" si="34">ROUND(I182*H182,2)</f>
        <v>0</v>
      </c>
      <c r="BL182" s="13" t="s">
        <v>245</v>
      </c>
      <c r="BM182" s="169" t="s">
        <v>523</v>
      </c>
    </row>
    <row r="183" spans="2:65" s="1" customFormat="1" ht="16.5" customHeight="1" x14ac:dyDescent="0.2">
      <c r="B183" s="131"/>
      <c r="C183" s="158" t="s">
        <v>387</v>
      </c>
      <c r="D183" s="158" t="s">
        <v>241</v>
      </c>
      <c r="E183" s="159" t="s">
        <v>4124</v>
      </c>
      <c r="F183" s="160" t="s">
        <v>4005</v>
      </c>
      <c r="G183" s="161" t="s">
        <v>331</v>
      </c>
      <c r="H183" s="162">
        <v>300</v>
      </c>
      <c r="I183" s="163"/>
      <c r="J183" s="164">
        <f t="shared" si="25"/>
        <v>0</v>
      </c>
      <c r="K183" s="165"/>
      <c r="L183" s="30"/>
      <c r="M183" s="166" t="s">
        <v>1</v>
      </c>
      <c r="N183" s="130" t="s">
        <v>37</v>
      </c>
      <c r="P183" s="167">
        <f t="shared" si="26"/>
        <v>0</v>
      </c>
      <c r="Q183" s="167">
        <v>0</v>
      </c>
      <c r="R183" s="167">
        <f t="shared" si="27"/>
        <v>0</v>
      </c>
      <c r="S183" s="167">
        <v>0</v>
      </c>
      <c r="T183" s="168">
        <f t="shared" si="28"/>
        <v>0</v>
      </c>
      <c r="AR183" s="169" t="s">
        <v>245</v>
      </c>
      <c r="AT183" s="169" t="s">
        <v>241</v>
      </c>
      <c r="AU183" s="169" t="s">
        <v>83</v>
      </c>
      <c r="AY183" s="13" t="s">
        <v>239</v>
      </c>
      <c r="BE183" s="97">
        <f t="shared" si="29"/>
        <v>0</v>
      </c>
      <c r="BF183" s="97">
        <f t="shared" si="30"/>
        <v>0</v>
      </c>
      <c r="BG183" s="97">
        <f t="shared" si="31"/>
        <v>0</v>
      </c>
      <c r="BH183" s="97">
        <f t="shared" si="32"/>
        <v>0</v>
      </c>
      <c r="BI183" s="97">
        <f t="shared" si="33"/>
        <v>0</v>
      </c>
      <c r="BJ183" s="13" t="s">
        <v>83</v>
      </c>
      <c r="BK183" s="97">
        <f t="shared" si="34"/>
        <v>0</v>
      </c>
      <c r="BL183" s="13" t="s">
        <v>245</v>
      </c>
      <c r="BM183" s="169" t="s">
        <v>530</v>
      </c>
    </row>
    <row r="184" spans="2:65" s="1" customFormat="1" ht="16.5" customHeight="1" x14ac:dyDescent="0.2">
      <c r="B184" s="131"/>
      <c r="C184" s="158" t="s">
        <v>391</v>
      </c>
      <c r="D184" s="158" t="s">
        <v>241</v>
      </c>
      <c r="E184" s="159" t="s">
        <v>4125</v>
      </c>
      <c r="F184" s="160" t="s">
        <v>4126</v>
      </c>
      <c r="G184" s="161" t="s">
        <v>331</v>
      </c>
      <c r="H184" s="162">
        <v>100</v>
      </c>
      <c r="I184" s="163"/>
      <c r="J184" s="164">
        <f t="shared" si="25"/>
        <v>0</v>
      </c>
      <c r="K184" s="165"/>
      <c r="L184" s="30"/>
      <c r="M184" s="166" t="s">
        <v>1</v>
      </c>
      <c r="N184" s="130" t="s">
        <v>37</v>
      </c>
      <c r="P184" s="167">
        <f t="shared" si="26"/>
        <v>0</v>
      </c>
      <c r="Q184" s="167">
        <v>0</v>
      </c>
      <c r="R184" s="167">
        <f t="shared" si="27"/>
        <v>0</v>
      </c>
      <c r="S184" s="167">
        <v>0</v>
      </c>
      <c r="T184" s="168">
        <f t="shared" si="28"/>
        <v>0</v>
      </c>
      <c r="AR184" s="169" t="s">
        <v>245</v>
      </c>
      <c r="AT184" s="169" t="s">
        <v>241</v>
      </c>
      <c r="AU184" s="169" t="s">
        <v>83</v>
      </c>
      <c r="AY184" s="13" t="s">
        <v>239</v>
      </c>
      <c r="BE184" s="97">
        <f t="shared" si="29"/>
        <v>0</v>
      </c>
      <c r="BF184" s="97">
        <f t="shared" si="30"/>
        <v>0</v>
      </c>
      <c r="BG184" s="97">
        <f t="shared" si="31"/>
        <v>0</v>
      </c>
      <c r="BH184" s="97">
        <f t="shared" si="32"/>
        <v>0</v>
      </c>
      <c r="BI184" s="97">
        <f t="shared" si="33"/>
        <v>0</v>
      </c>
      <c r="BJ184" s="13" t="s">
        <v>83</v>
      </c>
      <c r="BK184" s="97">
        <f t="shared" si="34"/>
        <v>0</v>
      </c>
      <c r="BL184" s="13" t="s">
        <v>245</v>
      </c>
      <c r="BM184" s="169" t="s">
        <v>537</v>
      </c>
    </row>
    <row r="185" spans="2:65" s="1" customFormat="1" ht="16.5" customHeight="1" x14ac:dyDescent="0.2">
      <c r="B185" s="131"/>
      <c r="C185" s="158" t="s">
        <v>395</v>
      </c>
      <c r="D185" s="158" t="s">
        <v>241</v>
      </c>
      <c r="E185" s="159" t="s">
        <v>4127</v>
      </c>
      <c r="F185" s="160" t="s">
        <v>4128</v>
      </c>
      <c r="G185" s="161" t="s">
        <v>331</v>
      </c>
      <c r="H185" s="162">
        <v>60</v>
      </c>
      <c r="I185" s="163"/>
      <c r="J185" s="164">
        <f t="shared" si="25"/>
        <v>0</v>
      </c>
      <c r="K185" s="165"/>
      <c r="L185" s="30"/>
      <c r="M185" s="166" t="s">
        <v>1</v>
      </c>
      <c r="N185" s="130" t="s">
        <v>37</v>
      </c>
      <c r="P185" s="167">
        <f t="shared" si="26"/>
        <v>0</v>
      </c>
      <c r="Q185" s="167">
        <v>0</v>
      </c>
      <c r="R185" s="167">
        <f t="shared" si="27"/>
        <v>0</v>
      </c>
      <c r="S185" s="167">
        <v>0</v>
      </c>
      <c r="T185" s="168">
        <f t="shared" si="28"/>
        <v>0</v>
      </c>
      <c r="AR185" s="169" t="s">
        <v>245</v>
      </c>
      <c r="AT185" s="169" t="s">
        <v>241</v>
      </c>
      <c r="AU185" s="169" t="s">
        <v>83</v>
      </c>
      <c r="AY185" s="13" t="s">
        <v>239</v>
      </c>
      <c r="BE185" s="97">
        <f t="shared" si="29"/>
        <v>0</v>
      </c>
      <c r="BF185" s="97">
        <f t="shared" si="30"/>
        <v>0</v>
      </c>
      <c r="BG185" s="97">
        <f t="shared" si="31"/>
        <v>0</v>
      </c>
      <c r="BH185" s="97">
        <f t="shared" si="32"/>
        <v>0</v>
      </c>
      <c r="BI185" s="97">
        <f t="shared" si="33"/>
        <v>0</v>
      </c>
      <c r="BJ185" s="13" t="s">
        <v>83</v>
      </c>
      <c r="BK185" s="97">
        <f t="shared" si="34"/>
        <v>0</v>
      </c>
      <c r="BL185" s="13" t="s">
        <v>245</v>
      </c>
      <c r="BM185" s="169" t="s">
        <v>544</v>
      </c>
    </row>
    <row r="186" spans="2:65" s="1" customFormat="1" ht="16.5" customHeight="1" x14ac:dyDescent="0.2">
      <c r="B186" s="131"/>
      <c r="C186" s="158" t="s">
        <v>399</v>
      </c>
      <c r="D186" s="158" t="s">
        <v>241</v>
      </c>
      <c r="E186" s="159" t="s">
        <v>4129</v>
      </c>
      <c r="F186" s="160" t="s">
        <v>4130</v>
      </c>
      <c r="G186" s="161" t="s">
        <v>331</v>
      </c>
      <c r="H186" s="162">
        <v>60</v>
      </c>
      <c r="I186" s="163"/>
      <c r="J186" s="164">
        <f t="shared" si="25"/>
        <v>0</v>
      </c>
      <c r="K186" s="165"/>
      <c r="L186" s="30"/>
      <c r="M186" s="166" t="s">
        <v>1</v>
      </c>
      <c r="N186" s="130" t="s">
        <v>37</v>
      </c>
      <c r="P186" s="167">
        <f t="shared" si="26"/>
        <v>0</v>
      </c>
      <c r="Q186" s="167">
        <v>0</v>
      </c>
      <c r="R186" s="167">
        <f t="shared" si="27"/>
        <v>0</v>
      </c>
      <c r="S186" s="167">
        <v>0</v>
      </c>
      <c r="T186" s="168">
        <f t="shared" si="28"/>
        <v>0</v>
      </c>
      <c r="AR186" s="169" t="s">
        <v>245</v>
      </c>
      <c r="AT186" s="169" t="s">
        <v>241</v>
      </c>
      <c r="AU186" s="169" t="s">
        <v>83</v>
      </c>
      <c r="AY186" s="13" t="s">
        <v>239</v>
      </c>
      <c r="BE186" s="97">
        <f t="shared" si="29"/>
        <v>0</v>
      </c>
      <c r="BF186" s="97">
        <f t="shared" si="30"/>
        <v>0</v>
      </c>
      <c r="BG186" s="97">
        <f t="shared" si="31"/>
        <v>0</v>
      </c>
      <c r="BH186" s="97">
        <f t="shared" si="32"/>
        <v>0</v>
      </c>
      <c r="BI186" s="97">
        <f t="shared" si="33"/>
        <v>0</v>
      </c>
      <c r="BJ186" s="13" t="s">
        <v>83</v>
      </c>
      <c r="BK186" s="97">
        <f t="shared" si="34"/>
        <v>0</v>
      </c>
      <c r="BL186" s="13" t="s">
        <v>245</v>
      </c>
      <c r="BM186" s="169" t="s">
        <v>552</v>
      </c>
    </row>
    <row r="187" spans="2:65" s="1" customFormat="1" ht="21.75" customHeight="1" x14ac:dyDescent="0.2">
      <c r="B187" s="131"/>
      <c r="C187" s="158" t="s">
        <v>403</v>
      </c>
      <c r="D187" s="158" t="s">
        <v>241</v>
      </c>
      <c r="E187" s="159" t="s">
        <v>4131</v>
      </c>
      <c r="F187" s="160" t="s">
        <v>4132</v>
      </c>
      <c r="G187" s="161" t="s">
        <v>353</v>
      </c>
      <c r="H187" s="162">
        <v>20</v>
      </c>
      <c r="I187" s="163"/>
      <c r="J187" s="164">
        <f t="shared" si="25"/>
        <v>0</v>
      </c>
      <c r="K187" s="165"/>
      <c r="L187" s="30"/>
      <c r="M187" s="166" t="s">
        <v>1</v>
      </c>
      <c r="N187" s="130" t="s">
        <v>37</v>
      </c>
      <c r="P187" s="167">
        <f t="shared" si="26"/>
        <v>0</v>
      </c>
      <c r="Q187" s="167">
        <v>0</v>
      </c>
      <c r="R187" s="167">
        <f t="shared" si="27"/>
        <v>0</v>
      </c>
      <c r="S187" s="167">
        <v>0</v>
      </c>
      <c r="T187" s="168">
        <f t="shared" si="28"/>
        <v>0</v>
      </c>
      <c r="AR187" s="169" t="s">
        <v>245</v>
      </c>
      <c r="AT187" s="169" t="s">
        <v>241</v>
      </c>
      <c r="AU187" s="169" t="s">
        <v>83</v>
      </c>
      <c r="AY187" s="13" t="s">
        <v>239</v>
      </c>
      <c r="BE187" s="97">
        <f t="shared" si="29"/>
        <v>0</v>
      </c>
      <c r="BF187" s="97">
        <f t="shared" si="30"/>
        <v>0</v>
      </c>
      <c r="BG187" s="97">
        <f t="shared" si="31"/>
        <v>0</v>
      </c>
      <c r="BH187" s="97">
        <f t="shared" si="32"/>
        <v>0</v>
      </c>
      <c r="BI187" s="97">
        <f t="shared" si="33"/>
        <v>0</v>
      </c>
      <c r="BJ187" s="13" t="s">
        <v>83</v>
      </c>
      <c r="BK187" s="97">
        <f t="shared" si="34"/>
        <v>0</v>
      </c>
      <c r="BL187" s="13" t="s">
        <v>245</v>
      </c>
      <c r="BM187" s="169" t="s">
        <v>560</v>
      </c>
    </row>
    <row r="188" spans="2:65" s="1" customFormat="1" ht="16.5" customHeight="1" x14ac:dyDescent="0.2">
      <c r="B188" s="131"/>
      <c r="C188" s="158" t="s">
        <v>407</v>
      </c>
      <c r="D188" s="158" t="s">
        <v>241</v>
      </c>
      <c r="E188" s="159" t="s">
        <v>4133</v>
      </c>
      <c r="F188" s="160" t="s">
        <v>4134</v>
      </c>
      <c r="G188" s="161" t="s">
        <v>353</v>
      </c>
      <c r="H188" s="162">
        <v>3</v>
      </c>
      <c r="I188" s="163"/>
      <c r="J188" s="164">
        <f t="shared" si="25"/>
        <v>0</v>
      </c>
      <c r="K188" s="165"/>
      <c r="L188" s="30"/>
      <c r="M188" s="166" t="s">
        <v>1</v>
      </c>
      <c r="N188" s="130" t="s">
        <v>37</v>
      </c>
      <c r="P188" s="167">
        <f t="shared" si="26"/>
        <v>0</v>
      </c>
      <c r="Q188" s="167">
        <v>0</v>
      </c>
      <c r="R188" s="167">
        <f t="shared" si="27"/>
        <v>0</v>
      </c>
      <c r="S188" s="167">
        <v>0</v>
      </c>
      <c r="T188" s="168">
        <f t="shared" si="28"/>
        <v>0</v>
      </c>
      <c r="AR188" s="169" t="s">
        <v>245</v>
      </c>
      <c r="AT188" s="169" t="s">
        <v>241</v>
      </c>
      <c r="AU188" s="169" t="s">
        <v>83</v>
      </c>
      <c r="AY188" s="13" t="s">
        <v>239</v>
      </c>
      <c r="BE188" s="97">
        <f t="shared" si="29"/>
        <v>0</v>
      </c>
      <c r="BF188" s="97">
        <f t="shared" si="30"/>
        <v>0</v>
      </c>
      <c r="BG188" s="97">
        <f t="shared" si="31"/>
        <v>0</v>
      </c>
      <c r="BH188" s="97">
        <f t="shared" si="32"/>
        <v>0</v>
      </c>
      <c r="BI188" s="97">
        <f t="shared" si="33"/>
        <v>0</v>
      </c>
      <c r="BJ188" s="13" t="s">
        <v>83</v>
      </c>
      <c r="BK188" s="97">
        <f t="shared" si="34"/>
        <v>0</v>
      </c>
      <c r="BL188" s="13" t="s">
        <v>245</v>
      </c>
      <c r="BM188" s="169" t="s">
        <v>568</v>
      </c>
    </row>
    <row r="189" spans="2:65" s="1" customFormat="1" ht="21.75" customHeight="1" x14ac:dyDescent="0.2">
      <c r="B189" s="131"/>
      <c r="C189" s="158" t="s">
        <v>411</v>
      </c>
      <c r="D189" s="158" t="s">
        <v>241</v>
      </c>
      <c r="E189" s="159" t="s">
        <v>4135</v>
      </c>
      <c r="F189" s="160" t="s">
        <v>4136</v>
      </c>
      <c r="G189" s="161" t="s">
        <v>353</v>
      </c>
      <c r="H189" s="162">
        <v>360</v>
      </c>
      <c r="I189" s="163"/>
      <c r="J189" s="164">
        <f t="shared" si="25"/>
        <v>0</v>
      </c>
      <c r="K189" s="165"/>
      <c r="L189" s="30"/>
      <c r="M189" s="166" t="s">
        <v>1</v>
      </c>
      <c r="N189" s="130" t="s">
        <v>37</v>
      </c>
      <c r="P189" s="167">
        <f t="shared" si="26"/>
        <v>0</v>
      </c>
      <c r="Q189" s="167">
        <v>0</v>
      </c>
      <c r="R189" s="167">
        <f t="shared" si="27"/>
        <v>0</v>
      </c>
      <c r="S189" s="167">
        <v>0</v>
      </c>
      <c r="T189" s="168">
        <f t="shared" si="28"/>
        <v>0</v>
      </c>
      <c r="AR189" s="169" t="s">
        <v>245</v>
      </c>
      <c r="AT189" s="169" t="s">
        <v>241</v>
      </c>
      <c r="AU189" s="169" t="s">
        <v>83</v>
      </c>
      <c r="AY189" s="13" t="s">
        <v>239</v>
      </c>
      <c r="BE189" s="97">
        <f t="shared" si="29"/>
        <v>0</v>
      </c>
      <c r="BF189" s="97">
        <f t="shared" si="30"/>
        <v>0</v>
      </c>
      <c r="BG189" s="97">
        <f t="shared" si="31"/>
        <v>0</v>
      </c>
      <c r="BH189" s="97">
        <f t="shared" si="32"/>
        <v>0</v>
      </c>
      <c r="BI189" s="97">
        <f t="shared" si="33"/>
        <v>0</v>
      </c>
      <c r="BJ189" s="13" t="s">
        <v>83</v>
      </c>
      <c r="BK189" s="97">
        <f t="shared" si="34"/>
        <v>0</v>
      </c>
      <c r="BL189" s="13" t="s">
        <v>245</v>
      </c>
      <c r="BM189" s="169" t="s">
        <v>576</v>
      </c>
    </row>
    <row r="190" spans="2:65" s="1" customFormat="1" ht="16.5" customHeight="1" x14ac:dyDescent="0.2">
      <c r="B190" s="131"/>
      <c r="C190" s="158" t="s">
        <v>415</v>
      </c>
      <c r="D190" s="158" t="s">
        <v>241</v>
      </c>
      <c r="E190" s="159" t="s">
        <v>4137</v>
      </c>
      <c r="F190" s="160" t="s">
        <v>4042</v>
      </c>
      <c r="G190" s="161" t="s">
        <v>331</v>
      </c>
      <c r="H190" s="162">
        <v>680</v>
      </c>
      <c r="I190" s="163"/>
      <c r="J190" s="164">
        <f t="shared" si="25"/>
        <v>0</v>
      </c>
      <c r="K190" s="165"/>
      <c r="L190" s="30"/>
      <c r="M190" s="166" t="s">
        <v>1</v>
      </c>
      <c r="N190" s="130" t="s">
        <v>37</v>
      </c>
      <c r="P190" s="167">
        <f t="shared" si="26"/>
        <v>0</v>
      </c>
      <c r="Q190" s="167">
        <v>0</v>
      </c>
      <c r="R190" s="167">
        <f t="shared" si="27"/>
        <v>0</v>
      </c>
      <c r="S190" s="167">
        <v>0</v>
      </c>
      <c r="T190" s="168">
        <f t="shared" si="28"/>
        <v>0</v>
      </c>
      <c r="AR190" s="169" t="s">
        <v>245</v>
      </c>
      <c r="AT190" s="169" t="s">
        <v>241</v>
      </c>
      <c r="AU190" s="169" t="s">
        <v>83</v>
      </c>
      <c r="AY190" s="13" t="s">
        <v>239</v>
      </c>
      <c r="BE190" s="97">
        <f t="shared" si="29"/>
        <v>0</v>
      </c>
      <c r="BF190" s="97">
        <f t="shared" si="30"/>
        <v>0</v>
      </c>
      <c r="BG190" s="97">
        <f t="shared" si="31"/>
        <v>0</v>
      </c>
      <c r="BH190" s="97">
        <f t="shared" si="32"/>
        <v>0</v>
      </c>
      <c r="BI190" s="97">
        <f t="shared" si="33"/>
        <v>0</v>
      </c>
      <c r="BJ190" s="13" t="s">
        <v>83</v>
      </c>
      <c r="BK190" s="97">
        <f t="shared" si="34"/>
        <v>0</v>
      </c>
      <c r="BL190" s="13" t="s">
        <v>245</v>
      </c>
      <c r="BM190" s="169" t="s">
        <v>584</v>
      </c>
    </row>
    <row r="191" spans="2:65" s="1" customFormat="1" ht="16.5" customHeight="1" x14ac:dyDescent="0.2">
      <c r="B191" s="131"/>
      <c r="C191" s="158" t="s">
        <v>419</v>
      </c>
      <c r="D191" s="158" t="s">
        <v>241</v>
      </c>
      <c r="E191" s="159" t="s">
        <v>4138</v>
      </c>
      <c r="F191" s="160" t="s">
        <v>4139</v>
      </c>
      <c r="G191" s="161" t="s">
        <v>353</v>
      </c>
      <c r="H191" s="162">
        <v>175</v>
      </c>
      <c r="I191" s="163"/>
      <c r="J191" s="164">
        <f t="shared" si="25"/>
        <v>0</v>
      </c>
      <c r="K191" s="165"/>
      <c r="L191" s="30"/>
      <c r="M191" s="166" t="s">
        <v>1</v>
      </c>
      <c r="N191" s="130" t="s">
        <v>37</v>
      </c>
      <c r="P191" s="167">
        <f t="shared" si="26"/>
        <v>0</v>
      </c>
      <c r="Q191" s="167">
        <v>0</v>
      </c>
      <c r="R191" s="167">
        <f t="shared" si="27"/>
        <v>0</v>
      </c>
      <c r="S191" s="167">
        <v>0</v>
      </c>
      <c r="T191" s="168">
        <f t="shared" si="28"/>
        <v>0</v>
      </c>
      <c r="AR191" s="169" t="s">
        <v>245</v>
      </c>
      <c r="AT191" s="169" t="s">
        <v>241</v>
      </c>
      <c r="AU191" s="169" t="s">
        <v>83</v>
      </c>
      <c r="AY191" s="13" t="s">
        <v>239</v>
      </c>
      <c r="BE191" s="97">
        <f t="shared" si="29"/>
        <v>0</v>
      </c>
      <c r="BF191" s="97">
        <f t="shared" si="30"/>
        <v>0</v>
      </c>
      <c r="BG191" s="97">
        <f t="shared" si="31"/>
        <v>0</v>
      </c>
      <c r="BH191" s="97">
        <f t="shared" si="32"/>
        <v>0</v>
      </c>
      <c r="BI191" s="97">
        <f t="shared" si="33"/>
        <v>0</v>
      </c>
      <c r="BJ191" s="13" t="s">
        <v>83</v>
      </c>
      <c r="BK191" s="97">
        <f t="shared" si="34"/>
        <v>0</v>
      </c>
      <c r="BL191" s="13" t="s">
        <v>245</v>
      </c>
      <c r="BM191" s="169" t="s">
        <v>592</v>
      </c>
    </row>
    <row r="192" spans="2:65" s="1" customFormat="1" ht="16.5" customHeight="1" x14ac:dyDescent="0.2">
      <c r="B192" s="131"/>
      <c r="C192" s="158" t="s">
        <v>423</v>
      </c>
      <c r="D192" s="158" t="s">
        <v>241</v>
      </c>
      <c r="E192" s="159" t="s">
        <v>4140</v>
      </c>
      <c r="F192" s="160" t="s">
        <v>4141</v>
      </c>
      <c r="G192" s="161" t="s">
        <v>353</v>
      </c>
      <c r="H192" s="162">
        <v>14</v>
      </c>
      <c r="I192" s="163"/>
      <c r="J192" s="164">
        <f t="shared" si="25"/>
        <v>0</v>
      </c>
      <c r="K192" s="165"/>
      <c r="L192" s="30"/>
      <c r="M192" s="166" t="s">
        <v>1</v>
      </c>
      <c r="N192" s="130" t="s">
        <v>37</v>
      </c>
      <c r="P192" s="167">
        <f t="shared" si="26"/>
        <v>0</v>
      </c>
      <c r="Q192" s="167">
        <v>0</v>
      </c>
      <c r="R192" s="167">
        <f t="shared" si="27"/>
        <v>0</v>
      </c>
      <c r="S192" s="167">
        <v>0</v>
      </c>
      <c r="T192" s="168">
        <f t="shared" si="28"/>
        <v>0</v>
      </c>
      <c r="AR192" s="169" t="s">
        <v>245</v>
      </c>
      <c r="AT192" s="169" t="s">
        <v>241</v>
      </c>
      <c r="AU192" s="169" t="s">
        <v>83</v>
      </c>
      <c r="AY192" s="13" t="s">
        <v>239</v>
      </c>
      <c r="BE192" s="97">
        <f t="shared" si="29"/>
        <v>0</v>
      </c>
      <c r="BF192" s="97">
        <f t="shared" si="30"/>
        <v>0</v>
      </c>
      <c r="BG192" s="97">
        <f t="shared" si="31"/>
        <v>0</v>
      </c>
      <c r="BH192" s="97">
        <f t="shared" si="32"/>
        <v>0</v>
      </c>
      <c r="BI192" s="97">
        <f t="shared" si="33"/>
        <v>0</v>
      </c>
      <c r="BJ192" s="13" t="s">
        <v>83</v>
      </c>
      <c r="BK192" s="97">
        <f t="shared" si="34"/>
        <v>0</v>
      </c>
      <c r="BL192" s="13" t="s">
        <v>245</v>
      </c>
      <c r="BM192" s="169" t="s">
        <v>600</v>
      </c>
    </row>
    <row r="193" spans="2:65" s="1" customFormat="1" ht="16.5" customHeight="1" x14ac:dyDescent="0.2">
      <c r="B193" s="131"/>
      <c r="C193" s="158" t="s">
        <v>427</v>
      </c>
      <c r="D193" s="158" t="s">
        <v>241</v>
      </c>
      <c r="E193" s="159" t="s">
        <v>4142</v>
      </c>
      <c r="F193" s="160" t="s">
        <v>4143</v>
      </c>
      <c r="G193" s="161" t="s">
        <v>353</v>
      </c>
      <c r="H193" s="162">
        <v>21</v>
      </c>
      <c r="I193" s="163"/>
      <c r="J193" s="164">
        <f t="shared" si="25"/>
        <v>0</v>
      </c>
      <c r="K193" s="165"/>
      <c r="L193" s="30"/>
      <c r="M193" s="166" t="s">
        <v>1</v>
      </c>
      <c r="N193" s="130" t="s">
        <v>37</v>
      </c>
      <c r="P193" s="167">
        <f t="shared" si="26"/>
        <v>0</v>
      </c>
      <c r="Q193" s="167">
        <v>0</v>
      </c>
      <c r="R193" s="167">
        <f t="shared" si="27"/>
        <v>0</v>
      </c>
      <c r="S193" s="167">
        <v>0</v>
      </c>
      <c r="T193" s="168">
        <f t="shared" si="28"/>
        <v>0</v>
      </c>
      <c r="AR193" s="169" t="s">
        <v>245</v>
      </c>
      <c r="AT193" s="169" t="s">
        <v>241</v>
      </c>
      <c r="AU193" s="169" t="s">
        <v>83</v>
      </c>
      <c r="AY193" s="13" t="s">
        <v>239</v>
      </c>
      <c r="BE193" s="97">
        <f t="shared" si="29"/>
        <v>0</v>
      </c>
      <c r="BF193" s="97">
        <f t="shared" si="30"/>
        <v>0</v>
      </c>
      <c r="BG193" s="97">
        <f t="shared" si="31"/>
        <v>0</v>
      </c>
      <c r="BH193" s="97">
        <f t="shared" si="32"/>
        <v>0</v>
      </c>
      <c r="BI193" s="97">
        <f t="shared" si="33"/>
        <v>0</v>
      </c>
      <c r="BJ193" s="13" t="s">
        <v>83</v>
      </c>
      <c r="BK193" s="97">
        <f t="shared" si="34"/>
        <v>0</v>
      </c>
      <c r="BL193" s="13" t="s">
        <v>245</v>
      </c>
      <c r="BM193" s="169" t="s">
        <v>608</v>
      </c>
    </row>
    <row r="194" spans="2:65" s="11" customFormat="1" ht="25.9" customHeight="1" x14ac:dyDescent="0.2">
      <c r="B194" s="146"/>
      <c r="D194" s="147" t="s">
        <v>70</v>
      </c>
      <c r="E194" s="148" t="s">
        <v>4144</v>
      </c>
      <c r="F194" s="148" t="s">
        <v>4145</v>
      </c>
      <c r="I194" s="149"/>
      <c r="J194" s="150">
        <f>BK194</f>
        <v>0</v>
      </c>
      <c r="L194" s="146"/>
      <c r="M194" s="151"/>
      <c r="P194" s="152">
        <f>P195+P205+P215</f>
        <v>0</v>
      </c>
      <c r="R194" s="152">
        <f>R195+R205+R215</f>
        <v>0</v>
      </c>
      <c r="T194" s="153">
        <f>T195+T205+T215</f>
        <v>0</v>
      </c>
      <c r="AR194" s="147" t="s">
        <v>78</v>
      </c>
      <c r="AT194" s="154" t="s">
        <v>70</v>
      </c>
      <c r="AU194" s="154" t="s">
        <v>71</v>
      </c>
      <c r="AY194" s="147" t="s">
        <v>239</v>
      </c>
      <c r="BK194" s="155">
        <f>BK195+BK205+BK215</f>
        <v>0</v>
      </c>
    </row>
    <row r="195" spans="2:65" s="11" customFormat="1" ht="22.9" customHeight="1" x14ac:dyDescent="0.2">
      <c r="B195" s="146"/>
      <c r="D195" s="147" t="s">
        <v>70</v>
      </c>
      <c r="E195" s="156" t="s">
        <v>4146</v>
      </c>
      <c r="F195" s="156" t="s">
        <v>4147</v>
      </c>
      <c r="I195" s="149"/>
      <c r="J195" s="157">
        <f>BK195</f>
        <v>0</v>
      </c>
      <c r="L195" s="146"/>
      <c r="M195" s="151"/>
      <c r="P195" s="152">
        <f>SUM(P196:P204)</f>
        <v>0</v>
      </c>
      <c r="R195" s="152">
        <f>SUM(R196:R204)</f>
        <v>0</v>
      </c>
      <c r="T195" s="153">
        <f>SUM(T196:T204)</f>
        <v>0</v>
      </c>
      <c r="AR195" s="147" t="s">
        <v>78</v>
      </c>
      <c r="AT195" s="154" t="s">
        <v>70</v>
      </c>
      <c r="AU195" s="154" t="s">
        <v>78</v>
      </c>
      <c r="AY195" s="147" t="s">
        <v>239</v>
      </c>
      <c r="BK195" s="155">
        <f>SUM(BK196:BK204)</f>
        <v>0</v>
      </c>
    </row>
    <row r="196" spans="2:65" s="1" customFormat="1" ht="24.2" customHeight="1" x14ac:dyDescent="0.2">
      <c r="B196" s="131"/>
      <c r="C196" s="158" t="s">
        <v>431</v>
      </c>
      <c r="D196" s="158" t="s">
        <v>241</v>
      </c>
      <c r="E196" s="159" t="s">
        <v>4148</v>
      </c>
      <c r="F196" s="160" t="s">
        <v>4149</v>
      </c>
      <c r="G196" s="161" t="s">
        <v>353</v>
      </c>
      <c r="H196" s="162">
        <v>2</v>
      </c>
      <c r="I196" s="163"/>
      <c r="J196" s="164">
        <f t="shared" ref="J196:J204" si="35">ROUND(I196*H196,2)</f>
        <v>0</v>
      </c>
      <c r="K196" s="165"/>
      <c r="L196" s="30"/>
      <c r="M196" s="166" t="s">
        <v>1</v>
      </c>
      <c r="N196" s="130" t="s">
        <v>37</v>
      </c>
      <c r="P196" s="167">
        <f t="shared" ref="P196:P204" si="36">O196*H196</f>
        <v>0</v>
      </c>
      <c r="Q196" s="167">
        <v>0</v>
      </c>
      <c r="R196" s="167">
        <f t="shared" ref="R196:R204" si="37">Q196*H196</f>
        <v>0</v>
      </c>
      <c r="S196" s="167">
        <v>0</v>
      </c>
      <c r="T196" s="168">
        <f t="shared" ref="T196:T204" si="38">S196*H196</f>
        <v>0</v>
      </c>
      <c r="AR196" s="169" t="s">
        <v>245</v>
      </c>
      <c r="AT196" s="169" t="s">
        <v>241</v>
      </c>
      <c r="AU196" s="169" t="s">
        <v>83</v>
      </c>
      <c r="AY196" s="13" t="s">
        <v>239</v>
      </c>
      <c r="BE196" s="97">
        <f t="shared" ref="BE196:BE204" si="39">IF(N196="základná",J196,0)</f>
        <v>0</v>
      </c>
      <c r="BF196" s="97">
        <f t="shared" ref="BF196:BF204" si="40">IF(N196="znížená",J196,0)</f>
        <v>0</v>
      </c>
      <c r="BG196" s="97">
        <f t="shared" ref="BG196:BG204" si="41">IF(N196="zákl. prenesená",J196,0)</f>
        <v>0</v>
      </c>
      <c r="BH196" s="97">
        <f t="shared" ref="BH196:BH204" si="42">IF(N196="zníž. prenesená",J196,0)</f>
        <v>0</v>
      </c>
      <c r="BI196" s="97">
        <f t="shared" ref="BI196:BI204" si="43">IF(N196="nulová",J196,0)</f>
        <v>0</v>
      </c>
      <c r="BJ196" s="13" t="s">
        <v>83</v>
      </c>
      <c r="BK196" s="97">
        <f t="shared" ref="BK196:BK204" si="44">ROUND(I196*H196,2)</f>
        <v>0</v>
      </c>
      <c r="BL196" s="13" t="s">
        <v>245</v>
      </c>
      <c r="BM196" s="169" t="s">
        <v>616</v>
      </c>
    </row>
    <row r="197" spans="2:65" s="1" customFormat="1" ht="24.2" customHeight="1" x14ac:dyDescent="0.2">
      <c r="B197" s="131"/>
      <c r="C197" s="158" t="s">
        <v>435</v>
      </c>
      <c r="D197" s="158" t="s">
        <v>241</v>
      </c>
      <c r="E197" s="159" t="s">
        <v>4150</v>
      </c>
      <c r="F197" s="160" t="s">
        <v>4081</v>
      </c>
      <c r="G197" s="161" t="s">
        <v>353</v>
      </c>
      <c r="H197" s="162">
        <v>1</v>
      </c>
      <c r="I197" s="163"/>
      <c r="J197" s="164">
        <f t="shared" si="35"/>
        <v>0</v>
      </c>
      <c r="K197" s="165"/>
      <c r="L197" s="30"/>
      <c r="M197" s="166" t="s">
        <v>1</v>
      </c>
      <c r="N197" s="130" t="s">
        <v>37</v>
      </c>
      <c r="P197" s="167">
        <f t="shared" si="36"/>
        <v>0</v>
      </c>
      <c r="Q197" s="167">
        <v>0</v>
      </c>
      <c r="R197" s="167">
        <f t="shared" si="37"/>
        <v>0</v>
      </c>
      <c r="S197" s="167">
        <v>0</v>
      </c>
      <c r="T197" s="168">
        <f t="shared" si="38"/>
        <v>0</v>
      </c>
      <c r="AR197" s="169" t="s">
        <v>245</v>
      </c>
      <c r="AT197" s="169" t="s">
        <v>241</v>
      </c>
      <c r="AU197" s="169" t="s">
        <v>83</v>
      </c>
      <c r="AY197" s="13" t="s">
        <v>239</v>
      </c>
      <c r="BE197" s="97">
        <f t="shared" si="39"/>
        <v>0</v>
      </c>
      <c r="BF197" s="97">
        <f t="shared" si="40"/>
        <v>0</v>
      </c>
      <c r="BG197" s="97">
        <f t="shared" si="41"/>
        <v>0</v>
      </c>
      <c r="BH197" s="97">
        <f t="shared" si="42"/>
        <v>0</v>
      </c>
      <c r="BI197" s="97">
        <f t="shared" si="43"/>
        <v>0</v>
      </c>
      <c r="BJ197" s="13" t="s">
        <v>83</v>
      </c>
      <c r="BK197" s="97">
        <f t="shared" si="44"/>
        <v>0</v>
      </c>
      <c r="BL197" s="13" t="s">
        <v>245</v>
      </c>
      <c r="BM197" s="169" t="s">
        <v>624</v>
      </c>
    </row>
    <row r="198" spans="2:65" s="1" customFormat="1" ht="16.5" customHeight="1" x14ac:dyDescent="0.2">
      <c r="B198" s="131"/>
      <c r="C198" s="158" t="s">
        <v>439</v>
      </c>
      <c r="D198" s="158" t="s">
        <v>241</v>
      </c>
      <c r="E198" s="159" t="s">
        <v>4151</v>
      </c>
      <c r="F198" s="160" t="s">
        <v>3984</v>
      </c>
      <c r="G198" s="161" t="s">
        <v>353</v>
      </c>
      <c r="H198" s="162">
        <v>3</v>
      </c>
      <c r="I198" s="163"/>
      <c r="J198" s="164">
        <f t="shared" si="35"/>
        <v>0</v>
      </c>
      <c r="K198" s="165"/>
      <c r="L198" s="30"/>
      <c r="M198" s="166" t="s">
        <v>1</v>
      </c>
      <c r="N198" s="130" t="s">
        <v>37</v>
      </c>
      <c r="P198" s="167">
        <f t="shared" si="36"/>
        <v>0</v>
      </c>
      <c r="Q198" s="167">
        <v>0</v>
      </c>
      <c r="R198" s="167">
        <f t="shared" si="37"/>
        <v>0</v>
      </c>
      <c r="S198" s="167">
        <v>0</v>
      </c>
      <c r="T198" s="168">
        <f t="shared" si="38"/>
        <v>0</v>
      </c>
      <c r="AR198" s="169" t="s">
        <v>245</v>
      </c>
      <c r="AT198" s="169" t="s">
        <v>241</v>
      </c>
      <c r="AU198" s="169" t="s">
        <v>83</v>
      </c>
      <c r="AY198" s="13" t="s">
        <v>239</v>
      </c>
      <c r="BE198" s="97">
        <f t="shared" si="39"/>
        <v>0</v>
      </c>
      <c r="BF198" s="97">
        <f t="shared" si="40"/>
        <v>0</v>
      </c>
      <c r="BG198" s="97">
        <f t="shared" si="41"/>
        <v>0</v>
      </c>
      <c r="BH198" s="97">
        <f t="shared" si="42"/>
        <v>0</v>
      </c>
      <c r="BI198" s="97">
        <f t="shared" si="43"/>
        <v>0</v>
      </c>
      <c r="BJ198" s="13" t="s">
        <v>83</v>
      </c>
      <c r="BK198" s="97">
        <f t="shared" si="44"/>
        <v>0</v>
      </c>
      <c r="BL198" s="13" t="s">
        <v>245</v>
      </c>
      <c r="BM198" s="169" t="s">
        <v>632</v>
      </c>
    </row>
    <row r="199" spans="2:65" s="1" customFormat="1" ht="16.5" customHeight="1" x14ac:dyDescent="0.2">
      <c r="B199" s="131"/>
      <c r="C199" s="158" t="s">
        <v>443</v>
      </c>
      <c r="D199" s="158" t="s">
        <v>241</v>
      </c>
      <c r="E199" s="159" t="s">
        <v>4152</v>
      </c>
      <c r="F199" s="160" t="s">
        <v>4021</v>
      </c>
      <c r="G199" s="161" t="s">
        <v>353</v>
      </c>
      <c r="H199" s="162">
        <v>4</v>
      </c>
      <c r="I199" s="163"/>
      <c r="J199" s="164">
        <f t="shared" si="35"/>
        <v>0</v>
      </c>
      <c r="K199" s="165"/>
      <c r="L199" s="30"/>
      <c r="M199" s="166" t="s">
        <v>1</v>
      </c>
      <c r="N199" s="130" t="s">
        <v>37</v>
      </c>
      <c r="P199" s="167">
        <f t="shared" si="36"/>
        <v>0</v>
      </c>
      <c r="Q199" s="167">
        <v>0</v>
      </c>
      <c r="R199" s="167">
        <f t="shared" si="37"/>
        <v>0</v>
      </c>
      <c r="S199" s="167">
        <v>0</v>
      </c>
      <c r="T199" s="168">
        <f t="shared" si="38"/>
        <v>0</v>
      </c>
      <c r="AR199" s="169" t="s">
        <v>245</v>
      </c>
      <c r="AT199" s="169" t="s">
        <v>241</v>
      </c>
      <c r="AU199" s="169" t="s">
        <v>83</v>
      </c>
      <c r="AY199" s="13" t="s">
        <v>239</v>
      </c>
      <c r="BE199" s="97">
        <f t="shared" si="39"/>
        <v>0</v>
      </c>
      <c r="BF199" s="97">
        <f t="shared" si="40"/>
        <v>0</v>
      </c>
      <c r="BG199" s="97">
        <f t="shared" si="41"/>
        <v>0</v>
      </c>
      <c r="BH199" s="97">
        <f t="shared" si="42"/>
        <v>0</v>
      </c>
      <c r="BI199" s="97">
        <f t="shared" si="43"/>
        <v>0</v>
      </c>
      <c r="BJ199" s="13" t="s">
        <v>83</v>
      </c>
      <c r="BK199" s="97">
        <f t="shared" si="44"/>
        <v>0</v>
      </c>
      <c r="BL199" s="13" t="s">
        <v>245</v>
      </c>
      <c r="BM199" s="169" t="s">
        <v>640</v>
      </c>
    </row>
    <row r="200" spans="2:65" s="1" customFormat="1" ht="16.5" customHeight="1" x14ac:dyDescent="0.2">
      <c r="B200" s="131"/>
      <c r="C200" s="158" t="s">
        <v>447</v>
      </c>
      <c r="D200" s="158" t="s">
        <v>241</v>
      </c>
      <c r="E200" s="159" t="s">
        <v>4153</v>
      </c>
      <c r="F200" s="160" t="s">
        <v>3992</v>
      </c>
      <c r="G200" s="161" t="s">
        <v>353</v>
      </c>
      <c r="H200" s="162">
        <v>4</v>
      </c>
      <c r="I200" s="163"/>
      <c r="J200" s="164">
        <f t="shared" si="35"/>
        <v>0</v>
      </c>
      <c r="K200" s="165"/>
      <c r="L200" s="30"/>
      <c r="M200" s="166" t="s">
        <v>1</v>
      </c>
      <c r="N200" s="130" t="s">
        <v>37</v>
      </c>
      <c r="P200" s="167">
        <f t="shared" si="36"/>
        <v>0</v>
      </c>
      <c r="Q200" s="167">
        <v>0</v>
      </c>
      <c r="R200" s="167">
        <f t="shared" si="37"/>
        <v>0</v>
      </c>
      <c r="S200" s="167">
        <v>0</v>
      </c>
      <c r="T200" s="168">
        <f t="shared" si="38"/>
        <v>0</v>
      </c>
      <c r="AR200" s="169" t="s">
        <v>245</v>
      </c>
      <c r="AT200" s="169" t="s">
        <v>241</v>
      </c>
      <c r="AU200" s="169" t="s">
        <v>83</v>
      </c>
      <c r="AY200" s="13" t="s">
        <v>239</v>
      </c>
      <c r="BE200" s="97">
        <f t="shared" si="39"/>
        <v>0</v>
      </c>
      <c r="BF200" s="97">
        <f t="shared" si="40"/>
        <v>0</v>
      </c>
      <c r="BG200" s="97">
        <f t="shared" si="41"/>
        <v>0</v>
      </c>
      <c r="BH200" s="97">
        <f t="shared" si="42"/>
        <v>0</v>
      </c>
      <c r="BI200" s="97">
        <f t="shared" si="43"/>
        <v>0</v>
      </c>
      <c r="BJ200" s="13" t="s">
        <v>83</v>
      </c>
      <c r="BK200" s="97">
        <f t="shared" si="44"/>
        <v>0</v>
      </c>
      <c r="BL200" s="13" t="s">
        <v>245</v>
      </c>
      <c r="BM200" s="169" t="s">
        <v>648</v>
      </c>
    </row>
    <row r="201" spans="2:65" s="1" customFormat="1" ht="21.75" customHeight="1" x14ac:dyDescent="0.2">
      <c r="B201" s="131"/>
      <c r="C201" s="158" t="s">
        <v>451</v>
      </c>
      <c r="D201" s="158" t="s">
        <v>241</v>
      </c>
      <c r="E201" s="159" t="s">
        <v>4154</v>
      </c>
      <c r="F201" s="160" t="s">
        <v>4094</v>
      </c>
      <c r="G201" s="161" t="s">
        <v>353</v>
      </c>
      <c r="H201" s="162">
        <v>1</v>
      </c>
      <c r="I201" s="163"/>
      <c r="J201" s="164">
        <f t="shared" si="35"/>
        <v>0</v>
      </c>
      <c r="K201" s="165"/>
      <c r="L201" s="30"/>
      <c r="M201" s="166" t="s">
        <v>1</v>
      </c>
      <c r="N201" s="130" t="s">
        <v>37</v>
      </c>
      <c r="P201" s="167">
        <f t="shared" si="36"/>
        <v>0</v>
      </c>
      <c r="Q201" s="167">
        <v>0</v>
      </c>
      <c r="R201" s="167">
        <f t="shared" si="37"/>
        <v>0</v>
      </c>
      <c r="S201" s="167">
        <v>0</v>
      </c>
      <c r="T201" s="168">
        <f t="shared" si="38"/>
        <v>0</v>
      </c>
      <c r="AR201" s="169" t="s">
        <v>245</v>
      </c>
      <c r="AT201" s="169" t="s">
        <v>241</v>
      </c>
      <c r="AU201" s="169" t="s">
        <v>83</v>
      </c>
      <c r="AY201" s="13" t="s">
        <v>239</v>
      </c>
      <c r="BE201" s="97">
        <f t="shared" si="39"/>
        <v>0</v>
      </c>
      <c r="BF201" s="97">
        <f t="shared" si="40"/>
        <v>0</v>
      </c>
      <c r="BG201" s="97">
        <f t="shared" si="41"/>
        <v>0</v>
      </c>
      <c r="BH201" s="97">
        <f t="shared" si="42"/>
        <v>0</v>
      </c>
      <c r="BI201" s="97">
        <f t="shared" si="43"/>
        <v>0</v>
      </c>
      <c r="BJ201" s="13" t="s">
        <v>83</v>
      </c>
      <c r="BK201" s="97">
        <f t="shared" si="44"/>
        <v>0</v>
      </c>
      <c r="BL201" s="13" t="s">
        <v>245</v>
      </c>
      <c r="BM201" s="169" t="s">
        <v>656</v>
      </c>
    </row>
    <row r="202" spans="2:65" s="1" customFormat="1" ht="16.5" customHeight="1" x14ac:dyDescent="0.2">
      <c r="B202" s="131"/>
      <c r="C202" s="158" t="s">
        <v>455</v>
      </c>
      <c r="D202" s="158" t="s">
        <v>241</v>
      </c>
      <c r="E202" s="159" t="s">
        <v>4155</v>
      </c>
      <c r="F202" s="160" t="s">
        <v>3742</v>
      </c>
      <c r="G202" s="161" t="s">
        <v>331</v>
      </c>
      <c r="H202" s="162">
        <v>16</v>
      </c>
      <c r="I202" s="163"/>
      <c r="J202" s="164">
        <f t="shared" si="35"/>
        <v>0</v>
      </c>
      <c r="K202" s="165"/>
      <c r="L202" s="30"/>
      <c r="M202" s="166" t="s">
        <v>1</v>
      </c>
      <c r="N202" s="130" t="s">
        <v>37</v>
      </c>
      <c r="P202" s="167">
        <f t="shared" si="36"/>
        <v>0</v>
      </c>
      <c r="Q202" s="167">
        <v>0</v>
      </c>
      <c r="R202" s="167">
        <f t="shared" si="37"/>
        <v>0</v>
      </c>
      <c r="S202" s="167">
        <v>0</v>
      </c>
      <c r="T202" s="168">
        <f t="shared" si="38"/>
        <v>0</v>
      </c>
      <c r="AR202" s="169" t="s">
        <v>245</v>
      </c>
      <c r="AT202" s="169" t="s">
        <v>241</v>
      </c>
      <c r="AU202" s="169" t="s">
        <v>83</v>
      </c>
      <c r="AY202" s="13" t="s">
        <v>239</v>
      </c>
      <c r="BE202" s="97">
        <f t="shared" si="39"/>
        <v>0</v>
      </c>
      <c r="BF202" s="97">
        <f t="shared" si="40"/>
        <v>0</v>
      </c>
      <c r="BG202" s="97">
        <f t="shared" si="41"/>
        <v>0</v>
      </c>
      <c r="BH202" s="97">
        <f t="shared" si="42"/>
        <v>0</v>
      </c>
      <c r="BI202" s="97">
        <f t="shared" si="43"/>
        <v>0</v>
      </c>
      <c r="BJ202" s="13" t="s">
        <v>83</v>
      </c>
      <c r="BK202" s="97">
        <f t="shared" si="44"/>
        <v>0</v>
      </c>
      <c r="BL202" s="13" t="s">
        <v>245</v>
      </c>
      <c r="BM202" s="169" t="s">
        <v>664</v>
      </c>
    </row>
    <row r="203" spans="2:65" s="1" customFormat="1" ht="16.5" customHeight="1" x14ac:dyDescent="0.2">
      <c r="B203" s="131"/>
      <c r="C203" s="158" t="s">
        <v>459</v>
      </c>
      <c r="D203" s="158" t="s">
        <v>241</v>
      </c>
      <c r="E203" s="159" t="s">
        <v>4156</v>
      </c>
      <c r="F203" s="160" t="s">
        <v>4005</v>
      </c>
      <c r="G203" s="161" t="s">
        <v>331</v>
      </c>
      <c r="H203" s="162">
        <v>25</v>
      </c>
      <c r="I203" s="163"/>
      <c r="J203" s="164">
        <f t="shared" si="35"/>
        <v>0</v>
      </c>
      <c r="K203" s="165"/>
      <c r="L203" s="30"/>
      <c r="M203" s="166" t="s">
        <v>1</v>
      </c>
      <c r="N203" s="130" t="s">
        <v>37</v>
      </c>
      <c r="P203" s="167">
        <f t="shared" si="36"/>
        <v>0</v>
      </c>
      <c r="Q203" s="167">
        <v>0</v>
      </c>
      <c r="R203" s="167">
        <f t="shared" si="37"/>
        <v>0</v>
      </c>
      <c r="S203" s="167">
        <v>0</v>
      </c>
      <c r="T203" s="168">
        <f t="shared" si="38"/>
        <v>0</v>
      </c>
      <c r="AR203" s="169" t="s">
        <v>245</v>
      </c>
      <c r="AT203" s="169" t="s">
        <v>241</v>
      </c>
      <c r="AU203" s="169" t="s">
        <v>83</v>
      </c>
      <c r="AY203" s="13" t="s">
        <v>239</v>
      </c>
      <c r="BE203" s="97">
        <f t="shared" si="39"/>
        <v>0</v>
      </c>
      <c r="BF203" s="97">
        <f t="shared" si="40"/>
        <v>0</v>
      </c>
      <c r="BG203" s="97">
        <f t="shared" si="41"/>
        <v>0</v>
      </c>
      <c r="BH203" s="97">
        <f t="shared" si="42"/>
        <v>0</v>
      </c>
      <c r="BI203" s="97">
        <f t="shared" si="43"/>
        <v>0</v>
      </c>
      <c r="BJ203" s="13" t="s">
        <v>83</v>
      </c>
      <c r="BK203" s="97">
        <f t="shared" si="44"/>
        <v>0</v>
      </c>
      <c r="BL203" s="13" t="s">
        <v>245</v>
      </c>
      <c r="BM203" s="169" t="s">
        <v>672</v>
      </c>
    </row>
    <row r="204" spans="2:65" s="1" customFormat="1" ht="16.5" customHeight="1" x14ac:dyDescent="0.2">
      <c r="B204" s="131"/>
      <c r="C204" s="158" t="s">
        <v>463</v>
      </c>
      <c r="D204" s="158" t="s">
        <v>241</v>
      </c>
      <c r="E204" s="159" t="s">
        <v>4157</v>
      </c>
      <c r="F204" s="160" t="s">
        <v>4158</v>
      </c>
      <c r="G204" s="161" t="s">
        <v>4159</v>
      </c>
      <c r="H204" s="162">
        <v>6</v>
      </c>
      <c r="I204" s="163"/>
      <c r="J204" s="164">
        <f t="shared" si="35"/>
        <v>0</v>
      </c>
      <c r="K204" s="165"/>
      <c r="L204" s="30"/>
      <c r="M204" s="166" t="s">
        <v>1</v>
      </c>
      <c r="N204" s="130" t="s">
        <v>37</v>
      </c>
      <c r="P204" s="167">
        <f t="shared" si="36"/>
        <v>0</v>
      </c>
      <c r="Q204" s="167">
        <v>0</v>
      </c>
      <c r="R204" s="167">
        <f t="shared" si="37"/>
        <v>0</v>
      </c>
      <c r="S204" s="167">
        <v>0</v>
      </c>
      <c r="T204" s="168">
        <f t="shared" si="38"/>
        <v>0</v>
      </c>
      <c r="AR204" s="169" t="s">
        <v>245</v>
      </c>
      <c r="AT204" s="169" t="s">
        <v>241</v>
      </c>
      <c r="AU204" s="169" t="s">
        <v>83</v>
      </c>
      <c r="AY204" s="13" t="s">
        <v>239</v>
      </c>
      <c r="BE204" s="97">
        <f t="shared" si="39"/>
        <v>0</v>
      </c>
      <c r="BF204" s="97">
        <f t="shared" si="40"/>
        <v>0</v>
      </c>
      <c r="BG204" s="97">
        <f t="shared" si="41"/>
        <v>0</v>
      </c>
      <c r="BH204" s="97">
        <f t="shared" si="42"/>
        <v>0</v>
      </c>
      <c r="BI204" s="97">
        <f t="shared" si="43"/>
        <v>0</v>
      </c>
      <c r="BJ204" s="13" t="s">
        <v>83</v>
      </c>
      <c r="BK204" s="97">
        <f t="shared" si="44"/>
        <v>0</v>
      </c>
      <c r="BL204" s="13" t="s">
        <v>245</v>
      </c>
      <c r="BM204" s="169" t="s">
        <v>680</v>
      </c>
    </row>
    <row r="205" spans="2:65" s="11" customFormat="1" ht="22.9" customHeight="1" x14ac:dyDescent="0.2">
      <c r="B205" s="146"/>
      <c r="D205" s="147" t="s">
        <v>70</v>
      </c>
      <c r="E205" s="156" t="s">
        <v>4160</v>
      </c>
      <c r="F205" s="156" t="s">
        <v>4147</v>
      </c>
      <c r="I205" s="149"/>
      <c r="J205" s="157">
        <f>BK205</f>
        <v>0</v>
      </c>
      <c r="L205" s="146"/>
      <c r="M205" s="151"/>
      <c r="P205" s="152">
        <f>SUM(P206:P214)</f>
        <v>0</v>
      </c>
      <c r="R205" s="152">
        <f>SUM(R206:R214)</f>
        <v>0</v>
      </c>
      <c r="T205" s="153">
        <f>SUM(T206:T214)</f>
        <v>0</v>
      </c>
      <c r="AR205" s="147" t="s">
        <v>78</v>
      </c>
      <c r="AT205" s="154" t="s">
        <v>70</v>
      </c>
      <c r="AU205" s="154" t="s">
        <v>78</v>
      </c>
      <c r="AY205" s="147" t="s">
        <v>239</v>
      </c>
      <c r="BK205" s="155">
        <f>SUM(BK206:BK214)</f>
        <v>0</v>
      </c>
    </row>
    <row r="206" spans="2:65" s="1" customFormat="1" ht="24.2" customHeight="1" x14ac:dyDescent="0.2">
      <c r="B206" s="131"/>
      <c r="C206" s="158" t="s">
        <v>467</v>
      </c>
      <c r="D206" s="158" t="s">
        <v>241</v>
      </c>
      <c r="E206" s="159" t="s">
        <v>4161</v>
      </c>
      <c r="F206" s="160" t="s">
        <v>4149</v>
      </c>
      <c r="G206" s="161" t="s">
        <v>353</v>
      </c>
      <c r="H206" s="162">
        <v>2</v>
      </c>
      <c r="I206" s="163"/>
      <c r="J206" s="164">
        <f t="shared" ref="J206:J214" si="45">ROUND(I206*H206,2)</f>
        <v>0</v>
      </c>
      <c r="K206" s="165"/>
      <c r="L206" s="30"/>
      <c r="M206" s="166" t="s">
        <v>1</v>
      </c>
      <c r="N206" s="130" t="s">
        <v>37</v>
      </c>
      <c r="P206" s="167">
        <f t="shared" ref="P206:P214" si="46">O206*H206</f>
        <v>0</v>
      </c>
      <c r="Q206" s="167">
        <v>0</v>
      </c>
      <c r="R206" s="167">
        <f t="shared" ref="R206:R214" si="47">Q206*H206</f>
        <v>0</v>
      </c>
      <c r="S206" s="167">
        <v>0</v>
      </c>
      <c r="T206" s="168">
        <f t="shared" ref="T206:T214" si="48">S206*H206</f>
        <v>0</v>
      </c>
      <c r="AR206" s="169" t="s">
        <v>245</v>
      </c>
      <c r="AT206" s="169" t="s">
        <v>241</v>
      </c>
      <c r="AU206" s="169" t="s">
        <v>83</v>
      </c>
      <c r="AY206" s="13" t="s">
        <v>239</v>
      </c>
      <c r="BE206" s="97">
        <f t="shared" ref="BE206:BE214" si="49">IF(N206="základná",J206,0)</f>
        <v>0</v>
      </c>
      <c r="BF206" s="97">
        <f t="shared" ref="BF206:BF214" si="50">IF(N206="znížená",J206,0)</f>
        <v>0</v>
      </c>
      <c r="BG206" s="97">
        <f t="shared" ref="BG206:BG214" si="51">IF(N206="zákl. prenesená",J206,0)</f>
        <v>0</v>
      </c>
      <c r="BH206" s="97">
        <f t="shared" ref="BH206:BH214" si="52">IF(N206="zníž. prenesená",J206,0)</f>
        <v>0</v>
      </c>
      <c r="BI206" s="97">
        <f t="shared" ref="BI206:BI214" si="53">IF(N206="nulová",J206,0)</f>
        <v>0</v>
      </c>
      <c r="BJ206" s="13" t="s">
        <v>83</v>
      </c>
      <c r="BK206" s="97">
        <f t="shared" ref="BK206:BK214" si="54">ROUND(I206*H206,2)</f>
        <v>0</v>
      </c>
      <c r="BL206" s="13" t="s">
        <v>245</v>
      </c>
      <c r="BM206" s="169" t="s">
        <v>688</v>
      </c>
    </row>
    <row r="207" spans="2:65" s="1" customFormat="1" ht="21.75" customHeight="1" x14ac:dyDescent="0.2">
      <c r="B207" s="131"/>
      <c r="C207" s="158" t="s">
        <v>471</v>
      </c>
      <c r="D207" s="158" t="s">
        <v>241</v>
      </c>
      <c r="E207" s="159" t="s">
        <v>4162</v>
      </c>
      <c r="F207" s="160" t="s">
        <v>4163</v>
      </c>
      <c r="G207" s="161" t="s">
        <v>353</v>
      </c>
      <c r="H207" s="162">
        <v>1</v>
      </c>
      <c r="I207" s="163"/>
      <c r="J207" s="164">
        <f t="shared" si="45"/>
        <v>0</v>
      </c>
      <c r="K207" s="165"/>
      <c r="L207" s="30"/>
      <c r="M207" s="166" t="s">
        <v>1</v>
      </c>
      <c r="N207" s="130" t="s">
        <v>37</v>
      </c>
      <c r="P207" s="167">
        <f t="shared" si="46"/>
        <v>0</v>
      </c>
      <c r="Q207" s="167">
        <v>0</v>
      </c>
      <c r="R207" s="167">
        <f t="shared" si="47"/>
        <v>0</v>
      </c>
      <c r="S207" s="167">
        <v>0</v>
      </c>
      <c r="T207" s="168">
        <f t="shared" si="48"/>
        <v>0</v>
      </c>
      <c r="AR207" s="169" t="s">
        <v>245</v>
      </c>
      <c r="AT207" s="169" t="s">
        <v>241</v>
      </c>
      <c r="AU207" s="169" t="s">
        <v>83</v>
      </c>
      <c r="AY207" s="13" t="s">
        <v>239</v>
      </c>
      <c r="BE207" s="97">
        <f t="shared" si="49"/>
        <v>0</v>
      </c>
      <c r="BF207" s="97">
        <f t="shared" si="50"/>
        <v>0</v>
      </c>
      <c r="BG207" s="97">
        <f t="shared" si="51"/>
        <v>0</v>
      </c>
      <c r="BH207" s="97">
        <f t="shared" si="52"/>
        <v>0</v>
      </c>
      <c r="BI207" s="97">
        <f t="shared" si="53"/>
        <v>0</v>
      </c>
      <c r="BJ207" s="13" t="s">
        <v>83</v>
      </c>
      <c r="BK207" s="97">
        <f t="shared" si="54"/>
        <v>0</v>
      </c>
      <c r="BL207" s="13" t="s">
        <v>245</v>
      </c>
      <c r="BM207" s="169" t="s">
        <v>696</v>
      </c>
    </row>
    <row r="208" spans="2:65" s="1" customFormat="1" ht="16.5" customHeight="1" x14ac:dyDescent="0.2">
      <c r="B208" s="131"/>
      <c r="C208" s="158" t="s">
        <v>475</v>
      </c>
      <c r="D208" s="158" t="s">
        <v>241</v>
      </c>
      <c r="E208" s="159" t="s">
        <v>4164</v>
      </c>
      <c r="F208" s="160" t="s">
        <v>3984</v>
      </c>
      <c r="G208" s="161" t="s">
        <v>353</v>
      </c>
      <c r="H208" s="162">
        <v>3</v>
      </c>
      <c r="I208" s="163"/>
      <c r="J208" s="164">
        <f t="shared" si="45"/>
        <v>0</v>
      </c>
      <c r="K208" s="165"/>
      <c r="L208" s="30"/>
      <c r="M208" s="166" t="s">
        <v>1</v>
      </c>
      <c r="N208" s="130" t="s">
        <v>37</v>
      </c>
      <c r="P208" s="167">
        <f t="shared" si="46"/>
        <v>0</v>
      </c>
      <c r="Q208" s="167">
        <v>0</v>
      </c>
      <c r="R208" s="167">
        <f t="shared" si="47"/>
        <v>0</v>
      </c>
      <c r="S208" s="167">
        <v>0</v>
      </c>
      <c r="T208" s="168">
        <f t="shared" si="48"/>
        <v>0</v>
      </c>
      <c r="AR208" s="169" t="s">
        <v>245</v>
      </c>
      <c r="AT208" s="169" t="s">
        <v>241</v>
      </c>
      <c r="AU208" s="169" t="s">
        <v>83</v>
      </c>
      <c r="AY208" s="13" t="s">
        <v>239</v>
      </c>
      <c r="BE208" s="97">
        <f t="shared" si="49"/>
        <v>0</v>
      </c>
      <c r="BF208" s="97">
        <f t="shared" si="50"/>
        <v>0</v>
      </c>
      <c r="BG208" s="97">
        <f t="shared" si="51"/>
        <v>0</v>
      </c>
      <c r="BH208" s="97">
        <f t="shared" si="52"/>
        <v>0</v>
      </c>
      <c r="BI208" s="97">
        <f t="shared" si="53"/>
        <v>0</v>
      </c>
      <c r="BJ208" s="13" t="s">
        <v>83</v>
      </c>
      <c r="BK208" s="97">
        <f t="shared" si="54"/>
        <v>0</v>
      </c>
      <c r="BL208" s="13" t="s">
        <v>245</v>
      </c>
      <c r="BM208" s="169" t="s">
        <v>704</v>
      </c>
    </row>
    <row r="209" spans="2:65" s="1" customFormat="1" ht="16.5" customHeight="1" x14ac:dyDescent="0.2">
      <c r="B209" s="131"/>
      <c r="C209" s="158" t="s">
        <v>479</v>
      </c>
      <c r="D209" s="158" t="s">
        <v>241</v>
      </c>
      <c r="E209" s="159" t="s">
        <v>4165</v>
      </c>
      <c r="F209" s="160" t="s">
        <v>4021</v>
      </c>
      <c r="G209" s="161" t="s">
        <v>353</v>
      </c>
      <c r="H209" s="162">
        <v>4</v>
      </c>
      <c r="I209" s="163"/>
      <c r="J209" s="164">
        <f t="shared" si="45"/>
        <v>0</v>
      </c>
      <c r="K209" s="165"/>
      <c r="L209" s="30"/>
      <c r="M209" s="166" t="s">
        <v>1</v>
      </c>
      <c r="N209" s="130" t="s">
        <v>37</v>
      </c>
      <c r="P209" s="167">
        <f t="shared" si="46"/>
        <v>0</v>
      </c>
      <c r="Q209" s="167">
        <v>0</v>
      </c>
      <c r="R209" s="167">
        <f t="shared" si="47"/>
        <v>0</v>
      </c>
      <c r="S209" s="167">
        <v>0</v>
      </c>
      <c r="T209" s="168">
        <f t="shared" si="48"/>
        <v>0</v>
      </c>
      <c r="AR209" s="169" t="s">
        <v>245</v>
      </c>
      <c r="AT209" s="169" t="s">
        <v>241</v>
      </c>
      <c r="AU209" s="169" t="s">
        <v>83</v>
      </c>
      <c r="AY209" s="13" t="s">
        <v>239</v>
      </c>
      <c r="BE209" s="97">
        <f t="shared" si="49"/>
        <v>0</v>
      </c>
      <c r="BF209" s="97">
        <f t="shared" si="50"/>
        <v>0</v>
      </c>
      <c r="BG209" s="97">
        <f t="shared" si="51"/>
        <v>0</v>
      </c>
      <c r="BH209" s="97">
        <f t="shared" si="52"/>
        <v>0</v>
      </c>
      <c r="BI209" s="97">
        <f t="shared" si="53"/>
        <v>0</v>
      </c>
      <c r="BJ209" s="13" t="s">
        <v>83</v>
      </c>
      <c r="BK209" s="97">
        <f t="shared" si="54"/>
        <v>0</v>
      </c>
      <c r="BL209" s="13" t="s">
        <v>245</v>
      </c>
      <c r="BM209" s="169" t="s">
        <v>712</v>
      </c>
    </row>
    <row r="210" spans="2:65" s="1" customFormat="1" ht="16.5" customHeight="1" x14ac:dyDescent="0.2">
      <c r="B210" s="131"/>
      <c r="C210" s="158" t="s">
        <v>483</v>
      </c>
      <c r="D210" s="158" t="s">
        <v>241</v>
      </c>
      <c r="E210" s="159" t="s">
        <v>4166</v>
      </c>
      <c r="F210" s="160" t="s">
        <v>3992</v>
      </c>
      <c r="G210" s="161" t="s">
        <v>353</v>
      </c>
      <c r="H210" s="162">
        <v>4</v>
      </c>
      <c r="I210" s="163"/>
      <c r="J210" s="164">
        <f t="shared" si="45"/>
        <v>0</v>
      </c>
      <c r="K210" s="165"/>
      <c r="L210" s="30"/>
      <c r="M210" s="166" t="s">
        <v>1</v>
      </c>
      <c r="N210" s="130" t="s">
        <v>37</v>
      </c>
      <c r="P210" s="167">
        <f t="shared" si="46"/>
        <v>0</v>
      </c>
      <c r="Q210" s="167">
        <v>0</v>
      </c>
      <c r="R210" s="167">
        <f t="shared" si="47"/>
        <v>0</v>
      </c>
      <c r="S210" s="167">
        <v>0</v>
      </c>
      <c r="T210" s="168">
        <f t="shared" si="48"/>
        <v>0</v>
      </c>
      <c r="AR210" s="169" t="s">
        <v>245</v>
      </c>
      <c r="AT210" s="169" t="s">
        <v>241</v>
      </c>
      <c r="AU210" s="169" t="s">
        <v>83</v>
      </c>
      <c r="AY210" s="13" t="s">
        <v>239</v>
      </c>
      <c r="BE210" s="97">
        <f t="shared" si="49"/>
        <v>0</v>
      </c>
      <c r="BF210" s="97">
        <f t="shared" si="50"/>
        <v>0</v>
      </c>
      <c r="BG210" s="97">
        <f t="shared" si="51"/>
        <v>0</v>
      </c>
      <c r="BH210" s="97">
        <f t="shared" si="52"/>
        <v>0</v>
      </c>
      <c r="BI210" s="97">
        <f t="shared" si="53"/>
        <v>0</v>
      </c>
      <c r="BJ210" s="13" t="s">
        <v>83</v>
      </c>
      <c r="BK210" s="97">
        <f t="shared" si="54"/>
        <v>0</v>
      </c>
      <c r="BL210" s="13" t="s">
        <v>245</v>
      </c>
      <c r="BM210" s="169" t="s">
        <v>720</v>
      </c>
    </row>
    <row r="211" spans="2:65" s="1" customFormat="1" ht="21.75" customHeight="1" x14ac:dyDescent="0.2">
      <c r="B211" s="131"/>
      <c r="C211" s="158" t="s">
        <v>487</v>
      </c>
      <c r="D211" s="158" t="s">
        <v>241</v>
      </c>
      <c r="E211" s="159" t="s">
        <v>4167</v>
      </c>
      <c r="F211" s="160" t="s">
        <v>4094</v>
      </c>
      <c r="G211" s="161" t="s">
        <v>353</v>
      </c>
      <c r="H211" s="162">
        <v>1</v>
      </c>
      <c r="I211" s="163"/>
      <c r="J211" s="164">
        <f t="shared" si="45"/>
        <v>0</v>
      </c>
      <c r="K211" s="165"/>
      <c r="L211" s="30"/>
      <c r="M211" s="166" t="s">
        <v>1</v>
      </c>
      <c r="N211" s="130" t="s">
        <v>37</v>
      </c>
      <c r="P211" s="167">
        <f t="shared" si="46"/>
        <v>0</v>
      </c>
      <c r="Q211" s="167">
        <v>0</v>
      </c>
      <c r="R211" s="167">
        <f t="shared" si="47"/>
        <v>0</v>
      </c>
      <c r="S211" s="167">
        <v>0</v>
      </c>
      <c r="T211" s="168">
        <f t="shared" si="48"/>
        <v>0</v>
      </c>
      <c r="AR211" s="169" t="s">
        <v>245</v>
      </c>
      <c r="AT211" s="169" t="s">
        <v>241</v>
      </c>
      <c r="AU211" s="169" t="s">
        <v>83</v>
      </c>
      <c r="AY211" s="13" t="s">
        <v>239</v>
      </c>
      <c r="BE211" s="97">
        <f t="shared" si="49"/>
        <v>0</v>
      </c>
      <c r="BF211" s="97">
        <f t="shared" si="50"/>
        <v>0</v>
      </c>
      <c r="BG211" s="97">
        <f t="shared" si="51"/>
        <v>0</v>
      </c>
      <c r="BH211" s="97">
        <f t="shared" si="52"/>
        <v>0</v>
      </c>
      <c r="BI211" s="97">
        <f t="shared" si="53"/>
        <v>0</v>
      </c>
      <c r="BJ211" s="13" t="s">
        <v>83</v>
      </c>
      <c r="BK211" s="97">
        <f t="shared" si="54"/>
        <v>0</v>
      </c>
      <c r="BL211" s="13" t="s">
        <v>245</v>
      </c>
      <c r="BM211" s="169" t="s">
        <v>728</v>
      </c>
    </row>
    <row r="212" spans="2:65" s="1" customFormat="1" ht="16.5" customHeight="1" x14ac:dyDescent="0.2">
      <c r="B212" s="131"/>
      <c r="C212" s="158" t="s">
        <v>491</v>
      </c>
      <c r="D212" s="158" t="s">
        <v>241</v>
      </c>
      <c r="E212" s="159" t="s">
        <v>4168</v>
      </c>
      <c r="F212" s="160" t="s">
        <v>3742</v>
      </c>
      <c r="G212" s="161" t="s">
        <v>331</v>
      </c>
      <c r="H212" s="162">
        <v>16</v>
      </c>
      <c r="I212" s="163"/>
      <c r="J212" s="164">
        <f t="shared" si="45"/>
        <v>0</v>
      </c>
      <c r="K212" s="165"/>
      <c r="L212" s="30"/>
      <c r="M212" s="166" t="s">
        <v>1</v>
      </c>
      <c r="N212" s="130" t="s">
        <v>37</v>
      </c>
      <c r="P212" s="167">
        <f t="shared" si="46"/>
        <v>0</v>
      </c>
      <c r="Q212" s="167">
        <v>0</v>
      </c>
      <c r="R212" s="167">
        <f t="shared" si="47"/>
        <v>0</v>
      </c>
      <c r="S212" s="167">
        <v>0</v>
      </c>
      <c r="T212" s="168">
        <f t="shared" si="48"/>
        <v>0</v>
      </c>
      <c r="AR212" s="169" t="s">
        <v>245</v>
      </c>
      <c r="AT212" s="169" t="s">
        <v>241</v>
      </c>
      <c r="AU212" s="169" t="s">
        <v>83</v>
      </c>
      <c r="AY212" s="13" t="s">
        <v>239</v>
      </c>
      <c r="BE212" s="97">
        <f t="shared" si="49"/>
        <v>0</v>
      </c>
      <c r="BF212" s="97">
        <f t="shared" si="50"/>
        <v>0</v>
      </c>
      <c r="BG212" s="97">
        <f t="shared" si="51"/>
        <v>0</v>
      </c>
      <c r="BH212" s="97">
        <f t="shared" si="52"/>
        <v>0</v>
      </c>
      <c r="BI212" s="97">
        <f t="shared" si="53"/>
        <v>0</v>
      </c>
      <c r="BJ212" s="13" t="s">
        <v>83</v>
      </c>
      <c r="BK212" s="97">
        <f t="shared" si="54"/>
        <v>0</v>
      </c>
      <c r="BL212" s="13" t="s">
        <v>245</v>
      </c>
      <c r="BM212" s="169" t="s">
        <v>736</v>
      </c>
    </row>
    <row r="213" spans="2:65" s="1" customFormat="1" ht="16.5" customHeight="1" x14ac:dyDescent="0.2">
      <c r="B213" s="131"/>
      <c r="C213" s="158" t="s">
        <v>495</v>
      </c>
      <c r="D213" s="158" t="s">
        <v>241</v>
      </c>
      <c r="E213" s="159" t="s">
        <v>4169</v>
      </c>
      <c r="F213" s="160" t="s">
        <v>4005</v>
      </c>
      <c r="G213" s="161" t="s">
        <v>331</v>
      </c>
      <c r="H213" s="162">
        <v>25</v>
      </c>
      <c r="I213" s="163"/>
      <c r="J213" s="164">
        <f t="shared" si="45"/>
        <v>0</v>
      </c>
      <c r="K213" s="165"/>
      <c r="L213" s="30"/>
      <c r="M213" s="166" t="s">
        <v>1</v>
      </c>
      <c r="N213" s="130" t="s">
        <v>37</v>
      </c>
      <c r="P213" s="167">
        <f t="shared" si="46"/>
        <v>0</v>
      </c>
      <c r="Q213" s="167">
        <v>0</v>
      </c>
      <c r="R213" s="167">
        <f t="shared" si="47"/>
        <v>0</v>
      </c>
      <c r="S213" s="167">
        <v>0</v>
      </c>
      <c r="T213" s="168">
        <f t="shared" si="48"/>
        <v>0</v>
      </c>
      <c r="AR213" s="169" t="s">
        <v>245</v>
      </c>
      <c r="AT213" s="169" t="s">
        <v>241</v>
      </c>
      <c r="AU213" s="169" t="s">
        <v>83</v>
      </c>
      <c r="AY213" s="13" t="s">
        <v>239</v>
      </c>
      <c r="BE213" s="97">
        <f t="shared" si="49"/>
        <v>0</v>
      </c>
      <c r="BF213" s="97">
        <f t="shared" si="50"/>
        <v>0</v>
      </c>
      <c r="BG213" s="97">
        <f t="shared" si="51"/>
        <v>0</v>
      </c>
      <c r="BH213" s="97">
        <f t="shared" si="52"/>
        <v>0</v>
      </c>
      <c r="BI213" s="97">
        <f t="shared" si="53"/>
        <v>0</v>
      </c>
      <c r="BJ213" s="13" t="s">
        <v>83</v>
      </c>
      <c r="BK213" s="97">
        <f t="shared" si="54"/>
        <v>0</v>
      </c>
      <c r="BL213" s="13" t="s">
        <v>245</v>
      </c>
      <c r="BM213" s="169" t="s">
        <v>744</v>
      </c>
    </row>
    <row r="214" spans="2:65" s="1" customFormat="1" ht="16.5" customHeight="1" x14ac:dyDescent="0.2">
      <c r="B214" s="131"/>
      <c r="C214" s="158" t="s">
        <v>499</v>
      </c>
      <c r="D214" s="158" t="s">
        <v>241</v>
      </c>
      <c r="E214" s="159" t="s">
        <v>4170</v>
      </c>
      <c r="F214" s="160" t="s">
        <v>4158</v>
      </c>
      <c r="G214" s="161" t="s">
        <v>4159</v>
      </c>
      <c r="H214" s="162">
        <v>6</v>
      </c>
      <c r="I214" s="163"/>
      <c r="J214" s="164">
        <f t="shared" si="45"/>
        <v>0</v>
      </c>
      <c r="K214" s="165"/>
      <c r="L214" s="30"/>
      <c r="M214" s="166" t="s">
        <v>1</v>
      </c>
      <c r="N214" s="130" t="s">
        <v>37</v>
      </c>
      <c r="P214" s="167">
        <f t="shared" si="46"/>
        <v>0</v>
      </c>
      <c r="Q214" s="167">
        <v>0</v>
      </c>
      <c r="R214" s="167">
        <f t="shared" si="47"/>
        <v>0</v>
      </c>
      <c r="S214" s="167">
        <v>0</v>
      </c>
      <c r="T214" s="168">
        <f t="shared" si="48"/>
        <v>0</v>
      </c>
      <c r="AR214" s="169" t="s">
        <v>245</v>
      </c>
      <c r="AT214" s="169" t="s">
        <v>241</v>
      </c>
      <c r="AU214" s="169" t="s">
        <v>83</v>
      </c>
      <c r="AY214" s="13" t="s">
        <v>239</v>
      </c>
      <c r="BE214" s="97">
        <f t="shared" si="49"/>
        <v>0</v>
      </c>
      <c r="BF214" s="97">
        <f t="shared" si="50"/>
        <v>0</v>
      </c>
      <c r="BG214" s="97">
        <f t="shared" si="51"/>
        <v>0</v>
      </c>
      <c r="BH214" s="97">
        <f t="shared" si="52"/>
        <v>0</v>
      </c>
      <c r="BI214" s="97">
        <f t="shared" si="53"/>
        <v>0</v>
      </c>
      <c r="BJ214" s="13" t="s">
        <v>83</v>
      </c>
      <c r="BK214" s="97">
        <f t="shared" si="54"/>
        <v>0</v>
      </c>
      <c r="BL214" s="13" t="s">
        <v>245</v>
      </c>
      <c r="BM214" s="169" t="s">
        <v>752</v>
      </c>
    </row>
    <row r="215" spans="2:65" s="11" customFormat="1" ht="22.9" customHeight="1" x14ac:dyDescent="0.2">
      <c r="B215" s="146"/>
      <c r="D215" s="147" t="s">
        <v>70</v>
      </c>
      <c r="E215" s="156" t="s">
        <v>3464</v>
      </c>
      <c r="F215" s="156" t="s">
        <v>1895</v>
      </c>
      <c r="I215" s="149"/>
      <c r="J215" s="157">
        <f>BK215</f>
        <v>0</v>
      </c>
      <c r="L215" s="146"/>
      <c r="M215" s="151"/>
      <c r="P215" s="152">
        <f>SUM(P216:P219)</f>
        <v>0</v>
      </c>
      <c r="R215" s="152">
        <f>SUM(R216:R219)</f>
        <v>0</v>
      </c>
      <c r="T215" s="153">
        <f>SUM(T216:T219)</f>
        <v>0</v>
      </c>
      <c r="AR215" s="147" t="s">
        <v>78</v>
      </c>
      <c r="AT215" s="154" t="s">
        <v>70</v>
      </c>
      <c r="AU215" s="154" t="s">
        <v>78</v>
      </c>
      <c r="AY215" s="147" t="s">
        <v>239</v>
      </c>
      <c r="BK215" s="155">
        <f>SUM(BK216:BK219)</f>
        <v>0</v>
      </c>
    </row>
    <row r="216" spans="2:65" s="1" customFormat="1" ht="16.5" customHeight="1" x14ac:dyDescent="0.2">
      <c r="B216" s="131"/>
      <c r="C216" s="158" t="s">
        <v>503</v>
      </c>
      <c r="D216" s="158" t="s">
        <v>241</v>
      </c>
      <c r="E216" s="159" t="s">
        <v>3466</v>
      </c>
      <c r="F216" s="160" t="s">
        <v>3620</v>
      </c>
      <c r="G216" s="161" t="s">
        <v>3621</v>
      </c>
      <c r="H216" s="162">
        <v>30</v>
      </c>
      <c r="I216" s="163"/>
      <c r="J216" s="164">
        <f>ROUND(I216*H216,2)</f>
        <v>0</v>
      </c>
      <c r="K216" s="165"/>
      <c r="L216" s="30"/>
      <c r="M216" s="166" t="s">
        <v>1</v>
      </c>
      <c r="N216" s="130" t="s">
        <v>37</v>
      </c>
      <c r="P216" s="167">
        <f>O216*H216</f>
        <v>0</v>
      </c>
      <c r="Q216" s="167">
        <v>0</v>
      </c>
      <c r="R216" s="167">
        <f>Q216*H216</f>
        <v>0</v>
      </c>
      <c r="S216" s="167">
        <v>0</v>
      </c>
      <c r="T216" s="168">
        <f>S216*H216</f>
        <v>0</v>
      </c>
      <c r="AR216" s="169" t="s">
        <v>245</v>
      </c>
      <c r="AT216" s="169" t="s">
        <v>241</v>
      </c>
      <c r="AU216" s="169" t="s">
        <v>83</v>
      </c>
      <c r="AY216" s="13" t="s">
        <v>239</v>
      </c>
      <c r="BE216" s="97">
        <f>IF(N216="základná",J216,0)</f>
        <v>0</v>
      </c>
      <c r="BF216" s="97">
        <f>IF(N216="znížená",J216,0)</f>
        <v>0</v>
      </c>
      <c r="BG216" s="97">
        <f>IF(N216="zákl. prenesená",J216,0)</f>
        <v>0</v>
      </c>
      <c r="BH216" s="97">
        <f>IF(N216="zníž. prenesená",J216,0)</f>
        <v>0</v>
      </c>
      <c r="BI216" s="97">
        <f>IF(N216="nulová",J216,0)</f>
        <v>0</v>
      </c>
      <c r="BJ216" s="13" t="s">
        <v>83</v>
      </c>
      <c r="BK216" s="97">
        <f>ROUND(I216*H216,2)</f>
        <v>0</v>
      </c>
      <c r="BL216" s="13" t="s">
        <v>245</v>
      </c>
      <c r="BM216" s="169" t="s">
        <v>760</v>
      </c>
    </row>
    <row r="217" spans="2:65" s="1" customFormat="1" ht="21.75" customHeight="1" x14ac:dyDescent="0.2">
      <c r="B217" s="131"/>
      <c r="C217" s="158" t="s">
        <v>507</v>
      </c>
      <c r="D217" s="158" t="s">
        <v>241</v>
      </c>
      <c r="E217" s="159" t="s">
        <v>3468</v>
      </c>
      <c r="F217" s="160" t="s">
        <v>3779</v>
      </c>
      <c r="G217" s="161" t="s">
        <v>353</v>
      </c>
      <c r="H217" s="162">
        <v>1</v>
      </c>
      <c r="I217" s="163"/>
      <c r="J217" s="164">
        <f>ROUND(I217*H217,2)</f>
        <v>0</v>
      </c>
      <c r="K217" s="165"/>
      <c r="L217" s="30"/>
      <c r="M217" s="166" t="s">
        <v>1</v>
      </c>
      <c r="N217" s="130" t="s">
        <v>37</v>
      </c>
      <c r="P217" s="167">
        <f>O217*H217</f>
        <v>0</v>
      </c>
      <c r="Q217" s="167">
        <v>0</v>
      </c>
      <c r="R217" s="167">
        <f>Q217*H217</f>
        <v>0</v>
      </c>
      <c r="S217" s="167">
        <v>0</v>
      </c>
      <c r="T217" s="168">
        <f>S217*H217</f>
        <v>0</v>
      </c>
      <c r="AR217" s="169" t="s">
        <v>245</v>
      </c>
      <c r="AT217" s="169" t="s">
        <v>241</v>
      </c>
      <c r="AU217" s="169" t="s">
        <v>83</v>
      </c>
      <c r="AY217" s="13" t="s">
        <v>239</v>
      </c>
      <c r="BE217" s="97">
        <f>IF(N217="základná",J217,0)</f>
        <v>0</v>
      </c>
      <c r="BF217" s="97">
        <f>IF(N217="znížená",J217,0)</f>
        <v>0</v>
      </c>
      <c r="BG217" s="97">
        <f>IF(N217="zákl. prenesená",J217,0)</f>
        <v>0</v>
      </c>
      <c r="BH217" s="97">
        <f>IF(N217="zníž. prenesená",J217,0)</f>
        <v>0</v>
      </c>
      <c r="BI217" s="97">
        <f>IF(N217="nulová",J217,0)</f>
        <v>0</v>
      </c>
      <c r="BJ217" s="13" t="s">
        <v>83</v>
      </c>
      <c r="BK217" s="97">
        <f>ROUND(I217*H217,2)</f>
        <v>0</v>
      </c>
      <c r="BL217" s="13" t="s">
        <v>245</v>
      </c>
      <c r="BM217" s="169" t="s">
        <v>768</v>
      </c>
    </row>
    <row r="218" spans="2:65" s="1" customFormat="1" ht="16.5" customHeight="1" x14ac:dyDescent="0.2">
      <c r="B218" s="131"/>
      <c r="C218" s="158" t="s">
        <v>511</v>
      </c>
      <c r="D218" s="158" t="s">
        <v>241</v>
      </c>
      <c r="E218" s="159" t="s">
        <v>4171</v>
      </c>
      <c r="F218" s="160" t="s">
        <v>3511</v>
      </c>
      <c r="G218" s="161" t="s">
        <v>1082</v>
      </c>
      <c r="H218" s="199">
        <v>5</v>
      </c>
      <c r="I218" s="163"/>
      <c r="J218" s="164">
        <f>ROUND(I218*H218,2)</f>
        <v>0</v>
      </c>
      <c r="K218" s="165"/>
      <c r="L218" s="30"/>
      <c r="M218" s="166" t="s">
        <v>1</v>
      </c>
      <c r="N218" s="130" t="s">
        <v>37</v>
      </c>
      <c r="P218" s="167">
        <f>O218*H218</f>
        <v>0</v>
      </c>
      <c r="Q218" s="167">
        <v>0</v>
      </c>
      <c r="R218" s="167">
        <f>Q218*H218</f>
        <v>0</v>
      </c>
      <c r="S218" s="167">
        <v>0</v>
      </c>
      <c r="T218" s="168">
        <f>S218*H218</f>
        <v>0</v>
      </c>
      <c r="AR218" s="169" t="s">
        <v>245</v>
      </c>
      <c r="AT218" s="169" t="s">
        <v>241</v>
      </c>
      <c r="AU218" s="169" t="s">
        <v>83</v>
      </c>
      <c r="AY218" s="13" t="s">
        <v>239</v>
      </c>
      <c r="BE218" s="97">
        <f>IF(N218="základná",J218,0)</f>
        <v>0</v>
      </c>
      <c r="BF218" s="97">
        <f>IF(N218="znížená",J218,0)</f>
        <v>0</v>
      </c>
      <c r="BG218" s="97">
        <f>IF(N218="zákl. prenesená",J218,0)</f>
        <v>0</v>
      </c>
      <c r="BH218" s="97">
        <f>IF(N218="zníž. prenesená",J218,0)</f>
        <v>0</v>
      </c>
      <c r="BI218" s="97">
        <f>IF(N218="nulová",J218,0)</f>
        <v>0</v>
      </c>
      <c r="BJ218" s="13" t="s">
        <v>83</v>
      </c>
      <c r="BK218" s="97">
        <f>ROUND(I218*H218,2)</f>
        <v>0</v>
      </c>
      <c r="BL218" s="13" t="s">
        <v>245</v>
      </c>
      <c r="BM218" s="169" t="s">
        <v>776</v>
      </c>
    </row>
    <row r="219" spans="2:65" s="1" customFormat="1" ht="16.5" customHeight="1" x14ac:dyDescent="0.2">
      <c r="B219" s="131"/>
      <c r="C219" s="158" t="s">
        <v>515</v>
      </c>
      <c r="D219" s="158" t="s">
        <v>241</v>
      </c>
      <c r="E219" s="159" t="s">
        <v>3472</v>
      </c>
      <c r="F219" s="160" t="s">
        <v>3729</v>
      </c>
      <c r="G219" s="161" t="s">
        <v>1082</v>
      </c>
      <c r="H219" s="199">
        <v>5</v>
      </c>
      <c r="I219" s="163"/>
      <c r="J219" s="164">
        <f>ROUND(I219*H219,2)</f>
        <v>0</v>
      </c>
      <c r="K219" s="165"/>
      <c r="L219" s="30"/>
      <c r="M219" s="166" t="s">
        <v>1</v>
      </c>
      <c r="N219" s="130" t="s">
        <v>37</v>
      </c>
      <c r="P219" s="167">
        <f>O219*H219</f>
        <v>0</v>
      </c>
      <c r="Q219" s="167">
        <v>0</v>
      </c>
      <c r="R219" s="167">
        <f>Q219*H219</f>
        <v>0</v>
      </c>
      <c r="S219" s="167">
        <v>0</v>
      </c>
      <c r="T219" s="168">
        <f>S219*H219</f>
        <v>0</v>
      </c>
      <c r="AR219" s="169" t="s">
        <v>245</v>
      </c>
      <c r="AT219" s="169" t="s">
        <v>241</v>
      </c>
      <c r="AU219" s="169" t="s">
        <v>83</v>
      </c>
      <c r="AY219" s="13" t="s">
        <v>239</v>
      </c>
      <c r="BE219" s="97">
        <f>IF(N219="základná",J219,0)</f>
        <v>0</v>
      </c>
      <c r="BF219" s="97">
        <f>IF(N219="znížená",J219,0)</f>
        <v>0</v>
      </c>
      <c r="BG219" s="97">
        <f>IF(N219="zákl. prenesená",J219,0)</f>
        <v>0</v>
      </c>
      <c r="BH219" s="97">
        <f>IF(N219="zníž. prenesená",J219,0)</f>
        <v>0</v>
      </c>
      <c r="BI219" s="97">
        <f>IF(N219="nulová",J219,0)</f>
        <v>0</v>
      </c>
      <c r="BJ219" s="13" t="s">
        <v>83</v>
      </c>
      <c r="BK219" s="97">
        <f>ROUND(I219*H219,2)</f>
        <v>0</v>
      </c>
      <c r="BL219" s="13" t="s">
        <v>245</v>
      </c>
      <c r="BM219" s="169" t="s">
        <v>784</v>
      </c>
    </row>
    <row r="220" spans="2:65" s="11" customFormat="1" ht="25.9" customHeight="1" x14ac:dyDescent="0.2">
      <c r="B220" s="146"/>
      <c r="D220" s="147" t="s">
        <v>70</v>
      </c>
      <c r="E220" s="148" t="s">
        <v>3500</v>
      </c>
      <c r="F220" s="148" t="s">
        <v>3501</v>
      </c>
      <c r="H220" s="202"/>
      <c r="I220" s="149"/>
      <c r="J220" s="150">
        <f>BK220</f>
        <v>0</v>
      </c>
      <c r="L220" s="146"/>
      <c r="M220" s="151"/>
      <c r="P220" s="152">
        <f>P221+P223+P225+P228</f>
        <v>0</v>
      </c>
      <c r="R220" s="152">
        <f>R221+R223+R225+R228</f>
        <v>0</v>
      </c>
      <c r="T220" s="153">
        <f>T221+T223+T225+T228</f>
        <v>0</v>
      </c>
      <c r="AR220" s="147" t="s">
        <v>78</v>
      </c>
      <c r="AT220" s="154" t="s">
        <v>70</v>
      </c>
      <c r="AU220" s="154" t="s">
        <v>71</v>
      </c>
      <c r="AY220" s="147" t="s">
        <v>239</v>
      </c>
      <c r="BK220" s="155">
        <f>BK221+BK223+BK225+BK228</f>
        <v>0</v>
      </c>
    </row>
    <row r="221" spans="2:65" s="11" customFormat="1" ht="22.9" customHeight="1" x14ac:dyDescent="0.2">
      <c r="B221" s="146"/>
      <c r="D221" s="147" t="s">
        <v>70</v>
      </c>
      <c r="E221" s="156" t="s">
        <v>3502</v>
      </c>
      <c r="F221" s="156" t="s">
        <v>3503</v>
      </c>
      <c r="H221" s="202"/>
      <c r="I221" s="149"/>
      <c r="J221" s="157">
        <f>BK221</f>
        <v>0</v>
      </c>
      <c r="L221" s="146"/>
      <c r="M221" s="151"/>
      <c r="P221" s="152">
        <f>P222</f>
        <v>0</v>
      </c>
      <c r="R221" s="152">
        <f>R222</f>
        <v>0</v>
      </c>
      <c r="T221" s="153">
        <f>T222</f>
        <v>0</v>
      </c>
      <c r="AR221" s="147" t="s">
        <v>78</v>
      </c>
      <c r="AT221" s="154" t="s">
        <v>70</v>
      </c>
      <c r="AU221" s="154" t="s">
        <v>78</v>
      </c>
      <c r="AY221" s="147" t="s">
        <v>239</v>
      </c>
      <c r="BK221" s="155">
        <f>BK222</f>
        <v>0</v>
      </c>
    </row>
    <row r="222" spans="2:65" s="1" customFormat="1" ht="16.5" customHeight="1" x14ac:dyDescent="0.2">
      <c r="B222" s="131"/>
      <c r="C222" s="158" t="s">
        <v>519</v>
      </c>
      <c r="D222" s="158" t="s">
        <v>241</v>
      </c>
      <c r="E222" s="159" t="s">
        <v>3504</v>
      </c>
      <c r="F222" s="160" t="s">
        <v>3505</v>
      </c>
      <c r="G222" s="161" t="s">
        <v>1082</v>
      </c>
      <c r="H222" s="199">
        <v>2</v>
      </c>
      <c r="I222" s="163"/>
      <c r="J222" s="164">
        <f>ROUND(I222*H222,2)</f>
        <v>0</v>
      </c>
      <c r="K222" s="165"/>
      <c r="L222" s="30"/>
      <c r="M222" s="166" t="s">
        <v>1</v>
      </c>
      <c r="N222" s="130" t="s">
        <v>37</v>
      </c>
      <c r="P222" s="167">
        <f>O222*H222</f>
        <v>0</v>
      </c>
      <c r="Q222" s="167">
        <v>0</v>
      </c>
      <c r="R222" s="167">
        <f>Q222*H222</f>
        <v>0</v>
      </c>
      <c r="S222" s="167">
        <v>0</v>
      </c>
      <c r="T222" s="168">
        <f>S222*H222</f>
        <v>0</v>
      </c>
      <c r="AR222" s="169" t="s">
        <v>245</v>
      </c>
      <c r="AT222" s="169" t="s">
        <v>241</v>
      </c>
      <c r="AU222" s="169" t="s">
        <v>83</v>
      </c>
      <c r="AY222" s="13" t="s">
        <v>239</v>
      </c>
      <c r="BE222" s="97">
        <f>IF(N222="základná",J222,0)</f>
        <v>0</v>
      </c>
      <c r="BF222" s="97">
        <f>IF(N222="znížená",J222,0)</f>
        <v>0</v>
      </c>
      <c r="BG222" s="97">
        <f>IF(N222="zákl. prenesená",J222,0)</f>
        <v>0</v>
      </c>
      <c r="BH222" s="97">
        <f>IF(N222="zníž. prenesená",J222,0)</f>
        <v>0</v>
      </c>
      <c r="BI222" s="97">
        <f>IF(N222="nulová",J222,0)</f>
        <v>0</v>
      </c>
      <c r="BJ222" s="13" t="s">
        <v>83</v>
      </c>
      <c r="BK222" s="97">
        <f>ROUND(I222*H222,2)</f>
        <v>0</v>
      </c>
      <c r="BL222" s="13" t="s">
        <v>245</v>
      </c>
      <c r="BM222" s="169" t="s">
        <v>792</v>
      </c>
    </row>
    <row r="223" spans="2:65" s="11" customFormat="1" ht="22.9" customHeight="1" x14ac:dyDescent="0.2">
      <c r="B223" s="146"/>
      <c r="D223" s="147" t="s">
        <v>70</v>
      </c>
      <c r="E223" s="156" t="s">
        <v>3506</v>
      </c>
      <c r="F223" s="156" t="s">
        <v>3507</v>
      </c>
      <c r="H223" s="202"/>
      <c r="I223" s="149"/>
      <c r="J223" s="157">
        <f>BK223</f>
        <v>0</v>
      </c>
      <c r="L223" s="146"/>
      <c r="M223" s="151"/>
      <c r="P223" s="152">
        <f>P224</f>
        <v>0</v>
      </c>
      <c r="R223" s="152">
        <f>R224</f>
        <v>0</v>
      </c>
      <c r="T223" s="153">
        <f>T224</f>
        <v>0</v>
      </c>
      <c r="AR223" s="147" t="s">
        <v>78</v>
      </c>
      <c r="AT223" s="154" t="s">
        <v>70</v>
      </c>
      <c r="AU223" s="154" t="s">
        <v>78</v>
      </c>
      <c r="AY223" s="147" t="s">
        <v>239</v>
      </c>
      <c r="BK223" s="155">
        <f>BK224</f>
        <v>0</v>
      </c>
    </row>
    <row r="224" spans="2:65" s="1" customFormat="1" ht="16.5" customHeight="1" x14ac:dyDescent="0.2">
      <c r="B224" s="131"/>
      <c r="C224" s="158" t="s">
        <v>523</v>
      </c>
      <c r="D224" s="158" t="s">
        <v>241</v>
      </c>
      <c r="E224" s="159" t="s">
        <v>3508</v>
      </c>
      <c r="F224" s="160" t="s">
        <v>3509</v>
      </c>
      <c r="G224" s="161" t="s">
        <v>1082</v>
      </c>
      <c r="H224" s="199">
        <v>6</v>
      </c>
      <c r="I224" s="163"/>
      <c r="J224" s="164">
        <f>ROUND(I224*H224,2)</f>
        <v>0</v>
      </c>
      <c r="K224" s="165"/>
      <c r="L224" s="30"/>
      <c r="M224" s="166" t="s">
        <v>1</v>
      </c>
      <c r="N224" s="130" t="s">
        <v>37</v>
      </c>
      <c r="P224" s="167">
        <f>O224*H224</f>
        <v>0</v>
      </c>
      <c r="Q224" s="167">
        <v>0</v>
      </c>
      <c r="R224" s="167">
        <f>Q224*H224</f>
        <v>0</v>
      </c>
      <c r="S224" s="167">
        <v>0</v>
      </c>
      <c r="T224" s="168">
        <f>S224*H224</f>
        <v>0</v>
      </c>
      <c r="AR224" s="169" t="s">
        <v>245</v>
      </c>
      <c r="AT224" s="169" t="s">
        <v>241</v>
      </c>
      <c r="AU224" s="169" t="s">
        <v>83</v>
      </c>
      <c r="AY224" s="13" t="s">
        <v>239</v>
      </c>
      <c r="BE224" s="97">
        <f>IF(N224="základná",J224,0)</f>
        <v>0</v>
      </c>
      <c r="BF224" s="97">
        <f>IF(N224="znížená",J224,0)</f>
        <v>0</v>
      </c>
      <c r="BG224" s="97">
        <f>IF(N224="zákl. prenesená",J224,0)</f>
        <v>0</v>
      </c>
      <c r="BH224" s="97">
        <f>IF(N224="zníž. prenesená",J224,0)</f>
        <v>0</v>
      </c>
      <c r="BI224" s="97">
        <f>IF(N224="nulová",J224,0)</f>
        <v>0</v>
      </c>
      <c r="BJ224" s="13" t="s">
        <v>83</v>
      </c>
      <c r="BK224" s="97">
        <f>ROUND(I224*H224,2)</f>
        <v>0</v>
      </c>
      <c r="BL224" s="13" t="s">
        <v>245</v>
      </c>
      <c r="BM224" s="169" t="s">
        <v>800</v>
      </c>
    </row>
    <row r="225" spans="2:65" s="11" customFormat="1" ht="22.9" customHeight="1" x14ac:dyDescent="0.2">
      <c r="B225" s="146"/>
      <c r="D225" s="147" t="s">
        <v>70</v>
      </c>
      <c r="E225" s="156" t="s">
        <v>3470</v>
      </c>
      <c r="F225" s="156" t="s">
        <v>3471</v>
      </c>
      <c r="H225" s="202"/>
      <c r="I225" s="149"/>
      <c r="J225" s="157">
        <f>BK225</f>
        <v>0</v>
      </c>
      <c r="L225" s="146"/>
      <c r="M225" s="151"/>
      <c r="P225" s="152">
        <f>SUM(P226:P227)</f>
        <v>0</v>
      </c>
      <c r="R225" s="152">
        <f>SUM(R226:R227)</f>
        <v>0</v>
      </c>
      <c r="T225" s="153">
        <f>SUM(T226:T227)</f>
        <v>0</v>
      </c>
      <c r="AR225" s="147" t="s">
        <v>78</v>
      </c>
      <c r="AT225" s="154" t="s">
        <v>70</v>
      </c>
      <c r="AU225" s="154" t="s">
        <v>78</v>
      </c>
      <c r="AY225" s="147" t="s">
        <v>239</v>
      </c>
      <c r="BK225" s="155">
        <f>SUM(BK226:BK227)</f>
        <v>0</v>
      </c>
    </row>
    <row r="226" spans="2:65" s="1" customFormat="1" ht="16.5" customHeight="1" x14ac:dyDescent="0.2">
      <c r="B226" s="131"/>
      <c r="C226" s="158" t="s">
        <v>526</v>
      </c>
      <c r="D226" s="158" t="s">
        <v>241</v>
      </c>
      <c r="E226" s="159" t="s">
        <v>3510</v>
      </c>
      <c r="F226" s="160" t="s">
        <v>3511</v>
      </c>
      <c r="G226" s="161" t="s">
        <v>1082</v>
      </c>
      <c r="H226" s="199">
        <v>3</v>
      </c>
      <c r="I226" s="163"/>
      <c r="J226" s="164">
        <f>ROUND(I226*H226,2)</f>
        <v>0</v>
      </c>
      <c r="K226" s="165"/>
      <c r="L226" s="30"/>
      <c r="M226" s="166" t="s">
        <v>1</v>
      </c>
      <c r="N226" s="130" t="s">
        <v>37</v>
      </c>
      <c r="P226" s="167">
        <f>O226*H226</f>
        <v>0</v>
      </c>
      <c r="Q226" s="167">
        <v>0</v>
      </c>
      <c r="R226" s="167">
        <f>Q226*H226</f>
        <v>0</v>
      </c>
      <c r="S226" s="167">
        <v>0</v>
      </c>
      <c r="T226" s="168">
        <f>S226*H226</f>
        <v>0</v>
      </c>
      <c r="AR226" s="169" t="s">
        <v>245</v>
      </c>
      <c r="AT226" s="169" t="s">
        <v>241</v>
      </c>
      <c r="AU226" s="169" t="s">
        <v>83</v>
      </c>
      <c r="AY226" s="13" t="s">
        <v>239</v>
      </c>
      <c r="BE226" s="97">
        <f>IF(N226="základná",J226,0)</f>
        <v>0</v>
      </c>
      <c r="BF226" s="97">
        <f>IF(N226="znížená",J226,0)</f>
        <v>0</v>
      </c>
      <c r="BG226" s="97">
        <f>IF(N226="zákl. prenesená",J226,0)</f>
        <v>0</v>
      </c>
      <c r="BH226" s="97">
        <f>IF(N226="zníž. prenesená",J226,0)</f>
        <v>0</v>
      </c>
      <c r="BI226" s="97">
        <f>IF(N226="nulová",J226,0)</f>
        <v>0</v>
      </c>
      <c r="BJ226" s="13" t="s">
        <v>83</v>
      </c>
      <c r="BK226" s="97">
        <f>ROUND(I226*H226,2)</f>
        <v>0</v>
      </c>
      <c r="BL226" s="13" t="s">
        <v>245</v>
      </c>
      <c r="BM226" s="169" t="s">
        <v>808</v>
      </c>
    </row>
    <row r="227" spans="2:65" s="1" customFormat="1" ht="16.5" customHeight="1" x14ac:dyDescent="0.2">
      <c r="B227" s="131"/>
      <c r="C227" s="158" t="s">
        <v>530</v>
      </c>
      <c r="D227" s="158" t="s">
        <v>241</v>
      </c>
      <c r="E227" s="159" t="s">
        <v>3512</v>
      </c>
      <c r="F227" s="160" t="s">
        <v>3513</v>
      </c>
      <c r="G227" s="161" t="s">
        <v>1082</v>
      </c>
      <c r="H227" s="199">
        <v>1.5</v>
      </c>
      <c r="I227" s="163"/>
      <c r="J227" s="164">
        <f>ROUND(I227*H227,2)</f>
        <v>0</v>
      </c>
      <c r="K227" s="165"/>
      <c r="L227" s="30"/>
      <c r="M227" s="166" t="s">
        <v>1</v>
      </c>
      <c r="N227" s="130" t="s">
        <v>37</v>
      </c>
      <c r="P227" s="167">
        <f>O227*H227</f>
        <v>0</v>
      </c>
      <c r="Q227" s="167">
        <v>0</v>
      </c>
      <c r="R227" s="167">
        <f>Q227*H227</f>
        <v>0</v>
      </c>
      <c r="S227" s="167">
        <v>0</v>
      </c>
      <c r="T227" s="168">
        <f>S227*H227</f>
        <v>0</v>
      </c>
      <c r="AR227" s="169" t="s">
        <v>245</v>
      </c>
      <c r="AT227" s="169" t="s">
        <v>241</v>
      </c>
      <c r="AU227" s="169" t="s">
        <v>83</v>
      </c>
      <c r="AY227" s="13" t="s">
        <v>239</v>
      </c>
      <c r="BE227" s="97">
        <f>IF(N227="základná",J227,0)</f>
        <v>0</v>
      </c>
      <c r="BF227" s="97">
        <f>IF(N227="znížená",J227,0)</f>
        <v>0</v>
      </c>
      <c r="BG227" s="97">
        <f>IF(N227="zákl. prenesená",J227,0)</f>
        <v>0</v>
      </c>
      <c r="BH227" s="97">
        <f>IF(N227="zníž. prenesená",J227,0)</f>
        <v>0</v>
      </c>
      <c r="BI227" s="97">
        <f>IF(N227="nulová",J227,0)</f>
        <v>0</v>
      </c>
      <c r="BJ227" s="13" t="s">
        <v>83</v>
      </c>
      <c r="BK227" s="97">
        <f>ROUND(I227*H227,2)</f>
        <v>0</v>
      </c>
      <c r="BL227" s="13" t="s">
        <v>245</v>
      </c>
      <c r="BM227" s="169" t="s">
        <v>816</v>
      </c>
    </row>
    <row r="228" spans="2:65" s="11" customFormat="1" ht="22.9" customHeight="1" x14ac:dyDescent="0.2">
      <c r="B228" s="146"/>
      <c r="D228" s="147" t="s">
        <v>70</v>
      </c>
      <c r="E228" s="156" t="s">
        <v>219</v>
      </c>
      <c r="F228" s="156" t="s">
        <v>219</v>
      </c>
      <c r="H228" s="202"/>
      <c r="I228" s="149"/>
      <c r="J228" s="157">
        <f>BK228</f>
        <v>0</v>
      </c>
      <c r="L228" s="146"/>
      <c r="M228" s="151"/>
      <c r="P228" s="152">
        <f>SUM(P229:P238)</f>
        <v>0</v>
      </c>
      <c r="R228" s="152">
        <f>SUM(R229:R238)</f>
        <v>0</v>
      </c>
      <c r="T228" s="153">
        <f>SUM(T229:T238)</f>
        <v>0</v>
      </c>
      <c r="AR228" s="147" t="s">
        <v>258</v>
      </c>
      <c r="AT228" s="154" t="s">
        <v>70</v>
      </c>
      <c r="AU228" s="154" t="s">
        <v>78</v>
      </c>
      <c r="AY228" s="147" t="s">
        <v>239</v>
      </c>
      <c r="BK228" s="155">
        <f>SUM(BK229:BK238)</f>
        <v>0</v>
      </c>
    </row>
    <row r="229" spans="2:65" s="1" customFormat="1" ht="16.5" customHeight="1" x14ac:dyDescent="0.2">
      <c r="B229" s="131"/>
      <c r="C229" s="158" t="s">
        <v>534</v>
      </c>
      <c r="D229" s="158" t="s">
        <v>241</v>
      </c>
      <c r="E229" s="159" t="s">
        <v>3514</v>
      </c>
      <c r="F229" s="160" t="s">
        <v>3515</v>
      </c>
      <c r="G229" s="161" t="s">
        <v>1082</v>
      </c>
      <c r="H229" s="199">
        <v>6</v>
      </c>
      <c r="I229" s="163"/>
      <c r="J229" s="164">
        <f t="shared" ref="J229:J238" si="55">ROUND(I229*H229,2)</f>
        <v>0</v>
      </c>
      <c r="K229" s="165"/>
      <c r="L229" s="30"/>
      <c r="M229" s="166" t="s">
        <v>1</v>
      </c>
      <c r="N229" s="130" t="s">
        <v>37</v>
      </c>
      <c r="P229" s="167">
        <f t="shared" ref="P229:P238" si="56">O229*H229</f>
        <v>0</v>
      </c>
      <c r="Q229" s="167">
        <v>0</v>
      </c>
      <c r="R229" s="167">
        <f t="shared" ref="R229:R238" si="57">Q229*H229</f>
        <v>0</v>
      </c>
      <c r="S229" s="167">
        <v>0</v>
      </c>
      <c r="T229" s="168">
        <f t="shared" ref="T229:T238" si="58">S229*H229</f>
        <v>0</v>
      </c>
      <c r="AR229" s="169" t="s">
        <v>245</v>
      </c>
      <c r="AT229" s="169" t="s">
        <v>241</v>
      </c>
      <c r="AU229" s="169" t="s">
        <v>83</v>
      </c>
      <c r="AY229" s="13" t="s">
        <v>239</v>
      </c>
      <c r="BE229" s="97">
        <f t="shared" ref="BE229:BE238" si="59">IF(N229="základná",J229,0)</f>
        <v>0</v>
      </c>
      <c r="BF229" s="97">
        <f t="shared" ref="BF229:BF238" si="60">IF(N229="znížená",J229,0)</f>
        <v>0</v>
      </c>
      <c r="BG229" s="97">
        <f t="shared" ref="BG229:BG238" si="61">IF(N229="zákl. prenesená",J229,0)</f>
        <v>0</v>
      </c>
      <c r="BH229" s="97">
        <f t="shared" ref="BH229:BH238" si="62">IF(N229="zníž. prenesená",J229,0)</f>
        <v>0</v>
      </c>
      <c r="BI229" s="97">
        <f t="shared" ref="BI229:BI238" si="63">IF(N229="nulová",J229,0)</f>
        <v>0</v>
      </c>
      <c r="BJ229" s="13" t="s">
        <v>83</v>
      </c>
      <c r="BK229" s="97">
        <f t="shared" ref="BK229:BK238" si="64">ROUND(I229*H229,2)</f>
        <v>0</v>
      </c>
      <c r="BL229" s="13" t="s">
        <v>245</v>
      </c>
      <c r="BM229" s="169" t="s">
        <v>823</v>
      </c>
    </row>
    <row r="230" spans="2:65" s="1" customFormat="1" ht="16.5" customHeight="1" x14ac:dyDescent="0.2">
      <c r="B230" s="131"/>
      <c r="C230" s="158" t="s">
        <v>537</v>
      </c>
      <c r="D230" s="158" t="s">
        <v>241</v>
      </c>
      <c r="E230" s="159" t="s">
        <v>3516</v>
      </c>
      <c r="F230" s="160" t="s">
        <v>3517</v>
      </c>
      <c r="G230" s="161" t="s">
        <v>1082</v>
      </c>
      <c r="H230" s="199">
        <v>3</v>
      </c>
      <c r="I230" s="163"/>
      <c r="J230" s="164">
        <f t="shared" si="55"/>
        <v>0</v>
      </c>
      <c r="K230" s="165"/>
      <c r="L230" s="30"/>
      <c r="M230" s="166" t="s">
        <v>1</v>
      </c>
      <c r="N230" s="130" t="s">
        <v>37</v>
      </c>
      <c r="P230" s="167">
        <f t="shared" si="56"/>
        <v>0</v>
      </c>
      <c r="Q230" s="167">
        <v>0</v>
      </c>
      <c r="R230" s="167">
        <f t="shared" si="57"/>
        <v>0</v>
      </c>
      <c r="S230" s="167">
        <v>0</v>
      </c>
      <c r="T230" s="168">
        <f t="shared" si="58"/>
        <v>0</v>
      </c>
      <c r="AR230" s="169" t="s">
        <v>245</v>
      </c>
      <c r="AT230" s="169" t="s">
        <v>241</v>
      </c>
      <c r="AU230" s="169" t="s">
        <v>83</v>
      </c>
      <c r="AY230" s="13" t="s">
        <v>239</v>
      </c>
      <c r="BE230" s="97">
        <f t="shared" si="59"/>
        <v>0</v>
      </c>
      <c r="BF230" s="97">
        <f t="shared" si="60"/>
        <v>0</v>
      </c>
      <c r="BG230" s="97">
        <f t="shared" si="61"/>
        <v>0</v>
      </c>
      <c r="BH230" s="97">
        <f t="shared" si="62"/>
        <v>0</v>
      </c>
      <c r="BI230" s="97">
        <f t="shared" si="63"/>
        <v>0</v>
      </c>
      <c r="BJ230" s="13" t="s">
        <v>83</v>
      </c>
      <c r="BK230" s="97">
        <f t="shared" si="64"/>
        <v>0</v>
      </c>
      <c r="BL230" s="13" t="s">
        <v>245</v>
      </c>
      <c r="BM230" s="169" t="s">
        <v>830</v>
      </c>
    </row>
    <row r="231" spans="2:65" s="1" customFormat="1" ht="16.5" customHeight="1" x14ac:dyDescent="0.2">
      <c r="B231" s="131"/>
      <c r="C231" s="158" t="s">
        <v>540</v>
      </c>
      <c r="D231" s="158" t="s">
        <v>241</v>
      </c>
      <c r="E231" s="159" t="s">
        <v>3518</v>
      </c>
      <c r="F231" s="160" t="s">
        <v>3519</v>
      </c>
      <c r="G231" s="161" t="s">
        <v>1082</v>
      </c>
      <c r="H231" s="199">
        <v>1</v>
      </c>
      <c r="I231" s="163"/>
      <c r="J231" s="164">
        <f t="shared" si="55"/>
        <v>0</v>
      </c>
      <c r="K231" s="165"/>
      <c r="L231" s="30"/>
      <c r="M231" s="166" t="s">
        <v>1</v>
      </c>
      <c r="N231" s="130" t="s">
        <v>37</v>
      </c>
      <c r="P231" s="167">
        <f t="shared" si="56"/>
        <v>0</v>
      </c>
      <c r="Q231" s="167">
        <v>0</v>
      </c>
      <c r="R231" s="167">
        <f t="shared" si="57"/>
        <v>0</v>
      </c>
      <c r="S231" s="167">
        <v>0</v>
      </c>
      <c r="T231" s="168">
        <f t="shared" si="58"/>
        <v>0</v>
      </c>
      <c r="AR231" s="169" t="s">
        <v>245</v>
      </c>
      <c r="AT231" s="169" t="s">
        <v>241</v>
      </c>
      <c r="AU231" s="169" t="s">
        <v>83</v>
      </c>
      <c r="AY231" s="13" t="s">
        <v>239</v>
      </c>
      <c r="BE231" s="97">
        <f t="shared" si="59"/>
        <v>0</v>
      </c>
      <c r="BF231" s="97">
        <f t="shared" si="60"/>
        <v>0</v>
      </c>
      <c r="BG231" s="97">
        <f t="shared" si="61"/>
        <v>0</v>
      </c>
      <c r="BH231" s="97">
        <f t="shared" si="62"/>
        <v>0</v>
      </c>
      <c r="BI231" s="97">
        <f t="shared" si="63"/>
        <v>0</v>
      </c>
      <c r="BJ231" s="13" t="s">
        <v>83</v>
      </c>
      <c r="BK231" s="97">
        <f t="shared" si="64"/>
        <v>0</v>
      </c>
      <c r="BL231" s="13" t="s">
        <v>245</v>
      </c>
      <c r="BM231" s="169" t="s">
        <v>838</v>
      </c>
    </row>
    <row r="232" spans="2:65" s="1" customFormat="1" ht="16.5" customHeight="1" x14ac:dyDescent="0.2">
      <c r="B232" s="131"/>
      <c r="C232" s="158" t="s">
        <v>544</v>
      </c>
      <c r="D232" s="158" t="s">
        <v>241</v>
      </c>
      <c r="E232" s="159" t="s">
        <v>3520</v>
      </c>
      <c r="F232" s="160" t="s">
        <v>3521</v>
      </c>
      <c r="G232" s="161" t="s">
        <v>1082</v>
      </c>
      <c r="H232" s="199">
        <v>1</v>
      </c>
      <c r="I232" s="163"/>
      <c r="J232" s="164">
        <f t="shared" si="55"/>
        <v>0</v>
      </c>
      <c r="K232" s="165"/>
      <c r="L232" s="30"/>
      <c r="M232" s="166" t="s">
        <v>1</v>
      </c>
      <c r="N232" s="130" t="s">
        <v>37</v>
      </c>
      <c r="P232" s="167">
        <f t="shared" si="56"/>
        <v>0</v>
      </c>
      <c r="Q232" s="167">
        <v>0</v>
      </c>
      <c r="R232" s="167">
        <f t="shared" si="57"/>
        <v>0</v>
      </c>
      <c r="S232" s="167">
        <v>0</v>
      </c>
      <c r="T232" s="168">
        <f t="shared" si="58"/>
        <v>0</v>
      </c>
      <c r="AR232" s="169" t="s">
        <v>245</v>
      </c>
      <c r="AT232" s="169" t="s">
        <v>241</v>
      </c>
      <c r="AU232" s="169" t="s">
        <v>83</v>
      </c>
      <c r="AY232" s="13" t="s">
        <v>239</v>
      </c>
      <c r="BE232" s="97">
        <f t="shared" si="59"/>
        <v>0</v>
      </c>
      <c r="BF232" s="97">
        <f t="shared" si="60"/>
        <v>0</v>
      </c>
      <c r="BG232" s="97">
        <f t="shared" si="61"/>
        <v>0</v>
      </c>
      <c r="BH232" s="97">
        <f t="shared" si="62"/>
        <v>0</v>
      </c>
      <c r="BI232" s="97">
        <f t="shared" si="63"/>
        <v>0</v>
      </c>
      <c r="BJ232" s="13" t="s">
        <v>83</v>
      </c>
      <c r="BK232" s="97">
        <f t="shared" si="64"/>
        <v>0</v>
      </c>
      <c r="BL232" s="13" t="s">
        <v>245</v>
      </c>
      <c r="BM232" s="169" t="s">
        <v>847</v>
      </c>
    </row>
    <row r="233" spans="2:65" s="1" customFormat="1" ht="24.2" customHeight="1" x14ac:dyDescent="0.2">
      <c r="B233" s="131"/>
      <c r="C233" s="158" t="s">
        <v>548</v>
      </c>
      <c r="D233" s="158" t="s">
        <v>241</v>
      </c>
      <c r="E233" s="159" t="s">
        <v>3522</v>
      </c>
      <c r="F233" s="160" t="s">
        <v>3523</v>
      </c>
      <c r="G233" s="161" t="s">
        <v>1082</v>
      </c>
      <c r="H233" s="199">
        <v>1</v>
      </c>
      <c r="I233" s="163"/>
      <c r="J233" s="164">
        <f t="shared" si="55"/>
        <v>0</v>
      </c>
      <c r="K233" s="165"/>
      <c r="L233" s="30"/>
      <c r="M233" s="166" t="s">
        <v>1</v>
      </c>
      <c r="N233" s="130" t="s">
        <v>37</v>
      </c>
      <c r="P233" s="167">
        <f t="shared" si="56"/>
        <v>0</v>
      </c>
      <c r="Q233" s="167">
        <v>0</v>
      </c>
      <c r="R233" s="167">
        <f t="shared" si="57"/>
        <v>0</v>
      </c>
      <c r="S233" s="167">
        <v>0</v>
      </c>
      <c r="T233" s="168">
        <f t="shared" si="58"/>
        <v>0</v>
      </c>
      <c r="AR233" s="169" t="s">
        <v>245</v>
      </c>
      <c r="AT233" s="169" t="s">
        <v>241</v>
      </c>
      <c r="AU233" s="169" t="s">
        <v>83</v>
      </c>
      <c r="AY233" s="13" t="s">
        <v>239</v>
      </c>
      <c r="BE233" s="97">
        <f t="shared" si="59"/>
        <v>0</v>
      </c>
      <c r="BF233" s="97">
        <f t="shared" si="60"/>
        <v>0</v>
      </c>
      <c r="BG233" s="97">
        <f t="shared" si="61"/>
        <v>0</v>
      </c>
      <c r="BH233" s="97">
        <f t="shared" si="62"/>
        <v>0</v>
      </c>
      <c r="BI233" s="97">
        <f t="shared" si="63"/>
        <v>0</v>
      </c>
      <c r="BJ233" s="13" t="s">
        <v>83</v>
      </c>
      <c r="BK233" s="97">
        <f t="shared" si="64"/>
        <v>0</v>
      </c>
      <c r="BL233" s="13" t="s">
        <v>245</v>
      </c>
      <c r="BM233" s="169" t="s">
        <v>855</v>
      </c>
    </row>
    <row r="234" spans="2:65" s="1" customFormat="1" ht="21.75" customHeight="1" x14ac:dyDescent="0.2">
      <c r="B234" s="131"/>
      <c r="C234" s="158" t="s">
        <v>552</v>
      </c>
      <c r="D234" s="158" t="s">
        <v>241</v>
      </c>
      <c r="E234" s="159" t="s">
        <v>3524</v>
      </c>
      <c r="F234" s="160" t="s">
        <v>3525</v>
      </c>
      <c r="G234" s="161" t="s">
        <v>1082</v>
      </c>
      <c r="H234" s="199">
        <v>2</v>
      </c>
      <c r="I234" s="163"/>
      <c r="J234" s="164">
        <f t="shared" si="55"/>
        <v>0</v>
      </c>
      <c r="K234" s="165"/>
      <c r="L234" s="30"/>
      <c r="M234" s="166" t="s">
        <v>1</v>
      </c>
      <c r="N234" s="130" t="s">
        <v>37</v>
      </c>
      <c r="P234" s="167">
        <f t="shared" si="56"/>
        <v>0</v>
      </c>
      <c r="Q234" s="167">
        <v>0</v>
      </c>
      <c r="R234" s="167">
        <f t="shared" si="57"/>
        <v>0</v>
      </c>
      <c r="S234" s="167">
        <v>0</v>
      </c>
      <c r="T234" s="168">
        <f t="shared" si="58"/>
        <v>0</v>
      </c>
      <c r="AR234" s="169" t="s">
        <v>245</v>
      </c>
      <c r="AT234" s="169" t="s">
        <v>241</v>
      </c>
      <c r="AU234" s="169" t="s">
        <v>83</v>
      </c>
      <c r="AY234" s="13" t="s">
        <v>239</v>
      </c>
      <c r="BE234" s="97">
        <f t="shared" si="59"/>
        <v>0</v>
      </c>
      <c r="BF234" s="97">
        <f t="shared" si="60"/>
        <v>0</v>
      </c>
      <c r="BG234" s="97">
        <f t="shared" si="61"/>
        <v>0</v>
      </c>
      <c r="BH234" s="97">
        <f t="shared" si="62"/>
        <v>0</v>
      </c>
      <c r="BI234" s="97">
        <f t="shared" si="63"/>
        <v>0</v>
      </c>
      <c r="BJ234" s="13" t="s">
        <v>83</v>
      </c>
      <c r="BK234" s="97">
        <f t="shared" si="64"/>
        <v>0</v>
      </c>
      <c r="BL234" s="13" t="s">
        <v>245</v>
      </c>
      <c r="BM234" s="169" t="s">
        <v>864</v>
      </c>
    </row>
    <row r="235" spans="2:65" s="1" customFormat="1" ht="16.5" customHeight="1" x14ac:dyDescent="0.2">
      <c r="B235" s="131"/>
      <c r="C235" s="158" t="s">
        <v>556</v>
      </c>
      <c r="D235" s="158" t="s">
        <v>241</v>
      </c>
      <c r="E235" s="159" t="s">
        <v>3526</v>
      </c>
      <c r="F235" s="160" t="s">
        <v>3527</v>
      </c>
      <c r="G235" s="161" t="s">
        <v>1082</v>
      </c>
      <c r="H235" s="199">
        <v>2</v>
      </c>
      <c r="I235" s="163"/>
      <c r="J235" s="164">
        <f t="shared" si="55"/>
        <v>0</v>
      </c>
      <c r="K235" s="165"/>
      <c r="L235" s="30"/>
      <c r="M235" s="166" t="s">
        <v>1</v>
      </c>
      <c r="N235" s="130" t="s">
        <v>37</v>
      </c>
      <c r="P235" s="167">
        <f t="shared" si="56"/>
        <v>0</v>
      </c>
      <c r="Q235" s="167">
        <v>0</v>
      </c>
      <c r="R235" s="167">
        <f t="shared" si="57"/>
        <v>0</v>
      </c>
      <c r="S235" s="167">
        <v>0</v>
      </c>
      <c r="T235" s="168">
        <f t="shared" si="58"/>
        <v>0</v>
      </c>
      <c r="AR235" s="169" t="s">
        <v>245</v>
      </c>
      <c r="AT235" s="169" t="s">
        <v>241</v>
      </c>
      <c r="AU235" s="169" t="s">
        <v>83</v>
      </c>
      <c r="AY235" s="13" t="s">
        <v>239</v>
      </c>
      <c r="BE235" s="97">
        <f t="shared" si="59"/>
        <v>0</v>
      </c>
      <c r="BF235" s="97">
        <f t="shared" si="60"/>
        <v>0</v>
      </c>
      <c r="BG235" s="97">
        <f t="shared" si="61"/>
        <v>0</v>
      </c>
      <c r="BH235" s="97">
        <f t="shared" si="62"/>
        <v>0</v>
      </c>
      <c r="BI235" s="97">
        <f t="shared" si="63"/>
        <v>0</v>
      </c>
      <c r="BJ235" s="13" t="s">
        <v>83</v>
      </c>
      <c r="BK235" s="97">
        <f t="shared" si="64"/>
        <v>0</v>
      </c>
      <c r="BL235" s="13" t="s">
        <v>245</v>
      </c>
      <c r="BM235" s="169" t="s">
        <v>871</v>
      </c>
    </row>
    <row r="236" spans="2:65" s="1" customFormat="1" ht="16.5" customHeight="1" x14ac:dyDescent="0.2">
      <c r="B236" s="131"/>
      <c r="C236" s="158" t="s">
        <v>560</v>
      </c>
      <c r="D236" s="158" t="s">
        <v>241</v>
      </c>
      <c r="E236" s="159" t="s">
        <v>3528</v>
      </c>
      <c r="F236" s="160" t="s">
        <v>3529</v>
      </c>
      <c r="G236" s="161" t="s">
        <v>1082</v>
      </c>
      <c r="H236" s="199">
        <v>3</v>
      </c>
      <c r="I236" s="163"/>
      <c r="J236" s="164">
        <f t="shared" si="55"/>
        <v>0</v>
      </c>
      <c r="K236" s="165"/>
      <c r="L236" s="30"/>
      <c r="M236" s="166" t="s">
        <v>1</v>
      </c>
      <c r="N236" s="130" t="s">
        <v>37</v>
      </c>
      <c r="P236" s="167">
        <f t="shared" si="56"/>
        <v>0</v>
      </c>
      <c r="Q236" s="167">
        <v>0</v>
      </c>
      <c r="R236" s="167">
        <f t="shared" si="57"/>
        <v>0</v>
      </c>
      <c r="S236" s="167">
        <v>0</v>
      </c>
      <c r="T236" s="168">
        <f t="shared" si="58"/>
        <v>0</v>
      </c>
      <c r="AR236" s="169" t="s">
        <v>245</v>
      </c>
      <c r="AT236" s="169" t="s">
        <v>241</v>
      </c>
      <c r="AU236" s="169" t="s">
        <v>83</v>
      </c>
      <c r="AY236" s="13" t="s">
        <v>239</v>
      </c>
      <c r="BE236" s="97">
        <f t="shared" si="59"/>
        <v>0</v>
      </c>
      <c r="BF236" s="97">
        <f t="shared" si="60"/>
        <v>0</v>
      </c>
      <c r="BG236" s="97">
        <f t="shared" si="61"/>
        <v>0</v>
      </c>
      <c r="BH236" s="97">
        <f t="shared" si="62"/>
        <v>0</v>
      </c>
      <c r="BI236" s="97">
        <f t="shared" si="63"/>
        <v>0</v>
      </c>
      <c r="BJ236" s="13" t="s">
        <v>83</v>
      </c>
      <c r="BK236" s="97">
        <f t="shared" si="64"/>
        <v>0</v>
      </c>
      <c r="BL236" s="13" t="s">
        <v>245</v>
      </c>
      <c r="BM236" s="169" t="s">
        <v>879</v>
      </c>
    </row>
    <row r="237" spans="2:65" s="1" customFormat="1" ht="16.5" customHeight="1" x14ac:dyDescent="0.2">
      <c r="B237" s="131"/>
      <c r="C237" s="158" t="s">
        <v>564</v>
      </c>
      <c r="D237" s="158" t="s">
        <v>241</v>
      </c>
      <c r="E237" s="159" t="s">
        <v>3530</v>
      </c>
      <c r="F237" s="160" t="s">
        <v>3531</v>
      </c>
      <c r="G237" s="161" t="s">
        <v>1082</v>
      </c>
      <c r="H237" s="199">
        <v>1</v>
      </c>
      <c r="I237" s="163"/>
      <c r="J237" s="164">
        <f t="shared" si="55"/>
        <v>0</v>
      </c>
      <c r="K237" s="165"/>
      <c r="L237" s="30"/>
      <c r="M237" s="166" t="s">
        <v>1</v>
      </c>
      <c r="N237" s="130" t="s">
        <v>37</v>
      </c>
      <c r="P237" s="167">
        <f t="shared" si="56"/>
        <v>0</v>
      </c>
      <c r="Q237" s="167">
        <v>0</v>
      </c>
      <c r="R237" s="167">
        <f t="shared" si="57"/>
        <v>0</v>
      </c>
      <c r="S237" s="167">
        <v>0</v>
      </c>
      <c r="T237" s="168">
        <f t="shared" si="58"/>
        <v>0</v>
      </c>
      <c r="AR237" s="169" t="s">
        <v>245</v>
      </c>
      <c r="AT237" s="169" t="s">
        <v>241</v>
      </c>
      <c r="AU237" s="169" t="s">
        <v>83</v>
      </c>
      <c r="AY237" s="13" t="s">
        <v>239</v>
      </c>
      <c r="BE237" s="97">
        <f t="shared" si="59"/>
        <v>0</v>
      </c>
      <c r="BF237" s="97">
        <f t="shared" si="60"/>
        <v>0</v>
      </c>
      <c r="BG237" s="97">
        <f t="shared" si="61"/>
        <v>0</v>
      </c>
      <c r="BH237" s="97">
        <f t="shared" si="62"/>
        <v>0</v>
      </c>
      <c r="BI237" s="97">
        <f t="shared" si="63"/>
        <v>0</v>
      </c>
      <c r="BJ237" s="13" t="s">
        <v>83</v>
      </c>
      <c r="BK237" s="97">
        <f t="shared" si="64"/>
        <v>0</v>
      </c>
      <c r="BL237" s="13" t="s">
        <v>245</v>
      </c>
      <c r="BM237" s="169" t="s">
        <v>887</v>
      </c>
    </row>
    <row r="238" spans="2:65" s="1" customFormat="1" ht="16.5" customHeight="1" x14ac:dyDescent="0.2">
      <c r="B238" s="131"/>
      <c r="C238" s="158" t="s">
        <v>568</v>
      </c>
      <c r="D238" s="158" t="s">
        <v>241</v>
      </c>
      <c r="E238" s="159" t="s">
        <v>3532</v>
      </c>
      <c r="F238" s="160" t="s">
        <v>3533</v>
      </c>
      <c r="G238" s="161" t="s">
        <v>1082</v>
      </c>
      <c r="H238" s="199">
        <v>2</v>
      </c>
      <c r="I238" s="163"/>
      <c r="J238" s="164">
        <f t="shared" si="55"/>
        <v>0</v>
      </c>
      <c r="K238" s="165"/>
      <c r="L238" s="30"/>
      <c r="M238" s="182" t="s">
        <v>1</v>
      </c>
      <c r="N238" s="183" t="s">
        <v>37</v>
      </c>
      <c r="O238" s="184"/>
      <c r="P238" s="185">
        <f t="shared" si="56"/>
        <v>0</v>
      </c>
      <c r="Q238" s="185">
        <v>0</v>
      </c>
      <c r="R238" s="185">
        <f t="shared" si="57"/>
        <v>0</v>
      </c>
      <c r="S238" s="185">
        <v>0</v>
      </c>
      <c r="T238" s="186">
        <f t="shared" si="58"/>
        <v>0</v>
      </c>
      <c r="AR238" s="169" t="s">
        <v>245</v>
      </c>
      <c r="AT238" s="169" t="s">
        <v>241</v>
      </c>
      <c r="AU238" s="169" t="s">
        <v>83</v>
      </c>
      <c r="AY238" s="13" t="s">
        <v>239</v>
      </c>
      <c r="BE238" s="97">
        <f t="shared" si="59"/>
        <v>0</v>
      </c>
      <c r="BF238" s="97">
        <f t="shared" si="60"/>
        <v>0</v>
      </c>
      <c r="BG238" s="97">
        <f t="shared" si="61"/>
        <v>0</v>
      </c>
      <c r="BH238" s="97">
        <f t="shared" si="62"/>
        <v>0</v>
      </c>
      <c r="BI238" s="97">
        <f t="shared" si="63"/>
        <v>0</v>
      </c>
      <c r="BJ238" s="13" t="s">
        <v>83</v>
      </c>
      <c r="BK238" s="97">
        <f t="shared" si="64"/>
        <v>0</v>
      </c>
      <c r="BL238" s="13" t="s">
        <v>245</v>
      </c>
      <c r="BM238" s="169" t="s">
        <v>895</v>
      </c>
    </row>
    <row r="239" spans="2:65" s="1" customFormat="1" ht="6.95" customHeight="1" x14ac:dyDescent="0.2">
      <c r="B239" s="45"/>
      <c r="C239" s="46"/>
      <c r="D239" s="46"/>
      <c r="E239" s="46"/>
      <c r="F239" s="46"/>
      <c r="G239" s="46"/>
      <c r="H239" s="46"/>
      <c r="I239" s="46"/>
      <c r="J239" s="46"/>
      <c r="K239" s="46"/>
      <c r="L239" s="30"/>
    </row>
  </sheetData>
  <autoFilter ref="C142:K238" xr:uid="{00000000-0009-0000-0000-000024000000}"/>
  <mergeCells count="17">
    <mergeCell ref="L2:V2"/>
    <mergeCell ref="D117:F117"/>
    <mergeCell ref="D118:F118"/>
    <mergeCell ref="D119:F119"/>
    <mergeCell ref="E131:H131"/>
    <mergeCell ref="E85:H85"/>
    <mergeCell ref="E87:H87"/>
    <mergeCell ref="E89:H89"/>
    <mergeCell ref="D115:F115"/>
    <mergeCell ref="D116:F116"/>
    <mergeCell ref="E7:H7"/>
    <mergeCell ref="E9:H9"/>
    <mergeCell ref="E11:H11"/>
    <mergeCell ref="E20:H20"/>
    <mergeCell ref="E29:H29"/>
    <mergeCell ref="E135:H135"/>
    <mergeCell ref="E133:H133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B2:BM198"/>
  <sheetViews>
    <sheetView showGridLines="0" workbookViewId="0">
      <selection activeCell="AB24" sqref="AB24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3" t="s">
        <v>156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4587</v>
      </c>
      <c r="L4" s="16"/>
      <c r="M4" s="103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14</v>
      </c>
      <c r="L6" s="16"/>
    </row>
    <row r="7" spans="2:46" ht="16.5" customHeight="1" x14ac:dyDescent="0.2">
      <c r="B7" s="16"/>
      <c r="E7" s="259" t="str">
        <f>'Rekapitulácia stavby'!K6</f>
        <v>KFA - Košická futbalová aréna II. a III. etapa</v>
      </c>
      <c r="F7" s="261"/>
      <c r="G7" s="261"/>
      <c r="H7" s="261"/>
      <c r="L7" s="16"/>
    </row>
    <row r="8" spans="2:46" ht="12" customHeight="1" x14ac:dyDescent="0.2">
      <c r="B8" s="16"/>
      <c r="D8" s="23" t="s">
        <v>180</v>
      </c>
      <c r="L8" s="16"/>
    </row>
    <row r="9" spans="2:46" s="1" customFormat="1" ht="16.5" customHeight="1" x14ac:dyDescent="0.2">
      <c r="B9" s="30"/>
      <c r="E9" s="259" t="s">
        <v>181</v>
      </c>
      <c r="F9" s="257"/>
      <c r="G9" s="257"/>
      <c r="H9" s="257"/>
      <c r="L9" s="30"/>
    </row>
    <row r="10" spans="2:46" s="1" customFormat="1" ht="12" customHeight="1" x14ac:dyDescent="0.2">
      <c r="B10" s="30"/>
      <c r="D10" s="23" t="s">
        <v>182</v>
      </c>
      <c r="L10" s="30"/>
    </row>
    <row r="11" spans="2:46" s="1" customFormat="1" ht="16.5" customHeight="1" x14ac:dyDescent="0.2">
      <c r="B11" s="30"/>
      <c r="E11" s="226" t="s">
        <v>4172</v>
      </c>
      <c r="F11" s="257"/>
      <c r="G11" s="257"/>
      <c r="H11" s="257"/>
      <c r="L11" s="30"/>
    </row>
    <row r="12" spans="2:46" s="1" customFormat="1" x14ac:dyDescent="0.2">
      <c r="B12" s="30"/>
      <c r="L12" s="30"/>
    </row>
    <row r="13" spans="2:46" s="1" customFormat="1" ht="12" customHeight="1" x14ac:dyDescent="0.2">
      <c r="B13" s="30"/>
      <c r="D13" s="23" t="s">
        <v>15</v>
      </c>
      <c r="F13" s="21" t="s">
        <v>1</v>
      </c>
      <c r="I13" s="23" t="s">
        <v>16</v>
      </c>
      <c r="J13" s="21" t="s">
        <v>1</v>
      </c>
      <c r="L13" s="30"/>
    </row>
    <row r="14" spans="2:46" s="1" customFormat="1" ht="12" customHeight="1" x14ac:dyDescent="0.2">
      <c r="B14" s="30"/>
      <c r="D14" s="23" t="s">
        <v>17</v>
      </c>
      <c r="F14" s="21" t="s">
        <v>18</v>
      </c>
      <c r="I14" s="23" t="s">
        <v>19</v>
      </c>
      <c r="J14" s="53" t="str">
        <f>'Rekapitulácia stavby'!AN8</f>
        <v>4.10.2022 - REV05</v>
      </c>
      <c r="L14" s="30"/>
    </row>
    <row r="15" spans="2:46" s="1" customFormat="1" ht="10.9" customHeight="1" x14ac:dyDescent="0.2">
      <c r="B15" s="30"/>
      <c r="L15" s="30"/>
    </row>
    <row r="16" spans="2:46" s="1" customFormat="1" ht="12" customHeight="1" x14ac:dyDescent="0.2">
      <c r="B16" s="30"/>
      <c r="D16" s="23" t="s">
        <v>20</v>
      </c>
      <c r="I16" s="23" t="s">
        <v>21</v>
      </c>
      <c r="J16" s="21" t="str">
        <f>IF('Rekapitulácia stavby'!AN10="","",'Rekapitulácia stavby'!AN10)</f>
        <v/>
      </c>
      <c r="L16" s="30"/>
    </row>
    <row r="17" spans="2:12" s="1" customFormat="1" ht="18" customHeight="1" x14ac:dyDescent="0.2">
      <c r="B17" s="30"/>
      <c r="E17" s="21" t="str">
        <f>IF('Rekapitulácia stavby'!E11="","",'Rekapitulácia stavby'!E11)</f>
        <v xml:space="preserve"> </v>
      </c>
      <c r="I17" s="23" t="s">
        <v>22</v>
      </c>
      <c r="J17" s="21" t="str">
        <f>IF('Rekapitulácia stavby'!AN11="","",'Rekapitulácia stavby'!AN11)</f>
        <v/>
      </c>
      <c r="L17" s="30"/>
    </row>
    <row r="18" spans="2:12" s="1" customFormat="1" ht="6.95" customHeight="1" x14ac:dyDescent="0.2">
      <c r="B18" s="30"/>
      <c r="L18" s="30"/>
    </row>
    <row r="19" spans="2:12" s="1" customFormat="1" ht="12" customHeight="1" x14ac:dyDescent="0.2">
      <c r="B19" s="30"/>
      <c r="D19" s="23" t="s">
        <v>23</v>
      </c>
      <c r="I19" s="23" t="s">
        <v>21</v>
      </c>
      <c r="J19" s="24" t="str">
        <f>'Rekapitulácia stavby'!AN13</f>
        <v>Vyplň údaj</v>
      </c>
      <c r="L19" s="30"/>
    </row>
    <row r="20" spans="2:12" s="1" customFormat="1" ht="18" customHeight="1" x14ac:dyDescent="0.2">
      <c r="B20" s="30"/>
      <c r="E20" s="258" t="str">
        <f>'Rekapitulácia stavby'!E14</f>
        <v>Vyplň údaj</v>
      </c>
      <c r="F20" s="248"/>
      <c r="G20" s="248"/>
      <c r="H20" s="248"/>
      <c r="I20" s="23" t="s">
        <v>22</v>
      </c>
      <c r="J20" s="24" t="str">
        <f>'Rekapitulácia stavby'!AN14</f>
        <v>Vyplň údaj</v>
      </c>
      <c r="L20" s="30"/>
    </row>
    <row r="21" spans="2:12" s="1" customFormat="1" ht="6.95" customHeight="1" x14ac:dyDescent="0.2">
      <c r="B21" s="30"/>
      <c r="L21" s="30"/>
    </row>
    <row r="22" spans="2:12" s="1" customFormat="1" ht="12" customHeight="1" x14ac:dyDescent="0.2">
      <c r="B22" s="30"/>
      <c r="D22" s="23" t="s">
        <v>25</v>
      </c>
      <c r="I22" s="23" t="s">
        <v>21</v>
      </c>
      <c r="J22" s="21" t="str">
        <f>IF('Rekapitulácia stavby'!AN16="","",'Rekapitulácia stavby'!AN16)</f>
        <v/>
      </c>
      <c r="L22" s="30"/>
    </row>
    <row r="23" spans="2:12" s="1" customFormat="1" ht="18" customHeight="1" x14ac:dyDescent="0.2">
      <c r="B23" s="30"/>
      <c r="E23" s="21" t="str">
        <f>IF('Rekapitulácia stavby'!E17="","",'Rekapitulácia stavby'!E17)</f>
        <v>HESCON,s.r.o.</v>
      </c>
      <c r="I23" s="23" t="s">
        <v>22</v>
      </c>
      <c r="J23" s="21" t="str">
        <f>IF('Rekapitulácia stavby'!AN17="","",'Rekapitulácia stavby'!AN17)</f>
        <v/>
      </c>
      <c r="L23" s="30"/>
    </row>
    <row r="24" spans="2:12" s="1" customFormat="1" ht="6.95" customHeight="1" x14ac:dyDescent="0.2">
      <c r="B24" s="30"/>
      <c r="L24" s="30"/>
    </row>
    <row r="25" spans="2:12" s="1" customFormat="1" ht="12" customHeight="1" x14ac:dyDescent="0.2">
      <c r="B25" s="30"/>
      <c r="D25" s="23" t="s">
        <v>27</v>
      </c>
      <c r="I25" s="23" t="s">
        <v>21</v>
      </c>
      <c r="J25" s="21" t="str">
        <f>IF('Rekapitulácia stavby'!AN19="","",'Rekapitulácia stavby'!AN19)</f>
        <v/>
      </c>
      <c r="L25" s="30"/>
    </row>
    <row r="26" spans="2:12" s="1" customFormat="1" ht="18" customHeight="1" x14ac:dyDescent="0.2">
      <c r="B26" s="30"/>
      <c r="E26" s="21" t="str">
        <f>IF('Rekapitulácia stavby'!E20="","",'Rekapitulácia stavby'!E20)</f>
        <v xml:space="preserve"> </v>
      </c>
      <c r="I26" s="23" t="s">
        <v>22</v>
      </c>
      <c r="J26" s="21" t="str">
        <f>IF('Rekapitulácia stavby'!AN20="","",'Rekapitulácia stavby'!AN20)</f>
        <v/>
      </c>
      <c r="L26" s="30"/>
    </row>
    <row r="27" spans="2:12" s="1" customFormat="1" ht="6.95" customHeight="1" x14ac:dyDescent="0.2">
      <c r="B27" s="30"/>
      <c r="L27" s="30"/>
    </row>
    <row r="28" spans="2:12" s="1" customFormat="1" ht="12" customHeight="1" x14ac:dyDescent="0.2">
      <c r="B28" s="30"/>
      <c r="D28" s="23" t="s">
        <v>28</v>
      </c>
      <c r="L28" s="30"/>
    </row>
    <row r="29" spans="2:12" s="7" customFormat="1" ht="16.5" customHeight="1" x14ac:dyDescent="0.2">
      <c r="B29" s="104"/>
      <c r="E29" s="251" t="s">
        <v>1</v>
      </c>
      <c r="F29" s="251"/>
      <c r="G29" s="251"/>
      <c r="H29" s="251"/>
      <c r="L29" s="104"/>
    </row>
    <row r="30" spans="2:12" s="1" customFormat="1" ht="6.95" customHeight="1" x14ac:dyDescent="0.2">
      <c r="B30" s="30"/>
      <c r="L30" s="30"/>
    </row>
    <row r="31" spans="2:12" s="1" customFormat="1" ht="6.95" customHeight="1" x14ac:dyDescent="0.2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5" customHeight="1" x14ac:dyDescent="0.2">
      <c r="B32" s="30"/>
      <c r="D32" s="21" t="s">
        <v>187</v>
      </c>
      <c r="J32" s="29">
        <f>J98</f>
        <v>0</v>
      </c>
      <c r="L32" s="30"/>
    </row>
    <row r="33" spans="2:12" s="1" customFormat="1" ht="14.45" customHeight="1" x14ac:dyDescent="0.2">
      <c r="B33" s="30"/>
      <c r="D33" s="28" t="s">
        <v>174</v>
      </c>
      <c r="J33" s="29">
        <f>J107</f>
        <v>0</v>
      </c>
      <c r="L33" s="30"/>
    </row>
    <row r="34" spans="2:12" s="1" customFormat="1" ht="25.35" customHeight="1" x14ac:dyDescent="0.2">
      <c r="B34" s="30"/>
      <c r="D34" s="105" t="s">
        <v>31</v>
      </c>
      <c r="J34" s="66">
        <f>ROUND(J32 + J33, 2)</f>
        <v>0</v>
      </c>
      <c r="L34" s="30"/>
    </row>
    <row r="35" spans="2:12" s="1" customFormat="1" ht="6.95" customHeight="1" x14ac:dyDescent="0.2">
      <c r="B35" s="30"/>
      <c r="D35" s="54"/>
      <c r="E35" s="54"/>
      <c r="F35" s="54"/>
      <c r="G35" s="54"/>
      <c r="H35" s="54"/>
      <c r="I35" s="54"/>
      <c r="J35" s="54"/>
      <c r="K35" s="54"/>
      <c r="L35" s="30"/>
    </row>
    <row r="36" spans="2:12" s="1" customFormat="1" ht="14.45" customHeight="1" x14ac:dyDescent="0.2">
      <c r="B36" s="30"/>
      <c r="F36" s="33" t="s">
        <v>33</v>
      </c>
      <c r="I36" s="33" t="s">
        <v>32</v>
      </c>
      <c r="J36" s="33" t="s">
        <v>34</v>
      </c>
      <c r="L36" s="30"/>
    </row>
    <row r="37" spans="2:12" s="1" customFormat="1" ht="14.45" customHeight="1" x14ac:dyDescent="0.2">
      <c r="B37" s="30"/>
      <c r="D37" s="106" t="s">
        <v>35</v>
      </c>
      <c r="E37" s="35" t="s">
        <v>36</v>
      </c>
      <c r="F37" s="107">
        <f>ROUND((SUM(BE107:BE114) + SUM(BE136:BE197)),  2)</f>
        <v>0</v>
      </c>
      <c r="G37" s="108"/>
      <c r="H37" s="108"/>
      <c r="I37" s="109">
        <v>0.2</v>
      </c>
      <c r="J37" s="107">
        <f>ROUND(((SUM(BE107:BE114) + SUM(BE136:BE197))*I37),  2)</f>
        <v>0</v>
      </c>
      <c r="L37" s="30"/>
    </row>
    <row r="38" spans="2:12" s="1" customFormat="1" ht="14.45" customHeight="1" x14ac:dyDescent="0.2">
      <c r="B38" s="30"/>
      <c r="E38" s="35" t="s">
        <v>37</v>
      </c>
      <c r="F38" s="107">
        <f>ROUND((SUM(BF107:BF114) + SUM(BF136:BF197)),  2)</f>
        <v>0</v>
      </c>
      <c r="G38" s="108"/>
      <c r="H38" s="108"/>
      <c r="I38" s="109">
        <v>0.2</v>
      </c>
      <c r="J38" s="107">
        <f>ROUND(((SUM(BF107:BF114) + SUM(BF136:BF197))*I38),  2)</f>
        <v>0</v>
      </c>
      <c r="L38" s="30"/>
    </row>
    <row r="39" spans="2:12" s="1" customFormat="1" ht="14.45" hidden="1" customHeight="1" x14ac:dyDescent="0.2">
      <c r="B39" s="30"/>
      <c r="E39" s="23" t="s">
        <v>38</v>
      </c>
      <c r="F39" s="86">
        <f>ROUND((SUM(BG107:BG114) + SUM(BG136:BG197)),  2)</f>
        <v>0</v>
      </c>
      <c r="I39" s="110">
        <v>0.2</v>
      </c>
      <c r="J39" s="86">
        <f>0</f>
        <v>0</v>
      </c>
      <c r="L39" s="30"/>
    </row>
    <row r="40" spans="2:12" s="1" customFormat="1" ht="14.45" hidden="1" customHeight="1" x14ac:dyDescent="0.2">
      <c r="B40" s="30"/>
      <c r="E40" s="23" t="s">
        <v>39</v>
      </c>
      <c r="F40" s="86">
        <f>ROUND((SUM(BH107:BH114) + SUM(BH136:BH197)),  2)</f>
        <v>0</v>
      </c>
      <c r="I40" s="110">
        <v>0.2</v>
      </c>
      <c r="J40" s="86">
        <f>0</f>
        <v>0</v>
      </c>
      <c r="L40" s="30"/>
    </row>
    <row r="41" spans="2:12" s="1" customFormat="1" ht="14.45" hidden="1" customHeight="1" x14ac:dyDescent="0.2">
      <c r="B41" s="30"/>
      <c r="E41" s="35" t="s">
        <v>40</v>
      </c>
      <c r="F41" s="107">
        <f>ROUND((SUM(BI107:BI114) + SUM(BI136:BI197)),  2)</f>
        <v>0</v>
      </c>
      <c r="G41" s="108"/>
      <c r="H41" s="108"/>
      <c r="I41" s="109">
        <v>0</v>
      </c>
      <c r="J41" s="107">
        <f>0</f>
        <v>0</v>
      </c>
      <c r="L41" s="30"/>
    </row>
    <row r="42" spans="2:12" s="1" customFormat="1" ht="6.95" customHeight="1" x14ac:dyDescent="0.2">
      <c r="B42" s="30"/>
      <c r="L42" s="30"/>
    </row>
    <row r="43" spans="2:12" s="1" customFormat="1" ht="25.35" customHeight="1" x14ac:dyDescent="0.2">
      <c r="B43" s="30"/>
      <c r="C43" s="101"/>
      <c r="D43" s="111" t="s">
        <v>41</v>
      </c>
      <c r="E43" s="57"/>
      <c r="F43" s="57"/>
      <c r="G43" s="112" t="s">
        <v>42</v>
      </c>
      <c r="H43" s="113" t="s">
        <v>43</v>
      </c>
      <c r="I43" s="57"/>
      <c r="J43" s="114">
        <f>SUM(J34:J41)</f>
        <v>0</v>
      </c>
      <c r="K43" s="115"/>
      <c r="L43" s="30"/>
    </row>
    <row r="44" spans="2:12" s="1" customFormat="1" ht="14.45" customHeight="1" x14ac:dyDescent="0.2">
      <c r="B44" s="30"/>
      <c r="L44" s="30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30"/>
      <c r="D50" s="42" t="s">
        <v>44</v>
      </c>
      <c r="E50" s="43"/>
      <c r="F50" s="43"/>
      <c r="G50" s="42" t="s">
        <v>45</v>
      </c>
      <c r="H50" s="43"/>
      <c r="I50" s="43"/>
      <c r="J50" s="43"/>
      <c r="K50" s="43"/>
      <c r="L50" s="30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30"/>
      <c r="D61" s="44" t="s">
        <v>46</v>
      </c>
      <c r="E61" s="32"/>
      <c r="F61" s="116" t="s">
        <v>47</v>
      </c>
      <c r="G61" s="44" t="s">
        <v>46</v>
      </c>
      <c r="H61" s="32"/>
      <c r="I61" s="32"/>
      <c r="J61" s="117" t="s">
        <v>47</v>
      </c>
      <c r="K61" s="32"/>
      <c r="L61" s="30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30"/>
      <c r="D65" s="42" t="s">
        <v>48</v>
      </c>
      <c r="E65" s="43"/>
      <c r="F65" s="43"/>
      <c r="G65" s="42" t="s">
        <v>49</v>
      </c>
      <c r="H65" s="43"/>
      <c r="I65" s="43"/>
      <c r="J65" s="43"/>
      <c r="K65" s="43"/>
      <c r="L65" s="30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30"/>
      <c r="D76" s="44" t="s">
        <v>46</v>
      </c>
      <c r="E76" s="32"/>
      <c r="F76" s="116" t="s">
        <v>47</v>
      </c>
      <c r="G76" s="44" t="s">
        <v>46</v>
      </c>
      <c r="H76" s="32"/>
      <c r="I76" s="32"/>
      <c r="J76" s="117" t="s">
        <v>47</v>
      </c>
      <c r="K76" s="32"/>
      <c r="L76" s="30"/>
    </row>
    <row r="77" spans="2:12" s="1" customFormat="1" ht="14.45" customHeight="1" x14ac:dyDescent="0.2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12" s="1" customFormat="1" ht="6.95" customHeight="1" x14ac:dyDescent="0.2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12" s="1" customFormat="1" ht="24.95" customHeight="1" x14ac:dyDescent="0.2">
      <c r="B82" s="30"/>
      <c r="C82" s="17" t="s">
        <v>4588</v>
      </c>
      <c r="L82" s="30"/>
    </row>
    <row r="83" spans="2:12" s="1" customFormat="1" ht="6.95" customHeight="1" x14ac:dyDescent="0.2">
      <c r="B83" s="30"/>
      <c r="L83" s="30"/>
    </row>
    <row r="84" spans="2:12" s="1" customFormat="1" ht="12" customHeight="1" x14ac:dyDescent="0.2">
      <c r="B84" s="30"/>
      <c r="C84" s="23" t="s">
        <v>14</v>
      </c>
      <c r="L84" s="30"/>
    </row>
    <row r="85" spans="2:12" s="1" customFormat="1" ht="16.5" customHeight="1" x14ac:dyDescent="0.2">
      <c r="B85" s="30"/>
      <c r="E85" s="259" t="str">
        <f>E7</f>
        <v>KFA - Košická futbalová aréna II. a III. etapa</v>
      </c>
      <c r="F85" s="261"/>
      <c r="G85" s="261"/>
      <c r="H85" s="261"/>
      <c r="L85" s="30"/>
    </row>
    <row r="86" spans="2:12" ht="12" customHeight="1" x14ac:dyDescent="0.2">
      <c r="B86" s="16"/>
      <c r="C86" s="23" t="s">
        <v>180</v>
      </c>
      <c r="L86" s="16"/>
    </row>
    <row r="87" spans="2:12" s="1" customFormat="1" ht="16.5" customHeight="1" x14ac:dyDescent="0.2">
      <c r="B87" s="30"/>
      <c r="E87" s="259" t="s">
        <v>181</v>
      </c>
      <c r="F87" s="257"/>
      <c r="G87" s="257"/>
      <c r="H87" s="257"/>
      <c r="L87" s="30"/>
    </row>
    <row r="88" spans="2:12" s="1" customFormat="1" ht="12" customHeight="1" x14ac:dyDescent="0.2">
      <c r="B88" s="30"/>
      <c r="C88" s="23" t="s">
        <v>182</v>
      </c>
      <c r="L88" s="30"/>
    </row>
    <row r="89" spans="2:12" s="1" customFormat="1" ht="16.5" customHeight="1" x14ac:dyDescent="0.2">
      <c r="B89" s="30"/>
      <c r="E89" s="226" t="str">
        <f>E11</f>
        <v>039 - Núdzové osvetlenie</v>
      </c>
      <c r="F89" s="257"/>
      <c r="G89" s="257"/>
      <c r="H89" s="257"/>
      <c r="L89" s="30"/>
    </row>
    <row r="90" spans="2:12" s="1" customFormat="1" ht="6.95" customHeight="1" x14ac:dyDescent="0.2">
      <c r="B90" s="30"/>
      <c r="L90" s="30"/>
    </row>
    <row r="91" spans="2:12" s="1" customFormat="1" ht="12" customHeight="1" x14ac:dyDescent="0.2">
      <c r="B91" s="30"/>
      <c r="C91" s="23" t="s">
        <v>17</v>
      </c>
      <c r="F91" s="21" t="str">
        <f>F14</f>
        <v xml:space="preserve"> </v>
      </c>
      <c r="I91" s="23" t="s">
        <v>19</v>
      </c>
      <c r="J91" s="53" t="str">
        <f>IF(J14="","",J14)</f>
        <v>4.10.2022 - REV05</v>
      </c>
      <c r="L91" s="30"/>
    </row>
    <row r="92" spans="2:12" s="1" customFormat="1" ht="6.95" customHeight="1" x14ac:dyDescent="0.2">
      <c r="B92" s="30"/>
      <c r="L92" s="30"/>
    </row>
    <row r="93" spans="2:12" s="1" customFormat="1" ht="15.2" customHeight="1" x14ac:dyDescent="0.2">
      <c r="B93" s="30"/>
      <c r="C93" s="23" t="s">
        <v>20</v>
      </c>
      <c r="F93" s="21" t="str">
        <f>E17</f>
        <v xml:space="preserve"> </v>
      </c>
      <c r="I93" s="23" t="s">
        <v>25</v>
      </c>
      <c r="J93" s="26" t="str">
        <f>E23</f>
        <v>HESCON,s.r.o.</v>
      </c>
      <c r="L93" s="30"/>
    </row>
    <row r="94" spans="2:12" s="1" customFormat="1" ht="15.2" customHeight="1" x14ac:dyDescent="0.2">
      <c r="B94" s="30"/>
      <c r="C94" s="23" t="s">
        <v>23</v>
      </c>
      <c r="F94" s="21" t="str">
        <f>IF(E20="","",E20)</f>
        <v>Vyplň údaj</v>
      </c>
      <c r="I94" s="23" t="s">
        <v>27</v>
      </c>
      <c r="J94" s="26" t="str">
        <f>E26</f>
        <v xml:space="preserve"> </v>
      </c>
      <c r="L94" s="30"/>
    </row>
    <row r="95" spans="2:12" s="1" customFormat="1" ht="10.35" customHeight="1" x14ac:dyDescent="0.2">
      <c r="B95" s="30"/>
      <c r="L95" s="30"/>
    </row>
    <row r="96" spans="2:12" s="1" customFormat="1" ht="29.25" customHeight="1" x14ac:dyDescent="0.2">
      <c r="B96" s="30"/>
      <c r="C96" s="118" t="s">
        <v>188</v>
      </c>
      <c r="D96" s="101"/>
      <c r="E96" s="101"/>
      <c r="F96" s="101"/>
      <c r="G96" s="101"/>
      <c r="H96" s="101"/>
      <c r="I96" s="101"/>
      <c r="J96" s="119" t="s">
        <v>189</v>
      </c>
      <c r="K96" s="101"/>
      <c r="L96" s="30"/>
    </row>
    <row r="97" spans="2:65" s="1" customFormat="1" ht="10.35" customHeight="1" x14ac:dyDescent="0.2">
      <c r="B97" s="30"/>
      <c r="L97" s="30"/>
    </row>
    <row r="98" spans="2:65" s="1" customFormat="1" ht="22.9" customHeight="1" x14ac:dyDescent="0.2">
      <c r="B98" s="30"/>
      <c r="C98" s="120" t="s">
        <v>190</v>
      </c>
      <c r="J98" s="66">
        <f>J136</f>
        <v>0</v>
      </c>
      <c r="L98" s="30"/>
      <c r="AU98" s="13" t="s">
        <v>191</v>
      </c>
    </row>
    <row r="99" spans="2:65" s="8" customFormat="1" ht="24.95" customHeight="1" x14ac:dyDescent="0.2">
      <c r="B99" s="121"/>
      <c r="D99" s="122" t="s">
        <v>4173</v>
      </c>
      <c r="E99" s="123"/>
      <c r="F99" s="123"/>
      <c r="G99" s="123"/>
      <c r="H99" s="123"/>
      <c r="I99" s="123"/>
      <c r="J99" s="124">
        <f>J137</f>
        <v>0</v>
      </c>
      <c r="L99" s="121"/>
    </row>
    <row r="100" spans="2:65" s="8" customFormat="1" ht="24.95" customHeight="1" x14ac:dyDescent="0.2">
      <c r="B100" s="121"/>
      <c r="D100" s="122" t="s">
        <v>3482</v>
      </c>
      <c r="E100" s="123"/>
      <c r="F100" s="123"/>
      <c r="G100" s="123"/>
      <c r="H100" s="123"/>
      <c r="I100" s="123"/>
      <c r="J100" s="124">
        <f>J179</f>
        <v>0</v>
      </c>
      <c r="L100" s="121"/>
    </row>
    <row r="101" spans="2:65" s="9" customFormat="1" ht="19.899999999999999" customHeight="1" x14ac:dyDescent="0.2">
      <c r="B101" s="125"/>
      <c r="D101" s="126" t="s">
        <v>3483</v>
      </c>
      <c r="E101" s="127"/>
      <c r="F101" s="127"/>
      <c r="G101" s="127"/>
      <c r="H101" s="127"/>
      <c r="I101" s="127"/>
      <c r="J101" s="128">
        <f>J180</f>
        <v>0</v>
      </c>
      <c r="L101" s="125"/>
    </row>
    <row r="102" spans="2:65" s="9" customFormat="1" ht="19.899999999999999" customHeight="1" x14ac:dyDescent="0.2">
      <c r="B102" s="125"/>
      <c r="D102" s="126" t="s">
        <v>3484</v>
      </c>
      <c r="E102" s="127"/>
      <c r="F102" s="127"/>
      <c r="G102" s="127"/>
      <c r="H102" s="127"/>
      <c r="I102" s="127"/>
      <c r="J102" s="128">
        <f>J182</f>
        <v>0</v>
      </c>
      <c r="L102" s="125"/>
    </row>
    <row r="103" spans="2:65" s="9" customFormat="1" ht="19.899999999999999" customHeight="1" x14ac:dyDescent="0.2">
      <c r="B103" s="125"/>
      <c r="D103" s="126" t="s">
        <v>3311</v>
      </c>
      <c r="E103" s="127"/>
      <c r="F103" s="127"/>
      <c r="G103" s="127"/>
      <c r="H103" s="127"/>
      <c r="I103" s="127"/>
      <c r="J103" s="128">
        <f>J184</f>
        <v>0</v>
      </c>
      <c r="L103" s="125"/>
    </row>
    <row r="104" spans="2:65" s="9" customFormat="1" ht="19.899999999999999" customHeight="1" x14ac:dyDescent="0.2">
      <c r="B104" s="125"/>
      <c r="D104" s="126" t="s">
        <v>3485</v>
      </c>
      <c r="E104" s="127"/>
      <c r="F104" s="127"/>
      <c r="G104" s="127"/>
      <c r="H104" s="127"/>
      <c r="I104" s="127"/>
      <c r="J104" s="128">
        <f>J187</f>
        <v>0</v>
      </c>
      <c r="L104" s="125"/>
    </row>
    <row r="105" spans="2:65" s="1" customFormat="1" ht="21.75" customHeight="1" x14ac:dyDescent="0.2">
      <c r="B105" s="30"/>
      <c r="L105" s="30"/>
    </row>
    <row r="106" spans="2:65" s="1" customFormat="1" ht="6.95" customHeight="1" x14ac:dyDescent="0.2">
      <c r="B106" s="30"/>
      <c r="L106" s="30"/>
    </row>
    <row r="107" spans="2:65" s="1" customFormat="1" ht="29.25" customHeight="1" x14ac:dyDescent="0.2">
      <c r="B107" s="30"/>
      <c r="C107" s="120" t="s">
        <v>217</v>
      </c>
      <c r="J107" s="129">
        <f>ROUND(J108 + J109 + J110 + J111 + J112 + J113,2)</f>
        <v>0</v>
      </c>
      <c r="L107" s="30"/>
      <c r="N107" s="130" t="s">
        <v>35</v>
      </c>
    </row>
    <row r="108" spans="2:65" s="1" customFormat="1" ht="18" customHeight="1" x14ac:dyDescent="0.2">
      <c r="B108" s="131"/>
      <c r="C108" s="132"/>
      <c r="D108" s="207" t="s">
        <v>218</v>
      </c>
      <c r="E108" s="260"/>
      <c r="F108" s="260"/>
      <c r="G108" s="132"/>
      <c r="H108" s="132"/>
      <c r="I108" s="132"/>
      <c r="J108" s="94">
        <v>0</v>
      </c>
      <c r="K108" s="132"/>
      <c r="L108" s="131"/>
      <c r="M108" s="132"/>
      <c r="N108" s="134" t="s">
        <v>37</v>
      </c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5" t="s">
        <v>219</v>
      </c>
      <c r="AZ108" s="132"/>
      <c r="BA108" s="132"/>
      <c r="BB108" s="132"/>
      <c r="BC108" s="132"/>
      <c r="BD108" s="132"/>
      <c r="BE108" s="136">
        <f t="shared" ref="BE108:BE113" si="0">IF(N108="základná",J108,0)</f>
        <v>0</v>
      </c>
      <c r="BF108" s="136">
        <f t="shared" ref="BF108:BF113" si="1">IF(N108="znížená",J108,0)</f>
        <v>0</v>
      </c>
      <c r="BG108" s="136">
        <f t="shared" ref="BG108:BG113" si="2">IF(N108="zákl. prenesená",J108,0)</f>
        <v>0</v>
      </c>
      <c r="BH108" s="136">
        <f t="shared" ref="BH108:BH113" si="3">IF(N108="zníž. prenesená",J108,0)</f>
        <v>0</v>
      </c>
      <c r="BI108" s="136">
        <f t="shared" ref="BI108:BI113" si="4">IF(N108="nulová",J108,0)</f>
        <v>0</v>
      </c>
      <c r="BJ108" s="135" t="s">
        <v>83</v>
      </c>
      <c r="BK108" s="132"/>
      <c r="BL108" s="132"/>
      <c r="BM108" s="132"/>
    </row>
    <row r="109" spans="2:65" s="1" customFormat="1" ht="18" customHeight="1" x14ac:dyDescent="0.2">
      <c r="B109" s="131"/>
      <c r="C109" s="132"/>
      <c r="D109" s="207" t="s">
        <v>220</v>
      </c>
      <c r="E109" s="260"/>
      <c r="F109" s="260"/>
      <c r="G109" s="132"/>
      <c r="H109" s="132"/>
      <c r="I109" s="132"/>
      <c r="J109" s="94">
        <v>0</v>
      </c>
      <c r="K109" s="132"/>
      <c r="L109" s="131"/>
      <c r="M109" s="132"/>
      <c r="N109" s="134" t="s">
        <v>37</v>
      </c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5" t="s">
        <v>219</v>
      </c>
      <c r="AZ109" s="132"/>
      <c r="BA109" s="132"/>
      <c r="BB109" s="132"/>
      <c r="BC109" s="132"/>
      <c r="BD109" s="132"/>
      <c r="BE109" s="136">
        <f t="shared" si="0"/>
        <v>0</v>
      </c>
      <c r="BF109" s="136">
        <f t="shared" si="1"/>
        <v>0</v>
      </c>
      <c r="BG109" s="136">
        <f t="shared" si="2"/>
        <v>0</v>
      </c>
      <c r="BH109" s="136">
        <f t="shared" si="3"/>
        <v>0</v>
      </c>
      <c r="BI109" s="136">
        <f t="shared" si="4"/>
        <v>0</v>
      </c>
      <c r="BJ109" s="135" t="s">
        <v>83</v>
      </c>
      <c r="BK109" s="132"/>
      <c r="BL109" s="132"/>
      <c r="BM109" s="132"/>
    </row>
    <row r="110" spans="2:65" s="1" customFormat="1" ht="18" customHeight="1" x14ac:dyDescent="0.2">
      <c r="B110" s="131"/>
      <c r="C110" s="132"/>
      <c r="D110" s="207" t="s">
        <v>221</v>
      </c>
      <c r="E110" s="260"/>
      <c r="F110" s="260"/>
      <c r="G110" s="132"/>
      <c r="H110" s="132"/>
      <c r="I110" s="132"/>
      <c r="J110" s="94">
        <v>0</v>
      </c>
      <c r="K110" s="132"/>
      <c r="L110" s="131"/>
      <c r="M110" s="132"/>
      <c r="N110" s="134" t="s">
        <v>37</v>
      </c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5" t="s">
        <v>219</v>
      </c>
      <c r="AZ110" s="132"/>
      <c r="BA110" s="132"/>
      <c r="BB110" s="132"/>
      <c r="BC110" s="132"/>
      <c r="BD110" s="132"/>
      <c r="BE110" s="136">
        <f t="shared" si="0"/>
        <v>0</v>
      </c>
      <c r="BF110" s="136">
        <f t="shared" si="1"/>
        <v>0</v>
      </c>
      <c r="BG110" s="136">
        <f t="shared" si="2"/>
        <v>0</v>
      </c>
      <c r="BH110" s="136">
        <f t="shared" si="3"/>
        <v>0</v>
      </c>
      <c r="BI110" s="136">
        <f t="shared" si="4"/>
        <v>0</v>
      </c>
      <c r="BJ110" s="135" t="s">
        <v>83</v>
      </c>
      <c r="BK110" s="132"/>
      <c r="BL110" s="132"/>
      <c r="BM110" s="132"/>
    </row>
    <row r="111" spans="2:65" s="1" customFormat="1" ht="18" customHeight="1" x14ac:dyDescent="0.2">
      <c r="B111" s="131"/>
      <c r="C111" s="132"/>
      <c r="D111" s="207" t="s">
        <v>222</v>
      </c>
      <c r="E111" s="260"/>
      <c r="F111" s="260"/>
      <c r="G111" s="132"/>
      <c r="H111" s="132"/>
      <c r="I111" s="132"/>
      <c r="J111" s="94">
        <v>0</v>
      </c>
      <c r="K111" s="132"/>
      <c r="L111" s="131"/>
      <c r="M111" s="132"/>
      <c r="N111" s="134" t="s">
        <v>37</v>
      </c>
      <c r="O111" s="132"/>
      <c r="P111" s="132"/>
      <c r="Q111" s="132"/>
      <c r="R111" s="132"/>
      <c r="S111" s="132"/>
      <c r="T111" s="132"/>
      <c r="U111" s="132"/>
      <c r="V111" s="132"/>
      <c r="W111" s="132"/>
      <c r="X111" s="132"/>
      <c r="Y111" s="132"/>
      <c r="Z111" s="132"/>
      <c r="AA111" s="132"/>
      <c r="AB111" s="132"/>
      <c r="AC111" s="132"/>
      <c r="AD111" s="132"/>
      <c r="AE111" s="132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5" t="s">
        <v>219</v>
      </c>
      <c r="AZ111" s="132"/>
      <c r="BA111" s="132"/>
      <c r="BB111" s="132"/>
      <c r="BC111" s="132"/>
      <c r="BD111" s="132"/>
      <c r="BE111" s="136">
        <f t="shared" si="0"/>
        <v>0</v>
      </c>
      <c r="BF111" s="136">
        <f t="shared" si="1"/>
        <v>0</v>
      </c>
      <c r="BG111" s="136">
        <f t="shared" si="2"/>
        <v>0</v>
      </c>
      <c r="BH111" s="136">
        <f t="shared" si="3"/>
        <v>0</v>
      </c>
      <c r="BI111" s="136">
        <f t="shared" si="4"/>
        <v>0</v>
      </c>
      <c r="BJ111" s="135" t="s">
        <v>83</v>
      </c>
      <c r="BK111" s="132"/>
      <c r="BL111" s="132"/>
      <c r="BM111" s="132"/>
    </row>
    <row r="112" spans="2:65" s="1" customFormat="1" ht="18" customHeight="1" x14ac:dyDescent="0.2">
      <c r="B112" s="131"/>
      <c r="C112" s="132"/>
      <c r="D112" s="207" t="s">
        <v>223</v>
      </c>
      <c r="E112" s="260"/>
      <c r="F112" s="260"/>
      <c r="G112" s="132"/>
      <c r="H112" s="132"/>
      <c r="I112" s="132"/>
      <c r="J112" s="94">
        <v>0</v>
      </c>
      <c r="K112" s="132"/>
      <c r="L112" s="131"/>
      <c r="M112" s="132"/>
      <c r="N112" s="134" t="s">
        <v>37</v>
      </c>
      <c r="O112" s="132"/>
      <c r="P112" s="132"/>
      <c r="Q112" s="132"/>
      <c r="R112" s="132"/>
      <c r="S112" s="132"/>
      <c r="T112" s="132"/>
      <c r="U112" s="132"/>
      <c r="V112" s="132"/>
      <c r="W112" s="132"/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5" t="s">
        <v>219</v>
      </c>
      <c r="AZ112" s="132"/>
      <c r="BA112" s="132"/>
      <c r="BB112" s="132"/>
      <c r="BC112" s="132"/>
      <c r="BD112" s="132"/>
      <c r="BE112" s="136">
        <f t="shared" si="0"/>
        <v>0</v>
      </c>
      <c r="BF112" s="136">
        <f t="shared" si="1"/>
        <v>0</v>
      </c>
      <c r="BG112" s="136">
        <f t="shared" si="2"/>
        <v>0</v>
      </c>
      <c r="BH112" s="136">
        <f t="shared" si="3"/>
        <v>0</v>
      </c>
      <c r="BI112" s="136">
        <f t="shared" si="4"/>
        <v>0</v>
      </c>
      <c r="BJ112" s="135" t="s">
        <v>83</v>
      </c>
      <c r="BK112" s="132"/>
      <c r="BL112" s="132"/>
      <c r="BM112" s="132"/>
    </row>
    <row r="113" spans="2:65" s="1" customFormat="1" ht="18" customHeight="1" x14ac:dyDescent="0.2">
      <c r="B113" s="131"/>
      <c r="C113" s="132"/>
      <c r="D113" s="133" t="s">
        <v>224</v>
      </c>
      <c r="E113" s="132"/>
      <c r="F113" s="132"/>
      <c r="G113" s="132"/>
      <c r="H113" s="132"/>
      <c r="I113" s="132"/>
      <c r="J113" s="94">
        <f>ROUND(J32*T113,2)</f>
        <v>0</v>
      </c>
      <c r="K113" s="132"/>
      <c r="L113" s="131"/>
      <c r="M113" s="132"/>
      <c r="N113" s="134" t="s">
        <v>37</v>
      </c>
      <c r="O113" s="132"/>
      <c r="P113" s="132"/>
      <c r="Q113" s="132"/>
      <c r="R113" s="132"/>
      <c r="S113" s="132"/>
      <c r="T113" s="132"/>
      <c r="U113" s="132"/>
      <c r="V113" s="132"/>
      <c r="W113" s="132"/>
      <c r="X113" s="132"/>
      <c r="Y113" s="132"/>
      <c r="Z113" s="132"/>
      <c r="AA113" s="132"/>
      <c r="AB113" s="132"/>
      <c r="AC113" s="132"/>
      <c r="AD113" s="132"/>
      <c r="AE113" s="132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5" t="s">
        <v>225</v>
      </c>
      <c r="AZ113" s="132"/>
      <c r="BA113" s="132"/>
      <c r="BB113" s="132"/>
      <c r="BC113" s="132"/>
      <c r="BD113" s="132"/>
      <c r="BE113" s="136">
        <f t="shared" si="0"/>
        <v>0</v>
      </c>
      <c r="BF113" s="136">
        <f t="shared" si="1"/>
        <v>0</v>
      </c>
      <c r="BG113" s="136">
        <f t="shared" si="2"/>
        <v>0</v>
      </c>
      <c r="BH113" s="136">
        <f t="shared" si="3"/>
        <v>0</v>
      </c>
      <c r="BI113" s="136">
        <f t="shared" si="4"/>
        <v>0</v>
      </c>
      <c r="BJ113" s="135" t="s">
        <v>83</v>
      </c>
      <c r="BK113" s="132"/>
      <c r="BL113" s="132"/>
      <c r="BM113" s="132"/>
    </row>
    <row r="114" spans="2:65" s="1" customFormat="1" x14ac:dyDescent="0.2">
      <c r="B114" s="30"/>
      <c r="L114" s="30"/>
    </row>
    <row r="115" spans="2:65" s="1" customFormat="1" ht="29.25" customHeight="1" x14ac:dyDescent="0.2">
      <c r="B115" s="30"/>
      <c r="C115" s="100" t="s">
        <v>179</v>
      </c>
      <c r="D115" s="101"/>
      <c r="E115" s="101"/>
      <c r="F115" s="101"/>
      <c r="G115" s="101"/>
      <c r="H115" s="101"/>
      <c r="I115" s="101"/>
      <c r="J115" s="102">
        <f>ROUND(J98+J107,2)</f>
        <v>0</v>
      </c>
      <c r="K115" s="101"/>
      <c r="L115" s="30"/>
    </row>
    <row r="116" spans="2:65" s="1" customFormat="1" ht="6.95" customHeight="1" x14ac:dyDescent="0.2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30"/>
    </row>
    <row r="120" spans="2:65" s="1" customFormat="1" ht="6.95" customHeight="1" x14ac:dyDescent="0.2"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30"/>
    </row>
    <row r="121" spans="2:65" s="1" customFormat="1" ht="24.95" customHeight="1" x14ac:dyDescent="0.2">
      <c r="B121" s="30"/>
      <c r="C121" s="17" t="s">
        <v>4589</v>
      </c>
      <c r="L121" s="30"/>
    </row>
    <row r="122" spans="2:65" s="1" customFormat="1" ht="6.95" customHeight="1" x14ac:dyDescent="0.2">
      <c r="B122" s="30"/>
      <c r="L122" s="30"/>
    </row>
    <row r="123" spans="2:65" s="1" customFormat="1" ht="12" customHeight="1" x14ac:dyDescent="0.2">
      <c r="B123" s="30"/>
      <c r="C123" s="23" t="s">
        <v>14</v>
      </c>
      <c r="L123" s="30"/>
    </row>
    <row r="124" spans="2:65" s="1" customFormat="1" ht="16.5" customHeight="1" x14ac:dyDescent="0.2">
      <c r="B124" s="30"/>
      <c r="E124" s="259" t="str">
        <f>E7</f>
        <v>KFA - Košická futbalová aréna II. a III. etapa</v>
      </c>
      <c r="F124" s="261"/>
      <c r="G124" s="261"/>
      <c r="H124" s="261"/>
      <c r="L124" s="30"/>
    </row>
    <row r="125" spans="2:65" ht="12" customHeight="1" x14ac:dyDescent="0.2">
      <c r="B125" s="16"/>
      <c r="C125" s="23" t="s">
        <v>180</v>
      </c>
      <c r="L125" s="16"/>
    </row>
    <row r="126" spans="2:65" s="1" customFormat="1" ht="16.5" customHeight="1" x14ac:dyDescent="0.2">
      <c r="B126" s="30"/>
      <c r="E126" s="259" t="s">
        <v>181</v>
      </c>
      <c r="F126" s="257"/>
      <c r="G126" s="257"/>
      <c r="H126" s="257"/>
      <c r="L126" s="30"/>
    </row>
    <row r="127" spans="2:65" s="1" customFormat="1" ht="12" customHeight="1" x14ac:dyDescent="0.2">
      <c r="B127" s="30"/>
      <c r="C127" s="23" t="s">
        <v>182</v>
      </c>
      <c r="L127" s="30"/>
    </row>
    <row r="128" spans="2:65" s="1" customFormat="1" ht="16.5" customHeight="1" x14ac:dyDescent="0.2">
      <c r="B128" s="30"/>
      <c r="E128" s="226" t="str">
        <f>E11</f>
        <v>039 - Núdzové osvetlenie</v>
      </c>
      <c r="F128" s="257"/>
      <c r="G128" s="257"/>
      <c r="H128" s="257"/>
      <c r="L128" s="30"/>
    </row>
    <row r="129" spans="2:65" s="1" customFormat="1" ht="6.95" customHeight="1" x14ac:dyDescent="0.2">
      <c r="B129" s="30"/>
      <c r="L129" s="30"/>
    </row>
    <row r="130" spans="2:65" s="1" customFormat="1" ht="12" customHeight="1" x14ac:dyDescent="0.2">
      <c r="B130" s="30"/>
      <c r="C130" s="23" t="s">
        <v>17</v>
      </c>
      <c r="F130" s="21" t="str">
        <f>F14</f>
        <v xml:space="preserve"> </v>
      </c>
      <c r="I130" s="23" t="s">
        <v>19</v>
      </c>
      <c r="J130" s="53" t="str">
        <f>IF(J14="","",J14)</f>
        <v>4.10.2022 - REV05</v>
      </c>
      <c r="L130" s="30"/>
    </row>
    <row r="131" spans="2:65" s="1" customFormat="1" ht="6.95" customHeight="1" x14ac:dyDescent="0.2">
      <c r="B131" s="30"/>
      <c r="L131" s="30"/>
    </row>
    <row r="132" spans="2:65" s="1" customFormat="1" ht="15.2" customHeight="1" x14ac:dyDescent="0.2">
      <c r="B132" s="30"/>
      <c r="C132" s="23" t="s">
        <v>20</v>
      </c>
      <c r="F132" s="21" t="str">
        <f>E17</f>
        <v xml:space="preserve"> </v>
      </c>
      <c r="I132" s="23" t="s">
        <v>25</v>
      </c>
      <c r="J132" s="26" t="str">
        <f>E23</f>
        <v>HESCON,s.r.o.</v>
      </c>
      <c r="L132" s="30"/>
    </row>
    <row r="133" spans="2:65" s="1" customFormat="1" ht="15.2" customHeight="1" x14ac:dyDescent="0.2">
      <c r="B133" s="30"/>
      <c r="C133" s="23" t="s">
        <v>23</v>
      </c>
      <c r="F133" s="21" t="str">
        <f>IF(E20="","",E20)</f>
        <v>Vyplň údaj</v>
      </c>
      <c r="I133" s="23" t="s">
        <v>27</v>
      </c>
      <c r="J133" s="26" t="str">
        <f>E26</f>
        <v xml:space="preserve"> </v>
      </c>
      <c r="L133" s="30"/>
    </row>
    <row r="134" spans="2:65" s="1" customFormat="1" ht="10.35" customHeight="1" x14ac:dyDescent="0.2">
      <c r="B134" s="30"/>
      <c r="L134" s="30"/>
    </row>
    <row r="135" spans="2:65" s="10" customFormat="1" ht="29.25" customHeight="1" x14ac:dyDescent="0.2">
      <c r="B135" s="137"/>
      <c r="C135" s="138" t="s">
        <v>226</v>
      </c>
      <c r="D135" s="139" t="s">
        <v>56</v>
      </c>
      <c r="E135" s="139" t="s">
        <v>52</v>
      </c>
      <c r="F135" s="139" t="s">
        <v>53</v>
      </c>
      <c r="G135" s="139" t="s">
        <v>227</v>
      </c>
      <c r="H135" s="139" t="s">
        <v>228</v>
      </c>
      <c r="I135" s="139" t="s">
        <v>229</v>
      </c>
      <c r="J135" s="140" t="s">
        <v>189</v>
      </c>
      <c r="K135" s="141" t="s">
        <v>230</v>
      </c>
      <c r="L135" s="137"/>
      <c r="M135" s="59" t="s">
        <v>1</v>
      </c>
      <c r="N135" s="60" t="s">
        <v>35</v>
      </c>
      <c r="O135" s="60" t="s">
        <v>231</v>
      </c>
      <c r="P135" s="60" t="s">
        <v>232</v>
      </c>
      <c r="Q135" s="60" t="s">
        <v>233</v>
      </c>
      <c r="R135" s="60" t="s">
        <v>234</v>
      </c>
      <c r="S135" s="60" t="s">
        <v>235</v>
      </c>
      <c r="T135" s="61" t="s">
        <v>236</v>
      </c>
    </row>
    <row r="136" spans="2:65" s="1" customFormat="1" ht="22.9" customHeight="1" x14ac:dyDescent="0.25">
      <c r="B136" s="30"/>
      <c r="C136" s="64" t="s">
        <v>187</v>
      </c>
      <c r="J136" s="142">
        <f>BK136</f>
        <v>0</v>
      </c>
      <c r="L136" s="30"/>
      <c r="M136" s="62"/>
      <c r="N136" s="54"/>
      <c r="O136" s="54"/>
      <c r="P136" s="143">
        <f>P137+P179</f>
        <v>0</v>
      </c>
      <c r="Q136" s="54"/>
      <c r="R136" s="143">
        <f>R137+R179</f>
        <v>0</v>
      </c>
      <c r="S136" s="54"/>
      <c r="T136" s="144">
        <f>T137+T179</f>
        <v>0</v>
      </c>
      <c r="AT136" s="13" t="s">
        <v>70</v>
      </c>
      <c r="AU136" s="13" t="s">
        <v>191</v>
      </c>
      <c r="BK136" s="145">
        <f>BK137+BK179</f>
        <v>0</v>
      </c>
    </row>
    <row r="137" spans="2:65" s="11" customFormat="1" ht="25.9" customHeight="1" x14ac:dyDescent="0.2">
      <c r="B137" s="146"/>
      <c r="D137" s="147" t="s">
        <v>70</v>
      </c>
      <c r="E137" s="148" t="s">
        <v>3312</v>
      </c>
      <c r="F137" s="148" t="s">
        <v>4174</v>
      </c>
      <c r="I137" s="149"/>
      <c r="J137" s="150">
        <f>BK137</f>
        <v>0</v>
      </c>
      <c r="L137" s="146"/>
      <c r="M137" s="151"/>
      <c r="P137" s="152">
        <f>SUM(P138:P178)</f>
        <v>0</v>
      </c>
      <c r="R137" s="152">
        <f>SUM(R138:R178)</f>
        <v>0</v>
      </c>
      <c r="T137" s="153">
        <f>SUM(T138:T178)</f>
        <v>0</v>
      </c>
      <c r="AR137" s="147" t="s">
        <v>78</v>
      </c>
      <c r="AT137" s="154" t="s">
        <v>70</v>
      </c>
      <c r="AU137" s="154" t="s">
        <v>71</v>
      </c>
      <c r="AY137" s="147" t="s">
        <v>239</v>
      </c>
      <c r="BK137" s="155">
        <f>SUM(BK138:BK178)</f>
        <v>0</v>
      </c>
    </row>
    <row r="138" spans="2:65" s="1" customFormat="1" ht="24.2" customHeight="1" x14ac:dyDescent="0.2">
      <c r="B138" s="131"/>
      <c r="C138" s="158" t="s">
        <v>78</v>
      </c>
      <c r="D138" s="158" t="s">
        <v>241</v>
      </c>
      <c r="E138" s="159" t="s">
        <v>4175</v>
      </c>
      <c r="F138" s="160" t="s">
        <v>4176</v>
      </c>
      <c r="G138" s="161" t="s">
        <v>353</v>
      </c>
      <c r="H138" s="162">
        <v>2</v>
      </c>
      <c r="I138" s="163"/>
      <c r="J138" s="164">
        <f t="shared" ref="J138:J178" si="5">ROUND(I138*H138,2)</f>
        <v>0</v>
      </c>
      <c r="K138" s="165"/>
      <c r="L138" s="30"/>
      <c r="M138" s="166" t="s">
        <v>1</v>
      </c>
      <c r="N138" s="130" t="s">
        <v>37</v>
      </c>
      <c r="P138" s="167">
        <f t="shared" ref="P138:P178" si="6">O138*H138</f>
        <v>0</v>
      </c>
      <c r="Q138" s="167">
        <v>0</v>
      </c>
      <c r="R138" s="167">
        <f t="shared" ref="R138:R178" si="7">Q138*H138</f>
        <v>0</v>
      </c>
      <c r="S138" s="167">
        <v>0</v>
      </c>
      <c r="T138" s="168">
        <f t="shared" ref="T138:T178" si="8">S138*H138</f>
        <v>0</v>
      </c>
      <c r="AR138" s="169" t="s">
        <v>245</v>
      </c>
      <c r="AT138" s="169" t="s">
        <v>241</v>
      </c>
      <c r="AU138" s="169" t="s">
        <v>78</v>
      </c>
      <c r="AY138" s="13" t="s">
        <v>239</v>
      </c>
      <c r="BE138" s="97">
        <f t="shared" ref="BE138:BE178" si="9">IF(N138="základná",J138,0)</f>
        <v>0</v>
      </c>
      <c r="BF138" s="97">
        <f t="shared" ref="BF138:BF178" si="10">IF(N138="znížená",J138,0)</f>
        <v>0</v>
      </c>
      <c r="BG138" s="97">
        <f t="shared" ref="BG138:BG178" si="11">IF(N138="zákl. prenesená",J138,0)</f>
        <v>0</v>
      </c>
      <c r="BH138" s="97">
        <f t="shared" ref="BH138:BH178" si="12">IF(N138="zníž. prenesená",J138,0)</f>
        <v>0</v>
      </c>
      <c r="BI138" s="97">
        <f t="shared" ref="BI138:BI178" si="13">IF(N138="nulová",J138,0)</f>
        <v>0</v>
      </c>
      <c r="BJ138" s="13" t="s">
        <v>83</v>
      </c>
      <c r="BK138" s="97">
        <f t="shared" ref="BK138:BK178" si="14">ROUND(I138*H138,2)</f>
        <v>0</v>
      </c>
      <c r="BL138" s="13" t="s">
        <v>245</v>
      </c>
      <c r="BM138" s="169" t="s">
        <v>83</v>
      </c>
    </row>
    <row r="139" spans="2:65" s="1" customFormat="1" ht="16.5" customHeight="1" x14ac:dyDescent="0.2">
      <c r="B139" s="131"/>
      <c r="C139" s="158" t="s">
        <v>83</v>
      </c>
      <c r="D139" s="158" t="s">
        <v>241</v>
      </c>
      <c r="E139" s="159" t="s">
        <v>4177</v>
      </c>
      <c r="F139" s="160" t="s">
        <v>4178</v>
      </c>
      <c r="G139" s="161" t="s">
        <v>353</v>
      </c>
      <c r="H139" s="162">
        <v>8</v>
      </c>
      <c r="I139" s="163"/>
      <c r="J139" s="164">
        <f t="shared" si="5"/>
        <v>0</v>
      </c>
      <c r="K139" s="165"/>
      <c r="L139" s="30"/>
      <c r="M139" s="166" t="s">
        <v>1</v>
      </c>
      <c r="N139" s="130" t="s">
        <v>37</v>
      </c>
      <c r="P139" s="167">
        <f t="shared" si="6"/>
        <v>0</v>
      </c>
      <c r="Q139" s="167">
        <v>0</v>
      </c>
      <c r="R139" s="167">
        <f t="shared" si="7"/>
        <v>0</v>
      </c>
      <c r="S139" s="167">
        <v>0</v>
      </c>
      <c r="T139" s="168">
        <f t="shared" si="8"/>
        <v>0</v>
      </c>
      <c r="AR139" s="169" t="s">
        <v>245</v>
      </c>
      <c r="AT139" s="169" t="s">
        <v>241</v>
      </c>
      <c r="AU139" s="169" t="s">
        <v>78</v>
      </c>
      <c r="AY139" s="13" t="s">
        <v>239</v>
      </c>
      <c r="BE139" s="97">
        <f t="shared" si="9"/>
        <v>0</v>
      </c>
      <c r="BF139" s="97">
        <f t="shared" si="10"/>
        <v>0</v>
      </c>
      <c r="BG139" s="97">
        <f t="shared" si="11"/>
        <v>0</v>
      </c>
      <c r="BH139" s="97">
        <f t="shared" si="12"/>
        <v>0</v>
      </c>
      <c r="BI139" s="97">
        <f t="shared" si="13"/>
        <v>0</v>
      </c>
      <c r="BJ139" s="13" t="s">
        <v>83</v>
      </c>
      <c r="BK139" s="97">
        <f t="shared" si="14"/>
        <v>0</v>
      </c>
      <c r="BL139" s="13" t="s">
        <v>245</v>
      </c>
      <c r="BM139" s="169" t="s">
        <v>245</v>
      </c>
    </row>
    <row r="140" spans="2:65" s="1" customFormat="1" ht="16.5" customHeight="1" x14ac:dyDescent="0.2">
      <c r="B140" s="131"/>
      <c r="C140" s="158" t="s">
        <v>251</v>
      </c>
      <c r="D140" s="158" t="s">
        <v>241</v>
      </c>
      <c r="E140" s="159" t="s">
        <v>4179</v>
      </c>
      <c r="F140" s="160" t="s">
        <v>4180</v>
      </c>
      <c r="G140" s="161" t="s">
        <v>353</v>
      </c>
      <c r="H140" s="162">
        <v>2</v>
      </c>
      <c r="I140" s="163"/>
      <c r="J140" s="164">
        <f t="shared" si="5"/>
        <v>0</v>
      </c>
      <c r="K140" s="165"/>
      <c r="L140" s="30"/>
      <c r="M140" s="166" t="s">
        <v>1</v>
      </c>
      <c r="N140" s="130" t="s">
        <v>37</v>
      </c>
      <c r="P140" s="167">
        <f t="shared" si="6"/>
        <v>0</v>
      </c>
      <c r="Q140" s="167">
        <v>0</v>
      </c>
      <c r="R140" s="167">
        <f t="shared" si="7"/>
        <v>0</v>
      </c>
      <c r="S140" s="167">
        <v>0</v>
      </c>
      <c r="T140" s="168">
        <f t="shared" si="8"/>
        <v>0</v>
      </c>
      <c r="AR140" s="169" t="s">
        <v>245</v>
      </c>
      <c r="AT140" s="169" t="s">
        <v>241</v>
      </c>
      <c r="AU140" s="169" t="s">
        <v>78</v>
      </c>
      <c r="AY140" s="13" t="s">
        <v>239</v>
      </c>
      <c r="BE140" s="97">
        <f t="shared" si="9"/>
        <v>0</v>
      </c>
      <c r="BF140" s="97">
        <f t="shared" si="10"/>
        <v>0</v>
      </c>
      <c r="BG140" s="97">
        <f t="shared" si="11"/>
        <v>0</v>
      </c>
      <c r="BH140" s="97">
        <f t="shared" si="12"/>
        <v>0</v>
      </c>
      <c r="BI140" s="97">
        <f t="shared" si="13"/>
        <v>0</v>
      </c>
      <c r="BJ140" s="13" t="s">
        <v>83</v>
      </c>
      <c r="BK140" s="97">
        <f t="shared" si="14"/>
        <v>0</v>
      </c>
      <c r="BL140" s="13" t="s">
        <v>245</v>
      </c>
      <c r="BM140" s="169" t="s">
        <v>262</v>
      </c>
    </row>
    <row r="141" spans="2:65" s="1" customFormat="1" ht="16.5" customHeight="1" x14ac:dyDescent="0.2">
      <c r="B141" s="131"/>
      <c r="C141" s="158" t="s">
        <v>245</v>
      </c>
      <c r="D141" s="158" t="s">
        <v>241</v>
      </c>
      <c r="E141" s="159" t="s">
        <v>4181</v>
      </c>
      <c r="F141" s="160" t="s">
        <v>4182</v>
      </c>
      <c r="G141" s="161" t="s">
        <v>353</v>
      </c>
      <c r="H141" s="162">
        <v>1</v>
      </c>
      <c r="I141" s="163"/>
      <c r="J141" s="164">
        <f t="shared" si="5"/>
        <v>0</v>
      </c>
      <c r="K141" s="165"/>
      <c r="L141" s="30"/>
      <c r="M141" s="166" t="s">
        <v>1</v>
      </c>
      <c r="N141" s="130" t="s">
        <v>37</v>
      </c>
      <c r="P141" s="167">
        <f t="shared" si="6"/>
        <v>0</v>
      </c>
      <c r="Q141" s="167">
        <v>0</v>
      </c>
      <c r="R141" s="167">
        <f t="shared" si="7"/>
        <v>0</v>
      </c>
      <c r="S141" s="167">
        <v>0</v>
      </c>
      <c r="T141" s="168">
        <f t="shared" si="8"/>
        <v>0</v>
      </c>
      <c r="AR141" s="169" t="s">
        <v>245</v>
      </c>
      <c r="AT141" s="169" t="s">
        <v>241</v>
      </c>
      <c r="AU141" s="169" t="s">
        <v>78</v>
      </c>
      <c r="AY141" s="13" t="s">
        <v>239</v>
      </c>
      <c r="BE141" s="97">
        <f t="shared" si="9"/>
        <v>0</v>
      </c>
      <c r="BF141" s="97">
        <f t="shared" si="10"/>
        <v>0</v>
      </c>
      <c r="BG141" s="97">
        <f t="shared" si="11"/>
        <v>0</v>
      </c>
      <c r="BH141" s="97">
        <f t="shared" si="12"/>
        <v>0</v>
      </c>
      <c r="BI141" s="97">
        <f t="shared" si="13"/>
        <v>0</v>
      </c>
      <c r="BJ141" s="13" t="s">
        <v>83</v>
      </c>
      <c r="BK141" s="97">
        <f t="shared" si="14"/>
        <v>0</v>
      </c>
      <c r="BL141" s="13" t="s">
        <v>245</v>
      </c>
      <c r="BM141" s="169" t="s">
        <v>270</v>
      </c>
    </row>
    <row r="142" spans="2:65" s="1" customFormat="1" ht="16.5" customHeight="1" x14ac:dyDescent="0.2">
      <c r="B142" s="131"/>
      <c r="C142" s="158" t="s">
        <v>258</v>
      </c>
      <c r="D142" s="158" t="s">
        <v>241</v>
      </c>
      <c r="E142" s="159" t="s">
        <v>4183</v>
      </c>
      <c r="F142" s="160" t="s">
        <v>4184</v>
      </c>
      <c r="G142" s="161" t="s">
        <v>353</v>
      </c>
      <c r="H142" s="162">
        <v>64</v>
      </c>
      <c r="I142" s="163"/>
      <c r="J142" s="164">
        <f t="shared" si="5"/>
        <v>0</v>
      </c>
      <c r="K142" s="165"/>
      <c r="L142" s="30"/>
      <c r="M142" s="166" t="s">
        <v>1</v>
      </c>
      <c r="N142" s="130" t="s">
        <v>37</v>
      </c>
      <c r="P142" s="167">
        <f t="shared" si="6"/>
        <v>0</v>
      </c>
      <c r="Q142" s="167">
        <v>0</v>
      </c>
      <c r="R142" s="167">
        <f t="shared" si="7"/>
        <v>0</v>
      </c>
      <c r="S142" s="167">
        <v>0</v>
      </c>
      <c r="T142" s="168">
        <f t="shared" si="8"/>
        <v>0</v>
      </c>
      <c r="AR142" s="169" t="s">
        <v>245</v>
      </c>
      <c r="AT142" s="169" t="s">
        <v>241</v>
      </c>
      <c r="AU142" s="169" t="s">
        <v>78</v>
      </c>
      <c r="AY142" s="13" t="s">
        <v>239</v>
      </c>
      <c r="BE142" s="97">
        <f t="shared" si="9"/>
        <v>0</v>
      </c>
      <c r="BF142" s="97">
        <f t="shared" si="10"/>
        <v>0</v>
      </c>
      <c r="BG142" s="97">
        <f t="shared" si="11"/>
        <v>0</v>
      </c>
      <c r="BH142" s="97">
        <f t="shared" si="12"/>
        <v>0</v>
      </c>
      <c r="BI142" s="97">
        <f t="shared" si="13"/>
        <v>0</v>
      </c>
      <c r="BJ142" s="13" t="s">
        <v>83</v>
      </c>
      <c r="BK142" s="97">
        <f t="shared" si="14"/>
        <v>0</v>
      </c>
      <c r="BL142" s="13" t="s">
        <v>245</v>
      </c>
      <c r="BM142" s="169" t="s">
        <v>280</v>
      </c>
    </row>
    <row r="143" spans="2:65" s="1" customFormat="1" ht="16.5" customHeight="1" x14ac:dyDescent="0.2">
      <c r="B143" s="131"/>
      <c r="C143" s="158" t="s">
        <v>262</v>
      </c>
      <c r="D143" s="158" t="s">
        <v>241</v>
      </c>
      <c r="E143" s="159" t="s">
        <v>4185</v>
      </c>
      <c r="F143" s="160" t="s">
        <v>4186</v>
      </c>
      <c r="G143" s="161" t="s">
        <v>353</v>
      </c>
      <c r="H143" s="162">
        <v>124</v>
      </c>
      <c r="I143" s="163"/>
      <c r="J143" s="164">
        <f t="shared" si="5"/>
        <v>0</v>
      </c>
      <c r="K143" s="165"/>
      <c r="L143" s="30"/>
      <c r="M143" s="166" t="s">
        <v>1</v>
      </c>
      <c r="N143" s="130" t="s">
        <v>37</v>
      </c>
      <c r="P143" s="167">
        <f t="shared" si="6"/>
        <v>0</v>
      </c>
      <c r="Q143" s="167">
        <v>0</v>
      </c>
      <c r="R143" s="167">
        <f t="shared" si="7"/>
        <v>0</v>
      </c>
      <c r="S143" s="167">
        <v>0</v>
      </c>
      <c r="T143" s="168">
        <f t="shared" si="8"/>
        <v>0</v>
      </c>
      <c r="AR143" s="169" t="s">
        <v>245</v>
      </c>
      <c r="AT143" s="169" t="s">
        <v>241</v>
      </c>
      <c r="AU143" s="169" t="s">
        <v>78</v>
      </c>
      <c r="AY143" s="13" t="s">
        <v>239</v>
      </c>
      <c r="BE143" s="97">
        <f t="shared" si="9"/>
        <v>0</v>
      </c>
      <c r="BF143" s="97">
        <f t="shared" si="10"/>
        <v>0</v>
      </c>
      <c r="BG143" s="97">
        <f t="shared" si="11"/>
        <v>0</v>
      </c>
      <c r="BH143" s="97">
        <f t="shared" si="12"/>
        <v>0</v>
      </c>
      <c r="BI143" s="97">
        <f t="shared" si="13"/>
        <v>0</v>
      </c>
      <c r="BJ143" s="13" t="s">
        <v>83</v>
      </c>
      <c r="BK143" s="97">
        <f t="shared" si="14"/>
        <v>0</v>
      </c>
      <c r="BL143" s="13" t="s">
        <v>245</v>
      </c>
      <c r="BM143" s="169" t="s">
        <v>289</v>
      </c>
    </row>
    <row r="144" spans="2:65" s="1" customFormat="1" ht="16.5" customHeight="1" x14ac:dyDescent="0.2">
      <c r="B144" s="131"/>
      <c r="C144" s="158" t="s">
        <v>266</v>
      </c>
      <c r="D144" s="158" t="s">
        <v>241</v>
      </c>
      <c r="E144" s="159" t="s">
        <v>4187</v>
      </c>
      <c r="F144" s="160" t="s">
        <v>4188</v>
      </c>
      <c r="G144" s="161" t="s">
        <v>353</v>
      </c>
      <c r="H144" s="162">
        <v>14</v>
      </c>
      <c r="I144" s="163"/>
      <c r="J144" s="164">
        <f t="shared" si="5"/>
        <v>0</v>
      </c>
      <c r="K144" s="165"/>
      <c r="L144" s="30"/>
      <c r="M144" s="166" t="s">
        <v>1</v>
      </c>
      <c r="N144" s="130" t="s">
        <v>37</v>
      </c>
      <c r="P144" s="167">
        <f t="shared" si="6"/>
        <v>0</v>
      </c>
      <c r="Q144" s="167">
        <v>0</v>
      </c>
      <c r="R144" s="167">
        <f t="shared" si="7"/>
        <v>0</v>
      </c>
      <c r="S144" s="167">
        <v>0</v>
      </c>
      <c r="T144" s="168">
        <f t="shared" si="8"/>
        <v>0</v>
      </c>
      <c r="AR144" s="169" t="s">
        <v>245</v>
      </c>
      <c r="AT144" s="169" t="s">
        <v>241</v>
      </c>
      <c r="AU144" s="169" t="s">
        <v>78</v>
      </c>
      <c r="AY144" s="13" t="s">
        <v>239</v>
      </c>
      <c r="BE144" s="97">
        <f t="shared" si="9"/>
        <v>0</v>
      </c>
      <c r="BF144" s="97">
        <f t="shared" si="10"/>
        <v>0</v>
      </c>
      <c r="BG144" s="97">
        <f t="shared" si="11"/>
        <v>0</v>
      </c>
      <c r="BH144" s="97">
        <f t="shared" si="12"/>
        <v>0</v>
      </c>
      <c r="BI144" s="97">
        <f t="shared" si="13"/>
        <v>0</v>
      </c>
      <c r="BJ144" s="13" t="s">
        <v>83</v>
      </c>
      <c r="BK144" s="97">
        <f t="shared" si="14"/>
        <v>0</v>
      </c>
      <c r="BL144" s="13" t="s">
        <v>245</v>
      </c>
      <c r="BM144" s="169" t="s">
        <v>297</v>
      </c>
    </row>
    <row r="145" spans="2:65" s="1" customFormat="1" ht="16.5" customHeight="1" x14ac:dyDescent="0.2">
      <c r="B145" s="131"/>
      <c r="C145" s="158" t="s">
        <v>270</v>
      </c>
      <c r="D145" s="158" t="s">
        <v>241</v>
      </c>
      <c r="E145" s="159" t="s">
        <v>4189</v>
      </c>
      <c r="F145" s="160" t="s">
        <v>4190</v>
      </c>
      <c r="G145" s="161" t="s">
        <v>331</v>
      </c>
      <c r="H145" s="162">
        <v>24</v>
      </c>
      <c r="I145" s="163"/>
      <c r="J145" s="164">
        <f t="shared" si="5"/>
        <v>0</v>
      </c>
      <c r="K145" s="165"/>
      <c r="L145" s="30"/>
      <c r="M145" s="166" t="s">
        <v>1</v>
      </c>
      <c r="N145" s="130" t="s">
        <v>37</v>
      </c>
      <c r="P145" s="167">
        <f t="shared" si="6"/>
        <v>0</v>
      </c>
      <c r="Q145" s="167">
        <v>0</v>
      </c>
      <c r="R145" s="167">
        <f t="shared" si="7"/>
        <v>0</v>
      </c>
      <c r="S145" s="167">
        <v>0</v>
      </c>
      <c r="T145" s="168">
        <f t="shared" si="8"/>
        <v>0</v>
      </c>
      <c r="AR145" s="169" t="s">
        <v>245</v>
      </c>
      <c r="AT145" s="169" t="s">
        <v>241</v>
      </c>
      <c r="AU145" s="169" t="s">
        <v>78</v>
      </c>
      <c r="AY145" s="13" t="s">
        <v>239</v>
      </c>
      <c r="BE145" s="97">
        <f t="shared" si="9"/>
        <v>0</v>
      </c>
      <c r="BF145" s="97">
        <f t="shared" si="10"/>
        <v>0</v>
      </c>
      <c r="BG145" s="97">
        <f t="shared" si="11"/>
        <v>0</v>
      </c>
      <c r="BH145" s="97">
        <f t="shared" si="12"/>
        <v>0</v>
      </c>
      <c r="BI145" s="97">
        <f t="shared" si="13"/>
        <v>0</v>
      </c>
      <c r="BJ145" s="13" t="s">
        <v>83</v>
      </c>
      <c r="BK145" s="97">
        <f t="shared" si="14"/>
        <v>0</v>
      </c>
      <c r="BL145" s="13" t="s">
        <v>245</v>
      </c>
      <c r="BM145" s="169" t="s">
        <v>305</v>
      </c>
    </row>
    <row r="146" spans="2:65" s="1" customFormat="1" ht="16.5" customHeight="1" x14ac:dyDescent="0.2">
      <c r="B146" s="131"/>
      <c r="C146" s="158" t="s">
        <v>274</v>
      </c>
      <c r="D146" s="158" t="s">
        <v>241</v>
      </c>
      <c r="E146" s="159" t="s">
        <v>4191</v>
      </c>
      <c r="F146" s="160" t="s">
        <v>4192</v>
      </c>
      <c r="G146" s="161" t="s">
        <v>353</v>
      </c>
      <c r="H146" s="162">
        <v>60</v>
      </c>
      <c r="I146" s="163"/>
      <c r="J146" s="164">
        <f t="shared" si="5"/>
        <v>0</v>
      </c>
      <c r="K146" s="165"/>
      <c r="L146" s="30"/>
      <c r="M146" s="166" t="s">
        <v>1</v>
      </c>
      <c r="N146" s="130" t="s">
        <v>37</v>
      </c>
      <c r="P146" s="167">
        <f t="shared" si="6"/>
        <v>0</v>
      </c>
      <c r="Q146" s="167">
        <v>0</v>
      </c>
      <c r="R146" s="167">
        <f t="shared" si="7"/>
        <v>0</v>
      </c>
      <c r="S146" s="167">
        <v>0</v>
      </c>
      <c r="T146" s="168">
        <f t="shared" si="8"/>
        <v>0</v>
      </c>
      <c r="AR146" s="169" t="s">
        <v>245</v>
      </c>
      <c r="AT146" s="169" t="s">
        <v>241</v>
      </c>
      <c r="AU146" s="169" t="s">
        <v>78</v>
      </c>
      <c r="AY146" s="13" t="s">
        <v>239</v>
      </c>
      <c r="BE146" s="97">
        <f t="shared" si="9"/>
        <v>0</v>
      </c>
      <c r="BF146" s="97">
        <f t="shared" si="10"/>
        <v>0</v>
      </c>
      <c r="BG146" s="97">
        <f t="shared" si="11"/>
        <v>0</v>
      </c>
      <c r="BH146" s="97">
        <f t="shared" si="12"/>
        <v>0</v>
      </c>
      <c r="BI146" s="97">
        <f t="shared" si="13"/>
        <v>0</v>
      </c>
      <c r="BJ146" s="13" t="s">
        <v>83</v>
      </c>
      <c r="BK146" s="97">
        <f t="shared" si="14"/>
        <v>0</v>
      </c>
      <c r="BL146" s="13" t="s">
        <v>245</v>
      </c>
      <c r="BM146" s="169" t="s">
        <v>313</v>
      </c>
    </row>
    <row r="147" spans="2:65" s="1" customFormat="1" ht="24.2" customHeight="1" x14ac:dyDescent="0.2">
      <c r="B147" s="131"/>
      <c r="C147" s="158" t="s">
        <v>280</v>
      </c>
      <c r="D147" s="158" t="s">
        <v>241</v>
      </c>
      <c r="E147" s="159" t="s">
        <v>4193</v>
      </c>
      <c r="F147" s="160" t="s">
        <v>4194</v>
      </c>
      <c r="G147" s="161" t="s">
        <v>353</v>
      </c>
      <c r="H147" s="162">
        <v>60</v>
      </c>
      <c r="I147" s="163"/>
      <c r="J147" s="164">
        <f t="shared" si="5"/>
        <v>0</v>
      </c>
      <c r="K147" s="165"/>
      <c r="L147" s="30"/>
      <c r="M147" s="166" t="s">
        <v>1</v>
      </c>
      <c r="N147" s="130" t="s">
        <v>37</v>
      </c>
      <c r="P147" s="167">
        <f t="shared" si="6"/>
        <v>0</v>
      </c>
      <c r="Q147" s="167">
        <v>0</v>
      </c>
      <c r="R147" s="167">
        <f t="shared" si="7"/>
        <v>0</v>
      </c>
      <c r="S147" s="167">
        <v>0</v>
      </c>
      <c r="T147" s="168">
        <f t="shared" si="8"/>
        <v>0</v>
      </c>
      <c r="AR147" s="169" t="s">
        <v>245</v>
      </c>
      <c r="AT147" s="169" t="s">
        <v>241</v>
      </c>
      <c r="AU147" s="169" t="s">
        <v>78</v>
      </c>
      <c r="AY147" s="13" t="s">
        <v>239</v>
      </c>
      <c r="BE147" s="97">
        <f t="shared" si="9"/>
        <v>0</v>
      </c>
      <c r="BF147" s="97">
        <f t="shared" si="10"/>
        <v>0</v>
      </c>
      <c r="BG147" s="97">
        <f t="shared" si="11"/>
        <v>0</v>
      </c>
      <c r="BH147" s="97">
        <f t="shared" si="12"/>
        <v>0</v>
      </c>
      <c r="BI147" s="97">
        <f t="shared" si="13"/>
        <v>0</v>
      </c>
      <c r="BJ147" s="13" t="s">
        <v>83</v>
      </c>
      <c r="BK147" s="97">
        <f t="shared" si="14"/>
        <v>0</v>
      </c>
      <c r="BL147" s="13" t="s">
        <v>245</v>
      </c>
      <c r="BM147" s="169" t="s">
        <v>7</v>
      </c>
    </row>
    <row r="148" spans="2:65" s="1" customFormat="1" ht="16.5" customHeight="1" x14ac:dyDescent="0.2">
      <c r="B148" s="131"/>
      <c r="C148" s="158" t="s">
        <v>285</v>
      </c>
      <c r="D148" s="158" t="s">
        <v>241</v>
      </c>
      <c r="E148" s="159" t="s">
        <v>4195</v>
      </c>
      <c r="F148" s="160" t="s">
        <v>4196</v>
      </c>
      <c r="G148" s="161" t="s">
        <v>331</v>
      </c>
      <c r="H148" s="162">
        <v>3100</v>
      </c>
      <c r="I148" s="163"/>
      <c r="J148" s="164">
        <f t="shared" si="5"/>
        <v>0</v>
      </c>
      <c r="K148" s="165"/>
      <c r="L148" s="30"/>
      <c r="M148" s="166" t="s">
        <v>1</v>
      </c>
      <c r="N148" s="130" t="s">
        <v>37</v>
      </c>
      <c r="P148" s="167">
        <f t="shared" si="6"/>
        <v>0</v>
      </c>
      <c r="Q148" s="167">
        <v>0</v>
      </c>
      <c r="R148" s="167">
        <f t="shared" si="7"/>
        <v>0</v>
      </c>
      <c r="S148" s="167">
        <v>0</v>
      </c>
      <c r="T148" s="168">
        <f t="shared" si="8"/>
        <v>0</v>
      </c>
      <c r="AR148" s="169" t="s">
        <v>245</v>
      </c>
      <c r="AT148" s="169" t="s">
        <v>241</v>
      </c>
      <c r="AU148" s="169" t="s">
        <v>78</v>
      </c>
      <c r="AY148" s="13" t="s">
        <v>239</v>
      </c>
      <c r="BE148" s="97">
        <f t="shared" si="9"/>
        <v>0</v>
      </c>
      <c r="BF148" s="97">
        <f t="shared" si="10"/>
        <v>0</v>
      </c>
      <c r="BG148" s="97">
        <f t="shared" si="11"/>
        <v>0</v>
      </c>
      <c r="BH148" s="97">
        <f t="shared" si="12"/>
        <v>0</v>
      </c>
      <c r="BI148" s="97">
        <f t="shared" si="13"/>
        <v>0</v>
      </c>
      <c r="BJ148" s="13" t="s">
        <v>83</v>
      </c>
      <c r="BK148" s="97">
        <f t="shared" si="14"/>
        <v>0</v>
      </c>
      <c r="BL148" s="13" t="s">
        <v>245</v>
      </c>
      <c r="BM148" s="169" t="s">
        <v>328</v>
      </c>
    </row>
    <row r="149" spans="2:65" s="1" customFormat="1" ht="16.5" customHeight="1" x14ac:dyDescent="0.2">
      <c r="B149" s="131"/>
      <c r="C149" s="158" t="s">
        <v>289</v>
      </c>
      <c r="D149" s="158" t="s">
        <v>241</v>
      </c>
      <c r="E149" s="159" t="s">
        <v>4197</v>
      </c>
      <c r="F149" s="160" t="s">
        <v>4198</v>
      </c>
      <c r="G149" s="161" t="s">
        <v>331</v>
      </c>
      <c r="H149" s="162">
        <v>460</v>
      </c>
      <c r="I149" s="163"/>
      <c r="J149" s="164">
        <f t="shared" si="5"/>
        <v>0</v>
      </c>
      <c r="K149" s="165"/>
      <c r="L149" s="30"/>
      <c r="M149" s="166" t="s">
        <v>1</v>
      </c>
      <c r="N149" s="130" t="s">
        <v>37</v>
      </c>
      <c r="P149" s="167">
        <f t="shared" si="6"/>
        <v>0</v>
      </c>
      <c r="Q149" s="167">
        <v>0</v>
      </c>
      <c r="R149" s="167">
        <f t="shared" si="7"/>
        <v>0</v>
      </c>
      <c r="S149" s="167">
        <v>0</v>
      </c>
      <c r="T149" s="168">
        <f t="shared" si="8"/>
        <v>0</v>
      </c>
      <c r="AR149" s="169" t="s">
        <v>245</v>
      </c>
      <c r="AT149" s="169" t="s">
        <v>241</v>
      </c>
      <c r="AU149" s="169" t="s">
        <v>78</v>
      </c>
      <c r="AY149" s="13" t="s">
        <v>239</v>
      </c>
      <c r="BE149" s="97">
        <f t="shared" si="9"/>
        <v>0</v>
      </c>
      <c r="BF149" s="97">
        <f t="shared" si="10"/>
        <v>0</v>
      </c>
      <c r="BG149" s="97">
        <f t="shared" si="11"/>
        <v>0</v>
      </c>
      <c r="BH149" s="97">
        <f t="shared" si="12"/>
        <v>0</v>
      </c>
      <c r="BI149" s="97">
        <f t="shared" si="13"/>
        <v>0</v>
      </c>
      <c r="BJ149" s="13" t="s">
        <v>83</v>
      </c>
      <c r="BK149" s="97">
        <f t="shared" si="14"/>
        <v>0</v>
      </c>
      <c r="BL149" s="13" t="s">
        <v>245</v>
      </c>
      <c r="BM149" s="169" t="s">
        <v>338</v>
      </c>
    </row>
    <row r="150" spans="2:65" s="1" customFormat="1" ht="16.5" customHeight="1" x14ac:dyDescent="0.2">
      <c r="B150" s="131"/>
      <c r="C150" s="158" t="s">
        <v>293</v>
      </c>
      <c r="D150" s="158" t="s">
        <v>241</v>
      </c>
      <c r="E150" s="159" t="s">
        <v>4199</v>
      </c>
      <c r="F150" s="160" t="s">
        <v>4200</v>
      </c>
      <c r="G150" s="161" t="s">
        <v>331</v>
      </c>
      <c r="H150" s="162">
        <v>1150</v>
      </c>
      <c r="I150" s="163"/>
      <c r="J150" s="164">
        <f t="shared" si="5"/>
        <v>0</v>
      </c>
      <c r="K150" s="165"/>
      <c r="L150" s="30"/>
      <c r="M150" s="166" t="s">
        <v>1</v>
      </c>
      <c r="N150" s="130" t="s">
        <v>37</v>
      </c>
      <c r="P150" s="167">
        <f t="shared" si="6"/>
        <v>0</v>
      </c>
      <c r="Q150" s="167">
        <v>0</v>
      </c>
      <c r="R150" s="167">
        <f t="shared" si="7"/>
        <v>0</v>
      </c>
      <c r="S150" s="167">
        <v>0</v>
      </c>
      <c r="T150" s="168">
        <f t="shared" si="8"/>
        <v>0</v>
      </c>
      <c r="AR150" s="169" t="s">
        <v>245</v>
      </c>
      <c r="AT150" s="169" t="s">
        <v>241</v>
      </c>
      <c r="AU150" s="169" t="s">
        <v>78</v>
      </c>
      <c r="AY150" s="13" t="s">
        <v>239</v>
      </c>
      <c r="BE150" s="97">
        <f t="shared" si="9"/>
        <v>0</v>
      </c>
      <c r="BF150" s="97">
        <f t="shared" si="10"/>
        <v>0</v>
      </c>
      <c r="BG150" s="97">
        <f t="shared" si="11"/>
        <v>0</v>
      </c>
      <c r="BH150" s="97">
        <f t="shared" si="12"/>
        <v>0</v>
      </c>
      <c r="BI150" s="97">
        <f t="shared" si="13"/>
        <v>0</v>
      </c>
      <c r="BJ150" s="13" t="s">
        <v>83</v>
      </c>
      <c r="BK150" s="97">
        <f t="shared" si="14"/>
        <v>0</v>
      </c>
      <c r="BL150" s="13" t="s">
        <v>245</v>
      </c>
      <c r="BM150" s="169" t="s">
        <v>346</v>
      </c>
    </row>
    <row r="151" spans="2:65" s="1" customFormat="1" ht="16.5" customHeight="1" x14ac:dyDescent="0.2">
      <c r="B151" s="131"/>
      <c r="C151" s="158" t="s">
        <v>297</v>
      </c>
      <c r="D151" s="158" t="s">
        <v>241</v>
      </c>
      <c r="E151" s="159" t="s">
        <v>4201</v>
      </c>
      <c r="F151" s="160" t="s">
        <v>4202</v>
      </c>
      <c r="G151" s="161" t="s">
        <v>353</v>
      </c>
      <c r="H151" s="162">
        <v>0</v>
      </c>
      <c r="I151" s="163"/>
      <c r="J151" s="164">
        <f t="shared" si="5"/>
        <v>0</v>
      </c>
      <c r="K151" s="165"/>
      <c r="L151" s="30"/>
      <c r="M151" s="166" t="s">
        <v>1</v>
      </c>
      <c r="N151" s="130" t="s">
        <v>37</v>
      </c>
      <c r="P151" s="167">
        <f t="shared" si="6"/>
        <v>0</v>
      </c>
      <c r="Q151" s="167">
        <v>0</v>
      </c>
      <c r="R151" s="167">
        <f t="shared" si="7"/>
        <v>0</v>
      </c>
      <c r="S151" s="167">
        <v>0</v>
      </c>
      <c r="T151" s="168">
        <f t="shared" si="8"/>
        <v>0</v>
      </c>
      <c r="AR151" s="169" t="s">
        <v>245</v>
      </c>
      <c r="AT151" s="169" t="s">
        <v>241</v>
      </c>
      <c r="AU151" s="169" t="s">
        <v>78</v>
      </c>
      <c r="AY151" s="13" t="s">
        <v>239</v>
      </c>
      <c r="BE151" s="97">
        <f t="shared" si="9"/>
        <v>0</v>
      </c>
      <c r="BF151" s="97">
        <f t="shared" si="10"/>
        <v>0</v>
      </c>
      <c r="BG151" s="97">
        <f t="shared" si="11"/>
        <v>0</v>
      </c>
      <c r="BH151" s="97">
        <f t="shared" si="12"/>
        <v>0</v>
      </c>
      <c r="BI151" s="97">
        <f t="shared" si="13"/>
        <v>0</v>
      </c>
      <c r="BJ151" s="13" t="s">
        <v>83</v>
      </c>
      <c r="BK151" s="97">
        <f t="shared" si="14"/>
        <v>0</v>
      </c>
      <c r="BL151" s="13" t="s">
        <v>245</v>
      </c>
      <c r="BM151" s="169" t="s">
        <v>355</v>
      </c>
    </row>
    <row r="152" spans="2:65" s="1" customFormat="1" ht="16.5" customHeight="1" x14ac:dyDescent="0.2">
      <c r="B152" s="131"/>
      <c r="C152" s="158" t="s">
        <v>301</v>
      </c>
      <c r="D152" s="158" t="s">
        <v>241</v>
      </c>
      <c r="E152" s="159" t="s">
        <v>4203</v>
      </c>
      <c r="F152" s="160" t="s">
        <v>4204</v>
      </c>
      <c r="G152" s="161" t="s">
        <v>353</v>
      </c>
      <c r="H152" s="162">
        <v>10500</v>
      </c>
      <c r="I152" s="163"/>
      <c r="J152" s="164">
        <f t="shared" si="5"/>
        <v>0</v>
      </c>
      <c r="K152" s="165"/>
      <c r="L152" s="30"/>
      <c r="M152" s="166" t="s">
        <v>1</v>
      </c>
      <c r="N152" s="130" t="s">
        <v>37</v>
      </c>
      <c r="P152" s="167">
        <f t="shared" si="6"/>
        <v>0</v>
      </c>
      <c r="Q152" s="167">
        <v>0</v>
      </c>
      <c r="R152" s="167">
        <f t="shared" si="7"/>
        <v>0</v>
      </c>
      <c r="S152" s="167">
        <v>0</v>
      </c>
      <c r="T152" s="168">
        <f t="shared" si="8"/>
        <v>0</v>
      </c>
      <c r="AR152" s="169" t="s">
        <v>245</v>
      </c>
      <c r="AT152" s="169" t="s">
        <v>241</v>
      </c>
      <c r="AU152" s="169" t="s">
        <v>78</v>
      </c>
      <c r="AY152" s="13" t="s">
        <v>239</v>
      </c>
      <c r="BE152" s="97">
        <f t="shared" si="9"/>
        <v>0</v>
      </c>
      <c r="BF152" s="97">
        <f t="shared" si="10"/>
        <v>0</v>
      </c>
      <c r="BG152" s="97">
        <f t="shared" si="11"/>
        <v>0</v>
      </c>
      <c r="BH152" s="97">
        <f t="shared" si="12"/>
        <v>0</v>
      </c>
      <c r="BI152" s="97">
        <f t="shared" si="13"/>
        <v>0</v>
      </c>
      <c r="BJ152" s="13" t="s">
        <v>83</v>
      </c>
      <c r="BK152" s="97">
        <f t="shared" si="14"/>
        <v>0</v>
      </c>
      <c r="BL152" s="13" t="s">
        <v>245</v>
      </c>
      <c r="BM152" s="169" t="s">
        <v>363</v>
      </c>
    </row>
    <row r="153" spans="2:65" s="1" customFormat="1" ht="24.2" customHeight="1" x14ac:dyDescent="0.2">
      <c r="B153" s="131"/>
      <c r="C153" s="158" t="s">
        <v>305</v>
      </c>
      <c r="D153" s="158" t="s">
        <v>241</v>
      </c>
      <c r="E153" s="159" t="s">
        <v>4205</v>
      </c>
      <c r="F153" s="160" t="s">
        <v>4194</v>
      </c>
      <c r="G153" s="161" t="s">
        <v>353</v>
      </c>
      <c r="H153" s="162">
        <v>10500</v>
      </c>
      <c r="I153" s="163"/>
      <c r="J153" s="164">
        <f t="shared" si="5"/>
        <v>0</v>
      </c>
      <c r="K153" s="165"/>
      <c r="L153" s="30"/>
      <c r="M153" s="166" t="s">
        <v>1</v>
      </c>
      <c r="N153" s="130" t="s">
        <v>37</v>
      </c>
      <c r="P153" s="167">
        <f t="shared" si="6"/>
        <v>0</v>
      </c>
      <c r="Q153" s="167">
        <v>0</v>
      </c>
      <c r="R153" s="167">
        <f t="shared" si="7"/>
        <v>0</v>
      </c>
      <c r="S153" s="167">
        <v>0</v>
      </c>
      <c r="T153" s="168">
        <f t="shared" si="8"/>
        <v>0</v>
      </c>
      <c r="AR153" s="169" t="s">
        <v>245</v>
      </c>
      <c r="AT153" s="169" t="s">
        <v>241</v>
      </c>
      <c r="AU153" s="169" t="s">
        <v>78</v>
      </c>
      <c r="AY153" s="13" t="s">
        <v>239</v>
      </c>
      <c r="BE153" s="97">
        <f t="shared" si="9"/>
        <v>0</v>
      </c>
      <c r="BF153" s="97">
        <f t="shared" si="10"/>
        <v>0</v>
      </c>
      <c r="BG153" s="97">
        <f t="shared" si="11"/>
        <v>0</v>
      </c>
      <c r="BH153" s="97">
        <f t="shared" si="12"/>
        <v>0</v>
      </c>
      <c r="BI153" s="97">
        <f t="shared" si="13"/>
        <v>0</v>
      </c>
      <c r="BJ153" s="13" t="s">
        <v>83</v>
      </c>
      <c r="BK153" s="97">
        <f t="shared" si="14"/>
        <v>0</v>
      </c>
      <c r="BL153" s="13" t="s">
        <v>245</v>
      </c>
      <c r="BM153" s="169" t="s">
        <v>371</v>
      </c>
    </row>
    <row r="154" spans="2:65" s="1" customFormat="1" ht="16.5" customHeight="1" x14ac:dyDescent="0.2">
      <c r="B154" s="131"/>
      <c r="C154" s="158" t="s">
        <v>309</v>
      </c>
      <c r="D154" s="158" t="s">
        <v>241</v>
      </c>
      <c r="E154" s="159" t="s">
        <v>4206</v>
      </c>
      <c r="F154" s="160" t="s">
        <v>4207</v>
      </c>
      <c r="G154" s="161" t="s">
        <v>331</v>
      </c>
      <c r="H154" s="162">
        <v>150</v>
      </c>
      <c r="I154" s="163"/>
      <c r="J154" s="164">
        <f t="shared" si="5"/>
        <v>0</v>
      </c>
      <c r="K154" s="165"/>
      <c r="L154" s="30"/>
      <c r="M154" s="166" t="s">
        <v>1</v>
      </c>
      <c r="N154" s="130" t="s">
        <v>37</v>
      </c>
      <c r="P154" s="167">
        <f t="shared" si="6"/>
        <v>0</v>
      </c>
      <c r="Q154" s="167">
        <v>0</v>
      </c>
      <c r="R154" s="167">
        <f t="shared" si="7"/>
        <v>0</v>
      </c>
      <c r="S154" s="167">
        <v>0</v>
      </c>
      <c r="T154" s="168">
        <f t="shared" si="8"/>
        <v>0</v>
      </c>
      <c r="AR154" s="169" t="s">
        <v>245</v>
      </c>
      <c r="AT154" s="169" t="s">
        <v>241</v>
      </c>
      <c r="AU154" s="169" t="s">
        <v>78</v>
      </c>
      <c r="AY154" s="13" t="s">
        <v>239</v>
      </c>
      <c r="BE154" s="97">
        <f t="shared" si="9"/>
        <v>0</v>
      </c>
      <c r="BF154" s="97">
        <f t="shared" si="10"/>
        <v>0</v>
      </c>
      <c r="BG154" s="97">
        <f t="shared" si="11"/>
        <v>0</v>
      </c>
      <c r="BH154" s="97">
        <f t="shared" si="12"/>
        <v>0</v>
      </c>
      <c r="BI154" s="97">
        <f t="shared" si="13"/>
        <v>0</v>
      </c>
      <c r="BJ154" s="13" t="s">
        <v>83</v>
      </c>
      <c r="BK154" s="97">
        <f t="shared" si="14"/>
        <v>0</v>
      </c>
      <c r="BL154" s="13" t="s">
        <v>245</v>
      </c>
      <c r="BM154" s="169" t="s">
        <v>379</v>
      </c>
    </row>
    <row r="155" spans="2:65" s="1" customFormat="1" ht="16.5" customHeight="1" x14ac:dyDescent="0.2">
      <c r="B155" s="131"/>
      <c r="C155" s="158" t="s">
        <v>313</v>
      </c>
      <c r="D155" s="158" t="s">
        <v>241</v>
      </c>
      <c r="E155" s="159" t="s">
        <v>4208</v>
      </c>
      <c r="F155" s="160" t="s">
        <v>3797</v>
      </c>
      <c r="G155" s="161" t="s">
        <v>353</v>
      </c>
      <c r="H155" s="162">
        <v>100</v>
      </c>
      <c r="I155" s="163"/>
      <c r="J155" s="164">
        <f t="shared" si="5"/>
        <v>0</v>
      </c>
      <c r="K155" s="165"/>
      <c r="L155" s="30"/>
      <c r="M155" s="166" t="s">
        <v>1</v>
      </c>
      <c r="N155" s="130" t="s">
        <v>37</v>
      </c>
      <c r="P155" s="167">
        <f t="shared" si="6"/>
        <v>0</v>
      </c>
      <c r="Q155" s="167">
        <v>0</v>
      </c>
      <c r="R155" s="167">
        <f t="shared" si="7"/>
        <v>0</v>
      </c>
      <c r="S155" s="167">
        <v>0</v>
      </c>
      <c r="T155" s="168">
        <f t="shared" si="8"/>
        <v>0</v>
      </c>
      <c r="AR155" s="169" t="s">
        <v>245</v>
      </c>
      <c r="AT155" s="169" t="s">
        <v>241</v>
      </c>
      <c r="AU155" s="169" t="s">
        <v>78</v>
      </c>
      <c r="AY155" s="13" t="s">
        <v>239</v>
      </c>
      <c r="BE155" s="97">
        <f t="shared" si="9"/>
        <v>0</v>
      </c>
      <c r="BF155" s="97">
        <f t="shared" si="10"/>
        <v>0</v>
      </c>
      <c r="BG155" s="97">
        <f t="shared" si="11"/>
        <v>0</v>
      </c>
      <c r="BH155" s="97">
        <f t="shared" si="12"/>
        <v>0</v>
      </c>
      <c r="BI155" s="97">
        <f t="shared" si="13"/>
        <v>0</v>
      </c>
      <c r="BJ155" s="13" t="s">
        <v>83</v>
      </c>
      <c r="BK155" s="97">
        <f t="shared" si="14"/>
        <v>0</v>
      </c>
      <c r="BL155" s="13" t="s">
        <v>245</v>
      </c>
      <c r="BM155" s="169" t="s">
        <v>387</v>
      </c>
    </row>
    <row r="156" spans="2:65" s="1" customFormat="1" ht="16.5" customHeight="1" x14ac:dyDescent="0.2">
      <c r="B156" s="131"/>
      <c r="C156" s="158" t="s">
        <v>317</v>
      </c>
      <c r="D156" s="158" t="s">
        <v>241</v>
      </c>
      <c r="E156" s="159" t="s">
        <v>4209</v>
      </c>
      <c r="F156" s="160" t="s">
        <v>4210</v>
      </c>
      <c r="G156" s="161" t="s">
        <v>353</v>
      </c>
      <c r="H156" s="162">
        <v>100</v>
      </c>
      <c r="I156" s="163"/>
      <c r="J156" s="164">
        <f t="shared" si="5"/>
        <v>0</v>
      </c>
      <c r="K156" s="165"/>
      <c r="L156" s="30"/>
      <c r="M156" s="166" t="s">
        <v>1</v>
      </c>
      <c r="N156" s="130" t="s">
        <v>37</v>
      </c>
      <c r="P156" s="167">
        <f t="shared" si="6"/>
        <v>0</v>
      </c>
      <c r="Q156" s="167">
        <v>0</v>
      </c>
      <c r="R156" s="167">
        <f t="shared" si="7"/>
        <v>0</v>
      </c>
      <c r="S156" s="167">
        <v>0</v>
      </c>
      <c r="T156" s="168">
        <f t="shared" si="8"/>
        <v>0</v>
      </c>
      <c r="AR156" s="169" t="s">
        <v>245</v>
      </c>
      <c r="AT156" s="169" t="s">
        <v>241</v>
      </c>
      <c r="AU156" s="169" t="s">
        <v>78</v>
      </c>
      <c r="AY156" s="13" t="s">
        <v>239</v>
      </c>
      <c r="BE156" s="97">
        <f t="shared" si="9"/>
        <v>0</v>
      </c>
      <c r="BF156" s="97">
        <f t="shared" si="10"/>
        <v>0</v>
      </c>
      <c r="BG156" s="97">
        <f t="shared" si="11"/>
        <v>0</v>
      </c>
      <c r="BH156" s="97">
        <f t="shared" si="12"/>
        <v>0</v>
      </c>
      <c r="BI156" s="97">
        <f t="shared" si="13"/>
        <v>0</v>
      </c>
      <c r="BJ156" s="13" t="s">
        <v>83</v>
      </c>
      <c r="BK156" s="97">
        <f t="shared" si="14"/>
        <v>0</v>
      </c>
      <c r="BL156" s="13" t="s">
        <v>245</v>
      </c>
      <c r="BM156" s="169" t="s">
        <v>395</v>
      </c>
    </row>
    <row r="157" spans="2:65" s="1" customFormat="1" ht="16.5" customHeight="1" x14ac:dyDescent="0.2">
      <c r="B157" s="131"/>
      <c r="C157" s="158" t="s">
        <v>7</v>
      </c>
      <c r="D157" s="158" t="s">
        <v>241</v>
      </c>
      <c r="E157" s="159" t="s">
        <v>4211</v>
      </c>
      <c r="F157" s="160" t="s">
        <v>4212</v>
      </c>
      <c r="G157" s="161" t="s">
        <v>353</v>
      </c>
      <c r="H157" s="162">
        <v>200</v>
      </c>
      <c r="I157" s="163"/>
      <c r="J157" s="164">
        <f t="shared" si="5"/>
        <v>0</v>
      </c>
      <c r="K157" s="165"/>
      <c r="L157" s="30"/>
      <c r="M157" s="166" t="s">
        <v>1</v>
      </c>
      <c r="N157" s="130" t="s">
        <v>37</v>
      </c>
      <c r="P157" s="167">
        <f t="shared" si="6"/>
        <v>0</v>
      </c>
      <c r="Q157" s="167">
        <v>0</v>
      </c>
      <c r="R157" s="167">
        <f t="shared" si="7"/>
        <v>0</v>
      </c>
      <c r="S157" s="167">
        <v>0</v>
      </c>
      <c r="T157" s="168">
        <f t="shared" si="8"/>
        <v>0</v>
      </c>
      <c r="AR157" s="169" t="s">
        <v>245</v>
      </c>
      <c r="AT157" s="169" t="s">
        <v>241</v>
      </c>
      <c r="AU157" s="169" t="s">
        <v>78</v>
      </c>
      <c r="AY157" s="13" t="s">
        <v>239</v>
      </c>
      <c r="BE157" s="97">
        <f t="shared" si="9"/>
        <v>0</v>
      </c>
      <c r="BF157" s="97">
        <f t="shared" si="10"/>
        <v>0</v>
      </c>
      <c r="BG157" s="97">
        <f t="shared" si="11"/>
        <v>0</v>
      </c>
      <c r="BH157" s="97">
        <f t="shared" si="12"/>
        <v>0</v>
      </c>
      <c r="BI157" s="97">
        <f t="shared" si="13"/>
        <v>0</v>
      </c>
      <c r="BJ157" s="13" t="s">
        <v>83</v>
      </c>
      <c r="BK157" s="97">
        <f t="shared" si="14"/>
        <v>0</v>
      </c>
      <c r="BL157" s="13" t="s">
        <v>245</v>
      </c>
      <c r="BM157" s="169" t="s">
        <v>403</v>
      </c>
    </row>
    <row r="158" spans="2:65" s="1" customFormat="1" ht="16.5" customHeight="1" x14ac:dyDescent="0.2">
      <c r="B158" s="131"/>
      <c r="C158" s="158" t="s">
        <v>324</v>
      </c>
      <c r="D158" s="158" t="s">
        <v>241</v>
      </c>
      <c r="E158" s="159" t="s">
        <v>4213</v>
      </c>
      <c r="F158" s="160" t="s">
        <v>4214</v>
      </c>
      <c r="G158" s="161" t="s">
        <v>331</v>
      </c>
      <c r="H158" s="162">
        <v>30</v>
      </c>
      <c r="I158" s="163"/>
      <c r="J158" s="164">
        <f t="shared" si="5"/>
        <v>0</v>
      </c>
      <c r="K158" s="165"/>
      <c r="L158" s="30"/>
      <c r="M158" s="166" t="s">
        <v>1</v>
      </c>
      <c r="N158" s="130" t="s">
        <v>37</v>
      </c>
      <c r="P158" s="167">
        <f t="shared" si="6"/>
        <v>0</v>
      </c>
      <c r="Q158" s="167">
        <v>0</v>
      </c>
      <c r="R158" s="167">
        <f t="shared" si="7"/>
        <v>0</v>
      </c>
      <c r="S158" s="167">
        <v>0</v>
      </c>
      <c r="T158" s="168">
        <f t="shared" si="8"/>
        <v>0</v>
      </c>
      <c r="AR158" s="169" t="s">
        <v>245</v>
      </c>
      <c r="AT158" s="169" t="s">
        <v>241</v>
      </c>
      <c r="AU158" s="169" t="s">
        <v>78</v>
      </c>
      <c r="AY158" s="13" t="s">
        <v>239</v>
      </c>
      <c r="BE158" s="97">
        <f t="shared" si="9"/>
        <v>0</v>
      </c>
      <c r="BF158" s="97">
        <f t="shared" si="10"/>
        <v>0</v>
      </c>
      <c r="BG158" s="97">
        <f t="shared" si="11"/>
        <v>0</v>
      </c>
      <c r="BH158" s="97">
        <f t="shared" si="12"/>
        <v>0</v>
      </c>
      <c r="BI158" s="97">
        <f t="shared" si="13"/>
        <v>0</v>
      </c>
      <c r="BJ158" s="13" t="s">
        <v>83</v>
      </c>
      <c r="BK158" s="97">
        <f t="shared" si="14"/>
        <v>0</v>
      </c>
      <c r="BL158" s="13" t="s">
        <v>245</v>
      </c>
      <c r="BM158" s="169" t="s">
        <v>411</v>
      </c>
    </row>
    <row r="159" spans="2:65" s="1" customFormat="1" ht="16.5" customHeight="1" x14ac:dyDescent="0.2">
      <c r="B159" s="131"/>
      <c r="C159" s="158" t="s">
        <v>328</v>
      </c>
      <c r="D159" s="158" t="s">
        <v>241</v>
      </c>
      <c r="E159" s="159" t="s">
        <v>4215</v>
      </c>
      <c r="F159" s="160" t="s">
        <v>4216</v>
      </c>
      <c r="G159" s="161" t="s">
        <v>331</v>
      </c>
      <c r="H159" s="162">
        <v>30</v>
      </c>
      <c r="I159" s="163"/>
      <c r="J159" s="164">
        <f t="shared" si="5"/>
        <v>0</v>
      </c>
      <c r="K159" s="165"/>
      <c r="L159" s="30"/>
      <c r="M159" s="166" t="s">
        <v>1</v>
      </c>
      <c r="N159" s="130" t="s">
        <v>37</v>
      </c>
      <c r="P159" s="167">
        <f t="shared" si="6"/>
        <v>0</v>
      </c>
      <c r="Q159" s="167">
        <v>0</v>
      </c>
      <c r="R159" s="167">
        <f t="shared" si="7"/>
        <v>0</v>
      </c>
      <c r="S159" s="167">
        <v>0</v>
      </c>
      <c r="T159" s="168">
        <f t="shared" si="8"/>
        <v>0</v>
      </c>
      <c r="AR159" s="169" t="s">
        <v>245</v>
      </c>
      <c r="AT159" s="169" t="s">
        <v>241</v>
      </c>
      <c r="AU159" s="169" t="s">
        <v>78</v>
      </c>
      <c r="AY159" s="13" t="s">
        <v>239</v>
      </c>
      <c r="BE159" s="97">
        <f t="shared" si="9"/>
        <v>0</v>
      </c>
      <c r="BF159" s="97">
        <f t="shared" si="10"/>
        <v>0</v>
      </c>
      <c r="BG159" s="97">
        <f t="shared" si="11"/>
        <v>0</v>
      </c>
      <c r="BH159" s="97">
        <f t="shared" si="12"/>
        <v>0</v>
      </c>
      <c r="BI159" s="97">
        <f t="shared" si="13"/>
        <v>0</v>
      </c>
      <c r="BJ159" s="13" t="s">
        <v>83</v>
      </c>
      <c r="BK159" s="97">
        <f t="shared" si="14"/>
        <v>0</v>
      </c>
      <c r="BL159" s="13" t="s">
        <v>245</v>
      </c>
      <c r="BM159" s="169" t="s">
        <v>419</v>
      </c>
    </row>
    <row r="160" spans="2:65" s="1" customFormat="1" ht="16.5" customHeight="1" x14ac:dyDescent="0.2">
      <c r="B160" s="131"/>
      <c r="C160" s="158" t="s">
        <v>333</v>
      </c>
      <c r="D160" s="158" t="s">
        <v>241</v>
      </c>
      <c r="E160" s="159" t="s">
        <v>4217</v>
      </c>
      <c r="F160" s="160" t="s">
        <v>4218</v>
      </c>
      <c r="G160" s="161" t="s">
        <v>353</v>
      </c>
      <c r="H160" s="162">
        <v>20</v>
      </c>
      <c r="I160" s="163"/>
      <c r="J160" s="164">
        <f t="shared" si="5"/>
        <v>0</v>
      </c>
      <c r="K160" s="165"/>
      <c r="L160" s="30"/>
      <c r="M160" s="166" t="s">
        <v>1</v>
      </c>
      <c r="N160" s="130" t="s">
        <v>37</v>
      </c>
      <c r="P160" s="167">
        <f t="shared" si="6"/>
        <v>0</v>
      </c>
      <c r="Q160" s="167">
        <v>0</v>
      </c>
      <c r="R160" s="167">
        <f t="shared" si="7"/>
        <v>0</v>
      </c>
      <c r="S160" s="167">
        <v>0</v>
      </c>
      <c r="T160" s="168">
        <f t="shared" si="8"/>
        <v>0</v>
      </c>
      <c r="AR160" s="169" t="s">
        <v>245</v>
      </c>
      <c r="AT160" s="169" t="s">
        <v>241</v>
      </c>
      <c r="AU160" s="169" t="s">
        <v>78</v>
      </c>
      <c r="AY160" s="13" t="s">
        <v>239</v>
      </c>
      <c r="BE160" s="97">
        <f t="shared" si="9"/>
        <v>0</v>
      </c>
      <c r="BF160" s="97">
        <f t="shared" si="10"/>
        <v>0</v>
      </c>
      <c r="BG160" s="97">
        <f t="shared" si="11"/>
        <v>0</v>
      </c>
      <c r="BH160" s="97">
        <f t="shared" si="12"/>
        <v>0</v>
      </c>
      <c r="BI160" s="97">
        <f t="shared" si="13"/>
        <v>0</v>
      </c>
      <c r="BJ160" s="13" t="s">
        <v>83</v>
      </c>
      <c r="BK160" s="97">
        <f t="shared" si="14"/>
        <v>0</v>
      </c>
      <c r="BL160" s="13" t="s">
        <v>245</v>
      </c>
      <c r="BM160" s="169" t="s">
        <v>427</v>
      </c>
    </row>
    <row r="161" spans="2:65" s="1" customFormat="1" ht="16.5" customHeight="1" x14ac:dyDescent="0.2">
      <c r="B161" s="131"/>
      <c r="C161" s="158" t="s">
        <v>338</v>
      </c>
      <c r="D161" s="158" t="s">
        <v>241</v>
      </c>
      <c r="E161" s="159" t="s">
        <v>4219</v>
      </c>
      <c r="F161" s="160" t="s">
        <v>3805</v>
      </c>
      <c r="G161" s="161" t="s">
        <v>353</v>
      </c>
      <c r="H161" s="162">
        <v>60</v>
      </c>
      <c r="I161" s="163"/>
      <c r="J161" s="164">
        <f t="shared" si="5"/>
        <v>0</v>
      </c>
      <c r="K161" s="165"/>
      <c r="L161" s="30"/>
      <c r="M161" s="166" t="s">
        <v>1</v>
      </c>
      <c r="N161" s="130" t="s">
        <v>37</v>
      </c>
      <c r="P161" s="167">
        <f t="shared" si="6"/>
        <v>0</v>
      </c>
      <c r="Q161" s="167">
        <v>0</v>
      </c>
      <c r="R161" s="167">
        <f t="shared" si="7"/>
        <v>0</v>
      </c>
      <c r="S161" s="167">
        <v>0</v>
      </c>
      <c r="T161" s="168">
        <f t="shared" si="8"/>
        <v>0</v>
      </c>
      <c r="AR161" s="169" t="s">
        <v>245</v>
      </c>
      <c r="AT161" s="169" t="s">
        <v>241</v>
      </c>
      <c r="AU161" s="169" t="s">
        <v>78</v>
      </c>
      <c r="AY161" s="13" t="s">
        <v>239</v>
      </c>
      <c r="BE161" s="97">
        <f t="shared" si="9"/>
        <v>0</v>
      </c>
      <c r="BF161" s="97">
        <f t="shared" si="10"/>
        <v>0</v>
      </c>
      <c r="BG161" s="97">
        <f t="shared" si="11"/>
        <v>0</v>
      </c>
      <c r="BH161" s="97">
        <f t="shared" si="12"/>
        <v>0</v>
      </c>
      <c r="BI161" s="97">
        <f t="shared" si="13"/>
        <v>0</v>
      </c>
      <c r="BJ161" s="13" t="s">
        <v>83</v>
      </c>
      <c r="BK161" s="97">
        <f t="shared" si="14"/>
        <v>0</v>
      </c>
      <c r="BL161" s="13" t="s">
        <v>245</v>
      </c>
      <c r="BM161" s="169" t="s">
        <v>435</v>
      </c>
    </row>
    <row r="162" spans="2:65" s="1" customFormat="1" ht="16.5" customHeight="1" x14ac:dyDescent="0.2">
      <c r="B162" s="131"/>
      <c r="C162" s="158" t="s">
        <v>342</v>
      </c>
      <c r="D162" s="158" t="s">
        <v>241</v>
      </c>
      <c r="E162" s="159" t="s">
        <v>4220</v>
      </c>
      <c r="F162" s="160" t="s">
        <v>4221</v>
      </c>
      <c r="G162" s="161" t="s">
        <v>353</v>
      </c>
      <c r="H162" s="162">
        <v>120</v>
      </c>
      <c r="I162" s="163"/>
      <c r="J162" s="164">
        <f t="shared" si="5"/>
        <v>0</v>
      </c>
      <c r="K162" s="165"/>
      <c r="L162" s="30"/>
      <c r="M162" s="166" t="s">
        <v>1</v>
      </c>
      <c r="N162" s="130" t="s">
        <v>37</v>
      </c>
      <c r="P162" s="167">
        <f t="shared" si="6"/>
        <v>0</v>
      </c>
      <c r="Q162" s="167">
        <v>0</v>
      </c>
      <c r="R162" s="167">
        <f t="shared" si="7"/>
        <v>0</v>
      </c>
      <c r="S162" s="167">
        <v>0</v>
      </c>
      <c r="T162" s="168">
        <f t="shared" si="8"/>
        <v>0</v>
      </c>
      <c r="AR162" s="169" t="s">
        <v>245</v>
      </c>
      <c r="AT162" s="169" t="s">
        <v>241</v>
      </c>
      <c r="AU162" s="169" t="s">
        <v>78</v>
      </c>
      <c r="AY162" s="13" t="s">
        <v>239</v>
      </c>
      <c r="BE162" s="97">
        <f t="shared" si="9"/>
        <v>0</v>
      </c>
      <c r="BF162" s="97">
        <f t="shared" si="10"/>
        <v>0</v>
      </c>
      <c r="BG162" s="97">
        <f t="shared" si="11"/>
        <v>0</v>
      </c>
      <c r="BH162" s="97">
        <f t="shared" si="12"/>
        <v>0</v>
      </c>
      <c r="BI162" s="97">
        <f t="shared" si="13"/>
        <v>0</v>
      </c>
      <c r="BJ162" s="13" t="s">
        <v>83</v>
      </c>
      <c r="BK162" s="97">
        <f t="shared" si="14"/>
        <v>0</v>
      </c>
      <c r="BL162" s="13" t="s">
        <v>245</v>
      </c>
      <c r="BM162" s="169" t="s">
        <v>443</v>
      </c>
    </row>
    <row r="163" spans="2:65" s="1" customFormat="1" ht="16.5" customHeight="1" x14ac:dyDescent="0.2">
      <c r="B163" s="131"/>
      <c r="C163" s="158" t="s">
        <v>346</v>
      </c>
      <c r="D163" s="158" t="s">
        <v>241</v>
      </c>
      <c r="E163" s="159" t="s">
        <v>4222</v>
      </c>
      <c r="F163" s="160" t="s">
        <v>3809</v>
      </c>
      <c r="G163" s="161" t="s">
        <v>3810</v>
      </c>
      <c r="H163" s="162">
        <v>2</v>
      </c>
      <c r="I163" s="163"/>
      <c r="J163" s="164">
        <f t="shared" si="5"/>
        <v>0</v>
      </c>
      <c r="K163" s="165"/>
      <c r="L163" s="30"/>
      <c r="M163" s="166" t="s">
        <v>1</v>
      </c>
      <c r="N163" s="130" t="s">
        <v>37</v>
      </c>
      <c r="P163" s="167">
        <f t="shared" si="6"/>
        <v>0</v>
      </c>
      <c r="Q163" s="167">
        <v>0</v>
      </c>
      <c r="R163" s="167">
        <f t="shared" si="7"/>
        <v>0</v>
      </c>
      <c r="S163" s="167">
        <v>0</v>
      </c>
      <c r="T163" s="168">
        <f t="shared" si="8"/>
        <v>0</v>
      </c>
      <c r="AR163" s="169" t="s">
        <v>245</v>
      </c>
      <c r="AT163" s="169" t="s">
        <v>241</v>
      </c>
      <c r="AU163" s="169" t="s">
        <v>78</v>
      </c>
      <c r="AY163" s="13" t="s">
        <v>239</v>
      </c>
      <c r="BE163" s="97">
        <f t="shared" si="9"/>
        <v>0</v>
      </c>
      <c r="BF163" s="97">
        <f t="shared" si="10"/>
        <v>0</v>
      </c>
      <c r="BG163" s="97">
        <f t="shared" si="11"/>
        <v>0</v>
      </c>
      <c r="BH163" s="97">
        <f t="shared" si="12"/>
        <v>0</v>
      </c>
      <c r="BI163" s="97">
        <f t="shared" si="13"/>
        <v>0</v>
      </c>
      <c r="BJ163" s="13" t="s">
        <v>83</v>
      </c>
      <c r="BK163" s="97">
        <f t="shared" si="14"/>
        <v>0</v>
      </c>
      <c r="BL163" s="13" t="s">
        <v>245</v>
      </c>
      <c r="BM163" s="169" t="s">
        <v>451</v>
      </c>
    </row>
    <row r="164" spans="2:65" s="1" customFormat="1" ht="16.5" customHeight="1" x14ac:dyDescent="0.2">
      <c r="B164" s="131"/>
      <c r="C164" s="158" t="s">
        <v>350</v>
      </c>
      <c r="D164" s="158" t="s">
        <v>241</v>
      </c>
      <c r="E164" s="159" t="s">
        <v>4223</v>
      </c>
      <c r="F164" s="160" t="s">
        <v>3812</v>
      </c>
      <c r="G164" s="161" t="s">
        <v>3810</v>
      </c>
      <c r="H164" s="162">
        <v>4</v>
      </c>
      <c r="I164" s="163"/>
      <c r="J164" s="164">
        <f t="shared" si="5"/>
        <v>0</v>
      </c>
      <c r="K164" s="165"/>
      <c r="L164" s="30"/>
      <c r="M164" s="166" t="s">
        <v>1</v>
      </c>
      <c r="N164" s="130" t="s">
        <v>37</v>
      </c>
      <c r="P164" s="167">
        <f t="shared" si="6"/>
        <v>0</v>
      </c>
      <c r="Q164" s="167">
        <v>0</v>
      </c>
      <c r="R164" s="167">
        <f t="shared" si="7"/>
        <v>0</v>
      </c>
      <c r="S164" s="167">
        <v>0</v>
      </c>
      <c r="T164" s="168">
        <f t="shared" si="8"/>
        <v>0</v>
      </c>
      <c r="AR164" s="169" t="s">
        <v>245</v>
      </c>
      <c r="AT164" s="169" t="s">
        <v>241</v>
      </c>
      <c r="AU164" s="169" t="s">
        <v>78</v>
      </c>
      <c r="AY164" s="13" t="s">
        <v>239</v>
      </c>
      <c r="BE164" s="97">
        <f t="shared" si="9"/>
        <v>0</v>
      </c>
      <c r="BF164" s="97">
        <f t="shared" si="10"/>
        <v>0</v>
      </c>
      <c r="BG164" s="97">
        <f t="shared" si="11"/>
        <v>0</v>
      </c>
      <c r="BH164" s="97">
        <f t="shared" si="12"/>
        <v>0</v>
      </c>
      <c r="BI164" s="97">
        <f t="shared" si="13"/>
        <v>0</v>
      </c>
      <c r="BJ164" s="13" t="s">
        <v>83</v>
      </c>
      <c r="BK164" s="97">
        <f t="shared" si="14"/>
        <v>0</v>
      </c>
      <c r="BL164" s="13" t="s">
        <v>245</v>
      </c>
      <c r="BM164" s="169" t="s">
        <v>459</v>
      </c>
    </row>
    <row r="165" spans="2:65" s="1" customFormat="1" ht="16.5" customHeight="1" x14ac:dyDescent="0.2">
      <c r="B165" s="131"/>
      <c r="C165" s="158" t="s">
        <v>355</v>
      </c>
      <c r="D165" s="158" t="s">
        <v>241</v>
      </c>
      <c r="E165" s="159" t="s">
        <v>4224</v>
      </c>
      <c r="F165" s="160" t="s">
        <v>4225</v>
      </c>
      <c r="G165" s="161" t="s">
        <v>353</v>
      </c>
      <c r="H165" s="162">
        <v>300</v>
      </c>
      <c r="I165" s="163"/>
      <c r="J165" s="164">
        <f t="shared" si="5"/>
        <v>0</v>
      </c>
      <c r="K165" s="165"/>
      <c r="L165" s="30"/>
      <c r="M165" s="166" t="s">
        <v>1</v>
      </c>
      <c r="N165" s="130" t="s">
        <v>37</v>
      </c>
      <c r="P165" s="167">
        <f t="shared" si="6"/>
        <v>0</v>
      </c>
      <c r="Q165" s="167">
        <v>0</v>
      </c>
      <c r="R165" s="167">
        <f t="shared" si="7"/>
        <v>0</v>
      </c>
      <c r="S165" s="167">
        <v>0</v>
      </c>
      <c r="T165" s="168">
        <f t="shared" si="8"/>
        <v>0</v>
      </c>
      <c r="AR165" s="169" t="s">
        <v>245</v>
      </c>
      <c r="AT165" s="169" t="s">
        <v>241</v>
      </c>
      <c r="AU165" s="169" t="s">
        <v>78</v>
      </c>
      <c r="AY165" s="13" t="s">
        <v>239</v>
      </c>
      <c r="BE165" s="97">
        <f t="shared" si="9"/>
        <v>0</v>
      </c>
      <c r="BF165" s="97">
        <f t="shared" si="10"/>
        <v>0</v>
      </c>
      <c r="BG165" s="97">
        <f t="shared" si="11"/>
        <v>0</v>
      </c>
      <c r="BH165" s="97">
        <f t="shared" si="12"/>
        <v>0</v>
      </c>
      <c r="BI165" s="97">
        <f t="shared" si="13"/>
        <v>0</v>
      </c>
      <c r="BJ165" s="13" t="s">
        <v>83</v>
      </c>
      <c r="BK165" s="97">
        <f t="shared" si="14"/>
        <v>0</v>
      </c>
      <c r="BL165" s="13" t="s">
        <v>245</v>
      </c>
      <c r="BM165" s="169" t="s">
        <v>467</v>
      </c>
    </row>
    <row r="166" spans="2:65" s="1" customFormat="1" ht="16.5" customHeight="1" x14ac:dyDescent="0.2">
      <c r="B166" s="131"/>
      <c r="C166" s="158" t="s">
        <v>359</v>
      </c>
      <c r="D166" s="158" t="s">
        <v>241</v>
      </c>
      <c r="E166" s="159" t="s">
        <v>4226</v>
      </c>
      <c r="F166" s="160" t="s">
        <v>4227</v>
      </c>
      <c r="G166" s="161" t="s">
        <v>2707</v>
      </c>
      <c r="H166" s="162">
        <v>12</v>
      </c>
      <c r="I166" s="163"/>
      <c r="J166" s="164">
        <f t="shared" si="5"/>
        <v>0</v>
      </c>
      <c r="K166" s="165"/>
      <c r="L166" s="30"/>
      <c r="M166" s="166" t="s">
        <v>1</v>
      </c>
      <c r="N166" s="130" t="s">
        <v>37</v>
      </c>
      <c r="P166" s="167">
        <f t="shared" si="6"/>
        <v>0</v>
      </c>
      <c r="Q166" s="167">
        <v>0</v>
      </c>
      <c r="R166" s="167">
        <f t="shared" si="7"/>
        <v>0</v>
      </c>
      <c r="S166" s="167">
        <v>0</v>
      </c>
      <c r="T166" s="168">
        <f t="shared" si="8"/>
        <v>0</v>
      </c>
      <c r="AR166" s="169" t="s">
        <v>245</v>
      </c>
      <c r="AT166" s="169" t="s">
        <v>241</v>
      </c>
      <c r="AU166" s="169" t="s">
        <v>78</v>
      </c>
      <c r="AY166" s="13" t="s">
        <v>239</v>
      </c>
      <c r="BE166" s="97">
        <f t="shared" si="9"/>
        <v>0</v>
      </c>
      <c r="BF166" s="97">
        <f t="shared" si="10"/>
        <v>0</v>
      </c>
      <c r="BG166" s="97">
        <f t="shared" si="11"/>
        <v>0</v>
      </c>
      <c r="BH166" s="97">
        <f t="shared" si="12"/>
        <v>0</v>
      </c>
      <c r="BI166" s="97">
        <f t="shared" si="13"/>
        <v>0</v>
      </c>
      <c r="BJ166" s="13" t="s">
        <v>83</v>
      </c>
      <c r="BK166" s="97">
        <f t="shared" si="14"/>
        <v>0</v>
      </c>
      <c r="BL166" s="13" t="s">
        <v>245</v>
      </c>
      <c r="BM166" s="169" t="s">
        <v>475</v>
      </c>
    </row>
    <row r="167" spans="2:65" s="1" customFormat="1" ht="24.2" customHeight="1" x14ac:dyDescent="0.2">
      <c r="B167" s="131"/>
      <c r="C167" s="158" t="s">
        <v>363</v>
      </c>
      <c r="D167" s="158" t="s">
        <v>241</v>
      </c>
      <c r="E167" s="159" t="s">
        <v>4228</v>
      </c>
      <c r="F167" s="160" t="s">
        <v>4229</v>
      </c>
      <c r="G167" s="161" t="s">
        <v>2707</v>
      </c>
      <c r="H167" s="162">
        <v>1</v>
      </c>
      <c r="I167" s="163"/>
      <c r="J167" s="164">
        <f t="shared" si="5"/>
        <v>0</v>
      </c>
      <c r="K167" s="165"/>
      <c r="L167" s="30"/>
      <c r="M167" s="166" t="s">
        <v>1</v>
      </c>
      <c r="N167" s="130" t="s">
        <v>37</v>
      </c>
      <c r="P167" s="167">
        <f t="shared" si="6"/>
        <v>0</v>
      </c>
      <c r="Q167" s="167">
        <v>0</v>
      </c>
      <c r="R167" s="167">
        <f t="shared" si="7"/>
        <v>0</v>
      </c>
      <c r="S167" s="167">
        <v>0</v>
      </c>
      <c r="T167" s="168">
        <f t="shared" si="8"/>
        <v>0</v>
      </c>
      <c r="AR167" s="169" t="s">
        <v>245</v>
      </c>
      <c r="AT167" s="169" t="s">
        <v>241</v>
      </c>
      <c r="AU167" s="169" t="s">
        <v>78</v>
      </c>
      <c r="AY167" s="13" t="s">
        <v>239</v>
      </c>
      <c r="BE167" s="97">
        <f t="shared" si="9"/>
        <v>0</v>
      </c>
      <c r="BF167" s="97">
        <f t="shared" si="10"/>
        <v>0</v>
      </c>
      <c r="BG167" s="97">
        <f t="shared" si="11"/>
        <v>0</v>
      </c>
      <c r="BH167" s="97">
        <f t="shared" si="12"/>
        <v>0</v>
      </c>
      <c r="BI167" s="97">
        <f t="shared" si="13"/>
        <v>0</v>
      </c>
      <c r="BJ167" s="13" t="s">
        <v>83</v>
      </c>
      <c r="BK167" s="97">
        <f t="shared" si="14"/>
        <v>0</v>
      </c>
      <c r="BL167" s="13" t="s">
        <v>245</v>
      </c>
      <c r="BM167" s="169" t="s">
        <v>483</v>
      </c>
    </row>
    <row r="168" spans="2:65" s="1" customFormat="1" ht="16.5" customHeight="1" x14ac:dyDescent="0.2">
      <c r="B168" s="131"/>
      <c r="C168" s="158" t="s">
        <v>367</v>
      </c>
      <c r="D168" s="158" t="s">
        <v>241</v>
      </c>
      <c r="E168" s="159" t="s">
        <v>4230</v>
      </c>
      <c r="F168" s="160" t="s">
        <v>4231</v>
      </c>
      <c r="G168" s="161" t="s">
        <v>2707</v>
      </c>
      <c r="H168" s="162">
        <v>1</v>
      </c>
      <c r="I168" s="163"/>
      <c r="J168" s="164">
        <f t="shared" si="5"/>
        <v>0</v>
      </c>
      <c r="K168" s="165"/>
      <c r="L168" s="30"/>
      <c r="M168" s="166" t="s">
        <v>1</v>
      </c>
      <c r="N168" s="130" t="s">
        <v>37</v>
      </c>
      <c r="P168" s="167">
        <f t="shared" si="6"/>
        <v>0</v>
      </c>
      <c r="Q168" s="167">
        <v>0</v>
      </c>
      <c r="R168" s="167">
        <f t="shared" si="7"/>
        <v>0</v>
      </c>
      <c r="S168" s="167">
        <v>0</v>
      </c>
      <c r="T168" s="168">
        <f t="shared" si="8"/>
        <v>0</v>
      </c>
      <c r="AR168" s="169" t="s">
        <v>245</v>
      </c>
      <c r="AT168" s="169" t="s">
        <v>241</v>
      </c>
      <c r="AU168" s="169" t="s">
        <v>78</v>
      </c>
      <c r="AY168" s="13" t="s">
        <v>239</v>
      </c>
      <c r="BE168" s="97">
        <f t="shared" si="9"/>
        <v>0</v>
      </c>
      <c r="BF168" s="97">
        <f t="shared" si="10"/>
        <v>0</v>
      </c>
      <c r="BG168" s="97">
        <f t="shared" si="11"/>
        <v>0</v>
      </c>
      <c r="BH168" s="97">
        <f t="shared" si="12"/>
        <v>0</v>
      </c>
      <c r="BI168" s="97">
        <f t="shared" si="13"/>
        <v>0</v>
      </c>
      <c r="BJ168" s="13" t="s">
        <v>83</v>
      </c>
      <c r="BK168" s="97">
        <f t="shared" si="14"/>
        <v>0</v>
      </c>
      <c r="BL168" s="13" t="s">
        <v>245</v>
      </c>
      <c r="BM168" s="169" t="s">
        <v>491</v>
      </c>
    </row>
    <row r="169" spans="2:65" s="1" customFormat="1" ht="16.5" customHeight="1" x14ac:dyDescent="0.2">
      <c r="B169" s="131"/>
      <c r="C169" s="158" t="s">
        <v>371</v>
      </c>
      <c r="D169" s="158" t="s">
        <v>241</v>
      </c>
      <c r="E169" s="159" t="s">
        <v>4232</v>
      </c>
      <c r="F169" s="160" t="s">
        <v>4233</v>
      </c>
      <c r="G169" s="161" t="s">
        <v>2707</v>
      </c>
      <c r="H169" s="162">
        <v>1</v>
      </c>
      <c r="I169" s="163"/>
      <c r="J169" s="164">
        <f t="shared" si="5"/>
        <v>0</v>
      </c>
      <c r="K169" s="165"/>
      <c r="L169" s="30"/>
      <c r="M169" s="166" t="s">
        <v>1</v>
      </c>
      <c r="N169" s="130" t="s">
        <v>37</v>
      </c>
      <c r="P169" s="167">
        <f t="shared" si="6"/>
        <v>0</v>
      </c>
      <c r="Q169" s="167">
        <v>0</v>
      </c>
      <c r="R169" s="167">
        <f t="shared" si="7"/>
        <v>0</v>
      </c>
      <c r="S169" s="167">
        <v>0</v>
      </c>
      <c r="T169" s="168">
        <f t="shared" si="8"/>
        <v>0</v>
      </c>
      <c r="AR169" s="169" t="s">
        <v>245</v>
      </c>
      <c r="AT169" s="169" t="s">
        <v>241</v>
      </c>
      <c r="AU169" s="169" t="s">
        <v>78</v>
      </c>
      <c r="AY169" s="13" t="s">
        <v>239</v>
      </c>
      <c r="BE169" s="97">
        <f t="shared" si="9"/>
        <v>0</v>
      </c>
      <c r="BF169" s="97">
        <f t="shared" si="10"/>
        <v>0</v>
      </c>
      <c r="BG169" s="97">
        <f t="shared" si="11"/>
        <v>0</v>
      </c>
      <c r="BH169" s="97">
        <f t="shared" si="12"/>
        <v>0</v>
      </c>
      <c r="BI169" s="97">
        <f t="shared" si="13"/>
        <v>0</v>
      </c>
      <c r="BJ169" s="13" t="s">
        <v>83</v>
      </c>
      <c r="BK169" s="97">
        <f t="shared" si="14"/>
        <v>0</v>
      </c>
      <c r="BL169" s="13" t="s">
        <v>245</v>
      </c>
      <c r="BM169" s="169" t="s">
        <v>499</v>
      </c>
    </row>
    <row r="170" spans="2:65" s="1" customFormat="1" ht="16.5" customHeight="1" x14ac:dyDescent="0.2">
      <c r="B170" s="131"/>
      <c r="C170" s="158" t="s">
        <v>375</v>
      </c>
      <c r="D170" s="158" t="s">
        <v>241</v>
      </c>
      <c r="E170" s="159" t="s">
        <v>4234</v>
      </c>
      <c r="F170" s="160" t="s">
        <v>3775</v>
      </c>
      <c r="G170" s="161" t="s">
        <v>2707</v>
      </c>
      <c r="H170" s="162">
        <v>1</v>
      </c>
      <c r="I170" s="163"/>
      <c r="J170" s="164">
        <f t="shared" si="5"/>
        <v>0</v>
      </c>
      <c r="K170" s="165"/>
      <c r="L170" s="30"/>
      <c r="M170" s="166" t="s">
        <v>1</v>
      </c>
      <c r="N170" s="130" t="s">
        <v>37</v>
      </c>
      <c r="P170" s="167">
        <f t="shared" si="6"/>
        <v>0</v>
      </c>
      <c r="Q170" s="167">
        <v>0</v>
      </c>
      <c r="R170" s="167">
        <f t="shared" si="7"/>
        <v>0</v>
      </c>
      <c r="S170" s="167">
        <v>0</v>
      </c>
      <c r="T170" s="168">
        <f t="shared" si="8"/>
        <v>0</v>
      </c>
      <c r="AR170" s="169" t="s">
        <v>245</v>
      </c>
      <c r="AT170" s="169" t="s">
        <v>241</v>
      </c>
      <c r="AU170" s="169" t="s">
        <v>78</v>
      </c>
      <c r="AY170" s="13" t="s">
        <v>239</v>
      </c>
      <c r="BE170" s="97">
        <f t="shared" si="9"/>
        <v>0</v>
      </c>
      <c r="BF170" s="97">
        <f t="shared" si="10"/>
        <v>0</v>
      </c>
      <c r="BG170" s="97">
        <f t="shared" si="11"/>
        <v>0</v>
      </c>
      <c r="BH170" s="97">
        <f t="shared" si="12"/>
        <v>0</v>
      </c>
      <c r="BI170" s="97">
        <f t="shared" si="13"/>
        <v>0</v>
      </c>
      <c r="BJ170" s="13" t="s">
        <v>83</v>
      </c>
      <c r="BK170" s="97">
        <f t="shared" si="14"/>
        <v>0</v>
      </c>
      <c r="BL170" s="13" t="s">
        <v>245</v>
      </c>
      <c r="BM170" s="169" t="s">
        <v>507</v>
      </c>
    </row>
    <row r="171" spans="2:65" s="1" customFormat="1" ht="16.5" customHeight="1" x14ac:dyDescent="0.2">
      <c r="B171" s="131"/>
      <c r="C171" s="158" t="s">
        <v>379</v>
      </c>
      <c r="D171" s="158" t="s">
        <v>241</v>
      </c>
      <c r="E171" s="159" t="s">
        <v>4235</v>
      </c>
      <c r="F171" s="160" t="s">
        <v>4236</v>
      </c>
      <c r="G171" s="161" t="s">
        <v>3621</v>
      </c>
      <c r="H171" s="162">
        <v>15</v>
      </c>
      <c r="I171" s="163"/>
      <c r="J171" s="164">
        <f t="shared" si="5"/>
        <v>0</v>
      </c>
      <c r="K171" s="165"/>
      <c r="L171" s="30"/>
      <c r="M171" s="166" t="s">
        <v>1</v>
      </c>
      <c r="N171" s="130" t="s">
        <v>37</v>
      </c>
      <c r="P171" s="167">
        <f t="shared" si="6"/>
        <v>0</v>
      </c>
      <c r="Q171" s="167">
        <v>0</v>
      </c>
      <c r="R171" s="167">
        <f t="shared" si="7"/>
        <v>0</v>
      </c>
      <c r="S171" s="167">
        <v>0</v>
      </c>
      <c r="T171" s="168">
        <f t="shared" si="8"/>
        <v>0</v>
      </c>
      <c r="AR171" s="169" t="s">
        <v>245</v>
      </c>
      <c r="AT171" s="169" t="s">
        <v>241</v>
      </c>
      <c r="AU171" s="169" t="s">
        <v>78</v>
      </c>
      <c r="AY171" s="13" t="s">
        <v>239</v>
      </c>
      <c r="BE171" s="97">
        <f t="shared" si="9"/>
        <v>0</v>
      </c>
      <c r="BF171" s="97">
        <f t="shared" si="10"/>
        <v>0</v>
      </c>
      <c r="BG171" s="97">
        <f t="shared" si="11"/>
        <v>0</v>
      </c>
      <c r="BH171" s="97">
        <f t="shared" si="12"/>
        <v>0</v>
      </c>
      <c r="BI171" s="97">
        <f t="shared" si="13"/>
        <v>0</v>
      </c>
      <c r="BJ171" s="13" t="s">
        <v>83</v>
      </c>
      <c r="BK171" s="97">
        <f t="shared" si="14"/>
        <v>0</v>
      </c>
      <c r="BL171" s="13" t="s">
        <v>245</v>
      </c>
      <c r="BM171" s="169" t="s">
        <v>515</v>
      </c>
    </row>
    <row r="172" spans="2:65" s="1" customFormat="1" ht="16.5" customHeight="1" x14ac:dyDescent="0.2">
      <c r="B172" s="131"/>
      <c r="C172" s="158" t="s">
        <v>383</v>
      </c>
      <c r="D172" s="158" t="s">
        <v>241</v>
      </c>
      <c r="E172" s="159" t="s">
        <v>4237</v>
      </c>
      <c r="F172" s="160" t="s">
        <v>3722</v>
      </c>
      <c r="G172" s="161" t="s">
        <v>3621</v>
      </c>
      <c r="H172" s="162">
        <v>25</v>
      </c>
      <c r="I172" s="163"/>
      <c r="J172" s="164">
        <f t="shared" si="5"/>
        <v>0</v>
      </c>
      <c r="K172" s="165"/>
      <c r="L172" s="30"/>
      <c r="M172" s="166" t="s">
        <v>1</v>
      </c>
      <c r="N172" s="130" t="s">
        <v>37</v>
      </c>
      <c r="P172" s="167">
        <f t="shared" si="6"/>
        <v>0</v>
      </c>
      <c r="Q172" s="167">
        <v>0</v>
      </c>
      <c r="R172" s="167">
        <f t="shared" si="7"/>
        <v>0</v>
      </c>
      <c r="S172" s="167">
        <v>0</v>
      </c>
      <c r="T172" s="168">
        <f t="shared" si="8"/>
        <v>0</v>
      </c>
      <c r="AR172" s="169" t="s">
        <v>245</v>
      </c>
      <c r="AT172" s="169" t="s">
        <v>241</v>
      </c>
      <c r="AU172" s="169" t="s">
        <v>78</v>
      </c>
      <c r="AY172" s="13" t="s">
        <v>239</v>
      </c>
      <c r="BE172" s="97">
        <f t="shared" si="9"/>
        <v>0</v>
      </c>
      <c r="BF172" s="97">
        <f t="shared" si="10"/>
        <v>0</v>
      </c>
      <c r="BG172" s="97">
        <f t="shared" si="11"/>
        <v>0</v>
      </c>
      <c r="BH172" s="97">
        <f t="shared" si="12"/>
        <v>0</v>
      </c>
      <c r="BI172" s="97">
        <f t="shared" si="13"/>
        <v>0</v>
      </c>
      <c r="BJ172" s="13" t="s">
        <v>83</v>
      </c>
      <c r="BK172" s="97">
        <f t="shared" si="14"/>
        <v>0</v>
      </c>
      <c r="BL172" s="13" t="s">
        <v>245</v>
      </c>
      <c r="BM172" s="169" t="s">
        <v>523</v>
      </c>
    </row>
    <row r="173" spans="2:65" s="1" customFormat="1" ht="16.5" customHeight="1" x14ac:dyDescent="0.2">
      <c r="B173" s="131"/>
      <c r="C173" s="158" t="s">
        <v>387</v>
      </c>
      <c r="D173" s="158" t="s">
        <v>241</v>
      </c>
      <c r="E173" s="159" t="s">
        <v>4238</v>
      </c>
      <c r="F173" s="160" t="s">
        <v>4053</v>
      </c>
      <c r="G173" s="161" t="s">
        <v>4239</v>
      </c>
      <c r="H173" s="162">
        <v>10</v>
      </c>
      <c r="I173" s="163"/>
      <c r="J173" s="164">
        <f t="shared" si="5"/>
        <v>0</v>
      </c>
      <c r="K173" s="165"/>
      <c r="L173" s="30"/>
      <c r="M173" s="166" t="s">
        <v>1</v>
      </c>
      <c r="N173" s="130" t="s">
        <v>37</v>
      </c>
      <c r="P173" s="167">
        <f t="shared" si="6"/>
        <v>0</v>
      </c>
      <c r="Q173" s="167">
        <v>0</v>
      </c>
      <c r="R173" s="167">
        <f t="shared" si="7"/>
        <v>0</v>
      </c>
      <c r="S173" s="167">
        <v>0</v>
      </c>
      <c r="T173" s="168">
        <f t="shared" si="8"/>
        <v>0</v>
      </c>
      <c r="AR173" s="169" t="s">
        <v>245</v>
      </c>
      <c r="AT173" s="169" t="s">
        <v>241</v>
      </c>
      <c r="AU173" s="169" t="s">
        <v>78</v>
      </c>
      <c r="AY173" s="13" t="s">
        <v>239</v>
      </c>
      <c r="BE173" s="97">
        <f t="shared" si="9"/>
        <v>0</v>
      </c>
      <c r="BF173" s="97">
        <f t="shared" si="10"/>
        <v>0</v>
      </c>
      <c r="BG173" s="97">
        <f t="shared" si="11"/>
        <v>0</v>
      </c>
      <c r="BH173" s="97">
        <f t="shared" si="12"/>
        <v>0</v>
      </c>
      <c r="BI173" s="97">
        <f t="shared" si="13"/>
        <v>0</v>
      </c>
      <c r="BJ173" s="13" t="s">
        <v>83</v>
      </c>
      <c r="BK173" s="97">
        <f t="shared" si="14"/>
        <v>0</v>
      </c>
      <c r="BL173" s="13" t="s">
        <v>245</v>
      </c>
      <c r="BM173" s="169" t="s">
        <v>530</v>
      </c>
    </row>
    <row r="174" spans="2:65" s="1" customFormat="1" ht="16.5" customHeight="1" x14ac:dyDescent="0.2">
      <c r="B174" s="131"/>
      <c r="C174" s="158" t="s">
        <v>391</v>
      </c>
      <c r="D174" s="158" t="s">
        <v>241</v>
      </c>
      <c r="E174" s="159" t="s">
        <v>4240</v>
      </c>
      <c r="F174" s="160" t="s">
        <v>3832</v>
      </c>
      <c r="G174" s="161" t="s">
        <v>4239</v>
      </c>
      <c r="H174" s="162">
        <v>10</v>
      </c>
      <c r="I174" s="163"/>
      <c r="J174" s="164">
        <f t="shared" si="5"/>
        <v>0</v>
      </c>
      <c r="K174" s="165"/>
      <c r="L174" s="30"/>
      <c r="M174" s="166" t="s">
        <v>1</v>
      </c>
      <c r="N174" s="130" t="s">
        <v>37</v>
      </c>
      <c r="P174" s="167">
        <f t="shared" si="6"/>
        <v>0</v>
      </c>
      <c r="Q174" s="167">
        <v>0</v>
      </c>
      <c r="R174" s="167">
        <f t="shared" si="7"/>
        <v>0</v>
      </c>
      <c r="S174" s="167">
        <v>0</v>
      </c>
      <c r="T174" s="168">
        <f t="shared" si="8"/>
        <v>0</v>
      </c>
      <c r="AR174" s="169" t="s">
        <v>245</v>
      </c>
      <c r="AT174" s="169" t="s">
        <v>241</v>
      </c>
      <c r="AU174" s="169" t="s">
        <v>78</v>
      </c>
      <c r="AY174" s="13" t="s">
        <v>239</v>
      </c>
      <c r="BE174" s="97">
        <f t="shared" si="9"/>
        <v>0</v>
      </c>
      <c r="BF174" s="97">
        <f t="shared" si="10"/>
        <v>0</v>
      </c>
      <c r="BG174" s="97">
        <f t="shared" si="11"/>
        <v>0</v>
      </c>
      <c r="BH174" s="97">
        <f t="shared" si="12"/>
        <v>0</v>
      </c>
      <c r="BI174" s="97">
        <f t="shared" si="13"/>
        <v>0</v>
      </c>
      <c r="BJ174" s="13" t="s">
        <v>83</v>
      </c>
      <c r="BK174" s="97">
        <f t="shared" si="14"/>
        <v>0</v>
      </c>
      <c r="BL174" s="13" t="s">
        <v>245</v>
      </c>
      <c r="BM174" s="169" t="s">
        <v>537</v>
      </c>
    </row>
    <row r="175" spans="2:65" s="1" customFormat="1" ht="16.5" customHeight="1" x14ac:dyDescent="0.2">
      <c r="B175" s="131"/>
      <c r="C175" s="158" t="s">
        <v>395</v>
      </c>
      <c r="D175" s="158" t="s">
        <v>241</v>
      </c>
      <c r="E175" s="159" t="s">
        <v>4241</v>
      </c>
      <c r="F175" s="160" t="s">
        <v>3835</v>
      </c>
      <c r="G175" s="161" t="s">
        <v>3621</v>
      </c>
      <c r="H175" s="162">
        <v>5</v>
      </c>
      <c r="I175" s="163"/>
      <c r="J175" s="164">
        <f t="shared" si="5"/>
        <v>0</v>
      </c>
      <c r="K175" s="165"/>
      <c r="L175" s="30"/>
      <c r="M175" s="166" t="s">
        <v>1</v>
      </c>
      <c r="N175" s="130" t="s">
        <v>37</v>
      </c>
      <c r="P175" s="167">
        <f t="shared" si="6"/>
        <v>0</v>
      </c>
      <c r="Q175" s="167">
        <v>0</v>
      </c>
      <c r="R175" s="167">
        <f t="shared" si="7"/>
        <v>0</v>
      </c>
      <c r="S175" s="167">
        <v>0</v>
      </c>
      <c r="T175" s="168">
        <f t="shared" si="8"/>
        <v>0</v>
      </c>
      <c r="AR175" s="169" t="s">
        <v>245</v>
      </c>
      <c r="AT175" s="169" t="s">
        <v>241</v>
      </c>
      <c r="AU175" s="169" t="s">
        <v>78</v>
      </c>
      <c r="AY175" s="13" t="s">
        <v>239</v>
      </c>
      <c r="BE175" s="97">
        <f t="shared" si="9"/>
        <v>0</v>
      </c>
      <c r="BF175" s="97">
        <f t="shared" si="10"/>
        <v>0</v>
      </c>
      <c r="BG175" s="97">
        <f t="shared" si="11"/>
        <v>0</v>
      </c>
      <c r="BH175" s="97">
        <f t="shared" si="12"/>
        <v>0</v>
      </c>
      <c r="BI175" s="97">
        <f t="shared" si="13"/>
        <v>0</v>
      </c>
      <c r="BJ175" s="13" t="s">
        <v>83</v>
      </c>
      <c r="BK175" s="97">
        <f t="shared" si="14"/>
        <v>0</v>
      </c>
      <c r="BL175" s="13" t="s">
        <v>245</v>
      </c>
      <c r="BM175" s="169" t="s">
        <v>544</v>
      </c>
    </row>
    <row r="176" spans="2:65" s="1" customFormat="1" ht="16.5" customHeight="1" x14ac:dyDescent="0.2">
      <c r="B176" s="131"/>
      <c r="C176" s="158" t="s">
        <v>399</v>
      </c>
      <c r="D176" s="158" t="s">
        <v>241</v>
      </c>
      <c r="E176" s="159" t="s">
        <v>4242</v>
      </c>
      <c r="F176" s="160" t="s">
        <v>3511</v>
      </c>
      <c r="G176" s="161" t="s">
        <v>1082</v>
      </c>
      <c r="H176" s="199">
        <v>5</v>
      </c>
      <c r="I176" s="163"/>
      <c r="J176" s="164">
        <f t="shared" si="5"/>
        <v>0</v>
      </c>
      <c r="K176" s="165"/>
      <c r="L176" s="30"/>
      <c r="M176" s="166" t="s">
        <v>1</v>
      </c>
      <c r="N176" s="130" t="s">
        <v>37</v>
      </c>
      <c r="P176" s="167">
        <f t="shared" si="6"/>
        <v>0</v>
      </c>
      <c r="Q176" s="167">
        <v>0</v>
      </c>
      <c r="R176" s="167">
        <f t="shared" si="7"/>
        <v>0</v>
      </c>
      <c r="S176" s="167">
        <v>0</v>
      </c>
      <c r="T176" s="168">
        <f t="shared" si="8"/>
        <v>0</v>
      </c>
      <c r="AR176" s="169" t="s">
        <v>245</v>
      </c>
      <c r="AT176" s="169" t="s">
        <v>241</v>
      </c>
      <c r="AU176" s="169" t="s">
        <v>78</v>
      </c>
      <c r="AY176" s="13" t="s">
        <v>239</v>
      </c>
      <c r="BE176" s="97">
        <f t="shared" si="9"/>
        <v>0</v>
      </c>
      <c r="BF176" s="97">
        <f t="shared" si="10"/>
        <v>0</v>
      </c>
      <c r="BG176" s="97">
        <f t="shared" si="11"/>
        <v>0</v>
      </c>
      <c r="BH176" s="97">
        <f t="shared" si="12"/>
        <v>0</v>
      </c>
      <c r="BI176" s="97">
        <f t="shared" si="13"/>
        <v>0</v>
      </c>
      <c r="BJ176" s="13" t="s">
        <v>83</v>
      </c>
      <c r="BK176" s="97">
        <f t="shared" si="14"/>
        <v>0</v>
      </c>
      <c r="BL176" s="13" t="s">
        <v>245</v>
      </c>
      <c r="BM176" s="169" t="s">
        <v>552</v>
      </c>
    </row>
    <row r="177" spans="2:65" s="1" customFormat="1" ht="16.5" customHeight="1" x14ac:dyDescent="0.2">
      <c r="B177" s="131"/>
      <c r="C177" s="158" t="s">
        <v>403</v>
      </c>
      <c r="D177" s="158" t="s">
        <v>241</v>
      </c>
      <c r="E177" s="159" t="s">
        <v>4243</v>
      </c>
      <c r="F177" s="160" t="s">
        <v>3729</v>
      </c>
      <c r="G177" s="161" t="s">
        <v>1082</v>
      </c>
      <c r="H177" s="199">
        <v>5</v>
      </c>
      <c r="I177" s="163"/>
      <c r="J177" s="164">
        <f t="shared" si="5"/>
        <v>0</v>
      </c>
      <c r="K177" s="165"/>
      <c r="L177" s="30"/>
      <c r="M177" s="166" t="s">
        <v>1</v>
      </c>
      <c r="N177" s="130" t="s">
        <v>37</v>
      </c>
      <c r="P177" s="167">
        <f t="shared" si="6"/>
        <v>0</v>
      </c>
      <c r="Q177" s="167">
        <v>0</v>
      </c>
      <c r="R177" s="167">
        <f t="shared" si="7"/>
        <v>0</v>
      </c>
      <c r="S177" s="167">
        <v>0</v>
      </c>
      <c r="T177" s="168">
        <f t="shared" si="8"/>
        <v>0</v>
      </c>
      <c r="AR177" s="169" t="s">
        <v>245</v>
      </c>
      <c r="AT177" s="169" t="s">
        <v>241</v>
      </c>
      <c r="AU177" s="169" t="s">
        <v>78</v>
      </c>
      <c r="AY177" s="13" t="s">
        <v>239</v>
      </c>
      <c r="BE177" s="97">
        <f t="shared" si="9"/>
        <v>0</v>
      </c>
      <c r="BF177" s="97">
        <f t="shared" si="10"/>
        <v>0</v>
      </c>
      <c r="BG177" s="97">
        <f t="shared" si="11"/>
        <v>0</v>
      </c>
      <c r="BH177" s="97">
        <f t="shared" si="12"/>
        <v>0</v>
      </c>
      <c r="BI177" s="97">
        <f t="shared" si="13"/>
        <v>0</v>
      </c>
      <c r="BJ177" s="13" t="s">
        <v>83</v>
      </c>
      <c r="BK177" s="97">
        <f t="shared" si="14"/>
        <v>0</v>
      </c>
      <c r="BL177" s="13" t="s">
        <v>245</v>
      </c>
      <c r="BM177" s="169" t="s">
        <v>560</v>
      </c>
    </row>
    <row r="178" spans="2:65" s="1" customFormat="1" ht="16.5" customHeight="1" x14ac:dyDescent="0.2">
      <c r="B178" s="131"/>
      <c r="C178" s="158" t="s">
        <v>407</v>
      </c>
      <c r="D178" s="158" t="s">
        <v>241</v>
      </c>
      <c r="E178" s="159" t="s">
        <v>4244</v>
      </c>
      <c r="F178" s="160" t="s">
        <v>4245</v>
      </c>
      <c r="G178" s="161" t="s">
        <v>3623</v>
      </c>
      <c r="H178" s="162">
        <v>1</v>
      </c>
      <c r="I178" s="163"/>
      <c r="J178" s="164">
        <f t="shared" si="5"/>
        <v>0</v>
      </c>
      <c r="K178" s="165"/>
      <c r="L178" s="30"/>
      <c r="M178" s="166" t="s">
        <v>1</v>
      </c>
      <c r="N178" s="130" t="s">
        <v>37</v>
      </c>
      <c r="P178" s="167">
        <f t="shared" si="6"/>
        <v>0</v>
      </c>
      <c r="Q178" s="167">
        <v>0</v>
      </c>
      <c r="R178" s="167">
        <f t="shared" si="7"/>
        <v>0</v>
      </c>
      <c r="S178" s="167">
        <v>0</v>
      </c>
      <c r="T178" s="168">
        <f t="shared" si="8"/>
        <v>0</v>
      </c>
      <c r="AR178" s="169" t="s">
        <v>245</v>
      </c>
      <c r="AT178" s="169" t="s">
        <v>241</v>
      </c>
      <c r="AU178" s="169" t="s">
        <v>78</v>
      </c>
      <c r="AY178" s="13" t="s">
        <v>239</v>
      </c>
      <c r="BE178" s="97">
        <f t="shared" si="9"/>
        <v>0</v>
      </c>
      <c r="BF178" s="97">
        <f t="shared" si="10"/>
        <v>0</v>
      </c>
      <c r="BG178" s="97">
        <f t="shared" si="11"/>
        <v>0</v>
      </c>
      <c r="BH178" s="97">
        <f t="shared" si="12"/>
        <v>0</v>
      </c>
      <c r="BI178" s="97">
        <f t="shared" si="13"/>
        <v>0</v>
      </c>
      <c r="BJ178" s="13" t="s">
        <v>83</v>
      </c>
      <c r="BK178" s="97">
        <f t="shared" si="14"/>
        <v>0</v>
      </c>
      <c r="BL178" s="13" t="s">
        <v>245</v>
      </c>
      <c r="BM178" s="169" t="s">
        <v>568</v>
      </c>
    </row>
    <row r="179" spans="2:65" s="11" customFormat="1" ht="25.9" customHeight="1" x14ac:dyDescent="0.2">
      <c r="B179" s="146"/>
      <c r="D179" s="147" t="s">
        <v>70</v>
      </c>
      <c r="E179" s="148" t="s">
        <v>3500</v>
      </c>
      <c r="F179" s="148" t="s">
        <v>3501</v>
      </c>
      <c r="I179" s="149"/>
      <c r="J179" s="150">
        <f>BK179</f>
        <v>0</v>
      </c>
      <c r="L179" s="146"/>
      <c r="M179" s="151"/>
      <c r="P179" s="152">
        <f>P180+P182+P184+P187</f>
        <v>0</v>
      </c>
      <c r="R179" s="152">
        <f>R180+R182+R184+R187</f>
        <v>0</v>
      </c>
      <c r="T179" s="153">
        <f>T180+T182+T184+T187</f>
        <v>0</v>
      </c>
      <c r="AR179" s="147" t="s">
        <v>78</v>
      </c>
      <c r="AT179" s="154" t="s">
        <v>70</v>
      </c>
      <c r="AU179" s="154" t="s">
        <v>71</v>
      </c>
      <c r="AY179" s="147" t="s">
        <v>239</v>
      </c>
      <c r="BK179" s="155">
        <f>BK180+BK182+BK184+BK187</f>
        <v>0</v>
      </c>
    </row>
    <row r="180" spans="2:65" s="11" customFormat="1" ht="22.9" customHeight="1" x14ac:dyDescent="0.2">
      <c r="B180" s="146"/>
      <c r="D180" s="147" t="s">
        <v>70</v>
      </c>
      <c r="E180" s="156" t="s">
        <v>3502</v>
      </c>
      <c r="F180" s="156" t="s">
        <v>3503</v>
      </c>
      <c r="I180" s="149"/>
      <c r="J180" s="157">
        <f>BK180</f>
        <v>0</v>
      </c>
      <c r="L180" s="146"/>
      <c r="M180" s="151"/>
      <c r="P180" s="152">
        <f>P181</f>
        <v>0</v>
      </c>
      <c r="R180" s="152">
        <f>R181</f>
        <v>0</v>
      </c>
      <c r="T180" s="153">
        <f>T181</f>
        <v>0</v>
      </c>
      <c r="AR180" s="147" t="s">
        <v>78</v>
      </c>
      <c r="AT180" s="154" t="s">
        <v>70</v>
      </c>
      <c r="AU180" s="154" t="s">
        <v>78</v>
      </c>
      <c r="AY180" s="147" t="s">
        <v>239</v>
      </c>
      <c r="BK180" s="155">
        <f>BK181</f>
        <v>0</v>
      </c>
    </row>
    <row r="181" spans="2:65" s="1" customFormat="1" ht="16.5" customHeight="1" x14ac:dyDescent="0.2">
      <c r="B181" s="131"/>
      <c r="C181" s="158" t="s">
        <v>411</v>
      </c>
      <c r="D181" s="158" t="s">
        <v>241</v>
      </c>
      <c r="E181" s="159" t="s">
        <v>3504</v>
      </c>
      <c r="F181" s="160" t="s">
        <v>3505</v>
      </c>
      <c r="G181" s="161" t="s">
        <v>1082</v>
      </c>
      <c r="H181" s="199">
        <v>2</v>
      </c>
      <c r="I181" s="163"/>
      <c r="J181" s="164">
        <f>ROUND(I181*H181,2)</f>
        <v>0</v>
      </c>
      <c r="K181" s="165"/>
      <c r="L181" s="30"/>
      <c r="M181" s="166" t="s">
        <v>1</v>
      </c>
      <c r="N181" s="130" t="s">
        <v>37</v>
      </c>
      <c r="P181" s="167">
        <f>O181*H181</f>
        <v>0</v>
      </c>
      <c r="Q181" s="167">
        <v>0</v>
      </c>
      <c r="R181" s="167">
        <f>Q181*H181</f>
        <v>0</v>
      </c>
      <c r="S181" s="167">
        <v>0</v>
      </c>
      <c r="T181" s="168">
        <f>S181*H181</f>
        <v>0</v>
      </c>
      <c r="AR181" s="169" t="s">
        <v>245</v>
      </c>
      <c r="AT181" s="169" t="s">
        <v>241</v>
      </c>
      <c r="AU181" s="169" t="s">
        <v>83</v>
      </c>
      <c r="AY181" s="13" t="s">
        <v>239</v>
      </c>
      <c r="BE181" s="97">
        <f>IF(N181="základná",J181,0)</f>
        <v>0</v>
      </c>
      <c r="BF181" s="97">
        <f>IF(N181="znížená",J181,0)</f>
        <v>0</v>
      </c>
      <c r="BG181" s="97">
        <f>IF(N181="zákl. prenesená",J181,0)</f>
        <v>0</v>
      </c>
      <c r="BH181" s="97">
        <f>IF(N181="zníž. prenesená",J181,0)</f>
        <v>0</v>
      </c>
      <c r="BI181" s="97">
        <f>IF(N181="nulová",J181,0)</f>
        <v>0</v>
      </c>
      <c r="BJ181" s="13" t="s">
        <v>83</v>
      </c>
      <c r="BK181" s="97">
        <f>ROUND(I181*H181,2)</f>
        <v>0</v>
      </c>
      <c r="BL181" s="13" t="s">
        <v>245</v>
      </c>
      <c r="BM181" s="169" t="s">
        <v>576</v>
      </c>
    </row>
    <row r="182" spans="2:65" s="11" customFormat="1" ht="22.9" customHeight="1" x14ac:dyDescent="0.2">
      <c r="B182" s="146"/>
      <c r="D182" s="147" t="s">
        <v>70</v>
      </c>
      <c r="E182" s="156" t="s">
        <v>3506</v>
      </c>
      <c r="F182" s="156" t="s">
        <v>3507</v>
      </c>
      <c r="H182" s="202"/>
      <c r="I182" s="149"/>
      <c r="J182" s="157">
        <f>BK182</f>
        <v>0</v>
      </c>
      <c r="L182" s="146"/>
      <c r="M182" s="151"/>
      <c r="P182" s="152">
        <f>P183</f>
        <v>0</v>
      </c>
      <c r="R182" s="152">
        <f>R183</f>
        <v>0</v>
      </c>
      <c r="T182" s="153">
        <f>T183</f>
        <v>0</v>
      </c>
      <c r="AR182" s="147" t="s">
        <v>78</v>
      </c>
      <c r="AT182" s="154" t="s">
        <v>70</v>
      </c>
      <c r="AU182" s="154" t="s">
        <v>78</v>
      </c>
      <c r="AY182" s="147" t="s">
        <v>239</v>
      </c>
      <c r="BK182" s="155">
        <f>BK183</f>
        <v>0</v>
      </c>
    </row>
    <row r="183" spans="2:65" s="1" customFormat="1" ht="16.5" customHeight="1" x14ac:dyDescent="0.2">
      <c r="B183" s="131"/>
      <c r="C183" s="158" t="s">
        <v>415</v>
      </c>
      <c r="D183" s="158" t="s">
        <v>241</v>
      </c>
      <c r="E183" s="159" t="s">
        <v>3508</v>
      </c>
      <c r="F183" s="160" t="s">
        <v>3509</v>
      </c>
      <c r="G183" s="161" t="s">
        <v>1082</v>
      </c>
      <c r="H183" s="199">
        <v>6</v>
      </c>
      <c r="I183" s="163"/>
      <c r="J183" s="164">
        <f>ROUND(I183*H183,2)</f>
        <v>0</v>
      </c>
      <c r="K183" s="165"/>
      <c r="L183" s="30"/>
      <c r="M183" s="166" t="s">
        <v>1</v>
      </c>
      <c r="N183" s="130" t="s">
        <v>37</v>
      </c>
      <c r="P183" s="167">
        <f>O183*H183</f>
        <v>0</v>
      </c>
      <c r="Q183" s="167">
        <v>0</v>
      </c>
      <c r="R183" s="167">
        <f>Q183*H183</f>
        <v>0</v>
      </c>
      <c r="S183" s="167">
        <v>0</v>
      </c>
      <c r="T183" s="168">
        <f>S183*H183</f>
        <v>0</v>
      </c>
      <c r="AR183" s="169" t="s">
        <v>245</v>
      </c>
      <c r="AT183" s="169" t="s">
        <v>241</v>
      </c>
      <c r="AU183" s="169" t="s">
        <v>83</v>
      </c>
      <c r="AY183" s="13" t="s">
        <v>239</v>
      </c>
      <c r="BE183" s="97">
        <f>IF(N183="základná",J183,0)</f>
        <v>0</v>
      </c>
      <c r="BF183" s="97">
        <f>IF(N183="znížená",J183,0)</f>
        <v>0</v>
      </c>
      <c r="BG183" s="97">
        <f>IF(N183="zákl. prenesená",J183,0)</f>
        <v>0</v>
      </c>
      <c r="BH183" s="97">
        <f>IF(N183="zníž. prenesená",J183,0)</f>
        <v>0</v>
      </c>
      <c r="BI183" s="97">
        <f>IF(N183="nulová",J183,0)</f>
        <v>0</v>
      </c>
      <c r="BJ183" s="13" t="s">
        <v>83</v>
      </c>
      <c r="BK183" s="97">
        <f>ROUND(I183*H183,2)</f>
        <v>0</v>
      </c>
      <c r="BL183" s="13" t="s">
        <v>245</v>
      </c>
      <c r="BM183" s="169" t="s">
        <v>584</v>
      </c>
    </row>
    <row r="184" spans="2:65" s="11" customFormat="1" ht="22.9" customHeight="1" x14ac:dyDescent="0.2">
      <c r="B184" s="146"/>
      <c r="D184" s="147" t="s">
        <v>70</v>
      </c>
      <c r="E184" s="156" t="s">
        <v>3470</v>
      </c>
      <c r="F184" s="156" t="s">
        <v>3471</v>
      </c>
      <c r="H184" s="202"/>
      <c r="I184" s="149"/>
      <c r="J184" s="157">
        <f>BK184</f>
        <v>0</v>
      </c>
      <c r="L184" s="146"/>
      <c r="M184" s="151"/>
      <c r="P184" s="152">
        <f>SUM(P185:P186)</f>
        <v>0</v>
      </c>
      <c r="R184" s="152">
        <f>SUM(R185:R186)</f>
        <v>0</v>
      </c>
      <c r="T184" s="153">
        <f>SUM(T185:T186)</f>
        <v>0</v>
      </c>
      <c r="AR184" s="147" t="s">
        <v>78</v>
      </c>
      <c r="AT184" s="154" t="s">
        <v>70</v>
      </c>
      <c r="AU184" s="154" t="s">
        <v>78</v>
      </c>
      <c r="AY184" s="147" t="s">
        <v>239</v>
      </c>
      <c r="BK184" s="155">
        <f>SUM(BK185:BK186)</f>
        <v>0</v>
      </c>
    </row>
    <row r="185" spans="2:65" s="1" customFormat="1" ht="16.5" customHeight="1" x14ac:dyDescent="0.2">
      <c r="B185" s="131"/>
      <c r="C185" s="158" t="s">
        <v>419</v>
      </c>
      <c r="D185" s="158" t="s">
        <v>241</v>
      </c>
      <c r="E185" s="159" t="s">
        <v>3510</v>
      </c>
      <c r="F185" s="160" t="s">
        <v>3511</v>
      </c>
      <c r="G185" s="161" t="s">
        <v>1082</v>
      </c>
      <c r="H185" s="199">
        <v>3</v>
      </c>
      <c r="I185" s="163"/>
      <c r="J185" s="164">
        <f>ROUND(I185*H185,2)</f>
        <v>0</v>
      </c>
      <c r="K185" s="165"/>
      <c r="L185" s="30"/>
      <c r="M185" s="166" t="s">
        <v>1</v>
      </c>
      <c r="N185" s="130" t="s">
        <v>37</v>
      </c>
      <c r="P185" s="167">
        <f>O185*H185</f>
        <v>0</v>
      </c>
      <c r="Q185" s="167">
        <v>0</v>
      </c>
      <c r="R185" s="167">
        <f>Q185*H185</f>
        <v>0</v>
      </c>
      <c r="S185" s="167">
        <v>0</v>
      </c>
      <c r="T185" s="168">
        <f>S185*H185</f>
        <v>0</v>
      </c>
      <c r="AR185" s="169" t="s">
        <v>245</v>
      </c>
      <c r="AT185" s="169" t="s">
        <v>241</v>
      </c>
      <c r="AU185" s="169" t="s">
        <v>83</v>
      </c>
      <c r="AY185" s="13" t="s">
        <v>239</v>
      </c>
      <c r="BE185" s="97">
        <f>IF(N185="základná",J185,0)</f>
        <v>0</v>
      </c>
      <c r="BF185" s="97">
        <f>IF(N185="znížená",J185,0)</f>
        <v>0</v>
      </c>
      <c r="BG185" s="97">
        <f>IF(N185="zákl. prenesená",J185,0)</f>
        <v>0</v>
      </c>
      <c r="BH185" s="97">
        <f>IF(N185="zníž. prenesená",J185,0)</f>
        <v>0</v>
      </c>
      <c r="BI185" s="97">
        <f>IF(N185="nulová",J185,0)</f>
        <v>0</v>
      </c>
      <c r="BJ185" s="13" t="s">
        <v>83</v>
      </c>
      <c r="BK185" s="97">
        <f>ROUND(I185*H185,2)</f>
        <v>0</v>
      </c>
      <c r="BL185" s="13" t="s">
        <v>245</v>
      </c>
      <c r="BM185" s="169" t="s">
        <v>592</v>
      </c>
    </row>
    <row r="186" spans="2:65" s="1" customFormat="1" ht="16.5" customHeight="1" x14ac:dyDescent="0.2">
      <c r="B186" s="131"/>
      <c r="C186" s="158" t="s">
        <v>423</v>
      </c>
      <c r="D186" s="158" t="s">
        <v>241</v>
      </c>
      <c r="E186" s="159" t="s">
        <v>3512</v>
      </c>
      <c r="F186" s="160" t="s">
        <v>3513</v>
      </c>
      <c r="G186" s="161" t="s">
        <v>1082</v>
      </c>
      <c r="H186" s="199">
        <v>1.5</v>
      </c>
      <c r="I186" s="163"/>
      <c r="J186" s="164">
        <f>ROUND(I186*H186,2)</f>
        <v>0</v>
      </c>
      <c r="K186" s="165"/>
      <c r="L186" s="30"/>
      <c r="M186" s="166" t="s">
        <v>1</v>
      </c>
      <c r="N186" s="130" t="s">
        <v>37</v>
      </c>
      <c r="P186" s="167">
        <f>O186*H186</f>
        <v>0</v>
      </c>
      <c r="Q186" s="167">
        <v>0</v>
      </c>
      <c r="R186" s="167">
        <f>Q186*H186</f>
        <v>0</v>
      </c>
      <c r="S186" s="167">
        <v>0</v>
      </c>
      <c r="T186" s="168">
        <f>S186*H186</f>
        <v>0</v>
      </c>
      <c r="AR186" s="169" t="s">
        <v>245</v>
      </c>
      <c r="AT186" s="169" t="s">
        <v>241</v>
      </c>
      <c r="AU186" s="169" t="s">
        <v>83</v>
      </c>
      <c r="AY186" s="13" t="s">
        <v>239</v>
      </c>
      <c r="BE186" s="97">
        <f>IF(N186="základná",J186,0)</f>
        <v>0</v>
      </c>
      <c r="BF186" s="97">
        <f>IF(N186="znížená",J186,0)</f>
        <v>0</v>
      </c>
      <c r="BG186" s="97">
        <f>IF(N186="zákl. prenesená",J186,0)</f>
        <v>0</v>
      </c>
      <c r="BH186" s="97">
        <f>IF(N186="zníž. prenesená",J186,0)</f>
        <v>0</v>
      </c>
      <c r="BI186" s="97">
        <f>IF(N186="nulová",J186,0)</f>
        <v>0</v>
      </c>
      <c r="BJ186" s="13" t="s">
        <v>83</v>
      </c>
      <c r="BK186" s="97">
        <f>ROUND(I186*H186,2)</f>
        <v>0</v>
      </c>
      <c r="BL186" s="13" t="s">
        <v>245</v>
      </c>
      <c r="BM186" s="169" t="s">
        <v>600</v>
      </c>
    </row>
    <row r="187" spans="2:65" s="11" customFormat="1" ht="22.9" customHeight="1" x14ac:dyDescent="0.2">
      <c r="B187" s="146"/>
      <c r="D187" s="147" t="s">
        <v>70</v>
      </c>
      <c r="E187" s="156" t="s">
        <v>219</v>
      </c>
      <c r="F187" s="156" t="s">
        <v>219</v>
      </c>
      <c r="H187" s="202"/>
      <c r="I187" s="149"/>
      <c r="J187" s="157">
        <f>BK187</f>
        <v>0</v>
      </c>
      <c r="L187" s="146"/>
      <c r="M187" s="151"/>
      <c r="P187" s="152">
        <f>SUM(P188:P197)</f>
        <v>0</v>
      </c>
      <c r="R187" s="152">
        <f>SUM(R188:R197)</f>
        <v>0</v>
      </c>
      <c r="T187" s="153">
        <f>SUM(T188:T197)</f>
        <v>0</v>
      </c>
      <c r="AR187" s="147" t="s">
        <v>258</v>
      </c>
      <c r="AT187" s="154" t="s">
        <v>70</v>
      </c>
      <c r="AU187" s="154" t="s">
        <v>78</v>
      </c>
      <c r="AY187" s="147" t="s">
        <v>239</v>
      </c>
      <c r="BK187" s="155">
        <f>SUM(BK188:BK197)</f>
        <v>0</v>
      </c>
    </row>
    <row r="188" spans="2:65" s="1" customFormat="1" ht="16.5" customHeight="1" x14ac:dyDescent="0.2">
      <c r="B188" s="131"/>
      <c r="C188" s="158" t="s">
        <v>427</v>
      </c>
      <c r="D188" s="158" t="s">
        <v>241</v>
      </c>
      <c r="E188" s="159" t="s">
        <v>3514</v>
      </c>
      <c r="F188" s="160" t="s">
        <v>3515</v>
      </c>
      <c r="G188" s="161" t="s">
        <v>1082</v>
      </c>
      <c r="H188" s="199">
        <v>6</v>
      </c>
      <c r="I188" s="163"/>
      <c r="J188" s="164">
        <f t="shared" ref="J188:J197" si="15">ROUND(I188*H188,2)</f>
        <v>0</v>
      </c>
      <c r="K188" s="165"/>
      <c r="L188" s="30"/>
      <c r="M188" s="166" t="s">
        <v>1</v>
      </c>
      <c r="N188" s="130" t="s">
        <v>37</v>
      </c>
      <c r="P188" s="167">
        <f t="shared" ref="P188:P197" si="16">O188*H188</f>
        <v>0</v>
      </c>
      <c r="Q188" s="167">
        <v>0</v>
      </c>
      <c r="R188" s="167">
        <f t="shared" ref="R188:R197" si="17">Q188*H188</f>
        <v>0</v>
      </c>
      <c r="S188" s="167">
        <v>0</v>
      </c>
      <c r="T188" s="168">
        <f t="shared" ref="T188:T197" si="18">S188*H188</f>
        <v>0</v>
      </c>
      <c r="AR188" s="169" t="s">
        <v>245</v>
      </c>
      <c r="AT188" s="169" t="s">
        <v>241</v>
      </c>
      <c r="AU188" s="169" t="s">
        <v>83</v>
      </c>
      <c r="AY188" s="13" t="s">
        <v>239</v>
      </c>
      <c r="BE188" s="97">
        <f t="shared" ref="BE188:BE197" si="19">IF(N188="základná",J188,0)</f>
        <v>0</v>
      </c>
      <c r="BF188" s="97">
        <f t="shared" ref="BF188:BF197" si="20">IF(N188="znížená",J188,0)</f>
        <v>0</v>
      </c>
      <c r="BG188" s="97">
        <f t="shared" ref="BG188:BG197" si="21">IF(N188="zákl. prenesená",J188,0)</f>
        <v>0</v>
      </c>
      <c r="BH188" s="97">
        <f t="shared" ref="BH188:BH197" si="22">IF(N188="zníž. prenesená",J188,0)</f>
        <v>0</v>
      </c>
      <c r="BI188" s="97">
        <f t="shared" ref="BI188:BI197" si="23">IF(N188="nulová",J188,0)</f>
        <v>0</v>
      </c>
      <c r="BJ188" s="13" t="s">
        <v>83</v>
      </c>
      <c r="BK188" s="97">
        <f t="shared" ref="BK188:BK197" si="24">ROUND(I188*H188,2)</f>
        <v>0</v>
      </c>
      <c r="BL188" s="13" t="s">
        <v>245</v>
      </c>
      <c r="BM188" s="169" t="s">
        <v>608</v>
      </c>
    </row>
    <row r="189" spans="2:65" s="1" customFormat="1" ht="16.5" customHeight="1" x14ac:dyDescent="0.2">
      <c r="B189" s="131"/>
      <c r="C189" s="158" t="s">
        <v>431</v>
      </c>
      <c r="D189" s="158" t="s">
        <v>241</v>
      </c>
      <c r="E189" s="159" t="s">
        <v>3516</v>
      </c>
      <c r="F189" s="160" t="s">
        <v>3517</v>
      </c>
      <c r="G189" s="161" t="s">
        <v>1082</v>
      </c>
      <c r="H189" s="199">
        <v>3</v>
      </c>
      <c r="I189" s="163"/>
      <c r="J189" s="164">
        <f t="shared" si="15"/>
        <v>0</v>
      </c>
      <c r="K189" s="165"/>
      <c r="L189" s="30"/>
      <c r="M189" s="166" t="s">
        <v>1</v>
      </c>
      <c r="N189" s="130" t="s">
        <v>37</v>
      </c>
      <c r="P189" s="167">
        <f t="shared" si="16"/>
        <v>0</v>
      </c>
      <c r="Q189" s="167">
        <v>0</v>
      </c>
      <c r="R189" s="167">
        <f t="shared" si="17"/>
        <v>0</v>
      </c>
      <c r="S189" s="167">
        <v>0</v>
      </c>
      <c r="T189" s="168">
        <f t="shared" si="18"/>
        <v>0</v>
      </c>
      <c r="AR189" s="169" t="s">
        <v>245</v>
      </c>
      <c r="AT189" s="169" t="s">
        <v>241</v>
      </c>
      <c r="AU189" s="169" t="s">
        <v>83</v>
      </c>
      <c r="AY189" s="13" t="s">
        <v>239</v>
      </c>
      <c r="BE189" s="97">
        <f t="shared" si="19"/>
        <v>0</v>
      </c>
      <c r="BF189" s="97">
        <f t="shared" si="20"/>
        <v>0</v>
      </c>
      <c r="BG189" s="97">
        <f t="shared" si="21"/>
        <v>0</v>
      </c>
      <c r="BH189" s="97">
        <f t="shared" si="22"/>
        <v>0</v>
      </c>
      <c r="BI189" s="97">
        <f t="shared" si="23"/>
        <v>0</v>
      </c>
      <c r="BJ189" s="13" t="s">
        <v>83</v>
      </c>
      <c r="BK189" s="97">
        <f t="shared" si="24"/>
        <v>0</v>
      </c>
      <c r="BL189" s="13" t="s">
        <v>245</v>
      </c>
      <c r="BM189" s="169" t="s">
        <v>616</v>
      </c>
    </row>
    <row r="190" spans="2:65" s="1" customFormat="1" ht="16.5" customHeight="1" x14ac:dyDescent="0.2">
      <c r="B190" s="131"/>
      <c r="C190" s="158" t="s">
        <v>435</v>
      </c>
      <c r="D190" s="158" t="s">
        <v>241</v>
      </c>
      <c r="E190" s="159" t="s">
        <v>3518</v>
      </c>
      <c r="F190" s="160" t="s">
        <v>3519</v>
      </c>
      <c r="G190" s="161" t="s">
        <v>1082</v>
      </c>
      <c r="H190" s="199">
        <v>1</v>
      </c>
      <c r="I190" s="163"/>
      <c r="J190" s="164">
        <f t="shared" si="15"/>
        <v>0</v>
      </c>
      <c r="K190" s="165"/>
      <c r="L190" s="30"/>
      <c r="M190" s="166" t="s">
        <v>1</v>
      </c>
      <c r="N190" s="130" t="s">
        <v>37</v>
      </c>
      <c r="P190" s="167">
        <f t="shared" si="16"/>
        <v>0</v>
      </c>
      <c r="Q190" s="167">
        <v>0</v>
      </c>
      <c r="R190" s="167">
        <f t="shared" si="17"/>
        <v>0</v>
      </c>
      <c r="S190" s="167">
        <v>0</v>
      </c>
      <c r="T190" s="168">
        <f t="shared" si="18"/>
        <v>0</v>
      </c>
      <c r="AR190" s="169" t="s">
        <v>245</v>
      </c>
      <c r="AT190" s="169" t="s">
        <v>241</v>
      </c>
      <c r="AU190" s="169" t="s">
        <v>83</v>
      </c>
      <c r="AY190" s="13" t="s">
        <v>239</v>
      </c>
      <c r="BE190" s="97">
        <f t="shared" si="19"/>
        <v>0</v>
      </c>
      <c r="BF190" s="97">
        <f t="shared" si="20"/>
        <v>0</v>
      </c>
      <c r="BG190" s="97">
        <f t="shared" si="21"/>
        <v>0</v>
      </c>
      <c r="BH190" s="97">
        <f t="shared" si="22"/>
        <v>0</v>
      </c>
      <c r="BI190" s="97">
        <f t="shared" si="23"/>
        <v>0</v>
      </c>
      <c r="BJ190" s="13" t="s">
        <v>83</v>
      </c>
      <c r="BK190" s="97">
        <f t="shared" si="24"/>
        <v>0</v>
      </c>
      <c r="BL190" s="13" t="s">
        <v>245</v>
      </c>
      <c r="BM190" s="169" t="s">
        <v>624</v>
      </c>
    </row>
    <row r="191" spans="2:65" s="1" customFormat="1" ht="16.5" customHeight="1" x14ac:dyDescent="0.2">
      <c r="B191" s="131"/>
      <c r="C191" s="158" t="s">
        <v>439</v>
      </c>
      <c r="D191" s="158" t="s">
        <v>241</v>
      </c>
      <c r="E191" s="159" t="s">
        <v>3520</v>
      </c>
      <c r="F191" s="160" t="s">
        <v>3521</v>
      </c>
      <c r="G191" s="161" t="s">
        <v>1082</v>
      </c>
      <c r="H191" s="199">
        <v>1</v>
      </c>
      <c r="I191" s="163"/>
      <c r="J191" s="164">
        <f t="shared" si="15"/>
        <v>0</v>
      </c>
      <c r="K191" s="165"/>
      <c r="L191" s="30"/>
      <c r="M191" s="166" t="s">
        <v>1</v>
      </c>
      <c r="N191" s="130" t="s">
        <v>37</v>
      </c>
      <c r="P191" s="167">
        <f t="shared" si="16"/>
        <v>0</v>
      </c>
      <c r="Q191" s="167">
        <v>0</v>
      </c>
      <c r="R191" s="167">
        <f t="shared" si="17"/>
        <v>0</v>
      </c>
      <c r="S191" s="167">
        <v>0</v>
      </c>
      <c r="T191" s="168">
        <f t="shared" si="18"/>
        <v>0</v>
      </c>
      <c r="AR191" s="169" t="s">
        <v>245</v>
      </c>
      <c r="AT191" s="169" t="s">
        <v>241</v>
      </c>
      <c r="AU191" s="169" t="s">
        <v>83</v>
      </c>
      <c r="AY191" s="13" t="s">
        <v>239</v>
      </c>
      <c r="BE191" s="97">
        <f t="shared" si="19"/>
        <v>0</v>
      </c>
      <c r="BF191" s="97">
        <f t="shared" si="20"/>
        <v>0</v>
      </c>
      <c r="BG191" s="97">
        <f t="shared" si="21"/>
        <v>0</v>
      </c>
      <c r="BH191" s="97">
        <f t="shared" si="22"/>
        <v>0</v>
      </c>
      <c r="BI191" s="97">
        <f t="shared" si="23"/>
        <v>0</v>
      </c>
      <c r="BJ191" s="13" t="s">
        <v>83</v>
      </c>
      <c r="BK191" s="97">
        <f t="shared" si="24"/>
        <v>0</v>
      </c>
      <c r="BL191" s="13" t="s">
        <v>245</v>
      </c>
      <c r="BM191" s="169" t="s">
        <v>632</v>
      </c>
    </row>
    <row r="192" spans="2:65" s="1" customFormat="1" ht="24.2" customHeight="1" x14ac:dyDescent="0.2">
      <c r="B192" s="131"/>
      <c r="C192" s="158" t="s">
        <v>443</v>
      </c>
      <c r="D192" s="158" t="s">
        <v>241</v>
      </c>
      <c r="E192" s="159" t="s">
        <v>3522</v>
      </c>
      <c r="F192" s="160" t="s">
        <v>3523</v>
      </c>
      <c r="G192" s="161" t="s">
        <v>1082</v>
      </c>
      <c r="H192" s="199">
        <v>1</v>
      </c>
      <c r="I192" s="163"/>
      <c r="J192" s="164">
        <f t="shared" si="15"/>
        <v>0</v>
      </c>
      <c r="K192" s="165"/>
      <c r="L192" s="30"/>
      <c r="M192" s="166" t="s">
        <v>1</v>
      </c>
      <c r="N192" s="130" t="s">
        <v>37</v>
      </c>
      <c r="P192" s="167">
        <f t="shared" si="16"/>
        <v>0</v>
      </c>
      <c r="Q192" s="167">
        <v>0</v>
      </c>
      <c r="R192" s="167">
        <f t="shared" si="17"/>
        <v>0</v>
      </c>
      <c r="S192" s="167">
        <v>0</v>
      </c>
      <c r="T192" s="168">
        <f t="shared" si="18"/>
        <v>0</v>
      </c>
      <c r="AR192" s="169" t="s">
        <v>245</v>
      </c>
      <c r="AT192" s="169" t="s">
        <v>241</v>
      </c>
      <c r="AU192" s="169" t="s">
        <v>83</v>
      </c>
      <c r="AY192" s="13" t="s">
        <v>239</v>
      </c>
      <c r="BE192" s="97">
        <f t="shared" si="19"/>
        <v>0</v>
      </c>
      <c r="BF192" s="97">
        <f t="shared" si="20"/>
        <v>0</v>
      </c>
      <c r="BG192" s="97">
        <f t="shared" si="21"/>
        <v>0</v>
      </c>
      <c r="BH192" s="97">
        <f t="shared" si="22"/>
        <v>0</v>
      </c>
      <c r="BI192" s="97">
        <f t="shared" si="23"/>
        <v>0</v>
      </c>
      <c r="BJ192" s="13" t="s">
        <v>83</v>
      </c>
      <c r="BK192" s="97">
        <f t="shared" si="24"/>
        <v>0</v>
      </c>
      <c r="BL192" s="13" t="s">
        <v>245</v>
      </c>
      <c r="BM192" s="169" t="s">
        <v>640</v>
      </c>
    </row>
    <row r="193" spans="2:65" s="1" customFormat="1" ht="21.75" customHeight="1" x14ac:dyDescent="0.2">
      <c r="B193" s="131"/>
      <c r="C193" s="158" t="s">
        <v>447</v>
      </c>
      <c r="D193" s="158" t="s">
        <v>241</v>
      </c>
      <c r="E193" s="159" t="s">
        <v>3524</v>
      </c>
      <c r="F193" s="160" t="s">
        <v>3525</v>
      </c>
      <c r="G193" s="161" t="s">
        <v>1082</v>
      </c>
      <c r="H193" s="199">
        <v>2</v>
      </c>
      <c r="I193" s="163"/>
      <c r="J193" s="164">
        <f t="shared" si="15"/>
        <v>0</v>
      </c>
      <c r="K193" s="165"/>
      <c r="L193" s="30"/>
      <c r="M193" s="166" t="s">
        <v>1</v>
      </c>
      <c r="N193" s="130" t="s">
        <v>37</v>
      </c>
      <c r="P193" s="167">
        <f t="shared" si="16"/>
        <v>0</v>
      </c>
      <c r="Q193" s="167">
        <v>0</v>
      </c>
      <c r="R193" s="167">
        <f t="shared" si="17"/>
        <v>0</v>
      </c>
      <c r="S193" s="167">
        <v>0</v>
      </c>
      <c r="T193" s="168">
        <f t="shared" si="18"/>
        <v>0</v>
      </c>
      <c r="AR193" s="169" t="s">
        <v>245</v>
      </c>
      <c r="AT193" s="169" t="s">
        <v>241</v>
      </c>
      <c r="AU193" s="169" t="s">
        <v>83</v>
      </c>
      <c r="AY193" s="13" t="s">
        <v>239</v>
      </c>
      <c r="BE193" s="97">
        <f t="shared" si="19"/>
        <v>0</v>
      </c>
      <c r="BF193" s="97">
        <f t="shared" si="20"/>
        <v>0</v>
      </c>
      <c r="BG193" s="97">
        <f t="shared" si="21"/>
        <v>0</v>
      </c>
      <c r="BH193" s="97">
        <f t="shared" si="22"/>
        <v>0</v>
      </c>
      <c r="BI193" s="97">
        <f t="shared" si="23"/>
        <v>0</v>
      </c>
      <c r="BJ193" s="13" t="s">
        <v>83</v>
      </c>
      <c r="BK193" s="97">
        <f t="shared" si="24"/>
        <v>0</v>
      </c>
      <c r="BL193" s="13" t="s">
        <v>245</v>
      </c>
      <c r="BM193" s="169" t="s">
        <v>648</v>
      </c>
    </row>
    <row r="194" spans="2:65" s="1" customFormat="1" ht="16.5" customHeight="1" x14ac:dyDescent="0.2">
      <c r="B194" s="131"/>
      <c r="C194" s="158" t="s">
        <v>451</v>
      </c>
      <c r="D194" s="158" t="s">
        <v>241</v>
      </c>
      <c r="E194" s="159" t="s">
        <v>3526</v>
      </c>
      <c r="F194" s="160" t="s">
        <v>3527</v>
      </c>
      <c r="G194" s="161" t="s">
        <v>1082</v>
      </c>
      <c r="H194" s="199">
        <v>2</v>
      </c>
      <c r="I194" s="163"/>
      <c r="J194" s="164">
        <f t="shared" si="15"/>
        <v>0</v>
      </c>
      <c r="K194" s="165"/>
      <c r="L194" s="30"/>
      <c r="M194" s="166" t="s">
        <v>1</v>
      </c>
      <c r="N194" s="130" t="s">
        <v>37</v>
      </c>
      <c r="P194" s="167">
        <f t="shared" si="16"/>
        <v>0</v>
      </c>
      <c r="Q194" s="167">
        <v>0</v>
      </c>
      <c r="R194" s="167">
        <f t="shared" si="17"/>
        <v>0</v>
      </c>
      <c r="S194" s="167">
        <v>0</v>
      </c>
      <c r="T194" s="168">
        <f t="shared" si="18"/>
        <v>0</v>
      </c>
      <c r="AR194" s="169" t="s">
        <v>245</v>
      </c>
      <c r="AT194" s="169" t="s">
        <v>241</v>
      </c>
      <c r="AU194" s="169" t="s">
        <v>83</v>
      </c>
      <c r="AY194" s="13" t="s">
        <v>239</v>
      </c>
      <c r="BE194" s="97">
        <f t="shared" si="19"/>
        <v>0</v>
      </c>
      <c r="BF194" s="97">
        <f t="shared" si="20"/>
        <v>0</v>
      </c>
      <c r="BG194" s="97">
        <f t="shared" si="21"/>
        <v>0</v>
      </c>
      <c r="BH194" s="97">
        <f t="shared" si="22"/>
        <v>0</v>
      </c>
      <c r="BI194" s="97">
        <f t="shared" si="23"/>
        <v>0</v>
      </c>
      <c r="BJ194" s="13" t="s">
        <v>83</v>
      </c>
      <c r="BK194" s="97">
        <f t="shared" si="24"/>
        <v>0</v>
      </c>
      <c r="BL194" s="13" t="s">
        <v>245</v>
      </c>
      <c r="BM194" s="169" t="s">
        <v>656</v>
      </c>
    </row>
    <row r="195" spans="2:65" s="1" customFormat="1" ht="16.5" customHeight="1" x14ac:dyDescent="0.2">
      <c r="B195" s="131"/>
      <c r="C195" s="158" t="s">
        <v>455</v>
      </c>
      <c r="D195" s="158" t="s">
        <v>241</v>
      </c>
      <c r="E195" s="159" t="s">
        <v>3528</v>
      </c>
      <c r="F195" s="160" t="s">
        <v>3529</v>
      </c>
      <c r="G195" s="161" t="s">
        <v>1082</v>
      </c>
      <c r="H195" s="199">
        <v>3</v>
      </c>
      <c r="I195" s="163"/>
      <c r="J195" s="164">
        <f t="shared" si="15"/>
        <v>0</v>
      </c>
      <c r="K195" s="165"/>
      <c r="L195" s="30"/>
      <c r="M195" s="166" t="s">
        <v>1</v>
      </c>
      <c r="N195" s="130" t="s">
        <v>37</v>
      </c>
      <c r="P195" s="167">
        <f t="shared" si="16"/>
        <v>0</v>
      </c>
      <c r="Q195" s="167">
        <v>0</v>
      </c>
      <c r="R195" s="167">
        <f t="shared" si="17"/>
        <v>0</v>
      </c>
      <c r="S195" s="167">
        <v>0</v>
      </c>
      <c r="T195" s="168">
        <f t="shared" si="18"/>
        <v>0</v>
      </c>
      <c r="AR195" s="169" t="s">
        <v>245</v>
      </c>
      <c r="AT195" s="169" t="s">
        <v>241</v>
      </c>
      <c r="AU195" s="169" t="s">
        <v>83</v>
      </c>
      <c r="AY195" s="13" t="s">
        <v>239</v>
      </c>
      <c r="BE195" s="97">
        <f t="shared" si="19"/>
        <v>0</v>
      </c>
      <c r="BF195" s="97">
        <f t="shared" si="20"/>
        <v>0</v>
      </c>
      <c r="BG195" s="97">
        <f t="shared" si="21"/>
        <v>0</v>
      </c>
      <c r="BH195" s="97">
        <f t="shared" si="22"/>
        <v>0</v>
      </c>
      <c r="BI195" s="97">
        <f t="shared" si="23"/>
        <v>0</v>
      </c>
      <c r="BJ195" s="13" t="s">
        <v>83</v>
      </c>
      <c r="BK195" s="97">
        <f t="shared" si="24"/>
        <v>0</v>
      </c>
      <c r="BL195" s="13" t="s">
        <v>245</v>
      </c>
      <c r="BM195" s="169" t="s">
        <v>664</v>
      </c>
    </row>
    <row r="196" spans="2:65" s="1" customFormat="1" ht="16.5" customHeight="1" x14ac:dyDescent="0.2">
      <c r="B196" s="131"/>
      <c r="C196" s="158" t="s">
        <v>459</v>
      </c>
      <c r="D196" s="158" t="s">
        <v>241</v>
      </c>
      <c r="E196" s="159" t="s">
        <v>3530</v>
      </c>
      <c r="F196" s="160" t="s">
        <v>3531</v>
      </c>
      <c r="G196" s="161" t="s">
        <v>1082</v>
      </c>
      <c r="H196" s="199">
        <v>1</v>
      </c>
      <c r="I196" s="163"/>
      <c r="J196" s="164">
        <f t="shared" si="15"/>
        <v>0</v>
      </c>
      <c r="K196" s="165"/>
      <c r="L196" s="30"/>
      <c r="M196" s="166" t="s">
        <v>1</v>
      </c>
      <c r="N196" s="130" t="s">
        <v>37</v>
      </c>
      <c r="P196" s="167">
        <f t="shared" si="16"/>
        <v>0</v>
      </c>
      <c r="Q196" s="167">
        <v>0</v>
      </c>
      <c r="R196" s="167">
        <f t="shared" si="17"/>
        <v>0</v>
      </c>
      <c r="S196" s="167">
        <v>0</v>
      </c>
      <c r="T196" s="168">
        <f t="shared" si="18"/>
        <v>0</v>
      </c>
      <c r="AR196" s="169" t="s">
        <v>245</v>
      </c>
      <c r="AT196" s="169" t="s">
        <v>241</v>
      </c>
      <c r="AU196" s="169" t="s">
        <v>83</v>
      </c>
      <c r="AY196" s="13" t="s">
        <v>239</v>
      </c>
      <c r="BE196" s="97">
        <f t="shared" si="19"/>
        <v>0</v>
      </c>
      <c r="BF196" s="97">
        <f t="shared" si="20"/>
        <v>0</v>
      </c>
      <c r="BG196" s="97">
        <f t="shared" si="21"/>
        <v>0</v>
      </c>
      <c r="BH196" s="97">
        <f t="shared" si="22"/>
        <v>0</v>
      </c>
      <c r="BI196" s="97">
        <f t="shared" si="23"/>
        <v>0</v>
      </c>
      <c r="BJ196" s="13" t="s">
        <v>83</v>
      </c>
      <c r="BK196" s="97">
        <f t="shared" si="24"/>
        <v>0</v>
      </c>
      <c r="BL196" s="13" t="s">
        <v>245</v>
      </c>
      <c r="BM196" s="169" t="s">
        <v>672</v>
      </c>
    </row>
    <row r="197" spans="2:65" s="1" customFormat="1" ht="16.5" customHeight="1" x14ac:dyDescent="0.2">
      <c r="B197" s="131"/>
      <c r="C197" s="158" t="s">
        <v>463</v>
      </c>
      <c r="D197" s="158" t="s">
        <v>241</v>
      </c>
      <c r="E197" s="159" t="s">
        <v>3532</v>
      </c>
      <c r="F197" s="160" t="s">
        <v>3533</v>
      </c>
      <c r="G197" s="161" t="s">
        <v>1082</v>
      </c>
      <c r="H197" s="199">
        <v>2</v>
      </c>
      <c r="I197" s="163"/>
      <c r="J197" s="164">
        <f t="shared" si="15"/>
        <v>0</v>
      </c>
      <c r="K197" s="165"/>
      <c r="L197" s="30"/>
      <c r="M197" s="182" t="s">
        <v>1</v>
      </c>
      <c r="N197" s="183" t="s">
        <v>37</v>
      </c>
      <c r="O197" s="184"/>
      <c r="P197" s="185">
        <f t="shared" si="16"/>
        <v>0</v>
      </c>
      <c r="Q197" s="185">
        <v>0</v>
      </c>
      <c r="R197" s="185">
        <f t="shared" si="17"/>
        <v>0</v>
      </c>
      <c r="S197" s="185">
        <v>0</v>
      </c>
      <c r="T197" s="186">
        <f t="shared" si="18"/>
        <v>0</v>
      </c>
      <c r="AR197" s="169" t="s">
        <v>245</v>
      </c>
      <c r="AT197" s="169" t="s">
        <v>241</v>
      </c>
      <c r="AU197" s="169" t="s">
        <v>83</v>
      </c>
      <c r="AY197" s="13" t="s">
        <v>239</v>
      </c>
      <c r="BE197" s="97">
        <f t="shared" si="19"/>
        <v>0</v>
      </c>
      <c r="BF197" s="97">
        <f t="shared" si="20"/>
        <v>0</v>
      </c>
      <c r="BG197" s="97">
        <f t="shared" si="21"/>
        <v>0</v>
      </c>
      <c r="BH197" s="97">
        <f t="shared" si="22"/>
        <v>0</v>
      </c>
      <c r="BI197" s="97">
        <f t="shared" si="23"/>
        <v>0</v>
      </c>
      <c r="BJ197" s="13" t="s">
        <v>83</v>
      </c>
      <c r="BK197" s="97">
        <f t="shared" si="24"/>
        <v>0</v>
      </c>
      <c r="BL197" s="13" t="s">
        <v>245</v>
      </c>
      <c r="BM197" s="169" t="s">
        <v>680</v>
      </c>
    </row>
    <row r="198" spans="2:65" s="1" customFormat="1" ht="6.95" customHeight="1" x14ac:dyDescent="0.2">
      <c r="B198" s="45"/>
      <c r="C198" s="46"/>
      <c r="D198" s="46"/>
      <c r="E198" s="46"/>
      <c r="F198" s="46"/>
      <c r="G198" s="46"/>
      <c r="H198" s="46"/>
      <c r="I198" s="46"/>
      <c r="J198" s="46"/>
      <c r="K198" s="46"/>
      <c r="L198" s="30"/>
    </row>
  </sheetData>
  <autoFilter ref="C135:K197" xr:uid="{00000000-0009-0000-0000-000025000000}"/>
  <mergeCells count="17">
    <mergeCell ref="L2:V2"/>
    <mergeCell ref="D110:F110"/>
    <mergeCell ref="D111:F111"/>
    <mergeCell ref="D112:F112"/>
    <mergeCell ref="E124:H124"/>
    <mergeCell ref="E85:H85"/>
    <mergeCell ref="E87:H87"/>
    <mergeCell ref="E89:H89"/>
    <mergeCell ref="D108:F108"/>
    <mergeCell ref="D109:F109"/>
    <mergeCell ref="E7:H7"/>
    <mergeCell ref="E9:H9"/>
    <mergeCell ref="E11:H11"/>
    <mergeCell ref="E20:H20"/>
    <mergeCell ref="E29:H29"/>
    <mergeCell ref="E128:H128"/>
    <mergeCell ref="E126:H126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B2:BM176"/>
  <sheetViews>
    <sheetView showGridLines="0" topLeftCell="A144" workbookViewId="0">
      <selection activeCell="AB165" sqref="AB165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3" t="s">
        <v>158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4587</v>
      </c>
      <c r="L4" s="16"/>
      <c r="M4" s="103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14</v>
      </c>
      <c r="L6" s="16"/>
    </row>
    <row r="7" spans="2:46" ht="16.5" customHeight="1" x14ac:dyDescent="0.2">
      <c r="B7" s="16"/>
      <c r="E7" s="259" t="str">
        <f>'Rekapitulácia stavby'!K6</f>
        <v>KFA - Košická futbalová aréna II. a III. etapa</v>
      </c>
      <c r="F7" s="261"/>
      <c r="G7" s="261"/>
      <c r="H7" s="261"/>
      <c r="L7" s="16"/>
    </row>
    <row r="8" spans="2:46" ht="12" customHeight="1" x14ac:dyDescent="0.2">
      <c r="B8" s="16"/>
      <c r="D8" s="23" t="s">
        <v>180</v>
      </c>
      <c r="L8" s="16"/>
    </row>
    <row r="9" spans="2:46" s="1" customFormat="1" ht="16.5" customHeight="1" x14ac:dyDescent="0.2">
      <c r="B9" s="30"/>
      <c r="E9" s="259" t="s">
        <v>181</v>
      </c>
      <c r="F9" s="257"/>
      <c r="G9" s="257"/>
      <c r="H9" s="257"/>
      <c r="L9" s="30"/>
    </row>
    <row r="10" spans="2:46" s="1" customFormat="1" ht="12" customHeight="1" x14ac:dyDescent="0.2">
      <c r="B10" s="30"/>
      <c r="D10" s="23" t="s">
        <v>182</v>
      </c>
      <c r="L10" s="30"/>
    </row>
    <row r="11" spans="2:46" s="1" customFormat="1" ht="16.5" customHeight="1" x14ac:dyDescent="0.2">
      <c r="B11" s="30"/>
      <c r="E11" s="226" t="s">
        <v>4246</v>
      </c>
      <c r="F11" s="257"/>
      <c r="G11" s="257"/>
      <c r="H11" s="257"/>
      <c r="L11" s="30"/>
    </row>
    <row r="12" spans="2:46" s="1" customFormat="1" x14ac:dyDescent="0.2">
      <c r="B12" s="30"/>
      <c r="L12" s="30"/>
    </row>
    <row r="13" spans="2:46" s="1" customFormat="1" ht="12" customHeight="1" x14ac:dyDescent="0.2">
      <c r="B13" s="30"/>
      <c r="D13" s="23" t="s">
        <v>15</v>
      </c>
      <c r="F13" s="21" t="s">
        <v>1</v>
      </c>
      <c r="I13" s="23" t="s">
        <v>16</v>
      </c>
      <c r="J13" s="21" t="s">
        <v>1</v>
      </c>
      <c r="L13" s="30"/>
    </row>
    <row r="14" spans="2:46" s="1" customFormat="1" ht="12" customHeight="1" x14ac:dyDescent="0.2">
      <c r="B14" s="30"/>
      <c r="D14" s="23" t="s">
        <v>17</v>
      </c>
      <c r="F14" s="21" t="s">
        <v>18</v>
      </c>
      <c r="I14" s="23" t="s">
        <v>19</v>
      </c>
      <c r="J14" s="53" t="str">
        <f>'Rekapitulácia stavby'!AN8</f>
        <v>4.10.2022 - REV05</v>
      </c>
      <c r="L14" s="30"/>
    </row>
    <row r="15" spans="2:46" s="1" customFormat="1" ht="10.9" customHeight="1" x14ac:dyDescent="0.2">
      <c r="B15" s="30"/>
      <c r="L15" s="30"/>
    </row>
    <row r="16" spans="2:46" s="1" customFormat="1" ht="12" customHeight="1" x14ac:dyDescent="0.2">
      <c r="B16" s="30"/>
      <c r="D16" s="23" t="s">
        <v>20</v>
      </c>
      <c r="I16" s="23" t="s">
        <v>21</v>
      </c>
      <c r="J16" s="21" t="str">
        <f>IF('Rekapitulácia stavby'!AN10="","",'Rekapitulácia stavby'!AN10)</f>
        <v/>
      </c>
      <c r="L16" s="30"/>
    </row>
    <row r="17" spans="2:12" s="1" customFormat="1" ht="18" customHeight="1" x14ac:dyDescent="0.2">
      <c r="B17" s="30"/>
      <c r="E17" s="21" t="str">
        <f>IF('Rekapitulácia stavby'!E11="","",'Rekapitulácia stavby'!E11)</f>
        <v xml:space="preserve"> </v>
      </c>
      <c r="I17" s="23" t="s">
        <v>22</v>
      </c>
      <c r="J17" s="21" t="str">
        <f>IF('Rekapitulácia stavby'!AN11="","",'Rekapitulácia stavby'!AN11)</f>
        <v/>
      </c>
      <c r="L17" s="30"/>
    </row>
    <row r="18" spans="2:12" s="1" customFormat="1" ht="6.95" customHeight="1" x14ac:dyDescent="0.2">
      <c r="B18" s="30"/>
      <c r="L18" s="30"/>
    </row>
    <row r="19" spans="2:12" s="1" customFormat="1" ht="12" customHeight="1" x14ac:dyDescent="0.2">
      <c r="B19" s="30"/>
      <c r="D19" s="23" t="s">
        <v>23</v>
      </c>
      <c r="I19" s="23" t="s">
        <v>21</v>
      </c>
      <c r="J19" s="24" t="str">
        <f>'Rekapitulácia stavby'!AN13</f>
        <v>Vyplň údaj</v>
      </c>
      <c r="L19" s="30"/>
    </row>
    <row r="20" spans="2:12" s="1" customFormat="1" ht="18" customHeight="1" x14ac:dyDescent="0.2">
      <c r="B20" s="30"/>
      <c r="E20" s="258" t="str">
        <f>'Rekapitulácia stavby'!E14</f>
        <v>Vyplň údaj</v>
      </c>
      <c r="F20" s="248"/>
      <c r="G20" s="248"/>
      <c r="H20" s="248"/>
      <c r="I20" s="23" t="s">
        <v>22</v>
      </c>
      <c r="J20" s="24" t="str">
        <f>'Rekapitulácia stavby'!AN14</f>
        <v>Vyplň údaj</v>
      </c>
      <c r="L20" s="30"/>
    </row>
    <row r="21" spans="2:12" s="1" customFormat="1" ht="6.95" customHeight="1" x14ac:dyDescent="0.2">
      <c r="B21" s="30"/>
      <c r="L21" s="30"/>
    </row>
    <row r="22" spans="2:12" s="1" customFormat="1" ht="12" customHeight="1" x14ac:dyDescent="0.2">
      <c r="B22" s="30"/>
      <c r="D22" s="23" t="s">
        <v>25</v>
      </c>
      <c r="I22" s="23" t="s">
        <v>21</v>
      </c>
      <c r="J22" s="21" t="str">
        <f>IF('Rekapitulácia stavby'!AN16="","",'Rekapitulácia stavby'!AN16)</f>
        <v/>
      </c>
      <c r="L22" s="30"/>
    </row>
    <row r="23" spans="2:12" s="1" customFormat="1" ht="18" customHeight="1" x14ac:dyDescent="0.2">
      <c r="B23" s="30"/>
      <c r="E23" s="21" t="str">
        <f>IF('Rekapitulácia stavby'!E17="","",'Rekapitulácia stavby'!E17)</f>
        <v>HESCON,s.r.o.</v>
      </c>
      <c r="I23" s="23" t="s">
        <v>22</v>
      </c>
      <c r="J23" s="21" t="str">
        <f>IF('Rekapitulácia stavby'!AN17="","",'Rekapitulácia stavby'!AN17)</f>
        <v/>
      </c>
      <c r="L23" s="30"/>
    </row>
    <row r="24" spans="2:12" s="1" customFormat="1" ht="6.95" customHeight="1" x14ac:dyDescent="0.2">
      <c r="B24" s="30"/>
      <c r="L24" s="30"/>
    </row>
    <row r="25" spans="2:12" s="1" customFormat="1" ht="12" customHeight="1" x14ac:dyDescent="0.2">
      <c r="B25" s="30"/>
      <c r="D25" s="23" t="s">
        <v>27</v>
      </c>
      <c r="I25" s="23" t="s">
        <v>21</v>
      </c>
      <c r="J25" s="21" t="str">
        <f>IF('Rekapitulácia stavby'!AN19="","",'Rekapitulácia stavby'!AN19)</f>
        <v/>
      </c>
      <c r="L25" s="30"/>
    </row>
    <row r="26" spans="2:12" s="1" customFormat="1" ht="18" customHeight="1" x14ac:dyDescent="0.2">
      <c r="B26" s="30"/>
      <c r="E26" s="21" t="str">
        <f>IF('Rekapitulácia stavby'!E20="","",'Rekapitulácia stavby'!E20)</f>
        <v xml:space="preserve"> </v>
      </c>
      <c r="I26" s="23" t="s">
        <v>22</v>
      </c>
      <c r="J26" s="21" t="str">
        <f>IF('Rekapitulácia stavby'!AN20="","",'Rekapitulácia stavby'!AN20)</f>
        <v/>
      </c>
      <c r="L26" s="30"/>
    </row>
    <row r="27" spans="2:12" s="1" customFormat="1" ht="6.95" customHeight="1" x14ac:dyDescent="0.2">
      <c r="B27" s="30"/>
      <c r="L27" s="30"/>
    </row>
    <row r="28" spans="2:12" s="1" customFormat="1" ht="12" customHeight="1" x14ac:dyDescent="0.2">
      <c r="B28" s="30"/>
      <c r="D28" s="23" t="s">
        <v>28</v>
      </c>
      <c r="L28" s="30"/>
    </row>
    <row r="29" spans="2:12" s="7" customFormat="1" ht="16.5" customHeight="1" x14ac:dyDescent="0.2">
      <c r="B29" s="104"/>
      <c r="E29" s="251" t="s">
        <v>1</v>
      </c>
      <c r="F29" s="251"/>
      <c r="G29" s="251"/>
      <c r="H29" s="251"/>
      <c r="L29" s="104"/>
    </row>
    <row r="30" spans="2:12" s="1" customFormat="1" ht="6.95" customHeight="1" x14ac:dyDescent="0.2">
      <c r="B30" s="30"/>
      <c r="L30" s="30"/>
    </row>
    <row r="31" spans="2:12" s="1" customFormat="1" ht="6.95" customHeight="1" x14ac:dyDescent="0.2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5" customHeight="1" x14ac:dyDescent="0.2">
      <c r="B32" s="30"/>
      <c r="D32" s="21" t="s">
        <v>187</v>
      </c>
      <c r="J32" s="29">
        <f>J98</f>
        <v>0</v>
      </c>
      <c r="L32" s="30"/>
    </row>
    <row r="33" spans="2:12" s="1" customFormat="1" ht="14.45" customHeight="1" x14ac:dyDescent="0.2">
      <c r="B33" s="30"/>
      <c r="D33" s="28" t="s">
        <v>174</v>
      </c>
      <c r="J33" s="29">
        <f>J104</f>
        <v>0</v>
      </c>
      <c r="L33" s="30"/>
    </row>
    <row r="34" spans="2:12" s="1" customFormat="1" ht="25.35" customHeight="1" x14ac:dyDescent="0.2">
      <c r="B34" s="30"/>
      <c r="D34" s="105" t="s">
        <v>31</v>
      </c>
      <c r="J34" s="66">
        <f>ROUND(J32 + J33, 2)</f>
        <v>0</v>
      </c>
      <c r="L34" s="30"/>
    </row>
    <row r="35" spans="2:12" s="1" customFormat="1" ht="6.95" customHeight="1" x14ac:dyDescent="0.2">
      <c r="B35" s="30"/>
      <c r="D35" s="54"/>
      <c r="E35" s="54"/>
      <c r="F35" s="54"/>
      <c r="G35" s="54"/>
      <c r="H35" s="54"/>
      <c r="I35" s="54"/>
      <c r="J35" s="54"/>
      <c r="K35" s="54"/>
      <c r="L35" s="30"/>
    </row>
    <row r="36" spans="2:12" s="1" customFormat="1" ht="14.45" customHeight="1" x14ac:dyDescent="0.2">
      <c r="B36" s="30"/>
      <c r="F36" s="33" t="s">
        <v>33</v>
      </c>
      <c r="I36" s="33" t="s">
        <v>32</v>
      </c>
      <c r="J36" s="33" t="s">
        <v>34</v>
      </c>
      <c r="L36" s="30"/>
    </row>
    <row r="37" spans="2:12" s="1" customFormat="1" ht="14.45" customHeight="1" x14ac:dyDescent="0.2">
      <c r="B37" s="30"/>
      <c r="D37" s="106" t="s">
        <v>35</v>
      </c>
      <c r="E37" s="35" t="s">
        <v>36</v>
      </c>
      <c r="F37" s="107">
        <f>ROUND((SUM(BE104:BE111) + SUM(BE133:BE175)),  2)</f>
        <v>0</v>
      </c>
      <c r="G37" s="108"/>
      <c r="H37" s="108"/>
      <c r="I37" s="109">
        <v>0.2</v>
      </c>
      <c r="J37" s="107">
        <f>ROUND(((SUM(BE104:BE111) + SUM(BE133:BE175))*I37),  2)</f>
        <v>0</v>
      </c>
      <c r="L37" s="30"/>
    </row>
    <row r="38" spans="2:12" s="1" customFormat="1" ht="14.45" customHeight="1" x14ac:dyDescent="0.2">
      <c r="B38" s="30"/>
      <c r="E38" s="35" t="s">
        <v>37</v>
      </c>
      <c r="F38" s="107">
        <f>ROUND((SUM(BF104:BF111) + SUM(BF133:BF175)),  2)</f>
        <v>0</v>
      </c>
      <c r="G38" s="108"/>
      <c r="H38" s="108"/>
      <c r="I38" s="109">
        <v>0.2</v>
      </c>
      <c r="J38" s="107">
        <f>ROUND(((SUM(BF104:BF111) + SUM(BF133:BF175))*I38),  2)</f>
        <v>0</v>
      </c>
      <c r="L38" s="30"/>
    </row>
    <row r="39" spans="2:12" s="1" customFormat="1" ht="14.45" hidden="1" customHeight="1" x14ac:dyDescent="0.2">
      <c r="B39" s="30"/>
      <c r="E39" s="23" t="s">
        <v>38</v>
      </c>
      <c r="F39" s="86">
        <f>ROUND((SUM(BG104:BG111) + SUM(BG133:BG175)),  2)</f>
        <v>0</v>
      </c>
      <c r="I39" s="110">
        <v>0.2</v>
      </c>
      <c r="J39" s="86">
        <f>0</f>
        <v>0</v>
      </c>
      <c r="L39" s="30"/>
    </row>
    <row r="40" spans="2:12" s="1" customFormat="1" ht="14.45" hidden="1" customHeight="1" x14ac:dyDescent="0.2">
      <c r="B40" s="30"/>
      <c r="E40" s="23" t="s">
        <v>39</v>
      </c>
      <c r="F40" s="86">
        <f>ROUND((SUM(BH104:BH111) + SUM(BH133:BH175)),  2)</f>
        <v>0</v>
      </c>
      <c r="I40" s="110">
        <v>0.2</v>
      </c>
      <c r="J40" s="86">
        <f>0</f>
        <v>0</v>
      </c>
      <c r="L40" s="30"/>
    </row>
    <row r="41" spans="2:12" s="1" customFormat="1" ht="14.45" hidden="1" customHeight="1" x14ac:dyDescent="0.2">
      <c r="B41" s="30"/>
      <c r="E41" s="35" t="s">
        <v>40</v>
      </c>
      <c r="F41" s="107">
        <f>ROUND((SUM(BI104:BI111) + SUM(BI133:BI175)),  2)</f>
        <v>0</v>
      </c>
      <c r="G41" s="108"/>
      <c r="H41" s="108"/>
      <c r="I41" s="109">
        <v>0</v>
      </c>
      <c r="J41" s="107">
        <f>0</f>
        <v>0</v>
      </c>
      <c r="L41" s="30"/>
    </row>
    <row r="42" spans="2:12" s="1" customFormat="1" ht="6.95" customHeight="1" x14ac:dyDescent="0.2">
      <c r="B42" s="30"/>
      <c r="L42" s="30"/>
    </row>
    <row r="43" spans="2:12" s="1" customFormat="1" ht="25.35" customHeight="1" x14ac:dyDescent="0.2">
      <c r="B43" s="30"/>
      <c r="C43" s="101"/>
      <c r="D43" s="111" t="s">
        <v>41</v>
      </c>
      <c r="E43" s="57"/>
      <c r="F43" s="57"/>
      <c r="G43" s="112" t="s">
        <v>42</v>
      </c>
      <c r="H43" s="113" t="s">
        <v>43</v>
      </c>
      <c r="I43" s="57"/>
      <c r="J43" s="114">
        <f>SUM(J34:J41)</f>
        <v>0</v>
      </c>
      <c r="K43" s="115"/>
      <c r="L43" s="30"/>
    </row>
    <row r="44" spans="2:12" s="1" customFormat="1" ht="14.45" customHeight="1" x14ac:dyDescent="0.2">
      <c r="B44" s="30"/>
      <c r="L44" s="30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30"/>
      <c r="D50" s="42" t="s">
        <v>44</v>
      </c>
      <c r="E50" s="43"/>
      <c r="F50" s="43"/>
      <c r="G50" s="42" t="s">
        <v>45</v>
      </c>
      <c r="H50" s="43"/>
      <c r="I50" s="43"/>
      <c r="J50" s="43"/>
      <c r="K50" s="43"/>
      <c r="L50" s="30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30"/>
      <c r="D61" s="44" t="s">
        <v>46</v>
      </c>
      <c r="E61" s="32"/>
      <c r="F61" s="116" t="s">
        <v>47</v>
      </c>
      <c r="G61" s="44" t="s">
        <v>46</v>
      </c>
      <c r="H61" s="32"/>
      <c r="I61" s="32"/>
      <c r="J61" s="117" t="s">
        <v>47</v>
      </c>
      <c r="K61" s="32"/>
      <c r="L61" s="30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30"/>
      <c r="D65" s="42" t="s">
        <v>48</v>
      </c>
      <c r="E65" s="43"/>
      <c r="F65" s="43"/>
      <c r="G65" s="42" t="s">
        <v>49</v>
      </c>
      <c r="H65" s="43"/>
      <c r="I65" s="43"/>
      <c r="J65" s="43"/>
      <c r="K65" s="43"/>
      <c r="L65" s="30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30"/>
      <c r="D76" s="44" t="s">
        <v>46</v>
      </c>
      <c r="E76" s="32"/>
      <c r="F76" s="116" t="s">
        <v>47</v>
      </c>
      <c r="G76" s="44" t="s">
        <v>46</v>
      </c>
      <c r="H76" s="32"/>
      <c r="I76" s="32"/>
      <c r="J76" s="117" t="s">
        <v>47</v>
      </c>
      <c r="K76" s="32"/>
      <c r="L76" s="30"/>
    </row>
    <row r="77" spans="2:12" s="1" customFormat="1" ht="14.45" customHeight="1" x14ac:dyDescent="0.2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12" s="1" customFormat="1" ht="6.95" customHeight="1" x14ac:dyDescent="0.2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12" s="1" customFormat="1" ht="24.95" customHeight="1" x14ac:dyDescent="0.2">
      <c r="B82" s="30"/>
      <c r="C82" s="17" t="s">
        <v>4588</v>
      </c>
      <c r="L82" s="30"/>
    </row>
    <row r="83" spans="2:12" s="1" customFormat="1" ht="6.95" customHeight="1" x14ac:dyDescent="0.2">
      <c r="B83" s="30"/>
      <c r="L83" s="30"/>
    </row>
    <row r="84" spans="2:12" s="1" customFormat="1" ht="12" customHeight="1" x14ac:dyDescent="0.2">
      <c r="B84" s="30"/>
      <c r="C84" s="23" t="s">
        <v>14</v>
      </c>
      <c r="L84" s="30"/>
    </row>
    <row r="85" spans="2:12" s="1" customFormat="1" ht="16.5" customHeight="1" x14ac:dyDescent="0.2">
      <c r="B85" s="30"/>
      <c r="E85" s="259" t="str">
        <f>E7</f>
        <v>KFA - Košická futbalová aréna II. a III. etapa</v>
      </c>
      <c r="F85" s="261"/>
      <c r="G85" s="261"/>
      <c r="H85" s="261"/>
      <c r="L85" s="30"/>
    </row>
    <row r="86" spans="2:12" ht="12" customHeight="1" x14ac:dyDescent="0.2">
      <c r="B86" s="16"/>
      <c r="C86" s="23" t="s">
        <v>180</v>
      </c>
      <c r="L86" s="16"/>
    </row>
    <row r="87" spans="2:12" s="1" customFormat="1" ht="16.5" customHeight="1" x14ac:dyDescent="0.2">
      <c r="B87" s="30"/>
      <c r="E87" s="259" t="s">
        <v>181</v>
      </c>
      <c r="F87" s="257"/>
      <c r="G87" s="257"/>
      <c r="H87" s="257"/>
      <c r="L87" s="30"/>
    </row>
    <row r="88" spans="2:12" s="1" customFormat="1" ht="12" customHeight="1" x14ac:dyDescent="0.2">
      <c r="B88" s="30"/>
      <c r="C88" s="23" t="s">
        <v>182</v>
      </c>
      <c r="L88" s="30"/>
    </row>
    <row r="89" spans="2:12" s="1" customFormat="1" ht="16.5" customHeight="1" x14ac:dyDescent="0.2">
      <c r="B89" s="30"/>
      <c r="E89" s="226" t="str">
        <f>E11</f>
        <v>040 - EPS - Elektrická požiarna signalizácia</v>
      </c>
      <c r="F89" s="257"/>
      <c r="G89" s="257"/>
      <c r="H89" s="257"/>
      <c r="L89" s="30"/>
    </row>
    <row r="90" spans="2:12" s="1" customFormat="1" ht="6.95" customHeight="1" x14ac:dyDescent="0.2">
      <c r="B90" s="30"/>
      <c r="L90" s="30"/>
    </row>
    <row r="91" spans="2:12" s="1" customFormat="1" ht="12" customHeight="1" x14ac:dyDescent="0.2">
      <c r="B91" s="30"/>
      <c r="C91" s="23" t="s">
        <v>17</v>
      </c>
      <c r="F91" s="21" t="str">
        <f>F14</f>
        <v xml:space="preserve"> </v>
      </c>
      <c r="I91" s="23" t="s">
        <v>19</v>
      </c>
      <c r="J91" s="53" t="str">
        <f>IF(J14="","",J14)</f>
        <v>4.10.2022 - REV05</v>
      </c>
      <c r="L91" s="30"/>
    </row>
    <row r="92" spans="2:12" s="1" customFormat="1" ht="6.95" customHeight="1" x14ac:dyDescent="0.2">
      <c r="B92" s="30"/>
      <c r="L92" s="30"/>
    </row>
    <row r="93" spans="2:12" s="1" customFormat="1" ht="15.2" customHeight="1" x14ac:dyDescent="0.2">
      <c r="B93" s="30"/>
      <c r="C93" s="23" t="s">
        <v>20</v>
      </c>
      <c r="F93" s="21" t="str">
        <f>E17</f>
        <v xml:space="preserve"> </v>
      </c>
      <c r="I93" s="23" t="s">
        <v>25</v>
      </c>
      <c r="J93" s="26" t="str">
        <f>E23</f>
        <v>HESCON,s.r.o.</v>
      </c>
      <c r="L93" s="30"/>
    </row>
    <row r="94" spans="2:12" s="1" customFormat="1" ht="15.2" customHeight="1" x14ac:dyDescent="0.2">
      <c r="B94" s="30"/>
      <c r="C94" s="23" t="s">
        <v>23</v>
      </c>
      <c r="F94" s="21" t="str">
        <f>IF(E20="","",E20)</f>
        <v>Vyplň údaj</v>
      </c>
      <c r="I94" s="23" t="s">
        <v>27</v>
      </c>
      <c r="J94" s="26" t="str">
        <f>E26</f>
        <v xml:space="preserve"> </v>
      </c>
      <c r="L94" s="30"/>
    </row>
    <row r="95" spans="2:12" s="1" customFormat="1" ht="10.35" customHeight="1" x14ac:dyDescent="0.2">
      <c r="B95" s="30"/>
      <c r="L95" s="30"/>
    </row>
    <row r="96" spans="2:12" s="1" customFormat="1" ht="29.25" customHeight="1" x14ac:dyDescent="0.2">
      <c r="B96" s="30"/>
      <c r="C96" s="118" t="s">
        <v>188</v>
      </c>
      <c r="D96" s="101"/>
      <c r="E96" s="101"/>
      <c r="F96" s="101"/>
      <c r="G96" s="101"/>
      <c r="H96" s="101"/>
      <c r="I96" s="101"/>
      <c r="J96" s="119" t="s">
        <v>189</v>
      </c>
      <c r="K96" s="101"/>
      <c r="L96" s="30"/>
    </row>
    <row r="97" spans="2:65" s="1" customFormat="1" ht="10.35" customHeight="1" x14ac:dyDescent="0.2">
      <c r="B97" s="30"/>
      <c r="L97" s="30"/>
    </row>
    <row r="98" spans="2:65" s="1" customFormat="1" ht="22.9" customHeight="1" x14ac:dyDescent="0.2">
      <c r="B98" s="30"/>
      <c r="C98" s="120" t="s">
        <v>190</v>
      </c>
      <c r="J98" s="66">
        <f>J133</f>
        <v>0</v>
      </c>
      <c r="L98" s="30"/>
      <c r="AU98" s="13" t="s">
        <v>191</v>
      </c>
    </row>
    <row r="99" spans="2:65" s="8" customFormat="1" ht="24.95" customHeight="1" x14ac:dyDescent="0.2">
      <c r="B99" s="121"/>
      <c r="D99" s="122" t="s">
        <v>4247</v>
      </c>
      <c r="E99" s="123"/>
      <c r="F99" s="123"/>
      <c r="G99" s="123"/>
      <c r="H99" s="123"/>
      <c r="I99" s="123"/>
      <c r="J99" s="124">
        <f>J134</f>
        <v>0</v>
      </c>
      <c r="L99" s="121"/>
    </row>
    <row r="100" spans="2:65" s="9" customFormat="1" ht="19.899999999999999" customHeight="1" x14ac:dyDescent="0.2">
      <c r="B100" s="125"/>
      <c r="D100" s="126" t="s">
        <v>4248</v>
      </c>
      <c r="E100" s="127"/>
      <c r="F100" s="127"/>
      <c r="G100" s="127"/>
      <c r="H100" s="127"/>
      <c r="I100" s="127"/>
      <c r="J100" s="128">
        <f>J135</f>
        <v>0</v>
      </c>
      <c r="L100" s="125"/>
    </row>
    <row r="101" spans="2:65" s="9" customFormat="1" ht="19.899999999999999" customHeight="1" x14ac:dyDescent="0.2">
      <c r="B101" s="125"/>
      <c r="D101" s="126" t="s">
        <v>4249</v>
      </c>
      <c r="E101" s="127"/>
      <c r="F101" s="127"/>
      <c r="G101" s="127"/>
      <c r="H101" s="127"/>
      <c r="I101" s="127"/>
      <c r="J101" s="128">
        <f>J171</f>
        <v>0</v>
      </c>
      <c r="L101" s="125"/>
    </row>
    <row r="102" spans="2:65" s="1" customFormat="1" ht="21.75" customHeight="1" x14ac:dyDescent="0.2">
      <c r="B102" s="30"/>
      <c r="L102" s="30"/>
    </row>
    <row r="103" spans="2:65" s="1" customFormat="1" ht="6.95" customHeight="1" x14ac:dyDescent="0.2">
      <c r="B103" s="30"/>
      <c r="L103" s="30"/>
    </row>
    <row r="104" spans="2:65" s="1" customFormat="1" ht="29.25" customHeight="1" x14ac:dyDescent="0.2">
      <c r="B104" s="30"/>
      <c r="C104" s="120" t="s">
        <v>217</v>
      </c>
      <c r="J104" s="129">
        <f>ROUND(J105 + J106 + J107 + J108 + J109 + J110,2)</f>
        <v>0</v>
      </c>
      <c r="L104" s="30"/>
      <c r="N104" s="130" t="s">
        <v>35</v>
      </c>
    </row>
    <row r="105" spans="2:65" s="1" customFormat="1" ht="18" customHeight="1" x14ac:dyDescent="0.2">
      <c r="B105" s="131"/>
      <c r="C105" s="132"/>
      <c r="D105" s="207" t="s">
        <v>218</v>
      </c>
      <c r="E105" s="260"/>
      <c r="F105" s="260"/>
      <c r="G105" s="132"/>
      <c r="H105" s="132"/>
      <c r="I105" s="132"/>
      <c r="J105" s="94">
        <v>0</v>
      </c>
      <c r="K105" s="132"/>
      <c r="L105" s="131"/>
      <c r="M105" s="132"/>
      <c r="N105" s="134" t="s">
        <v>37</v>
      </c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5" t="s">
        <v>219</v>
      </c>
      <c r="AZ105" s="132"/>
      <c r="BA105" s="132"/>
      <c r="BB105" s="132"/>
      <c r="BC105" s="132"/>
      <c r="BD105" s="132"/>
      <c r="BE105" s="136">
        <f t="shared" ref="BE105:BE110" si="0">IF(N105="základná",J105,0)</f>
        <v>0</v>
      </c>
      <c r="BF105" s="136">
        <f t="shared" ref="BF105:BF110" si="1">IF(N105="znížená",J105,0)</f>
        <v>0</v>
      </c>
      <c r="BG105" s="136">
        <f t="shared" ref="BG105:BG110" si="2">IF(N105="zákl. prenesená",J105,0)</f>
        <v>0</v>
      </c>
      <c r="BH105" s="136">
        <f t="shared" ref="BH105:BH110" si="3">IF(N105="zníž. prenesená",J105,0)</f>
        <v>0</v>
      </c>
      <c r="BI105" s="136">
        <f t="shared" ref="BI105:BI110" si="4">IF(N105="nulová",J105,0)</f>
        <v>0</v>
      </c>
      <c r="BJ105" s="135" t="s">
        <v>83</v>
      </c>
      <c r="BK105" s="132"/>
      <c r="BL105" s="132"/>
      <c r="BM105" s="132"/>
    </row>
    <row r="106" spans="2:65" s="1" customFormat="1" ht="18" customHeight="1" x14ac:dyDescent="0.2">
      <c r="B106" s="131"/>
      <c r="C106" s="132"/>
      <c r="D106" s="207" t="s">
        <v>220</v>
      </c>
      <c r="E106" s="260"/>
      <c r="F106" s="260"/>
      <c r="G106" s="132"/>
      <c r="H106" s="132"/>
      <c r="I106" s="132"/>
      <c r="J106" s="94">
        <v>0</v>
      </c>
      <c r="K106" s="132"/>
      <c r="L106" s="131"/>
      <c r="M106" s="132"/>
      <c r="N106" s="134" t="s">
        <v>37</v>
      </c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5" t="s">
        <v>219</v>
      </c>
      <c r="AZ106" s="132"/>
      <c r="BA106" s="132"/>
      <c r="BB106" s="132"/>
      <c r="BC106" s="132"/>
      <c r="BD106" s="132"/>
      <c r="BE106" s="136">
        <f t="shared" si="0"/>
        <v>0</v>
      </c>
      <c r="BF106" s="136">
        <f t="shared" si="1"/>
        <v>0</v>
      </c>
      <c r="BG106" s="136">
        <f t="shared" si="2"/>
        <v>0</v>
      </c>
      <c r="BH106" s="136">
        <f t="shared" si="3"/>
        <v>0</v>
      </c>
      <c r="BI106" s="136">
        <f t="shared" si="4"/>
        <v>0</v>
      </c>
      <c r="BJ106" s="135" t="s">
        <v>83</v>
      </c>
      <c r="BK106" s="132"/>
      <c r="BL106" s="132"/>
      <c r="BM106" s="132"/>
    </row>
    <row r="107" spans="2:65" s="1" customFormat="1" ht="18" customHeight="1" x14ac:dyDescent="0.2">
      <c r="B107" s="131"/>
      <c r="C107" s="132"/>
      <c r="D107" s="207" t="s">
        <v>221</v>
      </c>
      <c r="E107" s="260"/>
      <c r="F107" s="260"/>
      <c r="G107" s="132"/>
      <c r="H107" s="132"/>
      <c r="I107" s="132"/>
      <c r="J107" s="94">
        <v>0</v>
      </c>
      <c r="K107" s="132"/>
      <c r="L107" s="131"/>
      <c r="M107" s="132"/>
      <c r="N107" s="134" t="s">
        <v>37</v>
      </c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5" t="s">
        <v>219</v>
      </c>
      <c r="AZ107" s="132"/>
      <c r="BA107" s="132"/>
      <c r="BB107" s="132"/>
      <c r="BC107" s="132"/>
      <c r="BD107" s="132"/>
      <c r="BE107" s="136">
        <f t="shared" si="0"/>
        <v>0</v>
      </c>
      <c r="BF107" s="136">
        <f t="shared" si="1"/>
        <v>0</v>
      </c>
      <c r="BG107" s="136">
        <f t="shared" si="2"/>
        <v>0</v>
      </c>
      <c r="BH107" s="136">
        <f t="shared" si="3"/>
        <v>0</v>
      </c>
      <c r="BI107" s="136">
        <f t="shared" si="4"/>
        <v>0</v>
      </c>
      <c r="BJ107" s="135" t="s">
        <v>83</v>
      </c>
      <c r="BK107" s="132"/>
      <c r="BL107" s="132"/>
      <c r="BM107" s="132"/>
    </row>
    <row r="108" spans="2:65" s="1" customFormat="1" ht="18" customHeight="1" x14ac:dyDescent="0.2">
      <c r="B108" s="131"/>
      <c r="C108" s="132"/>
      <c r="D108" s="207" t="s">
        <v>222</v>
      </c>
      <c r="E108" s="260"/>
      <c r="F108" s="260"/>
      <c r="G108" s="132"/>
      <c r="H108" s="132"/>
      <c r="I108" s="132"/>
      <c r="J108" s="94">
        <v>0</v>
      </c>
      <c r="K108" s="132"/>
      <c r="L108" s="131"/>
      <c r="M108" s="132"/>
      <c r="N108" s="134" t="s">
        <v>37</v>
      </c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5" t="s">
        <v>219</v>
      </c>
      <c r="AZ108" s="132"/>
      <c r="BA108" s="132"/>
      <c r="BB108" s="132"/>
      <c r="BC108" s="132"/>
      <c r="BD108" s="132"/>
      <c r="BE108" s="136">
        <f t="shared" si="0"/>
        <v>0</v>
      </c>
      <c r="BF108" s="136">
        <f t="shared" si="1"/>
        <v>0</v>
      </c>
      <c r="BG108" s="136">
        <f t="shared" si="2"/>
        <v>0</v>
      </c>
      <c r="BH108" s="136">
        <f t="shared" si="3"/>
        <v>0</v>
      </c>
      <c r="BI108" s="136">
        <f t="shared" si="4"/>
        <v>0</v>
      </c>
      <c r="BJ108" s="135" t="s">
        <v>83</v>
      </c>
      <c r="BK108" s="132"/>
      <c r="BL108" s="132"/>
      <c r="BM108" s="132"/>
    </row>
    <row r="109" spans="2:65" s="1" customFormat="1" ht="18" customHeight="1" x14ac:dyDescent="0.2">
      <c r="B109" s="131"/>
      <c r="C109" s="132"/>
      <c r="D109" s="207" t="s">
        <v>223</v>
      </c>
      <c r="E109" s="260"/>
      <c r="F109" s="260"/>
      <c r="G109" s="132"/>
      <c r="H109" s="132"/>
      <c r="I109" s="132"/>
      <c r="J109" s="94">
        <v>0</v>
      </c>
      <c r="K109" s="132"/>
      <c r="L109" s="131"/>
      <c r="M109" s="132"/>
      <c r="N109" s="134" t="s">
        <v>37</v>
      </c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5" t="s">
        <v>219</v>
      </c>
      <c r="AZ109" s="132"/>
      <c r="BA109" s="132"/>
      <c r="BB109" s="132"/>
      <c r="BC109" s="132"/>
      <c r="BD109" s="132"/>
      <c r="BE109" s="136">
        <f t="shared" si="0"/>
        <v>0</v>
      </c>
      <c r="BF109" s="136">
        <f t="shared" si="1"/>
        <v>0</v>
      </c>
      <c r="BG109" s="136">
        <f t="shared" si="2"/>
        <v>0</v>
      </c>
      <c r="BH109" s="136">
        <f t="shared" si="3"/>
        <v>0</v>
      </c>
      <c r="BI109" s="136">
        <f t="shared" si="4"/>
        <v>0</v>
      </c>
      <c r="BJ109" s="135" t="s">
        <v>83</v>
      </c>
      <c r="BK109" s="132"/>
      <c r="BL109" s="132"/>
      <c r="BM109" s="132"/>
    </row>
    <row r="110" spans="2:65" s="1" customFormat="1" ht="18" customHeight="1" x14ac:dyDescent="0.2">
      <c r="B110" s="131"/>
      <c r="C110" s="132"/>
      <c r="D110" s="133" t="s">
        <v>224</v>
      </c>
      <c r="E110" s="132"/>
      <c r="F110" s="132"/>
      <c r="G110" s="132"/>
      <c r="H110" s="132"/>
      <c r="I110" s="132"/>
      <c r="J110" s="94">
        <f>ROUND(J32*T110,2)</f>
        <v>0</v>
      </c>
      <c r="K110" s="132"/>
      <c r="L110" s="131"/>
      <c r="M110" s="132"/>
      <c r="N110" s="134" t="s">
        <v>37</v>
      </c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5" t="s">
        <v>225</v>
      </c>
      <c r="AZ110" s="132"/>
      <c r="BA110" s="132"/>
      <c r="BB110" s="132"/>
      <c r="BC110" s="132"/>
      <c r="BD110" s="132"/>
      <c r="BE110" s="136">
        <f t="shared" si="0"/>
        <v>0</v>
      </c>
      <c r="BF110" s="136">
        <f t="shared" si="1"/>
        <v>0</v>
      </c>
      <c r="BG110" s="136">
        <f t="shared" si="2"/>
        <v>0</v>
      </c>
      <c r="BH110" s="136">
        <f t="shared" si="3"/>
        <v>0</v>
      </c>
      <c r="BI110" s="136">
        <f t="shared" si="4"/>
        <v>0</v>
      </c>
      <c r="BJ110" s="135" t="s">
        <v>83</v>
      </c>
      <c r="BK110" s="132"/>
      <c r="BL110" s="132"/>
      <c r="BM110" s="132"/>
    </row>
    <row r="111" spans="2:65" s="1" customFormat="1" x14ac:dyDescent="0.2">
      <c r="B111" s="30"/>
      <c r="L111" s="30"/>
    </row>
    <row r="112" spans="2:65" s="1" customFormat="1" ht="29.25" customHeight="1" x14ac:dyDescent="0.2">
      <c r="B112" s="30"/>
      <c r="C112" s="100" t="s">
        <v>179</v>
      </c>
      <c r="D112" s="101"/>
      <c r="E112" s="101"/>
      <c r="F112" s="101"/>
      <c r="G112" s="101"/>
      <c r="H112" s="101"/>
      <c r="I112" s="101"/>
      <c r="J112" s="102">
        <f>ROUND(J98+J104,2)</f>
        <v>0</v>
      </c>
      <c r="K112" s="101"/>
      <c r="L112" s="30"/>
    </row>
    <row r="113" spans="2:12" s="1" customFormat="1" ht="6.95" customHeight="1" x14ac:dyDescent="0.2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30"/>
    </row>
    <row r="117" spans="2:12" s="1" customFormat="1" ht="6.95" customHeight="1" x14ac:dyDescent="0.2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30"/>
    </row>
    <row r="118" spans="2:12" s="1" customFormat="1" ht="24.95" customHeight="1" x14ac:dyDescent="0.2">
      <c r="B118" s="30"/>
      <c r="C118" s="17" t="s">
        <v>4589</v>
      </c>
      <c r="L118" s="30"/>
    </row>
    <row r="119" spans="2:12" s="1" customFormat="1" ht="6.95" customHeight="1" x14ac:dyDescent="0.2">
      <c r="B119" s="30"/>
      <c r="L119" s="30"/>
    </row>
    <row r="120" spans="2:12" s="1" customFormat="1" ht="12" customHeight="1" x14ac:dyDescent="0.2">
      <c r="B120" s="30"/>
      <c r="C120" s="23" t="s">
        <v>14</v>
      </c>
      <c r="L120" s="30"/>
    </row>
    <row r="121" spans="2:12" s="1" customFormat="1" ht="16.5" customHeight="1" x14ac:dyDescent="0.2">
      <c r="B121" s="30"/>
      <c r="E121" s="259" t="str">
        <f>E7</f>
        <v>KFA - Košická futbalová aréna II. a III. etapa</v>
      </c>
      <c r="F121" s="261"/>
      <c r="G121" s="261"/>
      <c r="H121" s="261"/>
      <c r="L121" s="30"/>
    </row>
    <row r="122" spans="2:12" ht="12" customHeight="1" x14ac:dyDescent="0.2">
      <c r="B122" s="16"/>
      <c r="C122" s="23" t="s">
        <v>180</v>
      </c>
      <c r="L122" s="16"/>
    </row>
    <row r="123" spans="2:12" s="1" customFormat="1" ht="16.5" customHeight="1" x14ac:dyDescent="0.2">
      <c r="B123" s="30"/>
      <c r="E123" s="259" t="s">
        <v>181</v>
      </c>
      <c r="F123" s="257"/>
      <c r="G123" s="257"/>
      <c r="H123" s="257"/>
      <c r="L123" s="30"/>
    </row>
    <row r="124" spans="2:12" s="1" customFormat="1" ht="12" customHeight="1" x14ac:dyDescent="0.2">
      <c r="B124" s="30"/>
      <c r="C124" s="23" t="s">
        <v>182</v>
      </c>
      <c r="L124" s="30"/>
    </row>
    <row r="125" spans="2:12" s="1" customFormat="1" ht="16.5" customHeight="1" x14ac:dyDescent="0.2">
      <c r="B125" s="30"/>
      <c r="E125" s="226" t="str">
        <f>E11</f>
        <v>040 - EPS - Elektrická požiarna signalizácia</v>
      </c>
      <c r="F125" s="257"/>
      <c r="G125" s="257"/>
      <c r="H125" s="257"/>
      <c r="L125" s="30"/>
    </row>
    <row r="126" spans="2:12" s="1" customFormat="1" ht="6.95" customHeight="1" x14ac:dyDescent="0.2">
      <c r="B126" s="30"/>
      <c r="L126" s="30"/>
    </row>
    <row r="127" spans="2:12" s="1" customFormat="1" ht="12" customHeight="1" x14ac:dyDescent="0.2">
      <c r="B127" s="30"/>
      <c r="C127" s="23" t="s">
        <v>17</v>
      </c>
      <c r="F127" s="21" t="str">
        <f>F14</f>
        <v xml:space="preserve"> </v>
      </c>
      <c r="I127" s="23" t="s">
        <v>19</v>
      </c>
      <c r="J127" s="53" t="str">
        <f>IF(J14="","",J14)</f>
        <v>4.10.2022 - REV05</v>
      </c>
      <c r="L127" s="30"/>
    </row>
    <row r="128" spans="2:12" s="1" customFormat="1" ht="6.95" customHeight="1" x14ac:dyDescent="0.2">
      <c r="B128" s="30"/>
      <c r="L128" s="30"/>
    </row>
    <row r="129" spans="2:65" s="1" customFormat="1" ht="15.2" customHeight="1" x14ac:dyDescent="0.2">
      <c r="B129" s="30"/>
      <c r="C129" s="23" t="s">
        <v>20</v>
      </c>
      <c r="F129" s="21" t="str">
        <f>E17</f>
        <v xml:space="preserve"> </v>
      </c>
      <c r="I129" s="23" t="s">
        <v>25</v>
      </c>
      <c r="J129" s="26" t="str">
        <f>E23</f>
        <v>HESCON,s.r.o.</v>
      </c>
      <c r="L129" s="30"/>
    </row>
    <row r="130" spans="2:65" s="1" customFormat="1" ht="15.2" customHeight="1" x14ac:dyDescent="0.2">
      <c r="B130" s="30"/>
      <c r="C130" s="23" t="s">
        <v>23</v>
      </c>
      <c r="F130" s="21" t="str">
        <f>IF(E20="","",E20)</f>
        <v>Vyplň údaj</v>
      </c>
      <c r="I130" s="23" t="s">
        <v>27</v>
      </c>
      <c r="J130" s="26" t="str">
        <f>E26</f>
        <v xml:space="preserve"> </v>
      </c>
      <c r="L130" s="30"/>
    </row>
    <row r="131" spans="2:65" s="1" customFormat="1" ht="10.35" customHeight="1" x14ac:dyDescent="0.2">
      <c r="B131" s="30"/>
      <c r="L131" s="30"/>
    </row>
    <row r="132" spans="2:65" s="10" customFormat="1" ht="29.25" customHeight="1" x14ac:dyDescent="0.2">
      <c r="B132" s="137"/>
      <c r="C132" s="138" t="s">
        <v>226</v>
      </c>
      <c r="D132" s="139" t="s">
        <v>56</v>
      </c>
      <c r="E132" s="139" t="s">
        <v>52</v>
      </c>
      <c r="F132" s="139" t="s">
        <v>53</v>
      </c>
      <c r="G132" s="139" t="s">
        <v>227</v>
      </c>
      <c r="H132" s="139" t="s">
        <v>228</v>
      </c>
      <c r="I132" s="139" t="s">
        <v>229</v>
      </c>
      <c r="J132" s="140" t="s">
        <v>189</v>
      </c>
      <c r="K132" s="141" t="s">
        <v>230</v>
      </c>
      <c r="L132" s="137"/>
      <c r="M132" s="59" t="s">
        <v>1</v>
      </c>
      <c r="N132" s="60" t="s">
        <v>35</v>
      </c>
      <c r="O132" s="60" t="s">
        <v>231</v>
      </c>
      <c r="P132" s="60" t="s">
        <v>232</v>
      </c>
      <c r="Q132" s="60" t="s">
        <v>233</v>
      </c>
      <c r="R132" s="60" t="s">
        <v>234</v>
      </c>
      <c r="S132" s="60" t="s">
        <v>235</v>
      </c>
      <c r="T132" s="61" t="s">
        <v>236</v>
      </c>
    </row>
    <row r="133" spans="2:65" s="1" customFormat="1" ht="22.9" customHeight="1" x14ac:dyDescent="0.25">
      <c r="B133" s="30"/>
      <c r="C133" s="64" t="s">
        <v>187</v>
      </c>
      <c r="J133" s="142">
        <f>BK133</f>
        <v>0</v>
      </c>
      <c r="L133" s="30"/>
      <c r="M133" s="62"/>
      <c r="N133" s="54"/>
      <c r="O133" s="54"/>
      <c r="P133" s="143">
        <f>P134</f>
        <v>0</v>
      </c>
      <c r="Q133" s="54"/>
      <c r="R133" s="143">
        <f>R134</f>
        <v>0</v>
      </c>
      <c r="S133" s="54"/>
      <c r="T133" s="144">
        <f>T134</f>
        <v>0</v>
      </c>
      <c r="AT133" s="13" t="s">
        <v>70</v>
      </c>
      <c r="AU133" s="13" t="s">
        <v>191</v>
      </c>
      <c r="BK133" s="145">
        <f>BK134</f>
        <v>0</v>
      </c>
    </row>
    <row r="134" spans="2:65" s="11" customFormat="1" ht="25.9" customHeight="1" x14ac:dyDescent="0.2">
      <c r="B134" s="146"/>
      <c r="D134" s="147" t="s">
        <v>70</v>
      </c>
      <c r="E134" s="148" t="s">
        <v>3486</v>
      </c>
      <c r="F134" s="148" t="s">
        <v>4250</v>
      </c>
      <c r="I134" s="149"/>
      <c r="J134" s="150">
        <f>BK134</f>
        <v>0</v>
      </c>
      <c r="L134" s="146"/>
      <c r="M134" s="151"/>
      <c r="P134" s="152">
        <f>P135+P171</f>
        <v>0</v>
      </c>
      <c r="R134" s="152">
        <f>R135+R171</f>
        <v>0</v>
      </c>
      <c r="T134" s="153">
        <f>T135+T171</f>
        <v>0</v>
      </c>
      <c r="AR134" s="147" t="s">
        <v>78</v>
      </c>
      <c r="AT134" s="154" t="s">
        <v>70</v>
      </c>
      <c r="AU134" s="154" t="s">
        <v>71</v>
      </c>
      <c r="AY134" s="147" t="s">
        <v>239</v>
      </c>
      <c r="BK134" s="155">
        <f>BK135+BK171</f>
        <v>0</v>
      </c>
    </row>
    <row r="135" spans="2:65" s="11" customFormat="1" ht="22.9" customHeight="1" x14ac:dyDescent="0.2">
      <c r="B135" s="146"/>
      <c r="D135" s="147" t="s">
        <v>70</v>
      </c>
      <c r="E135" s="156" t="s">
        <v>4251</v>
      </c>
      <c r="F135" s="156" t="s">
        <v>4252</v>
      </c>
      <c r="I135" s="149"/>
      <c r="J135" s="157">
        <f>BK135</f>
        <v>0</v>
      </c>
      <c r="L135" s="146"/>
      <c r="M135" s="151"/>
      <c r="P135" s="152">
        <f>SUM(P136:P170)</f>
        <v>0</v>
      </c>
      <c r="R135" s="152">
        <f>SUM(R136:R170)</f>
        <v>0</v>
      </c>
      <c r="T135" s="153">
        <f>SUM(T136:T170)</f>
        <v>0</v>
      </c>
      <c r="AR135" s="147" t="s">
        <v>78</v>
      </c>
      <c r="AT135" s="154" t="s">
        <v>70</v>
      </c>
      <c r="AU135" s="154" t="s">
        <v>78</v>
      </c>
      <c r="AY135" s="147" t="s">
        <v>239</v>
      </c>
      <c r="BK135" s="155">
        <f>SUM(BK136:BK170)</f>
        <v>0</v>
      </c>
    </row>
    <row r="136" spans="2:65" s="1" customFormat="1" ht="24.2" customHeight="1" x14ac:dyDescent="0.2">
      <c r="B136" s="131"/>
      <c r="C136" s="158" t="s">
        <v>78</v>
      </c>
      <c r="D136" s="158" t="s">
        <v>241</v>
      </c>
      <c r="E136" s="159" t="s">
        <v>4253</v>
      </c>
      <c r="F136" s="160" t="s">
        <v>4254</v>
      </c>
      <c r="G136" s="161" t="s">
        <v>331</v>
      </c>
      <c r="H136" s="162">
        <v>1300</v>
      </c>
      <c r="I136" s="163"/>
      <c r="J136" s="164">
        <f t="shared" ref="J136:J170" si="5">ROUND(I136*H136,2)</f>
        <v>0</v>
      </c>
      <c r="K136" s="165"/>
      <c r="L136" s="30"/>
      <c r="M136" s="166" t="s">
        <v>1</v>
      </c>
      <c r="N136" s="130" t="s">
        <v>37</v>
      </c>
      <c r="P136" s="167">
        <f t="shared" ref="P136:P170" si="6">O136*H136</f>
        <v>0</v>
      </c>
      <c r="Q136" s="167">
        <v>0</v>
      </c>
      <c r="R136" s="167">
        <f t="shared" ref="R136:R170" si="7">Q136*H136</f>
        <v>0</v>
      </c>
      <c r="S136" s="167">
        <v>0</v>
      </c>
      <c r="T136" s="168">
        <f t="shared" ref="T136:T170" si="8">S136*H136</f>
        <v>0</v>
      </c>
      <c r="AR136" s="169" t="s">
        <v>245</v>
      </c>
      <c r="AT136" s="169" t="s">
        <v>241</v>
      </c>
      <c r="AU136" s="169" t="s">
        <v>83</v>
      </c>
      <c r="AY136" s="13" t="s">
        <v>239</v>
      </c>
      <c r="BE136" s="97">
        <f t="shared" ref="BE136:BE170" si="9">IF(N136="základná",J136,0)</f>
        <v>0</v>
      </c>
      <c r="BF136" s="97">
        <f t="shared" ref="BF136:BF170" si="10">IF(N136="znížená",J136,0)</f>
        <v>0</v>
      </c>
      <c r="BG136" s="97">
        <f t="shared" ref="BG136:BG170" si="11">IF(N136="zákl. prenesená",J136,0)</f>
        <v>0</v>
      </c>
      <c r="BH136" s="97">
        <f t="shared" ref="BH136:BH170" si="12">IF(N136="zníž. prenesená",J136,0)</f>
        <v>0</v>
      </c>
      <c r="BI136" s="97">
        <f t="shared" ref="BI136:BI170" si="13">IF(N136="nulová",J136,0)</f>
        <v>0</v>
      </c>
      <c r="BJ136" s="13" t="s">
        <v>83</v>
      </c>
      <c r="BK136" s="97">
        <f t="shared" ref="BK136:BK170" si="14">ROUND(I136*H136,2)</f>
        <v>0</v>
      </c>
      <c r="BL136" s="13" t="s">
        <v>245</v>
      </c>
      <c r="BM136" s="169" t="s">
        <v>83</v>
      </c>
    </row>
    <row r="137" spans="2:65" s="1" customFormat="1" ht="24.2" customHeight="1" x14ac:dyDescent="0.2">
      <c r="B137" s="131"/>
      <c r="C137" s="158" t="s">
        <v>83</v>
      </c>
      <c r="D137" s="158" t="s">
        <v>241</v>
      </c>
      <c r="E137" s="159" t="s">
        <v>4255</v>
      </c>
      <c r="F137" s="160" t="s">
        <v>4256</v>
      </c>
      <c r="G137" s="161" t="s">
        <v>331</v>
      </c>
      <c r="H137" s="162">
        <v>1600</v>
      </c>
      <c r="I137" s="163"/>
      <c r="J137" s="164">
        <f t="shared" si="5"/>
        <v>0</v>
      </c>
      <c r="K137" s="165"/>
      <c r="L137" s="30"/>
      <c r="M137" s="166" t="s">
        <v>1</v>
      </c>
      <c r="N137" s="130" t="s">
        <v>37</v>
      </c>
      <c r="P137" s="167">
        <f t="shared" si="6"/>
        <v>0</v>
      </c>
      <c r="Q137" s="167">
        <v>0</v>
      </c>
      <c r="R137" s="167">
        <f t="shared" si="7"/>
        <v>0</v>
      </c>
      <c r="S137" s="167">
        <v>0</v>
      </c>
      <c r="T137" s="168">
        <f t="shared" si="8"/>
        <v>0</v>
      </c>
      <c r="AR137" s="169" t="s">
        <v>245</v>
      </c>
      <c r="AT137" s="169" t="s">
        <v>241</v>
      </c>
      <c r="AU137" s="169" t="s">
        <v>83</v>
      </c>
      <c r="AY137" s="13" t="s">
        <v>239</v>
      </c>
      <c r="BE137" s="97">
        <f t="shared" si="9"/>
        <v>0</v>
      </c>
      <c r="BF137" s="97">
        <f t="shared" si="10"/>
        <v>0</v>
      </c>
      <c r="BG137" s="97">
        <f t="shared" si="11"/>
        <v>0</v>
      </c>
      <c r="BH137" s="97">
        <f t="shared" si="12"/>
        <v>0</v>
      </c>
      <c r="BI137" s="97">
        <f t="shared" si="13"/>
        <v>0</v>
      </c>
      <c r="BJ137" s="13" t="s">
        <v>83</v>
      </c>
      <c r="BK137" s="97">
        <f t="shared" si="14"/>
        <v>0</v>
      </c>
      <c r="BL137" s="13" t="s">
        <v>245</v>
      </c>
      <c r="BM137" s="169" t="s">
        <v>245</v>
      </c>
    </row>
    <row r="138" spans="2:65" s="1" customFormat="1" ht="24.2" customHeight="1" x14ac:dyDescent="0.2">
      <c r="B138" s="131"/>
      <c r="C138" s="158" t="s">
        <v>251</v>
      </c>
      <c r="D138" s="158" t="s">
        <v>241</v>
      </c>
      <c r="E138" s="159" t="s">
        <v>4257</v>
      </c>
      <c r="F138" s="160" t="s">
        <v>4258</v>
      </c>
      <c r="G138" s="161" t="s">
        <v>331</v>
      </c>
      <c r="H138" s="162">
        <v>460</v>
      </c>
      <c r="I138" s="163"/>
      <c r="J138" s="164">
        <f t="shared" si="5"/>
        <v>0</v>
      </c>
      <c r="K138" s="165"/>
      <c r="L138" s="30"/>
      <c r="M138" s="166" t="s">
        <v>1</v>
      </c>
      <c r="N138" s="130" t="s">
        <v>37</v>
      </c>
      <c r="P138" s="167">
        <f t="shared" si="6"/>
        <v>0</v>
      </c>
      <c r="Q138" s="167">
        <v>0</v>
      </c>
      <c r="R138" s="167">
        <f t="shared" si="7"/>
        <v>0</v>
      </c>
      <c r="S138" s="167">
        <v>0</v>
      </c>
      <c r="T138" s="168">
        <f t="shared" si="8"/>
        <v>0</v>
      </c>
      <c r="AR138" s="169" t="s">
        <v>245</v>
      </c>
      <c r="AT138" s="169" t="s">
        <v>241</v>
      </c>
      <c r="AU138" s="169" t="s">
        <v>83</v>
      </c>
      <c r="AY138" s="13" t="s">
        <v>239</v>
      </c>
      <c r="BE138" s="97">
        <f t="shared" si="9"/>
        <v>0</v>
      </c>
      <c r="BF138" s="97">
        <f t="shared" si="10"/>
        <v>0</v>
      </c>
      <c r="BG138" s="97">
        <f t="shared" si="11"/>
        <v>0</v>
      </c>
      <c r="BH138" s="97">
        <f t="shared" si="12"/>
        <v>0</v>
      </c>
      <c r="BI138" s="97">
        <f t="shared" si="13"/>
        <v>0</v>
      </c>
      <c r="BJ138" s="13" t="s">
        <v>83</v>
      </c>
      <c r="BK138" s="97">
        <f t="shared" si="14"/>
        <v>0</v>
      </c>
      <c r="BL138" s="13" t="s">
        <v>245</v>
      </c>
      <c r="BM138" s="169" t="s">
        <v>262</v>
      </c>
    </row>
    <row r="139" spans="2:65" s="1" customFormat="1" ht="24.2" customHeight="1" x14ac:dyDescent="0.2">
      <c r="B139" s="131"/>
      <c r="C139" s="158" t="s">
        <v>245</v>
      </c>
      <c r="D139" s="158" t="s">
        <v>241</v>
      </c>
      <c r="E139" s="159" t="s">
        <v>4259</v>
      </c>
      <c r="F139" s="160" t="s">
        <v>4260</v>
      </c>
      <c r="G139" s="161" t="s">
        <v>331</v>
      </c>
      <c r="H139" s="162">
        <v>10</v>
      </c>
      <c r="I139" s="163"/>
      <c r="J139" s="164">
        <f t="shared" si="5"/>
        <v>0</v>
      </c>
      <c r="K139" s="165"/>
      <c r="L139" s="30"/>
      <c r="M139" s="166" t="s">
        <v>1</v>
      </c>
      <c r="N139" s="130" t="s">
        <v>37</v>
      </c>
      <c r="P139" s="167">
        <f t="shared" si="6"/>
        <v>0</v>
      </c>
      <c r="Q139" s="167">
        <v>0</v>
      </c>
      <c r="R139" s="167">
        <f t="shared" si="7"/>
        <v>0</v>
      </c>
      <c r="S139" s="167">
        <v>0</v>
      </c>
      <c r="T139" s="168">
        <f t="shared" si="8"/>
        <v>0</v>
      </c>
      <c r="AR139" s="169" t="s">
        <v>245</v>
      </c>
      <c r="AT139" s="169" t="s">
        <v>241</v>
      </c>
      <c r="AU139" s="169" t="s">
        <v>83</v>
      </c>
      <c r="AY139" s="13" t="s">
        <v>239</v>
      </c>
      <c r="BE139" s="97">
        <f t="shared" si="9"/>
        <v>0</v>
      </c>
      <c r="BF139" s="97">
        <f t="shared" si="10"/>
        <v>0</v>
      </c>
      <c r="BG139" s="97">
        <f t="shared" si="11"/>
        <v>0</v>
      </c>
      <c r="BH139" s="97">
        <f t="shared" si="12"/>
        <v>0</v>
      </c>
      <c r="BI139" s="97">
        <f t="shared" si="13"/>
        <v>0</v>
      </c>
      <c r="BJ139" s="13" t="s">
        <v>83</v>
      </c>
      <c r="BK139" s="97">
        <f t="shared" si="14"/>
        <v>0</v>
      </c>
      <c r="BL139" s="13" t="s">
        <v>245</v>
      </c>
      <c r="BM139" s="169" t="s">
        <v>270</v>
      </c>
    </row>
    <row r="140" spans="2:65" s="1" customFormat="1" ht="24.2" customHeight="1" x14ac:dyDescent="0.2">
      <c r="B140" s="131"/>
      <c r="C140" s="158" t="s">
        <v>258</v>
      </c>
      <c r="D140" s="158" t="s">
        <v>241</v>
      </c>
      <c r="E140" s="159" t="s">
        <v>4261</v>
      </c>
      <c r="F140" s="160" t="s">
        <v>4262</v>
      </c>
      <c r="G140" s="161" t="s">
        <v>331</v>
      </c>
      <c r="H140" s="162">
        <v>20</v>
      </c>
      <c r="I140" s="163"/>
      <c r="J140" s="164">
        <f t="shared" si="5"/>
        <v>0</v>
      </c>
      <c r="K140" s="165"/>
      <c r="L140" s="30"/>
      <c r="M140" s="166" t="s">
        <v>1</v>
      </c>
      <c r="N140" s="130" t="s">
        <v>37</v>
      </c>
      <c r="P140" s="167">
        <f t="shared" si="6"/>
        <v>0</v>
      </c>
      <c r="Q140" s="167">
        <v>0</v>
      </c>
      <c r="R140" s="167">
        <f t="shared" si="7"/>
        <v>0</v>
      </c>
      <c r="S140" s="167">
        <v>0</v>
      </c>
      <c r="T140" s="168">
        <f t="shared" si="8"/>
        <v>0</v>
      </c>
      <c r="AR140" s="169" t="s">
        <v>245</v>
      </c>
      <c r="AT140" s="169" t="s">
        <v>241</v>
      </c>
      <c r="AU140" s="169" t="s">
        <v>83</v>
      </c>
      <c r="AY140" s="13" t="s">
        <v>239</v>
      </c>
      <c r="BE140" s="97">
        <f t="shared" si="9"/>
        <v>0</v>
      </c>
      <c r="BF140" s="97">
        <f t="shared" si="10"/>
        <v>0</v>
      </c>
      <c r="BG140" s="97">
        <f t="shared" si="11"/>
        <v>0</v>
      </c>
      <c r="BH140" s="97">
        <f t="shared" si="12"/>
        <v>0</v>
      </c>
      <c r="BI140" s="97">
        <f t="shared" si="13"/>
        <v>0</v>
      </c>
      <c r="BJ140" s="13" t="s">
        <v>83</v>
      </c>
      <c r="BK140" s="97">
        <f t="shared" si="14"/>
        <v>0</v>
      </c>
      <c r="BL140" s="13" t="s">
        <v>245</v>
      </c>
      <c r="BM140" s="169" t="s">
        <v>280</v>
      </c>
    </row>
    <row r="141" spans="2:65" s="1" customFormat="1" ht="21.75" customHeight="1" x14ac:dyDescent="0.2">
      <c r="B141" s="131"/>
      <c r="C141" s="158" t="s">
        <v>262</v>
      </c>
      <c r="D141" s="158" t="s">
        <v>241</v>
      </c>
      <c r="E141" s="159" t="s">
        <v>4263</v>
      </c>
      <c r="F141" s="160" t="s">
        <v>4264</v>
      </c>
      <c r="G141" s="161" t="s">
        <v>353</v>
      </c>
      <c r="H141" s="162">
        <v>16</v>
      </c>
      <c r="I141" s="163"/>
      <c r="J141" s="164">
        <f t="shared" si="5"/>
        <v>0</v>
      </c>
      <c r="K141" s="165"/>
      <c r="L141" s="30"/>
      <c r="M141" s="166" t="s">
        <v>1</v>
      </c>
      <c r="N141" s="130" t="s">
        <v>37</v>
      </c>
      <c r="P141" s="167">
        <f t="shared" si="6"/>
        <v>0</v>
      </c>
      <c r="Q141" s="167">
        <v>0</v>
      </c>
      <c r="R141" s="167">
        <f t="shared" si="7"/>
        <v>0</v>
      </c>
      <c r="S141" s="167">
        <v>0</v>
      </c>
      <c r="T141" s="168">
        <f t="shared" si="8"/>
        <v>0</v>
      </c>
      <c r="AR141" s="169" t="s">
        <v>245</v>
      </c>
      <c r="AT141" s="169" t="s">
        <v>241</v>
      </c>
      <c r="AU141" s="169" t="s">
        <v>83</v>
      </c>
      <c r="AY141" s="13" t="s">
        <v>239</v>
      </c>
      <c r="BE141" s="97">
        <f t="shared" si="9"/>
        <v>0</v>
      </c>
      <c r="BF141" s="97">
        <f t="shared" si="10"/>
        <v>0</v>
      </c>
      <c r="BG141" s="97">
        <f t="shared" si="11"/>
        <v>0</v>
      </c>
      <c r="BH141" s="97">
        <f t="shared" si="12"/>
        <v>0</v>
      </c>
      <c r="BI141" s="97">
        <f t="shared" si="13"/>
        <v>0</v>
      </c>
      <c r="BJ141" s="13" t="s">
        <v>83</v>
      </c>
      <c r="BK141" s="97">
        <f t="shared" si="14"/>
        <v>0</v>
      </c>
      <c r="BL141" s="13" t="s">
        <v>245</v>
      </c>
      <c r="BM141" s="169" t="s">
        <v>289</v>
      </c>
    </row>
    <row r="142" spans="2:65" s="1" customFormat="1" ht="21.75" customHeight="1" x14ac:dyDescent="0.2">
      <c r="B142" s="131"/>
      <c r="C142" s="158" t="s">
        <v>266</v>
      </c>
      <c r="D142" s="158" t="s">
        <v>241</v>
      </c>
      <c r="E142" s="159" t="s">
        <v>4265</v>
      </c>
      <c r="F142" s="160" t="s">
        <v>4266</v>
      </c>
      <c r="G142" s="161" t="s">
        <v>353</v>
      </c>
      <c r="H142" s="162">
        <v>16</v>
      </c>
      <c r="I142" s="163"/>
      <c r="J142" s="164">
        <f t="shared" si="5"/>
        <v>0</v>
      </c>
      <c r="K142" s="165"/>
      <c r="L142" s="30"/>
      <c r="M142" s="166" t="s">
        <v>1</v>
      </c>
      <c r="N142" s="130" t="s">
        <v>37</v>
      </c>
      <c r="P142" s="167">
        <f t="shared" si="6"/>
        <v>0</v>
      </c>
      <c r="Q142" s="167">
        <v>0</v>
      </c>
      <c r="R142" s="167">
        <f t="shared" si="7"/>
        <v>0</v>
      </c>
      <c r="S142" s="167">
        <v>0</v>
      </c>
      <c r="T142" s="168">
        <f t="shared" si="8"/>
        <v>0</v>
      </c>
      <c r="AR142" s="169" t="s">
        <v>245</v>
      </c>
      <c r="AT142" s="169" t="s">
        <v>241</v>
      </c>
      <c r="AU142" s="169" t="s">
        <v>83</v>
      </c>
      <c r="AY142" s="13" t="s">
        <v>239</v>
      </c>
      <c r="BE142" s="97">
        <f t="shared" si="9"/>
        <v>0</v>
      </c>
      <c r="BF142" s="97">
        <f t="shared" si="10"/>
        <v>0</v>
      </c>
      <c r="BG142" s="97">
        <f t="shared" si="11"/>
        <v>0</v>
      </c>
      <c r="BH142" s="97">
        <f t="shared" si="12"/>
        <v>0</v>
      </c>
      <c r="BI142" s="97">
        <f t="shared" si="13"/>
        <v>0</v>
      </c>
      <c r="BJ142" s="13" t="s">
        <v>83</v>
      </c>
      <c r="BK142" s="97">
        <f t="shared" si="14"/>
        <v>0</v>
      </c>
      <c r="BL142" s="13" t="s">
        <v>245</v>
      </c>
      <c r="BM142" s="169" t="s">
        <v>297</v>
      </c>
    </row>
    <row r="143" spans="2:65" s="1" customFormat="1" ht="24.2" customHeight="1" x14ac:dyDescent="0.2">
      <c r="B143" s="131"/>
      <c r="C143" s="158" t="s">
        <v>270</v>
      </c>
      <c r="D143" s="158" t="s">
        <v>241</v>
      </c>
      <c r="E143" s="159" t="s">
        <v>4267</v>
      </c>
      <c r="F143" s="160" t="s">
        <v>4268</v>
      </c>
      <c r="G143" s="161" t="s">
        <v>353</v>
      </c>
      <c r="H143" s="162">
        <v>16</v>
      </c>
      <c r="I143" s="163"/>
      <c r="J143" s="164">
        <f t="shared" si="5"/>
        <v>0</v>
      </c>
      <c r="K143" s="165"/>
      <c r="L143" s="30"/>
      <c r="M143" s="166" t="s">
        <v>1</v>
      </c>
      <c r="N143" s="130" t="s">
        <v>37</v>
      </c>
      <c r="P143" s="167">
        <f t="shared" si="6"/>
        <v>0</v>
      </c>
      <c r="Q143" s="167">
        <v>0</v>
      </c>
      <c r="R143" s="167">
        <f t="shared" si="7"/>
        <v>0</v>
      </c>
      <c r="S143" s="167">
        <v>0</v>
      </c>
      <c r="T143" s="168">
        <f t="shared" si="8"/>
        <v>0</v>
      </c>
      <c r="AR143" s="169" t="s">
        <v>245</v>
      </c>
      <c r="AT143" s="169" t="s">
        <v>241</v>
      </c>
      <c r="AU143" s="169" t="s">
        <v>83</v>
      </c>
      <c r="AY143" s="13" t="s">
        <v>239</v>
      </c>
      <c r="BE143" s="97">
        <f t="shared" si="9"/>
        <v>0</v>
      </c>
      <c r="BF143" s="97">
        <f t="shared" si="10"/>
        <v>0</v>
      </c>
      <c r="BG143" s="97">
        <f t="shared" si="11"/>
        <v>0</v>
      </c>
      <c r="BH143" s="97">
        <f t="shared" si="12"/>
        <v>0</v>
      </c>
      <c r="BI143" s="97">
        <f t="shared" si="13"/>
        <v>0</v>
      </c>
      <c r="BJ143" s="13" t="s">
        <v>83</v>
      </c>
      <c r="BK143" s="97">
        <f t="shared" si="14"/>
        <v>0</v>
      </c>
      <c r="BL143" s="13" t="s">
        <v>245</v>
      </c>
      <c r="BM143" s="169" t="s">
        <v>305</v>
      </c>
    </row>
    <row r="144" spans="2:65" s="1" customFormat="1" ht="37.9" customHeight="1" x14ac:dyDescent="0.2">
      <c r="B144" s="131"/>
      <c r="C144" s="158" t="s">
        <v>274</v>
      </c>
      <c r="D144" s="158" t="s">
        <v>241</v>
      </c>
      <c r="E144" s="159" t="s">
        <v>4269</v>
      </c>
      <c r="F144" s="160" t="s">
        <v>4270</v>
      </c>
      <c r="G144" s="161" t="s">
        <v>353</v>
      </c>
      <c r="H144" s="162">
        <v>2</v>
      </c>
      <c r="I144" s="163"/>
      <c r="J144" s="164">
        <f t="shared" si="5"/>
        <v>0</v>
      </c>
      <c r="K144" s="165"/>
      <c r="L144" s="30"/>
      <c r="M144" s="166" t="s">
        <v>1</v>
      </c>
      <c r="N144" s="130" t="s">
        <v>37</v>
      </c>
      <c r="P144" s="167">
        <f t="shared" si="6"/>
        <v>0</v>
      </c>
      <c r="Q144" s="167">
        <v>0</v>
      </c>
      <c r="R144" s="167">
        <f t="shared" si="7"/>
        <v>0</v>
      </c>
      <c r="S144" s="167">
        <v>0</v>
      </c>
      <c r="T144" s="168">
        <f t="shared" si="8"/>
        <v>0</v>
      </c>
      <c r="AR144" s="169" t="s">
        <v>245</v>
      </c>
      <c r="AT144" s="169" t="s">
        <v>241</v>
      </c>
      <c r="AU144" s="169" t="s">
        <v>83</v>
      </c>
      <c r="AY144" s="13" t="s">
        <v>239</v>
      </c>
      <c r="BE144" s="97">
        <f t="shared" si="9"/>
        <v>0</v>
      </c>
      <c r="BF144" s="97">
        <f t="shared" si="10"/>
        <v>0</v>
      </c>
      <c r="BG144" s="97">
        <f t="shared" si="11"/>
        <v>0</v>
      </c>
      <c r="BH144" s="97">
        <f t="shared" si="12"/>
        <v>0</v>
      </c>
      <c r="BI144" s="97">
        <f t="shared" si="13"/>
        <v>0</v>
      </c>
      <c r="BJ144" s="13" t="s">
        <v>83</v>
      </c>
      <c r="BK144" s="97">
        <f t="shared" si="14"/>
        <v>0</v>
      </c>
      <c r="BL144" s="13" t="s">
        <v>245</v>
      </c>
      <c r="BM144" s="169" t="s">
        <v>313</v>
      </c>
    </row>
    <row r="145" spans="2:65" s="1" customFormat="1" ht="37.9" customHeight="1" x14ac:dyDescent="0.2">
      <c r="B145" s="131"/>
      <c r="C145" s="158" t="s">
        <v>280</v>
      </c>
      <c r="D145" s="158" t="s">
        <v>241</v>
      </c>
      <c r="E145" s="159" t="s">
        <v>4271</v>
      </c>
      <c r="F145" s="160" t="s">
        <v>4272</v>
      </c>
      <c r="G145" s="161" t="s">
        <v>353</v>
      </c>
      <c r="H145" s="162">
        <v>1</v>
      </c>
      <c r="I145" s="163"/>
      <c r="J145" s="164">
        <f t="shared" si="5"/>
        <v>0</v>
      </c>
      <c r="K145" s="165"/>
      <c r="L145" s="30"/>
      <c r="M145" s="166" t="s">
        <v>1</v>
      </c>
      <c r="N145" s="130" t="s">
        <v>37</v>
      </c>
      <c r="P145" s="167">
        <f t="shared" si="6"/>
        <v>0</v>
      </c>
      <c r="Q145" s="167">
        <v>0</v>
      </c>
      <c r="R145" s="167">
        <f t="shared" si="7"/>
        <v>0</v>
      </c>
      <c r="S145" s="167">
        <v>0</v>
      </c>
      <c r="T145" s="168">
        <f t="shared" si="8"/>
        <v>0</v>
      </c>
      <c r="AR145" s="169" t="s">
        <v>245</v>
      </c>
      <c r="AT145" s="169" t="s">
        <v>241</v>
      </c>
      <c r="AU145" s="169" t="s">
        <v>83</v>
      </c>
      <c r="AY145" s="13" t="s">
        <v>239</v>
      </c>
      <c r="BE145" s="97">
        <f t="shared" si="9"/>
        <v>0</v>
      </c>
      <c r="BF145" s="97">
        <f t="shared" si="10"/>
        <v>0</v>
      </c>
      <c r="BG145" s="97">
        <f t="shared" si="11"/>
        <v>0</v>
      </c>
      <c r="BH145" s="97">
        <f t="shared" si="12"/>
        <v>0</v>
      </c>
      <c r="BI145" s="97">
        <f t="shared" si="13"/>
        <v>0</v>
      </c>
      <c r="BJ145" s="13" t="s">
        <v>83</v>
      </c>
      <c r="BK145" s="97">
        <f t="shared" si="14"/>
        <v>0</v>
      </c>
      <c r="BL145" s="13" t="s">
        <v>245</v>
      </c>
      <c r="BM145" s="169" t="s">
        <v>7</v>
      </c>
    </row>
    <row r="146" spans="2:65" s="1" customFormat="1" ht="21.75" customHeight="1" x14ac:dyDescent="0.2">
      <c r="B146" s="131"/>
      <c r="C146" s="158" t="s">
        <v>285</v>
      </c>
      <c r="D146" s="158" t="s">
        <v>241</v>
      </c>
      <c r="E146" s="159" t="s">
        <v>4273</v>
      </c>
      <c r="F146" s="160" t="s">
        <v>4274</v>
      </c>
      <c r="G146" s="161" t="s">
        <v>353</v>
      </c>
      <c r="H146" s="162">
        <v>1</v>
      </c>
      <c r="I146" s="163"/>
      <c r="J146" s="164">
        <f t="shared" si="5"/>
        <v>0</v>
      </c>
      <c r="K146" s="165"/>
      <c r="L146" s="30"/>
      <c r="M146" s="166" t="s">
        <v>1</v>
      </c>
      <c r="N146" s="130" t="s">
        <v>37</v>
      </c>
      <c r="P146" s="167">
        <f t="shared" si="6"/>
        <v>0</v>
      </c>
      <c r="Q146" s="167">
        <v>0</v>
      </c>
      <c r="R146" s="167">
        <f t="shared" si="7"/>
        <v>0</v>
      </c>
      <c r="S146" s="167">
        <v>0</v>
      </c>
      <c r="T146" s="168">
        <f t="shared" si="8"/>
        <v>0</v>
      </c>
      <c r="AR146" s="169" t="s">
        <v>245</v>
      </c>
      <c r="AT146" s="169" t="s">
        <v>241</v>
      </c>
      <c r="AU146" s="169" t="s">
        <v>83</v>
      </c>
      <c r="AY146" s="13" t="s">
        <v>239</v>
      </c>
      <c r="BE146" s="97">
        <f t="shared" si="9"/>
        <v>0</v>
      </c>
      <c r="BF146" s="97">
        <f t="shared" si="10"/>
        <v>0</v>
      </c>
      <c r="BG146" s="97">
        <f t="shared" si="11"/>
        <v>0</v>
      </c>
      <c r="BH146" s="97">
        <f t="shared" si="12"/>
        <v>0</v>
      </c>
      <c r="BI146" s="97">
        <f t="shared" si="13"/>
        <v>0</v>
      </c>
      <c r="BJ146" s="13" t="s">
        <v>83</v>
      </c>
      <c r="BK146" s="97">
        <f t="shared" si="14"/>
        <v>0</v>
      </c>
      <c r="BL146" s="13" t="s">
        <v>245</v>
      </c>
      <c r="BM146" s="169" t="s">
        <v>328</v>
      </c>
    </row>
    <row r="147" spans="2:65" s="1" customFormat="1" ht="21.75" customHeight="1" x14ac:dyDescent="0.2">
      <c r="B147" s="131"/>
      <c r="C147" s="158" t="s">
        <v>289</v>
      </c>
      <c r="D147" s="158" t="s">
        <v>241</v>
      </c>
      <c r="E147" s="159" t="s">
        <v>4275</v>
      </c>
      <c r="F147" s="160" t="s">
        <v>4276</v>
      </c>
      <c r="G147" s="161" t="s">
        <v>353</v>
      </c>
      <c r="H147" s="162">
        <v>16</v>
      </c>
      <c r="I147" s="163"/>
      <c r="J147" s="164">
        <f t="shared" si="5"/>
        <v>0</v>
      </c>
      <c r="K147" s="165"/>
      <c r="L147" s="30"/>
      <c r="M147" s="166" t="s">
        <v>1</v>
      </c>
      <c r="N147" s="130" t="s">
        <v>37</v>
      </c>
      <c r="P147" s="167">
        <f t="shared" si="6"/>
        <v>0</v>
      </c>
      <c r="Q147" s="167">
        <v>0</v>
      </c>
      <c r="R147" s="167">
        <f t="shared" si="7"/>
        <v>0</v>
      </c>
      <c r="S147" s="167">
        <v>0</v>
      </c>
      <c r="T147" s="168">
        <f t="shared" si="8"/>
        <v>0</v>
      </c>
      <c r="AR147" s="169" t="s">
        <v>245</v>
      </c>
      <c r="AT147" s="169" t="s">
        <v>241</v>
      </c>
      <c r="AU147" s="169" t="s">
        <v>83</v>
      </c>
      <c r="AY147" s="13" t="s">
        <v>239</v>
      </c>
      <c r="BE147" s="97">
        <f t="shared" si="9"/>
        <v>0</v>
      </c>
      <c r="BF147" s="97">
        <f t="shared" si="10"/>
        <v>0</v>
      </c>
      <c r="BG147" s="97">
        <f t="shared" si="11"/>
        <v>0</v>
      </c>
      <c r="BH147" s="97">
        <f t="shared" si="12"/>
        <v>0</v>
      </c>
      <c r="BI147" s="97">
        <f t="shared" si="13"/>
        <v>0</v>
      </c>
      <c r="BJ147" s="13" t="s">
        <v>83</v>
      </c>
      <c r="BK147" s="97">
        <f t="shared" si="14"/>
        <v>0</v>
      </c>
      <c r="BL147" s="13" t="s">
        <v>245</v>
      </c>
      <c r="BM147" s="169" t="s">
        <v>338</v>
      </c>
    </row>
    <row r="148" spans="2:65" s="1" customFormat="1" ht="16.5" customHeight="1" x14ac:dyDescent="0.2">
      <c r="B148" s="131"/>
      <c r="C148" s="158" t="s">
        <v>293</v>
      </c>
      <c r="D148" s="158" t="s">
        <v>241</v>
      </c>
      <c r="E148" s="159" t="s">
        <v>4277</v>
      </c>
      <c r="F148" s="160" t="s">
        <v>4278</v>
      </c>
      <c r="G148" s="161" t="s">
        <v>353</v>
      </c>
      <c r="H148" s="162">
        <v>12</v>
      </c>
      <c r="I148" s="163"/>
      <c r="J148" s="164">
        <f t="shared" si="5"/>
        <v>0</v>
      </c>
      <c r="K148" s="165"/>
      <c r="L148" s="30"/>
      <c r="M148" s="166" t="s">
        <v>1</v>
      </c>
      <c r="N148" s="130" t="s">
        <v>37</v>
      </c>
      <c r="P148" s="167">
        <f t="shared" si="6"/>
        <v>0</v>
      </c>
      <c r="Q148" s="167">
        <v>0</v>
      </c>
      <c r="R148" s="167">
        <f t="shared" si="7"/>
        <v>0</v>
      </c>
      <c r="S148" s="167">
        <v>0</v>
      </c>
      <c r="T148" s="168">
        <f t="shared" si="8"/>
        <v>0</v>
      </c>
      <c r="AR148" s="169" t="s">
        <v>245</v>
      </c>
      <c r="AT148" s="169" t="s">
        <v>241</v>
      </c>
      <c r="AU148" s="169" t="s">
        <v>83</v>
      </c>
      <c r="AY148" s="13" t="s">
        <v>239</v>
      </c>
      <c r="BE148" s="97">
        <f t="shared" si="9"/>
        <v>0</v>
      </c>
      <c r="BF148" s="97">
        <f t="shared" si="10"/>
        <v>0</v>
      </c>
      <c r="BG148" s="97">
        <f t="shared" si="11"/>
        <v>0</v>
      </c>
      <c r="BH148" s="97">
        <f t="shared" si="12"/>
        <v>0</v>
      </c>
      <c r="BI148" s="97">
        <f t="shared" si="13"/>
        <v>0</v>
      </c>
      <c r="BJ148" s="13" t="s">
        <v>83</v>
      </c>
      <c r="BK148" s="97">
        <f t="shared" si="14"/>
        <v>0</v>
      </c>
      <c r="BL148" s="13" t="s">
        <v>245</v>
      </c>
      <c r="BM148" s="169" t="s">
        <v>346</v>
      </c>
    </row>
    <row r="149" spans="2:65" s="1" customFormat="1" ht="24.2" customHeight="1" x14ac:dyDescent="0.2">
      <c r="B149" s="131"/>
      <c r="C149" s="158" t="s">
        <v>297</v>
      </c>
      <c r="D149" s="158" t="s">
        <v>241</v>
      </c>
      <c r="E149" s="159" t="s">
        <v>4279</v>
      </c>
      <c r="F149" s="160" t="s">
        <v>4280</v>
      </c>
      <c r="G149" s="161" t="s">
        <v>353</v>
      </c>
      <c r="H149" s="162">
        <v>6000</v>
      </c>
      <c r="I149" s="163"/>
      <c r="J149" s="164">
        <f t="shared" si="5"/>
        <v>0</v>
      </c>
      <c r="K149" s="165"/>
      <c r="L149" s="30"/>
      <c r="M149" s="166" t="s">
        <v>1</v>
      </c>
      <c r="N149" s="130" t="s">
        <v>37</v>
      </c>
      <c r="P149" s="167">
        <f t="shared" si="6"/>
        <v>0</v>
      </c>
      <c r="Q149" s="167">
        <v>0</v>
      </c>
      <c r="R149" s="167">
        <f t="shared" si="7"/>
        <v>0</v>
      </c>
      <c r="S149" s="167">
        <v>0</v>
      </c>
      <c r="T149" s="168">
        <f t="shared" si="8"/>
        <v>0</v>
      </c>
      <c r="AR149" s="169" t="s">
        <v>245</v>
      </c>
      <c r="AT149" s="169" t="s">
        <v>241</v>
      </c>
      <c r="AU149" s="169" t="s">
        <v>83</v>
      </c>
      <c r="AY149" s="13" t="s">
        <v>239</v>
      </c>
      <c r="BE149" s="97">
        <f t="shared" si="9"/>
        <v>0</v>
      </c>
      <c r="BF149" s="97">
        <f t="shared" si="10"/>
        <v>0</v>
      </c>
      <c r="BG149" s="97">
        <f t="shared" si="11"/>
        <v>0</v>
      </c>
      <c r="BH149" s="97">
        <f t="shared" si="12"/>
        <v>0</v>
      </c>
      <c r="BI149" s="97">
        <f t="shared" si="13"/>
        <v>0</v>
      </c>
      <c r="BJ149" s="13" t="s">
        <v>83</v>
      </c>
      <c r="BK149" s="97">
        <f t="shared" si="14"/>
        <v>0</v>
      </c>
      <c r="BL149" s="13" t="s">
        <v>245</v>
      </c>
      <c r="BM149" s="169" t="s">
        <v>355</v>
      </c>
    </row>
    <row r="150" spans="2:65" s="1" customFormat="1" ht="24.2" customHeight="1" x14ac:dyDescent="0.2">
      <c r="B150" s="131"/>
      <c r="C150" s="158" t="s">
        <v>301</v>
      </c>
      <c r="D150" s="158" t="s">
        <v>241</v>
      </c>
      <c r="E150" s="159" t="s">
        <v>4281</v>
      </c>
      <c r="F150" s="160" t="s">
        <v>4282</v>
      </c>
      <c r="G150" s="161" t="s">
        <v>353</v>
      </c>
      <c r="H150" s="162">
        <v>600</v>
      </c>
      <c r="I150" s="163"/>
      <c r="J150" s="164">
        <f t="shared" si="5"/>
        <v>0</v>
      </c>
      <c r="K150" s="165"/>
      <c r="L150" s="30"/>
      <c r="M150" s="166" t="s">
        <v>1</v>
      </c>
      <c r="N150" s="130" t="s">
        <v>37</v>
      </c>
      <c r="P150" s="167">
        <f t="shared" si="6"/>
        <v>0</v>
      </c>
      <c r="Q150" s="167">
        <v>0</v>
      </c>
      <c r="R150" s="167">
        <f t="shared" si="7"/>
        <v>0</v>
      </c>
      <c r="S150" s="167">
        <v>0</v>
      </c>
      <c r="T150" s="168">
        <f t="shared" si="8"/>
        <v>0</v>
      </c>
      <c r="AR150" s="169" t="s">
        <v>245</v>
      </c>
      <c r="AT150" s="169" t="s">
        <v>241</v>
      </c>
      <c r="AU150" s="169" t="s">
        <v>83</v>
      </c>
      <c r="AY150" s="13" t="s">
        <v>239</v>
      </c>
      <c r="BE150" s="97">
        <f t="shared" si="9"/>
        <v>0</v>
      </c>
      <c r="BF150" s="97">
        <f t="shared" si="10"/>
        <v>0</v>
      </c>
      <c r="BG150" s="97">
        <f t="shared" si="11"/>
        <v>0</v>
      </c>
      <c r="BH150" s="97">
        <f t="shared" si="12"/>
        <v>0</v>
      </c>
      <c r="BI150" s="97">
        <f t="shared" si="13"/>
        <v>0</v>
      </c>
      <c r="BJ150" s="13" t="s">
        <v>83</v>
      </c>
      <c r="BK150" s="97">
        <f t="shared" si="14"/>
        <v>0</v>
      </c>
      <c r="BL150" s="13" t="s">
        <v>245</v>
      </c>
      <c r="BM150" s="169" t="s">
        <v>363</v>
      </c>
    </row>
    <row r="151" spans="2:65" s="1" customFormat="1" ht="33" customHeight="1" x14ac:dyDescent="0.2">
      <c r="B151" s="131"/>
      <c r="C151" s="158" t="s">
        <v>305</v>
      </c>
      <c r="D151" s="158" t="s">
        <v>241</v>
      </c>
      <c r="E151" s="159" t="s">
        <v>4283</v>
      </c>
      <c r="F151" s="160" t="s">
        <v>4284</v>
      </c>
      <c r="G151" s="161" t="s">
        <v>353</v>
      </c>
      <c r="H151" s="162">
        <v>650</v>
      </c>
      <c r="I151" s="163"/>
      <c r="J151" s="164">
        <f t="shared" si="5"/>
        <v>0</v>
      </c>
      <c r="K151" s="165"/>
      <c r="L151" s="30"/>
      <c r="M151" s="166" t="s">
        <v>1</v>
      </c>
      <c r="N151" s="130" t="s">
        <v>37</v>
      </c>
      <c r="P151" s="167">
        <f t="shared" si="6"/>
        <v>0</v>
      </c>
      <c r="Q151" s="167">
        <v>0</v>
      </c>
      <c r="R151" s="167">
        <f t="shared" si="7"/>
        <v>0</v>
      </c>
      <c r="S151" s="167">
        <v>0</v>
      </c>
      <c r="T151" s="168">
        <f t="shared" si="8"/>
        <v>0</v>
      </c>
      <c r="AR151" s="169" t="s">
        <v>245</v>
      </c>
      <c r="AT151" s="169" t="s">
        <v>241</v>
      </c>
      <c r="AU151" s="169" t="s">
        <v>83</v>
      </c>
      <c r="AY151" s="13" t="s">
        <v>239</v>
      </c>
      <c r="BE151" s="97">
        <f t="shared" si="9"/>
        <v>0</v>
      </c>
      <c r="BF151" s="97">
        <f t="shared" si="10"/>
        <v>0</v>
      </c>
      <c r="BG151" s="97">
        <f t="shared" si="11"/>
        <v>0</v>
      </c>
      <c r="BH151" s="97">
        <f t="shared" si="12"/>
        <v>0</v>
      </c>
      <c r="BI151" s="97">
        <f t="shared" si="13"/>
        <v>0</v>
      </c>
      <c r="BJ151" s="13" t="s">
        <v>83</v>
      </c>
      <c r="BK151" s="97">
        <f t="shared" si="14"/>
        <v>0</v>
      </c>
      <c r="BL151" s="13" t="s">
        <v>245</v>
      </c>
      <c r="BM151" s="169" t="s">
        <v>371</v>
      </c>
    </row>
    <row r="152" spans="2:65" s="1" customFormat="1" ht="24.2" customHeight="1" x14ac:dyDescent="0.2">
      <c r="B152" s="131"/>
      <c r="C152" s="158" t="s">
        <v>309</v>
      </c>
      <c r="D152" s="158" t="s">
        <v>241</v>
      </c>
      <c r="E152" s="159" t="s">
        <v>4285</v>
      </c>
      <c r="F152" s="160" t="s">
        <v>4286</v>
      </c>
      <c r="G152" s="161" t="s">
        <v>353</v>
      </c>
      <c r="H152" s="162">
        <v>10</v>
      </c>
      <c r="I152" s="163"/>
      <c r="J152" s="164">
        <f t="shared" si="5"/>
        <v>0</v>
      </c>
      <c r="K152" s="165"/>
      <c r="L152" s="30"/>
      <c r="M152" s="166" t="s">
        <v>1</v>
      </c>
      <c r="N152" s="130" t="s">
        <v>37</v>
      </c>
      <c r="P152" s="167">
        <f t="shared" si="6"/>
        <v>0</v>
      </c>
      <c r="Q152" s="167">
        <v>0</v>
      </c>
      <c r="R152" s="167">
        <f t="shared" si="7"/>
        <v>0</v>
      </c>
      <c r="S152" s="167">
        <v>0</v>
      </c>
      <c r="T152" s="168">
        <f t="shared" si="8"/>
        <v>0</v>
      </c>
      <c r="AR152" s="169" t="s">
        <v>245</v>
      </c>
      <c r="AT152" s="169" t="s">
        <v>241</v>
      </c>
      <c r="AU152" s="169" t="s">
        <v>83</v>
      </c>
      <c r="AY152" s="13" t="s">
        <v>239</v>
      </c>
      <c r="BE152" s="97">
        <f t="shared" si="9"/>
        <v>0</v>
      </c>
      <c r="BF152" s="97">
        <f t="shared" si="10"/>
        <v>0</v>
      </c>
      <c r="BG152" s="97">
        <f t="shared" si="11"/>
        <v>0</v>
      </c>
      <c r="BH152" s="97">
        <f t="shared" si="12"/>
        <v>0</v>
      </c>
      <c r="BI152" s="97">
        <f t="shared" si="13"/>
        <v>0</v>
      </c>
      <c r="BJ152" s="13" t="s">
        <v>83</v>
      </c>
      <c r="BK152" s="97">
        <f t="shared" si="14"/>
        <v>0</v>
      </c>
      <c r="BL152" s="13" t="s">
        <v>245</v>
      </c>
      <c r="BM152" s="169" t="s">
        <v>379</v>
      </c>
    </row>
    <row r="153" spans="2:65" s="1" customFormat="1" ht="16.5" customHeight="1" x14ac:dyDescent="0.2">
      <c r="B153" s="131"/>
      <c r="C153" s="158" t="s">
        <v>313</v>
      </c>
      <c r="D153" s="158" t="s">
        <v>241</v>
      </c>
      <c r="E153" s="159" t="s">
        <v>4287</v>
      </c>
      <c r="F153" s="160" t="s">
        <v>4288</v>
      </c>
      <c r="G153" s="161" t="s">
        <v>353</v>
      </c>
      <c r="H153" s="162">
        <v>1495</v>
      </c>
      <c r="I153" s="163"/>
      <c r="J153" s="164">
        <f t="shared" si="5"/>
        <v>0</v>
      </c>
      <c r="K153" s="165"/>
      <c r="L153" s="30"/>
      <c r="M153" s="166" t="s">
        <v>1</v>
      </c>
      <c r="N153" s="130" t="s">
        <v>37</v>
      </c>
      <c r="P153" s="167">
        <f t="shared" si="6"/>
        <v>0</v>
      </c>
      <c r="Q153" s="167">
        <v>0</v>
      </c>
      <c r="R153" s="167">
        <f t="shared" si="7"/>
        <v>0</v>
      </c>
      <c r="S153" s="167">
        <v>0</v>
      </c>
      <c r="T153" s="168">
        <f t="shared" si="8"/>
        <v>0</v>
      </c>
      <c r="AR153" s="169" t="s">
        <v>245</v>
      </c>
      <c r="AT153" s="169" t="s">
        <v>241</v>
      </c>
      <c r="AU153" s="169" t="s">
        <v>83</v>
      </c>
      <c r="AY153" s="13" t="s">
        <v>239</v>
      </c>
      <c r="BE153" s="97">
        <f t="shared" si="9"/>
        <v>0</v>
      </c>
      <c r="BF153" s="97">
        <f t="shared" si="10"/>
        <v>0</v>
      </c>
      <c r="BG153" s="97">
        <f t="shared" si="11"/>
        <v>0</v>
      </c>
      <c r="BH153" s="97">
        <f t="shared" si="12"/>
        <v>0</v>
      </c>
      <c r="BI153" s="97">
        <f t="shared" si="13"/>
        <v>0</v>
      </c>
      <c r="BJ153" s="13" t="s">
        <v>83</v>
      </c>
      <c r="BK153" s="97">
        <f t="shared" si="14"/>
        <v>0</v>
      </c>
      <c r="BL153" s="13" t="s">
        <v>245</v>
      </c>
      <c r="BM153" s="169" t="s">
        <v>387</v>
      </c>
    </row>
    <row r="154" spans="2:65" s="1" customFormat="1" ht="16.5" customHeight="1" x14ac:dyDescent="0.2">
      <c r="B154" s="131"/>
      <c r="C154" s="158" t="s">
        <v>317</v>
      </c>
      <c r="D154" s="158" t="s">
        <v>241</v>
      </c>
      <c r="E154" s="159" t="s">
        <v>4289</v>
      </c>
      <c r="F154" s="160" t="s">
        <v>4290</v>
      </c>
      <c r="G154" s="161" t="s">
        <v>353</v>
      </c>
      <c r="H154" s="162">
        <v>780</v>
      </c>
      <c r="I154" s="163"/>
      <c r="J154" s="164">
        <f t="shared" si="5"/>
        <v>0</v>
      </c>
      <c r="K154" s="165"/>
      <c r="L154" s="30"/>
      <c r="M154" s="166" t="s">
        <v>1</v>
      </c>
      <c r="N154" s="130" t="s">
        <v>37</v>
      </c>
      <c r="P154" s="167">
        <f t="shared" si="6"/>
        <v>0</v>
      </c>
      <c r="Q154" s="167">
        <v>0</v>
      </c>
      <c r="R154" s="167">
        <f t="shared" si="7"/>
        <v>0</v>
      </c>
      <c r="S154" s="167">
        <v>0</v>
      </c>
      <c r="T154" s="168">
        <f t="shared" si="8"/>
        <v>0</v>
      </c>
      <c r="AR154" s="169" t="s">
        <v>245</v>
      </c>
      <c r="AT154" s="169" t="s">
        <v>241</v>
      </c>
      <c r="AU154" s="169" t="s">
        <v>83</v>
      </c>
      <c r="AY154" s="13" t="s">
        <v>239</v>
      </c>
      <c r="BE154" s="97">
        <f t="shared" si="9"/>
        <v>0</v>
      </c>
      <c r="BF154" s="97">
        <f t="shared" si="10"/>
        <v>0</v>
      </c>
      <c r="BG154" s="97">
        <f t="shared" si="11"/>
        <v>0</v>
      </c>
      <c r="BH154" s="97">
        <f t="shared" si="12"/>
        <v>0</v>
      </c>
      <c r="BI154" s="97">
        <f t="shared" si="13"/>
        <v>0</v>
      </c>
      <c r="BJ154" s="13" t="s">
        <v>83</v>
      </c>
      <c r="BK154" s="97">
        <f t="shared" si="14"/>
        <v>0</v>
      </c>
      <c r="BL154" s="13" t="s">
        <v>245</v>
      </c>
      <c r="BM154" s="169" t="s">
        <v>395</v>
      </c>
    </row>
    <row r="155" spans="2:65" s="1" customFormat="1" ht="16.5" customHeight="1" x14ac:dyDescent="0.2">
      <c r="B155" s="131"/>
      <c r="C155" s="158" t="s">
        <v>7</v>
      </c>
      <c r="D155" s="158" t="s">
        <v>241</v>
      </c>
      <c r="E155" s="159" t="s">
        <v>4291</v>
      </c>
      <c r="F155" s="160" t="s">
        <v>4292</v>
      </c>
      <c r="G155" s="161" t="s">
        <v>331</v>
      </c>
      <c r="H155" s="162">
        <v>1100</v>
      </c>
      <c r="I155" s="163"/>
      <c r="J155" s="164">
        <f t="shared" si="5"/>
        <v>0</v>
      </c>
      <c r="K155" s="165"/>
      <c r="L155" s="30"/>
      <c r="M155" s="166" t="s">
        <v>1</v>
      </c>
      <c r="N155" s="130" t="s">
        <v>37</v>
      </c>
      <c r="P155" s="167">
        <f t="shared" si="6"/>
        <v>0</v>
      </c>
      <c r="Q155" s="167">
        <v>0</v>
      </c>
      <c r="R155" s="167">
        <f t="shared" si="7"/>
        <v>0</v>
      </c>
      <c r="S155" s="167">
        <v>0</v>
      </c>
      <c r="T155" s="168">
        <f t="shared" si="8"/>
        <v>0</v>
      </c>
      <c r="AR155" s="169" t="s">
        <v>245</v>
      </c>
      <c r="AT155" s="169" t="s">
        <v>241</v>
      </c>
      <c r="AU155" s="169" t="s">
        <v>83</v>
      </c>
      <c r="AY155" s="13" t="s">
        <v>239</v>
      </c>
      <c r="BE155" s="97">
        <f t="shared" si="9"/>
        <v>0</v>
      </c>
      <c r="BF155" s="97">
        <f t="shared" si="10"/>
        <v>0</v>
      </c>
      <c r="BG155" s="97">
        <f t="shared" si="11"/>
        <v>0</v>
      </c>
      <c r="BH155" s="97">
        <f t="shared" si="12"/>
        <v>0</v>
      </c>
      <c r="BI155" s="97">
        <f t="shared" si="13"/>
        <v>0</v>
      </c>
      <c r="BJ155" s="13" t="s">
        <v>83</v>
      </c>
      <c r="BK155" s="97">
        <f t="shared" si="14"/>
        <v>0</v>
      </c>
      <c r="BL155" s="13" t="s">
        <v>245</v>
      </c>
      <c r="BM155" s="169" t="s">
        <v>403</v>
      </c>
    </row>
    <row r="156" spans="2:65" s="1" customFormat="1" ht="16.5" customHeight="1" x14ac:dyDescent="0.2">
      <c r="B156" s="131"/>
      <c r="C156" s="158" t="s">
        <v>324</v>
      </c>
      <c r="D156" s="158" t="s">
        <v>241</v>
      </c>
      <c r="E156" s="159" t="s">
        <v>4293</v>
      </c>
      <c r="F156" s="160" t="s">
        <v>4294</v>
      </c>
      <c r="G156" s="161" t="s">
        <v>331</v>
      </c>
      <c r="H156" s="162">
        <v>300</v>
      </c>
      <c r="I156" s="163"/>
      <c r="J156" s="164">
        <f t="shared" si="5"/>
        <v>0</v>
      </c>
      <c r="K156" s="165"/>
      <c r="L156" s="30"/>
      <c r="M156" s="166" t="s">
        <v>1</v>
      </c>
      <c r="N156" s="130" t="s">
        <v>37</v>
      </c>
      <c r="P156" s="167">
        <f t="shared" si="6"/>
        <v>0</v>
      </c>
      <c r="Q156" s="167">
        <v>0</v>
      </c>
      <c r="R156" s="167">
        <f t="shared" si="7"/>
        <v>0</v>
      </c>
      <c r="S156" s="167">
        <v>0</v>
      </c>
      <c r="T156" s="168">
        <f t="shared" si="8"/>
        <v>0</v>
      </c>
      <c r="AR156" s="169" t="s">
        <v>245</v>
      </c>
      <c r="AT156" s="169" t="s">
        <v>241</v>
      </c>
      <c r="AU156" s="169" t="s">
        <v>83</v>
      </c>
      <c r="AY156" s="13" t="s">
        <v>239</v>
      </c>
      <c r="BE156" s="97">
        <f t="shared" si="9"/>
        <v>0</v>
      </c>
      <c r="BF156" s="97">
        <f t="shared" si="10"/>
        <v>0</v>
      </c>
      <c r="BG156" s="97">
        <f t="shared" si="11"/>
        <v>0</v>
      </c>
      <c r="BH156" s="97">
        <f t="shared" si="12"/>
        <v>0</v>
      </c>
      <c r="BI156" s="97">
        <f t="shared" si="13"/>
        <v>0</v>
      </c>
      <c r="BJ156" s="13" t="s">
        <v>83</v>
      </c>
      <c r="BK156" s="97">
        <f t="shared" si="14"/>
        <v>0</v>
      </c>
      <c r="BL156" s="13" t="s">
        <v>245</v>
      </c>
      <c r="BM156" s="169" t="s">
        <v>411</v>
      </c>
    </row>
    <row r="157" spans="2:65" s="1" customFormat="1" ht="16.5" customHeight="1" x14ac:dyDescent="0.2">
      <c r="B157" s="131"/>
      <c r="C157" s="158" t="s">
        <v>328</v>
      </c>
      <c r="D157" s="158" t="s">
        <v>241</v>
      </c>
      <c r="E157" s="159" t="s">
        <v>4295</v>
      </c>
      <c r="F157" s="160" t="s">
        <v>4296</v>
      </c>
      <c r="G157" s="161" t="s">
        <v>331</v>
      </c>
      <c r="H157" s="162">
        <v>50</v>
      </c>
      <c r="I157" s="163"/>
      <c r="J157" s="164">
        <f t="shared" si="5"/>
        <v>0</v>
      </c>
      <c r="K157" s="165"/>
      <c r="L157" s="30"/>
      <c r="M157" s="166" t="s">
        <v>1</v>
      </c>
      <c r="N157" s="130" t="s">
        <v>37</v>
      </c>
      <c r="P157" s="167">
        <f t="shared" si="6"/>
        <v>0</v>
      </c>
      <c r="Q157" s="167">
        <v>0</v>
      </c>
      <c r="R157" s="167">
        <f t="shared" si="7"/>
        <v>0</v>
      </c>
      <c r="S157" s="167">
        <v>0</v>
      </c>
      <c r="T157" s="168">
        <f t="shared" si="8"/>
        <v>0</v>
      </c>
      <c r="AR157" s="169" t="s">
        <v>245</v>
      </c>
      <c r="AT157" s="169" t="s">
        <v>241</v>
      </c>
      <c r="AU157" s="169" t="s">
        <v>83</v>
      </c>
      <c r="AY157" s="13" t="s">
        <v>239</v>
      </c>
      <c r="BE157" s="97">
        <f t="shared" si="9"/>
        <v>0</v>
      </c>
      <c r="BF157" s="97">
        <f t="shared" si="10"/>
        <v>0</v>
      </c>
      <c r="BG157" s="97">
        <f t="shared" si="11"/>
        <v>0</v>
      </c>
      <c r="BH157" s="97">
        <f t="shared" si="12"/>
        <v>0</v>
      </c>
      <c r="BI157" s="97">
        <f t="shared" si="13"/>
        <v>0</v>
      </c>
      <c r="BJ157" s="13" t="s">
        <v>83</v>
      </c>
      <c r="BK157" s="97">
        <f t="shared" si="14"/>
        <v>0</v>
      </c>
      <c r="BL157" s="13" t="s">
        <v>245</v>
      </c>
      <c r="BM157" s="169" t="s">
        <v>419</v>
      </c>
    </row>
    <row r="158" spans="2:65" s="1" customFormat="1" ht="16.5" customHeight="1" x14ac:dyDescent="0.2">
      <c r="B158" s="131"/>
      <c r="C158" s="158" t="s">
        <v>333</v>
      </c>
      <c r="D158" s="158" t="s">
        <v>241</v>
      </c>
      <c r="E158" s="159" t="s">
        <v>4297</v>
      </c>
      <c r="F158" s="160" t="s">
        <v>4298</v>
      </c>
      <c r="G158" s="161" t="s">
        <v>331</v>
      </c>
      <c r="H158" s="162">
        <v>20</v>
      </c>
      <c r="I158" s="163"/>
      <c r="J158" s="164">
        <f t="shared" si="5"/>
        <v>0</v>
      </c>
      <c r="K158" s="165"/>
      <c r="L158" s="30"/>
      <c r="M158" s="166" t="s">
        <v>1</v>
      </c>
      <c r="N158" s="130" t="s">
        <v>37</v>
      </c>
      <c r="P158" s="167">
        <f t="shared" si="6"/>
        <v>0</v>
      </c>
      <c r="Q158" s="167">
        <v>0</v>
      </c>
      <c r="R158" s="167">
        <f t="shared" si="7"/>
        <v>0</v>
      </c>
      <c r="S158" s="167">
        <v>0</v>
      </c>
      <c r="T158" s="168">
        <f t="shared" si="8"/>
        <v>0</v>
      </c>
      <c r="AR158" s="169" t="s">
        <v>245</v>
      </c>
      <c r="AT158" s="169" t="s">
        <v>241</v>
      </c>
      <c r="AU158" s="169" t="s">
        <v>83</v>
      </c>
      <c r="AY158" s="13" t="s">
        <v>239</v>
      </c>
      <c r="BE158" s="97">
        <f t="shared" si="9"/>
        <v>0</v>
      </c>
      <c r="BF158" s="97">
        <f t="shared" si="10"/>
        <v>0</v>
      </c>
      <c r="BG158" s="97">
        <f t="shared" si="11"/>
        <v>0</v>
      </c>
      <c r="BH158" s="97">
        <f t="shared" si="12"/>
        <v>0</v>
      </c>
      <c r="BI158" s="97">
        <f t="shared" si="13"/>
        <v>0</v>
      </c>
      <c r="BJ158" s="13" t="s">
        <v>83</v>
      </c>
      <c r="BK158" s="97">
        <f t="shared" si="14"/>
        <v>0</v>
      </c>
      <c r="BL158" s="13" t="s">
        <v>245</v>
      </c>
      <c r="BM158" s="169" t="s">
        <v>427</v>
      </c>
    </row>
    <row r="159" spans="2:65" s="1" customFormat="1" ht="21.75" customHeight="1" x14ac:dyDescent="0.2">
      <c r="B159" s="131"/>
      <c r="C159" s="158" t="s">
        <v>338</v>
      </c>
      <c r="D159" s="158" t="s">
        <v>241</v>
      </c>
      <c r="E159" s="159" t="s">
        <v>4299</v>
      </c>
      <c r="F159" s="160" t="s">
        <v>4300</v>
      </c>
      <c r="G159" s="161" t="s">
        <v>331</v>
      </c>
      <c r="H159" s="162">
        <v>250</v>
      </c>
      <c r="I159" s="163"/>
      <c r="J159" s="164">
        <f t="shared" si="5"/>
        <v>0</v>
      </c>
      <c r="K159" s="165"/>
      <c r="L159" s="30"/>
      <c r="M159" s="166" t="s">
        <v>1</v>
      </c>
      <c r="N159" s="130" t="s">
        <v>37</v>
      </c>
      <c r="P159" s="167">
        <f t="shared" si="6"/>
        <v>0</v>
      </c>
      <c r="Q159" s="167">
        <v>0</v>
      </c>
      <c r="R159" s="167">
        <f t="shared" si="7"/>
        <v>0</v>
      </c>
      <c r="S159" s="167">
        <v>0</v>
      </c>
      <c r="T159" s="168">
        <f t="shared" si="8"/>
        <v>0</v>
      </c>
      <c r="AR159" s="169" t="s">
        <v>245</v>
      </c>
      <c r="AT159" s="169" t="s">
        <v>241</v>
      </c>
      <c r="AU159" s="169" t="s">
        <v>83</v>
      </c>
      <c r="AY159" s="13" t="s">
        <v>239</v>
      </c>
      <c r="BE159" s="97">
        <f t="shared" si="9"/>
        <v>0</v>
      </c>
      <c r="BF159" s="97">
        <f t="shared" si="10"/>
        <v>0</v>
      </c>
      <c r="BG159" s="97">
        <f t="shared" si="11"/>
        <v>0</v>
      </c>
      <c r="BH159" s="97">
        <f t="shared" si="12"/>
        <v>0</v>
      </c>
      <c r="BI159" s="97">
        <f t="shared" si="13"/>
        <v>0</v>
      </c>
      <c r="BJ159" s="13" t="s">
        <v>83</v>
      </c>
      <c r="BK159" s="97">
        <f t="shared" si="14"/>
        <v>0</v>
      </c>
      <c r="BL159" s="13" t="s">
        <v>245</v>
      </c>
      <c r="BM159" s="169" t="s">
        <v>435</v>
      </c>
    </row>
    <row r="160" spans="2:65" s="1" customFormat="1" ht="24.2" customHeight="1" x14ac:dyDescent="0.2">
      <c r="B160" s="131"/>
      <c r="C160" s="158" t="s">
        <v>342</v>
      </c>
      <c r="D160" s="158" t="s">
        <v>241</v>
      </c>
      <c r="E160" s="159" t="s">
        <v>4301</v>
      </c>
      <c r="F160" s="160" t="s">
        <v>4302</v>
      </c>
      <c r="G160" s="161" t="s">
        <v>331</v>
      </c>
      <c r="H160" s="162">
        <v>30</v>
      </c>
      <c r="I160" s="163"/>
      <c r="J160" s="164">
        <f t="shared" si="5"/>
        <v>0</v>
      </c>
      <c r="K160" s="165"/>
      <c r="L160" s="30"/>
      <c r="M160" s="166" t="s">
        <v>1</v>
      </c>
      <c r="N160" s="130" t="s">
        <v>37</v>
      </c>
      <c r="P160" s="167">
        <f t="shared" si="6"/>
        <v>0</v>
      </c>
      <c r="Q160" s="167">
        <v>0</v>
      </c>
      <c r="R160" s="167">
        <f t="shared" si="7"/>
        <v>0</v>
      </c>
      <c r="S160" s="167">
        <v>0</v>
      </c>
      <c r="T160" s="168">
        <f t="shared" si="8"/>
        <v>0</v>
      </c>
      <c r="AR160" s="169" t="s">
        <v>245</v>
      </c>
      <c r="AT160" s="169" t="s">
        <v>241</v>
      </c>
      <c r="AU160" s="169" t="s">
        <v>83</v>
      </c>
      <c r="AY160" s="13" t="s">
        <v>239</v>
      </c>
      <c r="BE160" s="97">
        <f t="shared" si="9"/>
        <v>0</v>
      </c>
      <c r="BF160" s="97">
        <f t="shared" si="10"/>
        <v>0</v>
      </c>
      <c r="BG160" s="97">
        <f t="shared" si="11"/>
        <v>0</v>
      </c>
      <c r="BH160" s="97">
        <f t="shared" si="12"/>
        <v>0</v>
      </c>
      <c r="BI160" s="97">
        <f t="shared" si="13"/>
        <v>0</v>
      </c>
      <c r="BJ160" s="13" t="s">
        <v>83</v>
      </c>
      <c r="BK160" s="97">
        <f t="shared" si="14"/>
        <v>0</v>
      </c>
      <c r="BL160" s="13" t="s">
        <v>245</v>
      </c>
      <c r="BM160" s="169" t="s">
        <v>443</v>
      </c>
    </row>
    <row r="161" spans="2:65" s="1" customFormat="1" ht="16.5" customHeight="1" x14ac:dyDescent="0.2">
      <c r="B161" s="131"/>
      <c r="C161" s="158" t="s">
        <v>346</v>
      </c>
      <c r="D161" s="158" t="s">
        <v>241</v>
      </c>
      <c r="E161" s="159" t="s">
        <v>4303</v>
      </c>
      <c r="F161" s="160" t="s">
        <v>4304</v>
      </c>
      <c r="G161" s="161" t="s">
        <v>331</v>
      </c>
      <c r="H161" s="162">
        <v>20</v>
      </c>
      <c r="I161" s="163"/>
      <c r="J161" s="164">
        <f t="shared" si="5"/>
        <v>0</v>
      </c>
      <c r="K161" s="165"/>
      <c r="L161" s="30"/>
      <c r="M161" s="166" t="s">
        <v>1</v>
      </c>
      <c r="N161" s="130" t="s">
        <v>37</v>
      </c>
      <c r="P161" s="167">
        <f t="shared" si="6"/>
        <v>0</v>
      </c>
      <c r="Q161" s="167">
        <v>0</v>
      </c>
      <c r="R161" s="167">
        <f t="shared" si="7"/>
        <v>0</v>
      </c>
      <c r="S161" s="167">
        <v>0</v>
      </c>
      <c r="T161" s="168">
        <f t="shared" si="8"/>
        <v>0</v>
      </c>
      <c r="AR161" s="169" t="s">
        <v>245</v>
      </c>
      <c r="AT161" s="169" t="s">
        <v>241</v>
      </c>
      <c r="AU161" s="169" t="s">
        <v>83</v>
      </c>
      <c r="AY161" s="13" t="s">
        <v>239</v>
      </c>
      <c r="BE161" s="97">
        <f t="shared" si="9"/>
        <v>0</v>
      </c>
      <c r="BF161" s="97">
        <f t="shared" si="10"/>
        <v>0</v>
      </c>
      <c r="BG161" s="97">
        <f t="shared" si="11"/>
        <v>0</v>
      </c>
      <c r="BH161" s="97">
        <f t="shared" si="12"/>
        <v>0</v>
      </c>
      <c r="BI161" s="97">
        <f t="shared" si="13"/>
        <v>0</v>
      </c>
      <c r="BJ161" s="13" t="s">
        <v>83</v>
      </c>
      <c r="BK161" s="97">
        <f t="shared" si="14"/>
        <v>0</v>
      </c>
      <c r="BL161" s="13" t="s">
        <v>245</v>
      </c>
      <c r="BM161" s="169" t="s">
        <v>451</v>
      </c>
    </row>
    <row r="162" spans="2:65" s="1" customFormat="1" ht="16.5" customHeight="1" x14ac:dyDescent="0.2">
      <c r="B162" s="131"/>
      <c r="C162" s="158" t="s">
        <v>350</v>
      </c>
      <c r="D162" s="158" t="s">
        <v>241</v>
      </c>
      <c r="E162" s="159" t="s">
        <v>4305</v>
      </c>
      <c r="F162" s="160" t="s">
        <v>4306</v>
      </c>
      <c r="G162" s="161" t="s">
        <v>331</v>
      </c>
      <c r="H162" s="162">
        <v>180</v>
      </c>
      <c r="I162" s="163"/>
      <c r="J162" s="164">
        <f t="shared" si="5"/>
        <v>0</v>
      </c>
      <c r="K162" s="165"/>
      <c r="L162" s="30"/>
      <c r="M162" s="166" t="s">
        <v>1</v>
      </c>
      <c r="N162" s="130" t="s">
        <v>37</v>
      </c>
      <c r="P162" s="167">
        <f t="shared" si="6"/>
        <v>0</v>
      </c>
      <c r="Q162" s="167">
        <v>0</v>
      </c>
      <c r="R162" s="167">
        <f t="shared" si="7"/>
        <v>0</v>
      </c>
      <c r="S162" s="167">
        <v>0</v>
      </c>
      <c r="T162" s="168">
        <f t="shared" si="8"/>
        <v>0</v>
      </c>
      <c r="AR162" s="169" t="s">
        <v>245</v>
      </c>
      <c r="AT162" s="169" t="s">
        <v>241</v>
      </c>
      <c r="AU162" s="169" t="s">
        <v>83</v>
      </c>
      <c r="AY162" s="13" t="s">
        <v>239</v>
      </c>
      <c r="BE162" s="97">
        <f t="shared" si="9"/>
        <v>0</v>
      </c>
      <c r="BF162" s="97">
        <f t="shared" si="10"/>
        <v>0</v>
      </c>
      <c r="BG162" s="97">
        <f t="shared" si="11"/>
        <v>0</v>
      </c>
      <c r="BH162" s="97">
        <f t="shared" si="12"/>
        <v>0</v>
      </c>
      <c r="BI162" s="97">
        <f t="shared" si="13"/>
        <v>0</v>
      </c>
      <c r="BJ162" s="13" t="s">
        <v>83</v>
      </c>
      <c r="BK162" s="97">
        <f t="shared" si="14"/>
        <v>0</v>
      </c>
      <c r="BL162" s="13" t="s">
        <v>245</v>
      </c>
      <c r="BM162" s="169" t="s">
        <v>459</v>
      </c>
    </row>
    <row r="163" spans="2:65" s="1" customFormat="1" ht="16.5" customHeight="1" x14ac:dyDescent="0.2">
      <c r="B163" s="131"/>
      <c r="C163" s="158" t="s">
        <v>355</v>
      </c>
      <c r="D163" s="158" t="s">
        <v>241</v>
      </c>
      <c r="E163" s="159" t="s">
        <v>4307</v>
      </c>
      <c r="F163" s="160" t="s">
        <v>4308</v>
      </c>
      <c r="G163" s="161" t="s">
        <v>353</v>
      </c>
      <c r="H163" s="162">
        <v>50</v>
      </c>
      <c r="I163" s="163"/>
      <c r="J163" s="164">
        <f t="shared" si="5"/>
        <v>0</v>
      </c>
      <c r="K163" s="165"/>
      <c r="L163" s="30"/>
      <c r="M163" s="166" t="s">
        <v>1</v>
      </c>
      <c r="N163" s="130" t="s">
        <v>37</v>
      </c>
      <c r="P163" s="167">
        <f t="shared" si="6"/>
        <v>0</v>
      </c>
      <c r="Q163" s="167">
        <v>0</v>
      </c>
      <c r="R163" s="167">
        <f t="shared" si="7"/>
        <v>0</v>
      </c>
      <c r="S163" s="167">
        <v>0</v>
      </c>
      <c r="T163" s="168">
        <f t="shared" si="8"/>
        <v>0</v>
      </c>
      <c r="AR163" s="169" t="s">
        <v>245</v>
      </c>
      <c r="AT163" s="169" t="s">
        <v>241</v>
      </c>
      <c r="AU163" s="169" t="s">
        <v>83</v>
      </c>
      <c r="AY163" s="13" t="s">
        <v>239</v>
      </c>
      <c r="BE163" s="97">
        <f t="shared" si="9"/>
        <v>0</v>
      </c>
      <c r="BF163" s="97">
        <f t="shared" si="10"/>
        <v>0</v>
      </c>
      <c r="BG163" s="97">
        <f t="shared" si="11"/>
        <v>0</v>
      </c>
      <c r="BH163" s="97">
        <f t="shared" si="12"/>
        <v>0</v>
      </c>
      <c r="BI163" s="97">
        <f t="shared" si="13"/>
        <v>0</v>
      </c>
      <c r="BJ163" s="13" t="s">
        <v>83</v>
      </c>
      <c r="BK163" s="97">
        <f t="shared" si="14"/>
        <v>0</v>
      </c>
      <c r="BL163" s="13" t="s">
        <v>245</v>
      </c>
      <c r="BM163" s="169" t="s">
        <v>467</v>
      </c>
    </row>
    <row r="164" spans="2:65" s="1" customFormat="1" ht="16.5" customHeight="1" x14ac:dyDescent="0.2">
      <c r="B164" s="131"/>
      <c r="C164" s="158" t="s">
        <v>359</v>
      </c>
      <c r="D164" s="158" t="s">
        <v>241</v>
      </c>
      <c r="E164" s="159" t="s">
        <v>4309</v>
      </c>
      <c r="F164" s="160" t="s">
        <v>4310</v>
      </c>
      <c r="G164" s="161" t="s">
        <v>331</v>
      </c>
      <c r="H164" s="162">
        <v>5</v>
      </c>
      <c r="I164" s="163"/>
      <c r="J164" s="164">
        <f t="shared" si="5"/>
        <v>0</v>
      </c>
      <c r="K164" s="165"/>
      <c r="L164" s="30"/>
      <c r="M164" s="166" t="s">
        <v>1</v>
      </c>
      <c r="N164" s="130" t="s">
        <v>37</v>
      </c>
      <c r="P164" s="167">
        <f t="shared" si="6"/>
        <v>0</v>
      </c>
      <c r="Q164" s="167">
        <v>0</v>
      </c>
      <c r="R164" s="167">
        <f t="shared" si="7"/>
        <v>0</v>
      </c>
      <c r="S164" s="167">
        <v>0</v>
      </c>
      <c r="T164" s="168">
        <f t="shared" si="8"/>
        <v>0</v>
      </c>
      <c r="AR164" s="169" t="s">
        <v>245</v>
      </c>
      <c r="AT164" s="169" t="s">
        <v>241</v>
      </c>
      <c r="AU164" s="169" t="s">
        <v>83</v>
      </c>
      <c r="AY164" s="13" t="s">
        <v>239</v>
      </c>
      <c r="BE164" s="97">
        <f t="shared" si="9"/>
        <v>0</v>
      </c>
      <c r="BF164" s="97">
        <f t="shared" si="10"/>
        <v>0</v>
      </c>
      <c r="BG164" s="97">
        <f t="shared" si="11"/>
        <v>0</v>
      </c>
      <c r="BH164" s="97">
        <f t="shared" si="12"/>
        <v>0</v>
      </c>
      <c r="BI164" s="97">
        <f t="shared" si="13"/>
        <v>0</v>
      </c>
      <c r="BJ164" s="13" t="s">
        <v>83</v>
      </c>
      <c r="BK164" s="97">
        <f t="shared" si="14"/>
        <v>0</v>
      </c>
      <c r="BL164" s="13" t="s">
        <v>245</v>
      </c>
      <c r="BM164" s="169" t="s">
        <v>475</v>
      </c>
    </row>
    <row r="165" spans="2:65" s="1" customFormat="1" ht="16.5" customHeight="1" x14ac:dyDescent="0.2">
      <c r="B165" s="131"/>
      <c r="C165" s="158" t="s">
        <v>363</v>
      </c>
      <c r="D165" s="158" t="s">
        <v>241</v>
      </c>
      <c r="E165" s="159" t="s">
        <v>4311</v>
      </c>
      <c r="F165" s="160" t="s">
        <v>4312</v>
      </c>
      <c r="G165" s="161" t="s">
        <v>331</v>
      </c>
      <c r="H165" s="162">
        <v>5</v>
      </c>
      <c r="I165" s="163"/>
      <c r="J165" s="164">
        <f t="shared" si="5"/>
        <v>0</v>
      </c>
      <c r="K165" s="165"/>
      <c r="L165" s="30"/>
      <c r="M165" s="166" t="s">
        <v>1</v>
      </c>
      <c r="N165" s="130" t="s">
        <v>37</v>
      </c>
      <c r="P165" s="167">
        <f t="shared" si="6"/>
        <v>0</v>
      </c>
      <c r="Q165" s="167">
        <v>0</v>
      </c>
      <c r="R165" s="167">
        <f t="shared" si="7"/>
        <v>0</v>
      </c>
      <c r="S165" s="167">
        <v>0</v>
      </c>
      <c r="T165" s="168">
        <f t="shared" si="8"/>
        <v>0</v>
      </c>
      <c r="AR165" s="169" t="s">
        <v>245</v>
      </c>
      <c r="AT165" s="169" t="s">
        <v>241</v>
      </c>
      <c r="AU165" s="169" t="s">
        <v>83</v>
      </c>
      <c r="AY165" s="13" t="s">
        <v>239</v>
      </c>
      <c r="BE165" s="97">
        <f t="shared" si="9"/>
        <v>0</v>
      </c>
      <c r="BF165" s="97">
        <f t="shared" si="10"/>
        <v>0</v>
      </c>
      <c r="BG165" s="97">
        <f t="shared" si="11"/>
        <v>0</v>
      </c>
      <c r="BH165" s="97">
        <f t="shared" si="12"/>
        <v>0</v>
      </c>
      <c r="BI165" s="97">
        <f t="shared" si="13"/>
        <v>0</v>
      </c>
      <c r="BJ165" s="13" t="s">
        <v>83</v>
      </c>
      <c r="BK165" s="97">
        <f t="shared" si="14"/>
        <v>0</v>
      </c>
      <c r="BL165" s="13" t="s">
        <v>245</v>
      </c>
      <c r="BM165" s="169" t="s">
        <v>483</v>
      </c>
    </row>
    <row r="166" spans="2:65" s="1" customFormat="1" ht="16.5" customHeight="1" x14ac:dyDescent="0.2">
      <c r="B166" s="131"/>
      <c r="C166" s="158" t="s">
        <v>367</v>
      </c>
      <c r="D166" s="158" t="s">
        <v>241</v>
      </c>
      <c r="E166" s="159" t="s">
        <v>4313</v>
      </c>
      <c r="F166" s="160" t="s">
        <v>4314</v>
      </c>
      <c r="G166" s="161" t="s">
        <v>353</v>
      </c>
      <c r="H166" s="162">
        <v>10</v>
      </c>
      <c r="I166" s="163"/>
      <c r="J166" s="164">
        <f t="shared" si="5"/>
        <v>0</v>
      </c>
      <c r="K166" s="165"/>
      <c r="L166" s="30"/>
      <c r="M166" s="166" t="s">
        <v>1</v>
      </c>
      <c r="N166" s="130" t="s">
        <v>37</v>
      </c>
      <c r="P166" s="167">
        <f t="shared" si="6"/>
        <v>0</v>
      </c>
      <c r="Q166" s="167">
        <v>0</v>
      </c>
      <c r="R166" s="167">
        <f t="shared" si="7"/>
        <v>0</v>
      </c>
      <c r="S166" s="167">
        <v>0</v>
      </c>
      <c r="T166" s="168">
        <f t="shared" si="8"/>
        <v>0</v>
      </c>
      <c r="AR166" s="169" t="s">
        <v>245</v>
      </c>
      <c r="AT166" s="169" t="s">
        <v>241</v>
      </c>
      <c r="AU166" s="169" t="s">
        <v>83</v>
      </c>
      <c r="AY166" s="13" t="s">
        <v>239</v>
      </c>
      <c r="BE166" s="97">
        <f t="shared" si="9"/>
        <v>0</v>
      </c>
      <c r="BF166" s="97">
        <f t="shared" si="10"/>
        <v>0</v>
      </c>
      <c r="BG166" s="97">
        <f t="shared" si="11"/>
        <v>0</v>
      </c>
      <c r="BH166" s="97">
        <f t="shared" si="12"/>
        <v>0</v>
      </c>
      <c r="BI166" s="97">
        <f t="shared" si="13"/>
        <v>0</v>
      </c>
      <c r="BJ166" s="13" t="s">
        <v>83</v>
      </c>
      <c r="BK166" s="97">
        <f t="shared" si="14"/>
        <v>0</v>
      </c>
      <c r="BL166" s="13" t="s">
        <v>245</v>
      </c>
      <c r="BM166" s="169" t="s">
        <v>491</v>
      </c>
    </row>
    <row r="167" spans="2:65" s="1" customFormat="1" ht="21.75" customHeight="1" x14ac:dyDescent="0.2">
      <c r="B167" s="131"/>
      <c r="C167" s="158" t="s">
        <v>371</v>
      </c>
      <c r="D167" s="158" t="s">
        <v>241</v>
      </c>
      <c r="E167" s="159" t="s">
        <v>4315</v>
      </c>
      <c r="F167" s="160" t="s">
        <v>4316</v>
      </c>
      <c r="G167" s="161" t="s">
        <v>4317</v>
      </c>
      <c r="H167" s="162">
        <v>2</v>
      </c>
      <c r="I167" s="163"/>
      <c r="J167" s="164">
        <f t="shared" si="5"/>
        <v>0</v>
      </c>
      <c r="K167" s="165"/>
      <c r="L167" s="30"/>
      <c r="M167" s="166" t="s">
        <v>1</v>
      </c>
      <c r="N167" s="130" t="s">
        <v>37</v>
      </c>
      <c r="P167" s="167">
        <f t="shared" si="6"/>
        <v>0</v>
      </c>
      <c r="Q167" s="167">
        <v>0</v>
      </c>
      <c r="R167" s="167">
        <f t="shared" si="7"/>
        <v>0</v>
      </c>
      <c r="S167" s="167">
        <v>0</v>
      </c>
      <c r="T167" s="168">
        <f t="shared" si="8"/>
        <v>0</v>
      </c>
      <c r="AR167" s="169" t="s">
        <v>245</v>
      </c>
      <c r="AT167" s="169" t="s">
        <v>241</v>
      </c>
      <c r="AU167" s="169" t="s">
        <v>83</v>
      </c>
      <c r="AY167" s="13" t="s">
        <v>239</v>
      </c>
      <c r="BE167" s="97">
        <f t="shared" si="9"/>
        <v>0</v>
      </c>
      <c r="BF167" s="97">
        <f t="shared" si="10"/>
        <v>0</v>
      </c>
      <c r="BG167" s="97">
        <f t="shared" si="11"/>
        <v>0</v>
      </c>
      <c r="BH167" s="97">
        <f t="shared" si="12"/>
        <v>0</v>
      </c>
      <c r="BI167" s="97">
        <f t="shared" si="13"/>
        <v>0</v>
      </c>
      <c r="BJ167" s="13" t="s">
        <v>83</v>
      </c>
      <c r="BK167" s="97">
        <f t="shared" si="14"/>
        <v>0</v>
      </c>
      <c r="BL167" s="13" t="s">
        <v>245</v>
      </c>
      <c r="BM167" s="169" t="s">
        <v>499</v>
      </c>
    </row>
    <row r="168" spans="2:65" s="1" customFormat="1" ht="16.5" customHeight="1" x14ac:dyDescent="0.2">
      <c r="B168" s="131"/>
      <c r="C168" s="158" t="s">
        <v>375</v>
      </c>
      <c r="D168" s="158" t="s">
        <v>241</v>
      </c>
      <c r="E168" s="159" t="s">
        <v>4318</v>
      </c>
      <c r="F168" s="160" t="s">
        <v>4319</v>
      </c>
      <c r="G168" s="161" t="s">
        <v>244</v>
      </c>
      <c r="H168" s="162">
        <v>0.2</v>
      </c>
      <c r="I168" s="163"/>
      <c r="J168" s="164">
        <f t="shared" si="5"/>
        <v>0</v>
      </c>
      <c r="K168" s="165"/>
      <c r="L168" s="30"/>
      <c r="M168" s="166" t="s">
        <v>1</v>
      </c>
      <c r="N168" s="130" t="s">
        <v>37</v>
      </c>
      <c r="P168" s="167">
        <f t="shared" si="6"/>
        <v>0</v>
      </c>
      <c r="Q168" s="167">
        <v>0</v>
      </c>
      <c r="R168" s="167">
        <f t="shared" si="7"/>
        <v>0</v>
      </c>
      <c r="S168" s="167">
        <v>0</v>
      </c>
      <c r="T168" s="168">
        <f t="shared" si="8"/>
        <v>0</v>
      </c>
      <c r="AR168" s="169" t="s">
        <v>245</v>
      </c>
      <c r="AT168" s="169" t="s">
        <v>241</v>
      </c>
      <c r="AU168" s="169" t="s">
        <v>83</v>
      </c>
      <c r="AY168" s="13" t="s">
        <v>239</v>
      </c>
      <c r="BE168" s="97">
        <f t="shared" si="9"/>
        <v>0</v>
      </c>
      <c r="BF168" s="97">
        <f t="shared" si="10"/>
        <v>0</v>
      </c>
      <c r="BG168" s="97">
        <f t="shared" si="11"/>
        <v>0</v>
      </c>
      <c r="BH168" s="97">
        <f t="shared" si="12"/>
        <v>0</v>
      </c>
      <c r="BI168" s="97">
        <f t="shared" si="13"/>
        <v>0</v>
      </c>
      <c r="BJ168" s="13" t="s">
        <v>83</v>
      </c>
      <c r="BK168" s="97">
        <f t="shared" si="14"/>
        <v>0</v>
      </c>
      <c r="BL168" s="13" t="s">
        <v>245</v>
      </c>
      <c r="BM168" s="169" t="s">
        <v>507</v>
      </c>
    </row>
    <row r="169" spans="2:65" s="1" customFormat="1" ht="16.5" customHeight="1" x14ac:dyDescent="0.2">
      <c r="B169" s="131"/>
      <c r="C169" s="158" t="s">
        <v>379</v>
      </c>
      <c r="D169" s="158" t="s">
        <v>241</v>
      </c>
      <c r="E169" s="159" t="s">
        <v>4320</v>
      </c>
      <c r="F169" s="160" t="s">
        <v>4321</v>
      </c>
      <c r="G169" s="161" t="s">
        <v>353</v>
      </c>
      <c r="H169" s="162">
        <v>2295</v>
      </c>
      <c r="I169" s="163"/>
      <c r="J169" s="164">
        <f t="shared" si="5"/>
        <v>0</v>
      </c>
      <c r="K169" s="165"/>
      <c r="L169" s="30"/>
      <c r="M169" s="166" t="s">
        <v>1</v>
      </c>
      <c r="N169" s="130" t="s">
        <v>37</v>
      </c>
      <c r="P169" s="167">
        <f t="shared" si="6"/>
        <v>0</v>
      </c>
      <c r="Q169" s="167">
        <v>0</v>
      </c>
      <c r="R169" s="167">
        <f t="shared" si="7"/>
        <v>0</v>
      </c>
      <c r="S169" s="167">
        <v>0</v>
      </c>
      <c r="T169" s="168">
        <f t="shared" si="8"/>
        <v>0</v>
      </c>
      <c r="AR169" s="169" t="s">
        <v>245</v>
      </c>
      <c r="AT169" s="169" t="s">
        <v>241</v>
      </c>
      <c r="AU169" s="169" t="s">
        <v>83</v>
      </c>
      <c r="AY169" s="13" t="s">
        <v>239</v>
      </c>
      <c r="BE169" s="97">
        <f t="shared" si="9"/>
        <v>0</v>
      </c>
      <c r="BF169" s="97">
        <f t="shared" si="10"/>
        <v>0</v>
      </c>
      <c r="BG169" s="97">
        <f t="shared" si="11"/>
        <v>0</v>
      </c>
      <c r="BH169" s="97">
        <f t="shared" si="12"/>
        <v>0</v>
      </c>
      <c r="BI169" s="97">
        <f t="shared" si="13"/>
        <v>0</v>
      </c>
      <c r="BJ169" s="13" t="s">
        <v>83</v>
      </c>
      <c r="BK169" s="97">
        <f t="shared" si="14"/>
        <v>0</v>
      </c>
      <c r="BL169" s="13" t="s">
        <v>245</v>
      </c>
      <c r="BM169" s="169" t="s">
        <v>515</v>
      </c>
    </row>
    <row r="170" spans="2:65" s="1" customFormat="1" ht="16.5" customHeight="1" x14ac:dyDescent="0.2">
      <c r="B170" s="131"/>
      <c r="C170" s="158" t="s">
        <v>383</v>
      </c>
      <c r="D170" s="158" t="s">
        <v>241</v>
      </c>
      <c r="E170" s="159" t="s">
        <v>4322</v>
      </c>
      <c r="F170" s="160" t="s">
        <v>4323</v>
      </c>
      <c r="G170" s="161" t="s">
        <v>4324</v>
      </c>
      <c r="H170" s="162">
        <v>1</v>
      </c>
      <c r="I170" s="163"/>
      <c r="J170" s="164">
        <f t="shared" si="5"/>
        <v>0</v>
      </c>
      <c r="K170" s="165"/>
      <c r="L170" s="30"/>
      <c r="M170" s="166" t="s">
        <v>1</v>
      </c>
      <c r="N170" s="130" t="s">
        <v>37</v>
      </c>
      <c r="P170" s="167">
        <f t="shared" si="6"/>
        <v>0</v>
      </c>
      <c r="Q170" s="167">
        <v>0</v>
      </c>
      <c r="R170" s="167">
        <f t="shared" si="7"/>
        <v>0</v>
      </c>
      <c r="S170" s="167">
        <v>0</v>
      </c>
      <c r="T170" s="168">
        <f t="shared" si="8"/>
        <v>0</v>
      </c>
      <c r="AR170" s="169" t="s">
        <v>245</v>
      </c>
      <c r="AT170" s="169" t="s">
        <v>241</v>
      </c>
      <c r="AU170" s="169" t="s">
        <v>83</v>
      </c>
      <c r="AY170" s="13" t="s">
        <v>239</v>
      </c>
      <c r="BE170" s="97">
        <f t="shared" si="9"/>
        <v>0</v>
      </c>
      <c r="BF170" s="97">
        <f t="shared" si="10"/>
        <v>0</v>
      </c>
      <c r="BG170" s="97">
        <f t="shared" si="11"/>
        <v>0</v>
      </c>
      <c r="BH170" s="97">
        <f t="shared" si="12"/>
        <v>0</v>
      </c>
      <c r="BI170" s="97">
        <f t="shared" si="13"/>
        <v>0</v>
      </c>
      <c r="BJ170" s="13" t="s">
        <v>83</v>
      </c>
      <c r="BK170" s="97">
        <f t="shared" si="14"/>
        <v>0</v>
      </c>
      <c r="BL170" s="13" t="s">
        <v>245</v>
      </c>
      <c r="BM170" s="169" t="s">
        <v>523</v>
      </c>
    </row>
    <row r="171" spans="2:65" s="11" customFormat="1" ht="22.9" customHeight="1" x14ac:dyDescent="0.2">
      <c r="B171" s="146"/>
      <c r="D171" s="147" t="s">
        <v>70</v>
      </c>
      <c r="E171" s="156" t="s">
        <v>4325</v>
      </c>
      <c r="F171" s="156" t="s">
        <v>174</v>
      </c>
      <c r="I171" s="149"/>
      <c r="J171" s="157">
        <f>BK171</f>
        <v>0</v>
      </c>
      <c r="L171" s="146"/>
      <c r="M171" s="151"/>
      <c r="P171" s="152">
        <f>SUM(P172:P175)</f>
        <v>0</v>
      </c>
      <c r="R171" s="152">
        <f>SUM(R172:R175)</f>
        <v>0</v>
      </c>
      <c r="T171" s="153">
        <f>SUM(T172:T175)</f>
        <v>0</v>
      </c>
      <c r="AR171" s="147" t="s">
        <v>78</v>
      </c>
      <c r="AT171" s="154" t="s">
        <v>70</v>
      </c>
      <c r="AU171" s="154" t="s">
        <v>78</v>
      </c>
      <c r="AY171" s="147" t="s">
        <v>239</v>
      </c>
      <c r="BK171" s="155">
        <f>SUM(BK172:BK175)</f>
        <v>0</v>
      </c>
    </row>
    <row r="172" spans="2:65" s="1" customFormat="1" ht="16.5" customHeight="1" x14ac:dyDescent="0.2">
      <c r="B172" s="131"/>
      <c r="C172" s="158" t="s">
        <v>387</v>
      </c>
      <c r="D172" s="158" t="s">
        <v>241</v>
      </c>
      <c r="E172" s="159" t="s">
        <v>4326</v>
      </c>
      <c r="F172" s="160" t="s">
        <v>4327</v>
      </c>
      <c r="G172" s="161" t="s">
        <v>4324</v>
      </c>
      <c r="H172" s="162">
        <v>1</v>
      </c>
      <c r="I172" s="163"/>
      <c r="J172" s="164">
        <f>ROUND(I172*H172,2)</f>
        <v>0</v>
      </c>
      <c r="K172" s="165"/>
      <c r="L172" s="30"/>
      <c r="M172" s="166" t="s">
        <v>1</v>
      </c>
      <c r="N172" s="130" t="s">
        <v>37</v>
      </c>
      <c r="P172" s="167">
        <f>O172*H172</f>
        <v>0</v>
      </c>
      <c r="Q172" s="167">
        <v>0</v>
      </c>
      <c r="R172" s="167">
        <f>Q172*H172</f>
        <v>0</v>
      </c>
      <c r="S172" s="167">
        <v>0</v>
      </c>
      <c r="T172" s="168">
        <f>S172*H172</f>
        <v>0</v>
      </c>
      <c r="AR172" s="169" t="s">
        <v>245</v>
      </c>
      <c r="AT172" s="169" t="s">
        <v>241</v>
      </c>
      <c r="AU172" s="169" t="s">
        <v>83</v>
      </c>
      <c r="AY172" s="13" t="s">
        <v>239</v>
      </c>
      <c r="BE172" s="97">
        <f>IF(N172="základná",J172,0)</f>
        <v>0</v>
      </c>
      <c r="BF172" s="97">
        <f>IF(N172="znížená",J172,0)</f>
        <v>0</v>
      </c>
      <c r="BG172" s="97">
        <f>IF(N172="zákl. prenesená",J172,0)</f>
        <v>0</v>
      </c>
      <c r="BH172" s="97">
        <f>IF(N172="zníž. prenesená",J172,0)</f>
        <v>0</v>
      </c>
      <c r="BI172" s="97">
        <f>IF(N172="nulová",J172,0)</f>
        <v>0</v>
      </c>
      <c r="BJ172" s="13" t="s">
        <v>83</v>
      </c>
      <c r="BK172" s="97">
        <f>ROUND(I172*H172,2)</f>
        <v>0</v>
      </c>
      <c r="BL172" s="13" t="s">
        <v>245</v>
      </c>
      <c r="BM172" s="169" t="s">
        <v>4328</v>
      </c>
    </row>
    <row r="173" spans="2:65" s="1" customFormat="1" ht="16.5" customHeight="1" x14ac:dyDescent="0.2">
      <c r="B173" s="131"/>
      <c r="C173" s="158" t="s">
        <v>391</v>
      </c>
      <c r="D173" s="158" t="s">
        <v>241</v>
      </c>
      <c r="E173" s="159" t="s">
        <v>4329</v>
      </c>
      <c r="F173" s="160" t="s">
        <v>4330</v>
      </c>
      <c r="G173" s="161" t="s">
        <v>4324</v>
      </c>
      <c r="H173" s="162">
        <v>1</v>
      </c>
      <c r="I173" s="163"/>
      <c r="J173" s="164">
        <f>ROUND(I173*H173,2)</f>
        <v>0</v>
      </c>
      <c r="K173" s="165"/>
      <c r="L173" s="30"/>
      <c r="M173" s="166" t="s">
        <v>1</v>
      </c>
      <c r="N173" s="130" t="s">
        <v>37</v>
      </c>
      <c r="P173" s="167">
        <f>O173*H173</f>
        <v>0</v>
      </c>
      <c r="Q173" s="167">
        <v>0</v>
      </c>
      <c r="R173" s="167">
        <f>Q173*H173</f>
        <v>0</v>
      </c>
      <c r="S173" s="167">
        <v>0</v>
      </c>
      <c r="T173" s="168">
        <f>S173*H173</f>
        <v>0</v>
      </c>
      <c r="AR173" s="169" t="s">
        <v>245</v>
      </c>
      <c r="AT173" s="169" t="s">
        <v>241</v>
      </c>
      <c r="AU173" s="169" t="s">
        <v>83</v>
      </c>
      <c r="AY173" s="13" t="s">
        <v>239</v>
      </c>
      <c r="BE173" s="97">
        <f>IF(N173="základná",J173,0)</f>
        <v>0</v>
      </c>
      <c r="BF173" s="97">
        <f>IF(N173="znížená",J173,0)</f>
        <v>0</v>
      </c>
      <c r="BG173" s="97">
        <f>IF(N173="zákl. prenesená",J173,0)</f>
        <v>0</v>
      </c>
      <c r="BH173" s="97">
        <f>IF(N173="zníž. prenesená",J173,0)</f>
        <v>0</v>
      </c>
      <c r="BI173" s="97">
        <f>IF(N173="nulová",J173,0)</f>
        <v>0</v>
      </c>
      <c r="BJ173" s="13" t="s">
        <v>83</v>
      </c>
      <c r="BK173" s="97">
        <f>ROUND(I173*H173,2)</f>
        <v>0</v>
      </c>
      <c r="BL173" s="13" t="s">
        <v>245</v>
      </c>
      <c r="BM173" s="169" t="s">
        <v>4331</v>
      </c>
    </row>
    <row r="174" spans="2:65" s="1" customFormat="1" ht="16.5" customHeight="1" x14ac:dyDescent="0.2">
      <c r="B174" s="131"/>
      <c r="C174" s="158" t="s">
        <v>395</v>
      </c>
      <c r="D174" s="158" t="s">
        <v>241</v>
      </c>
      <c r="E174" s="159" t="s">
        <v>4332</v>
      </c>
      <c r="F174" s="160" t="s">
        <v>4333</v>
      </c>
      <c r="G174" s="161" t="s">
        <v>4324</v>
      </c>
      <c r="H174" s="162">
        <v>1</v>
      </c>
      <c r="I174" s="163"/>
      <c r="J174" s="164">
        <f>ROUND(I174*H174,2)</f>
        <v>0</v>
      </c>
      <c r="K174" s="165"/>
      <c r="L174" s="30"/>
      <c r="M174" s="166" t="s">
        <v>1</v>
      </c>
      <c r="N174" s="130" t="s">
        <v>37</v>
      </c>
      <c r="P174" s="167">
        <f>O174*H174</f>
        <v>0</v>
      </c>
      <c r="Q174" s="167">
        <v>0</v>
      </c>
      <c r="R174" s="167">
        <f>Q174*H174</f>
        <v>0</v>
      </c>
      <c r="S174" s="167">
        <v>0</v>
      </c>
      <c r="T174" s="168">
        <f>S174*H174</f>
        <v>0</v>
      </c>
      <c r="AR174" s="169" t="s">
        <v>245</v>
      </c>
      <c r="AT174" s="169" t="s">
        <v>241</v>
      </c>
      <c r="AU174" s="169" t="s">
        <v>83</v>
      </c>
      <c r="AY174" s="13" t="s">
        <v>239</v>
      </c>
      <c r="BE174" s="97">
        <f>IF(N174="základná",J174,0)</f>
        <v>0</v>
      </c>
      <c r="BF174" s="97">
        <f>IF(N174="znížená",J174,0)</f>
        <v>0</v>
      </c>
      <c r="BG174" s="97">
        <f>IF(N174="zákl. prenesená",J174,0)</f>
        <v>0</v>
      </c>
      <c r="BH174" s="97">
        <f>IF(N174="zníž. prenesená",J174,0)</f>
        <v>0</v>
      </c>
      <c r="BI174" s="97">
        <f>IF(N174="nulová",J174,0)</f>
        <v>0</v>
      </c>
      <c r="BJ174" s="13" t="s">
        <v>83</v>
      </c>
      <c r="BK174" s="97">
        <f>ROUND(I174*H174,2)</f>
        <v>0</v>
      </c>
      <c r="BL174" s="13" t="s">
        <v>245</v>
      </c>
      <c r="BM174" s="169" t="s">
        <v>4334</v>
      </c>
    </row>
    <row r="175" spans="2:65" s="1" customFormat="1" ht="16.5" customHeight="1" x14ac:dyDescent="0.2">
      <c r="B175" s="131"/>
      <c r="C175" s="158" t="s">
        <v>399</v>
      </c>
      <c r="D175" s="158" t="s">
        <v>241</v>
      </c>
      <c r="E175" s="159" t="s">
        <v>4335</v>
      </c>
      <c r="F175" s="160" t="s">
        <v>4336</v>
      </c>
      <c r="G175" s="161" t="s">
        <v>4324</v>
      </c>
      <c r="H175" s="162">
        <v>1</v>
      </c>
      <c r="I175" s="163"/>
      <c r="J175" s="164">
        <f>ROUND(I175*H175,2)</f>
        <v>0</v>
      </c>
      <c r="K175" s="165"/>
      <c r="L175" s="30"/>
      <c r="M175" s="182" t="s">
        <v>1</v>
      </c>
      <c r="N175" s="183" t="s">
        <v>37</v>
      </c>
      <c r="O175" s="184"/>
      <c r="P175" s="185">
        <f>O175*H175</f>
        <v>0</v>
      </c>
      <c r="Q175" s="185">
        <v>0</v>
      </c>
      <c r="R175" s="185">
        <f>Q175*H175</f>
        <v>0</v>
      </c>
      <c r="S175" s="185">
        <v>0</v>
      </c>
      <c r="T175" s="186">
        <f>S175*H175</f>
        <v>0</v>
      </c>
      <c r="AR175" s="169" t="s">
        <v>245</v>
      </c>
      <c r="AT175" s="169" t="s">
        <v>241</v>
      </c>
      <c r="AU175" s="169" t="s">
        <v>83</v>
      </c>
      <c r="AY175" s="13" t="s">
        <v>239</v>
      </c>
      <c r="BE175" s="97">
        <f>IF(N175="základná",J175,0)</f>
        <v>0</v>
      </c>
      <c r="BF175" s="97">
        <f>IF(N175="znížená",J175,0)</f>
        <v>0</v>
      </c>
      <c r="BG175" s="97">
        <f>IF(N175="zákl. prenesená",J175,0)</f>
        <v>0</v>
      </c>
      <c r="BH175" s="97">
        <f>IF(N175="zníž. prenesená",J175,0)</f>
        <v>0</v>
      </c>
      <c r="BI175" s="97">
        <f>IF(N175="nulová",J175,0)</f>
        <v>0</v>
      </c>
      <c r="BJ175" s="13" t="s">
        <v>83</v>
      </c>
      <c r="BK175" s="97">
        <f>ROUND(I175*H175,2)</f>
        <v>0</v>
      </c>
      <c r="BL175" s="13" t="s">
        <v>245</v>
      </c>
      <c r="BM175" s="169" t="s">
        <v>4337</v>
      </c>
    </row>
    <row r="176" spans="2:65" s="1" customFormat="1" ht="6.95" customHeight="1" x14ac:dyDescent="0.2">
      <c r="B176" s="45"/>
      <c r="C176" s="46"/>
      <c r="D176" s="46"/>
      <c r="E176" s="46"/>
      <c r="F176" s="46"/>
      <c r="G176" s="46"/>
      <c r="H176" s="46"/>
      <c r="I176" s="46"/>
      <c r="J176" s="46"/>
      <c r="K176" s="46"/>
      <c r="L176" s="30"/>
    </row>
  </sheetData>
  <autoFilter ref="C132:K175" xr:uid="{00000000-0009-0000-0000-000026000000}"/>
  <mergeCells count="17">
    <mergeCell ref="L2:V2"/>
    <mergeCell ref="D107:F107"/>
    <mergeCell ref="D108:F108"/>
    <mergeCell ref="D109:F109"/>
    <mergeCell ref="E121:H121"/>
    <mergeCell ref="E85:H85"/>
    <mergeCell ref="E87:H87"/>
    <mergeCell ref="E89:H89"/>
    <mergeCell ref="D105:F105"/>
    <mergeCell ref="D106:F106"/>
    <mergeCell ref="E7:H7"/>
    <mergeCell ref="E9:H9"/>
    <mergeCell ref="E11:H11"/>
    <mergeCell ref="E20:H20"/>
    <mergeCell ref="E29:H29"/>
    <mergeCell ref="E125:H125"/>
    <mergeCell ref="E123:H123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32"/>
  <sheetViews>
    <sheetView showGridLines="0" topLeftCell="A210" workbookViewId="0">
      <selection activeCell="Y36" sqref="Y36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3" t="s">
        <v>88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4587</v>
      </c>
      <c r="L4" s="16"/>
      <c r="M4" s="103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14</v>
      </c>
      <c r="L6" s="16"/>
    </row>
    <row r="7" spans="2:46" ht="16.5" customHeight="1" x14ac:dyDescent="0.2">
      <c r="B7" s="16"/>
      <c r="E7" s="259" t="str">
        <f>'Rekapitulácia stavby'!K6</f>
        <v>KFA - Košická futbalová aréna II. a III. etapa</v>
      </c>
      <c r="F7" s="261"/>
      <c r="G7" s="261"/>
      <c r="H7" s="261"/>
      <c r="L7" s="16"/>
    </row>
    <row r="8" spans="2:46" ht="12" customHeight="1" x14ac:dyDescent="0.2">
      <c r="B8" s="16"/>
      <c r="D8" s="23" t="s">
        <v>180</v>
      </c>
      <c r="L8" s="16"/>
    </row>
    <row r="9" spans="2:46" s="1" customFormat="1" ht="16.5" customHeight="1" x14ac:dyDescent="0.2">
      <c r="B9" s="30"/>
      <c r="E9" s="259" t="s">
        <v>181</v>
      </c>
      <c r="F9" s="257"/>
      <c r="G9" s="257"/>
      <c r="H9" s="257"/>
      <c r="L9" s="30"/>
    </row>
    <row r="10" spans="2:46" s="1" customFormat="1" ht="12" customHeight="1" x14ac:dyDescent="0.2">
      <c r="B10" s="30"/>
      <c r="D10" s="23" t="s">
        <v>182</v>
      </c>
      <c r="L10" s="30"/>
    </row>
    <row r="11" spans="2:46" s="1" customFormat="1" ht="16.5" customHeight="1" x14ac:dyDescent="0.2">
      <c r="B11" s="30"/>
      <c r="E11" s="226" t="s">
        <v>2685</v>
      </c>
      <c r="F11" s="257"/>
      <c r="G11" s="257"/>
      <c r="H11" s="257"/>
      <c r="L11" s="30"/>
    </row>
    <row r="12" spans="2:46" s="1" customFormat="1" x14ac:dyDescent="0.2">
      <c r="B12" s="30"/>
      <c r="L12" s="30"/>
    </row>
    <row r="13" spans="2:46" s="1" customFormat="1" ht="12" customHeight="1" x14ac:dyDescent="0.2">
      <c r="B13" s="30"/>
      <c r="D13" s="23" t="s">
        <v>15</v>
      </c>
      <c r="F13" s="21" t="s">
        <v>1</v>
      </c>
      <c r="I13" s="23" t="s">
        <v>16</v>
      </c>
      <c r="J13" s="21" t="s">
        <v>1</v>
      </c>
      <c r="L13" s="30"/>
    </row>
    <row r="14" spans="2:46" s="1" customFormat="1" ht="12" customHeight="1" x14ac:dyDescent="0.2">
      <c r="B14" s="30"/>
      <c r="D14" s="23" t="s">
        <v>17</v>
      </c>
      <c r="F14" s="21" t="s">
        <v>184</v>
      </c>
      <c r="I14" s="23" t="s">
        <v>19</v>
      </c>
      <c r="J14" s="53" t="str">
        <f>'Rekapitulácia stavby'!AN8</f>
        <v>4.10.2022 - REV05</v>
      </c>
      <c r="L14" s="30"/>
    </row>
    <row r="15" spans="2:46" s="1" customFormat="1" ht="10.9" customHeight="1" x14ac:dyDescent="0.2">
      <c r="B15" s="30"/>
      <c r="L15" s="30"/>
    </row>
    <row r="16" spans="2:46" s="1" customFormat="1" ht="12" customHeight="1" x14ac:dyDescent="0.2">
      <c r="B16" s="30"/>
      <c r="D16" s="23" t="s">
        <v>20</v>
      </c>
      <c r="I16" s="23" t="s">
        <v>21</v>
      </c>
      <c r="J16" s="21" t="str">
        <f>IF('Rekapitulácia stavby'!AN10="","",'Rekapitulácia stavby'!AN10)</f>
        <v/>
      </c>
      <c r="L16" s="30"/>
    </row>
    <row r="17" spans="2:12" s="1" customFormat="1" ht="18" customHeight="1" x14ac:dyDescent="0.2">
      <c r="B17" s="30"/>
      <c r="E17" s="21" t="str">
        <f>IF('Rekapitulácia stavby'!E11="","",'Rekapitulácia stavby'!E11)</f>
        <v xml:space="preserve"> </v>
      </c>
      <c r="I17" s="23" t="s">
        <v>22</v>
      </c>
      <c r="J17" s="21" t="str">
        <f>IF('Rekapitulácia stavby'!AN11="","",'Rekapitulácia stavby'!AN11)</f>
        <v/>
      </c>
      <c r="L17" s="30"/>
    </row>
    <row r="18" spans="2:12" s="1" customFormat="1" ht="6.95" customHeight="1" x14ac:dyDescent="0.2">
      <c r="B18" s="30"/>
      <c r="L18" s="30"/>
    </row>
    <row r="19" spans="2:12" s="1" customFormat="1" ht="12" customHeight="1" x14ac:dyDescent="0.2">
      <c r="B19" s="30"/>
      <c r="D19" s="23" t="s">
        <v>23</v>
      </c>
      <c r="I19" s="23" t="s">
        <v>21</v>
      </c>
      <c r="J19" s="24" t="str">
        <f>'Rekapitulácia stavby'!AN13</f>
        <v>Vyplň údaj</v>
      </c>
      <c r="L19" s="30"/>
    </row>
    <row r="20" spans="2:12" s="1" customFormat="1" ht="18" customHeight="1" x14ac:dyDescent="0.2">
      <c r="B20" s="30"/>
      <c r="E20" s="258" t="str">
        <f>'Rekapitulácia stavby'!E14</f>
        <v>Vyplň údaj</v>
      </c>
      <c r="F20" s="248"/>
      <c r="G20" s="248"/>
      <c r="H20" s="248"/>
      <c r="I20" s="23" t="s">
        <v>22</v>
      </c>
      <c r="J20" s="24" t="str">
        <f>'Rekapitulácia stavby'!AN14</f>
        <v>Vyplň údaj</v>
      </c>
      <c r="L20" s="30"/>
    </row>
    <row r="21" spans="2:12" s="1" customFormat="1" ht="6.95" customHeight="1" x14ac:dyDescent="0.2">
      <c r="B21" s="30"/>
      <c r="L21" s="30"/>
    </row>
    <row r="22" spans="2:12" s="1" customFormat="1" ht="12" customHeight="1" x14ac:dyDescent="0.2">
      <c r="B22" s="30"/>
      <c r="D22" s="23" t="s">
        <v>25</v>
      </c>
      <c r="I22" s="23" t="s">
        <v>21</v>
      </c>
      <c r="J22" s="21" t="s">
        <v>1</v>
      </c>
      <c r="L22" s="30"/>
    </row>
    <row r="23" spans="2:12" s="1" customFormat="1" ht="18" customHeight="1" x14ac:dyDescent="0.2">
      <c r="B23" s="30"/>
      <c r="E23" s="21" t="s">
        <v>185</v>
      </c>
      <c r="I23" s="23" t="s">
        <v>22</v>
      </c>
      <c r="J23" s="21" t="s">
        <v>1</v>
      </c>
      <c r="L23" s="30"/>
    </row>
    <row r="24" spans="2:12" s="1" customFormat="1" ht="6.95" customHeight="1" x14ac:dyDescent="0.2">
      <c r="B24" s="30"/>
      <c r="L24" s="30"/>
    </row>
    <row r="25" spans="2:12" s="1" customFormat="1" ht="12" customHeight="1" x14ac:dyDescent="0.2">
      <c r="B25" s="30"/>
      <c r="D25" s="23" t="s">
        <v>27</v>
      </c>
      <c r="I25" s="23" t="s">
        <v>21</v>
      </c>
      <c r="J25" s="21" t="s">
        <v>1</v>
      </c>
      <c r="L25" s="30"/>
    </row>
    <row r="26" spans="2:12" s="1" customFormat="1" ht="18" customHeight="1" x14ac:dyDescent="0.2">
      <c r="B26" s="30"/>
      <c r="E26" s="21" t="s">
        <v>186</v>
      </c>
      <c r="I26" s="23" t="s">
        <v>22</v>
      </c>
      <c r="J26" s="21" t="s">
        <v>1</v>
      </c>
      <c r="L26" s="30"/>
    </row>
    <row r="27" spans="2:12" s="1" customFormat="1" ht="6.95" customHeight="1" x14ac:dyDescent="0.2">
      <c r="B27" s="30"/>
      <c r="L27" s="30"/>
    </row>
    <row r="28" spans="2:12" s="1" customFormat="1" ht="12" customHeight="1" x14ac:dyDescent="0.2">
      <c r="B28" s="30"/>
      <c r="D28" s="23" t="s">
        <v>28</v>
      </c>
      <c r="L28" s="30"/>
    </row>
    <row r="29" spans="2:12" s="7" customFormat="1" ht="228" customHeight="1" x14ac:dyDescent="0.2">
      <c r="B29" s="104"/>
      <c r="E29" s="251" t="s">
        <v>4575</v>
      </c>
      <c r="F29" s="251"/>
      <c r="G29" s="251"/>
      <c r="H29" s="251"/>
      <c r="L29" s="104"/>
    </row>
    <row r="30" spans="2:12" s="1" customFormat="1" ht="6.95" customHeight="1" x14ac:dyDescent="0.2">
      <c r="B30" s="30"/>
      <c r="L30" s="30"/>
    </row>
    <row r="31" spans="2:12" s="1" customFormat="1" ht="6.95" customHeight="1" x14ac:dyDescent="0.2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5" customHeight="1" x14ac:dyDescent="0.2">
      <c r="B32" s="30"/>
      <c r="D32" s="21" t="s">
        <v>187</v>
      </c>
      <c r="J32" s="29">
        <f>J98</f>
        <v>0</v>
      </c>
      <c r="L32" s="30"/>
    </row>
    <row r="33" spans="2:12" s="1" customFormat="1" ht="14.45" customHeight="1" x14ac:dyDescent="0.2">
      <c r="B33" s="30"/>
      <c r="D33" s="28" t="s">
        <v>174</v>
      </c>
      <c r="J33" s="29">
        <f>J117</f>
        <v>0</v>
      </c>
      <c r="L33" s="30"/>
    </row>
    <row r="34" spans="2:12" s="1" customFormat="1" ht="25.35" customHeight="1" x14ac:dyDescent="0.2">
      <c r="B34" s="30"/>
      <c r="D34" s="105" t="s">
        <v>31</v>
      </c>
      <c r="J34" s="66">
        <f>ROUND(J32 + J33, 2)</f>
        <v>0</v>
      </c>
      <c r="L34" s="30"/>
    </row>
    <row r="35" spans="2:12" s="1" customFormat="1" ht="6.95" customHeight="1" x14ac:dyDescent="0.2">
      <c r="B35" s="30"/>
      <c r="D35" s="54"/>
      <c r="E35" s="54"/>
      <c r="F35" s="54"/>
      <c r="G35" s="54"/>
      <c r="H35" s="54"/>
      <c r="I35" s="54"/>
      <c r="J35" s="54"/>
      <c r="K35" s="54"/>
      <c r="L35" s="30"/>
    </row>
    <row r="36" spans="2:12" s="1" customFormat="1" ht="14.45" customHeight="1" x14ac:dyDescent="0.2">
      <c r="B36" s="30"/>
      <c r="F36" s="33" t="s">
        <v>33</v>
      </c>
      <c r="I36" s="33" t="s">
        <v>32</v>
      </c>
      <c r="J36" s="33" t="s">
        <v>34</v>
      </c>
      <c r="L36" s="30"/>
    </row>
    <row r="37" spans="2:12" s="1" customFormat="1" ht="14.45" customHeight="1" x14ac:dyDescent="0.2">
      <c r="B37" s="30"/>
      <c r="D37" s="106" t="s">
        <v>35</v>
      </c>
      <c r="E37" s="35" t="s">
        <v>36</v>
      </c>
      <c r="F37" s="107">
        <f>ROUND((SUM(BE117:BE124) + SUM(BE146:BE231)),  2)</f>
        <v>0</v>
      </c>
      <c r="G37" s="108"/>
      <c r="H37" s="108"/>
      <c r="I37" s="109">
        <v>0.2</v>
      </c>
      <c r="J37" s="107">
        <f>ROUND(((SUM(BE117:BE124) + SUM(BE146:BE231))*I37),  2)</f>
        <v>0</v>
      </c>
      <c r="L37" s="30"/>
    </row>
    <row r="38" spans="2:12" s="1" customFormat="1" ht="14.45" customHeight="1" x14ac:dyDescent="0.2">
      <c r="B38" s="30"/>
      <c r="E38" s="35" t="s">
        <v>37</v>
      </c>
      <c r="F38" s="107">
        <f>ROUND((SUM(BF117:BF124) + SUM(BF146:BF231)),  2)</f>
        <v>0</v>
      </c>
      <c r="G38" s="108"/>
      <c r="H38" s="108"/>
      <c r="I38" s="109">
        <v>0.2</v>
      </c>
      <c r="J38" s="107">
        <f>ROUND(((SUM(BF117:BF124) + SUM(BF146:BF231))*I38),  2)</f>
        <v>0</v>
      </c>
      <c r="L38" s="30"/>
    </row>
    <row r="39" spans="2:12" s="1" customFormat="1" ht="14.45" hidden="1" customHeight="1" x14ac:dyDescent="0.2">
      <c r="B39" s="30"/>
      <c r="E39" s="23" t="s">
        <v>38</v>
      </c>
      <c r="F39" s="86">
        <f>ROUND((SUM(BG117:BG124) + SUM(BG146:BG231)),  2)</f>
        <v>0</v>
      </c>
      <c r="I39" s="110">
        <v>0.2</v>
      </c>
      <c r="J39" s="86">
        <f>0</f>
        <v>0</v>
      </c>
      <c r="L39" s="30"/>
    </row>
    <row r="40" spans="2:12" s="1" customFormat="1" ht="14.45" hidden="1" customHeight="1" x14ac:dyDescent="0.2">
      <c r="B40" s="30"/>
      <c r="E40" s="23" t="s">
        <v>39</v>
      </c>
      <c r="F40" s="86">
        <f>ROUND((SUM(BH117:BH124) + SUM(BH146:BH231)),  2)</f>
        <v>0</v>
      </c>
      <c r="I40" s="110">
        <v>0.2</v>
      </c>
      <c r="J40" s="86">
        <f>0</f>
        <v>0</v>
      </c>
      <c r="L40" s="30"/>
    </row>
    <row r="41" spans="2:12" s="1" customFormat="1" ht="14.45" hidden="1" customHeight="1" x14ac:dyDescent="0.2">
      <c r="B41" s="30"/>
      <c r="E41" s="35" t="s">
        <v>40</v>
      </c>
      <c r="F41" s="107">
        <f>ROUND((SUM(BI117:BI124) + SUM(BI146:BI231)),  2)</f>
        <v>0</v>
      </c>
      <c r="G41" s="108"/>
      <c r="H41" s="108"/>
      <c r="I41" s="109">
        <v>0</v>
      </c>
      <c r="J41" s="107">
        <f>0</f>
        <v>0</v>
      </c>
      <c r="L41" s="30"/>
    </row>
    <row r="42" spans="2:12" s="1" customFormat="1" ht="6.95" customHeight="1" x14ac:dyDescent="0.2">
      <c r="B42" s="30"/>
      <c r="L42" s="30"/>
    </row>
    <row r="43" spans="2:12" s="1" customFormat="1" ht="25.35" customHeight="1" x14ac:dyDescent="0.2">
      <c r="B43" s="30"/>
      <c r="C43" s="101"/>
      <c r="D43" s="111" t="s">
        <v>41</v>
      </c>
      <c r="E43" s="57"/>
      <c r="F43" s="57"/>
      <c r="G43" s="112" t="s">
        <v>42</v>
      </c>
      <c r="H43" s="113" t="s">
        <v>43</v>
      </c>
      <c r="I43" s="57"/>
      <c r="J43" s="114">
        <f>SUM(J34:J41)</f>
        <v>0</v>
      </c>
      <c r="K43" s="115"/>
      <c r="L43" s="30"/>
    </row>
    <row r="44" spans="2:12" s="1" customFormat="1" ht="14.45" customHeight="1" x14ac:dyDescent="0.2">
      <c r="B44" s="30"/>
      <c r="L44" s="30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30"/>
      <c r="D50" s="42" t="s">
        <v>44</v>
      </c>
      <c r="E50" s="43"/>
      <c r="F50" s="43"/>
      <c r="G50" s="42" t="s">
        <v>45</v>
      </c>
      <c r="H50" s="43"/>
      <c r="I50" s="43"/>
      <c r="J50" s="43"/>
      <c r="K50" s="43"/>
      <c r="L50" s="30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30"/>
      <c r="D61" s="44" t="s">
        <v>46</v>
      </c>
      <c r="E61" s="32"/>
      <c r="F61" s="116" t="s">
        <v>47</v>
      </c>
      <c r="G61" s="44" t="s">
        <v>46</v>
      </c>
      <c r="H61" s="32"/>
      <c r="I61" s="32"/>
      <c r="J61" s="117" t="s">
        <v>47</v>
      </c>
      <c r="K61" s="32"/>
      <c r="L61" s="30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30"/>
      <c r="D65" s="42" t="s">
        <v>48</v>
      </c>
      <c r="E65" s="43"/>
      <c r="F65" s="43"/>
      <c r="G65" s="42" t="s">
        <v>49</v>
      </c>
      <c r="H65" s="43"/>
      <c r="I65" s="43"/>
      <c r="J65" s="43"/>
      <c r="K65" s="43"/>
      <c r="L65" s="30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30"/>
      <c r="D76" s="44" t="s">
        <v>46</v>
      </c>
      <c r="E76" s="32"/>
      <c r="F76" s="116" t="s">
        <v>47</v>
      </c>
      <c r="G76" s="44" t="s">
        <v>46</v>
      </c>
      <c r="H76" s="32"/>
      <c r="I76" s="32"/>
      <c r="J76" s="117" t="s">
        <v>47</v>
      </c>
      <c r="K76" s="32"/>
      <c r="L76" s="30"/>
    </row>
    <row r="77" spans="2:12" s="1" customFormat="1" ht="14.45" customHeight="1" x14ac:dyDescent="0.2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12" s="1" customFormat="1" ht="6.95" customHeight="1" x14ac:dyDescent="0.2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12" s="1" customFormat="1" ht="24.95" customHeight="1" x14ac:dyDescent="0.2">
      <c r="B82" s="30"/>
      <c r="C82" s="17" t="s">
        <v>4588</v>
      </c>
      <c r="L82" s="30"/>
    </row>
    <row r="83" spans="2:12" s="1" customFormat="1" ht="6.95" customHeight="1" x14ac:dyDescent="0.2">
      <c r="B83" s="30"/>
      <c r="L83" s="30"/>
    </row>
    <row r="84" spans="2:12" s="1" customFormat="1" ht="12" customHeight="1" x14ac:dyDescent="0.2">
      <c r="B84" s="30"/>
      <c r="C84" s="23" t="s">
        <v>14</v>
      </c>
      <c r="L84" s="30"/>
    </row>
    <row r="85" spans="2:12" s="1" customFormat="1" ht="16.5" customHeight="1" x14ac:dyDescent="0.2">
      <c r="B85" s="30"/>
      <c r="E85" s="259" t="str">
        <f>E7</f>
        <v>KFA - Košická futbalová aréna II. a III. etapa</v>
      </c>
      <c r="F85" s="261"/>
      <c r="G85" s="261"/>
      <c r="H85" s="261"/>
      <c r="L85" s="30"/>
    </row>
    <row r="86" spans="2:12" ht="12" customHeight="1" x14ac:dyDescent="0.2">
      <c r="B86" s="16"/>
      <c r="C86" s="23" t="s">
        <v>180</v>
      </c>
      <c r="L86" s="16"/>
    </row>
    <row r="87" spans="2:12" s="1" customFormat="1" ht="16.5" customHeight="1" x14ac:dyDescent="0.2">
      <c r="B87" s="30"/>
      <c r="E87" s="259" t="s">
        <v>181</v>
      </c>
      <c r="F87" s="257"/>
      <c r="G87" s="257"/>
      <c r="H87" s="257"/>
      <c r="L87" s="30"/>
    </row>
    <row r="88" spans="2:12" s="1" customFormat="1" ht="12" customHeight="1" x14ac:dyDescent="0.2">
      <c r="B88" s="30"/>
      <c r="C88" s="23" t="s">
        <v>182</v>
      </c>
      <c r="L88" s="30"/>
    </row>
    <row r="89" spans="2:12" s="1" customFormat="1" ht="16.5" customHeight="1" x14ac:dyDescent="0.2">
      <c r="B89" s="30"/>
      <c r="E89" s="226" t="str">
        <f>E11</f>
        <v>005 - SO 10.1- 2.etapa catering</v>
      </c>
      <c r="F89" s="257"/>
      <c r="G89" s="257"/>
      <c r="H89" s="257"/>
      <c r="L89" s="30"/>
    </row>
    <row r="90" spans="2:12" s="1" customFormat="1" ht="6.95" customHeight="1" x14ac:dyDescent="0.2">
      <c r="B90" s="30"/>
      <c r="L90" s="30"/>
    </row>
    <row r="91" spans="2:12" s="1" customFormat="1" ht="12" customHeight="1" x14ac:dyDescent="0.2">
      <c r="B91" s="30"/>
      <c r="C91" s="23" t="s">
        <v>17</v>
      </c>
      <c r="F91" s="21" t="str">
        <f>F14</f>
        <v xml:space="preserve">Košice IV, Košice </v>
      </c>
      <c r="I91" s="23" t="s">
        <v>19</v>
      </c>
      <c r="J91" s="53" t="str">
        <f>IF(J14="","",J14)</f>
        <v>4.10.2022 - REV05</v>
      </c>
      <c r="L91" s="30"/>
    </row>
    <row r="92" spans="2:12" s="1" customFormat="1" ht="6.95" customHeight="1" x14ac:dyDescent="0.2">
      <c r="B92" s="30"/>
      <c r="L92" s="30"/>
    </row>
    <row r="93" spans="2:12" s="1" customFormat="1" ht="15.2" customHeight="1" x14ac:dyDescent="0.2">
      <c r="B93" s="30"/>
      <c r="C93" s="23" t="s">
        <v>20</v>
      </c>
      <c r="F93" s="21" t="str">
        <f>E17</f>
        <v xml:space="preserve"> </v>
      </c>
      <c r="I93" s="23" t="s">
        <v>25</v>
      </c>
      <c r="J93" s="26" t="str">
        <f>E23</f>
        <v>HESCON,s.r.o.</v>
      </c>
      <c r="L93" s="30"/>
    </row>
    <row r="94" spans="2:12" s="1" customFormat="1" ht="15.2" customHeight="1" x14ac:dyDescent="0.2">
      <c r="B94" s="30"/>
      <c r="C94" s="23" t="s">
        <v>23</v>
      </c>
      <c r="F94" s="21" t="str">
        <f>IF(E20="","",E20)</f>
        <v>Vyplň údaj</v>
      </c>
      <c r="I94" s="23" t="s">
        <v>27</v>
      </c>
      <c r="J94" s="26" t="str">
        <f>E26</f>
        <v>Rosoft,s.r.o.</v>
      </c>
      <c r="L94" s="30"/>
    </row>
    <row r="95" spans="2:12" s="1" customFormat="1" ht="10.35" customHeight="1" x14ac:dyDescent="0.2">
      <c r="B95" s="30"/>
      <c r="L95" s="30"/>
    </row>
    <row r="96" spans="2:12" s="1" customFormat="1" ht="29.25" customHeight="1" x14ac:dyDescent="0.2">
      <c r="B96" s="30"/>
      <c r="C96" s="118" t="s">
        <v>188</v>
      </c>
      <c r="D96" s="101"/>
      <c r="E96" s="101"/>
      <c r="F96" s="101"/>
      <c r="G96" s="101"/>
      <c r="H96" s="101"/>
      <c r="I96" s="101"/>
      <c r="J96" s="119" t="s">
        <v>189</v>
      </c>
      <c r="K96" s="101"/>
      <c r="L96" s="30"/>
    </row>
    <row r="97" spans="2:47" s="1" customFormat="1" ht="10.35" customHeight="1" x14ac:dyDescent="0.2">
      <c r="B97" s="30"/>
      <c r="L97" s="30"/>
    </row>
    <row r="98" spans="2:47" s="1" customFormat="1" ht="22.9" customHeight="1" x14ac:dyDescent="0.2">
      <c r="B98" s="30"/>
      <c r="C98" s="120" t="s">
        <v>190</v>
      </c>
      <c r="J98" s="66">
        <f>J146</f>
        <v>0</v>
      </c>
      <c r="L98" s="30"/>
      <c r="AU98" s="13" t="s">
        <v>191</v>
      </c>
    </row>
    <row r="99" spans="2:47" s="8" customFormat="1" ht="24.95" customHeight="1" x14ac:dyDescent="0.2">
      <c r="B99" s="121"/>
      <c r="D99" s="122" t="s">
        <v>192</v>
      </c>
      <c r="E99" s="123"/>
      <c r="F99" s="123"/>
      <c r="G99" s="123"/>
      <c r="H99" s="123"/>
      <c r="I99" s="123"/>
      <c r="J99" s="124">
        <f>J147</f>
        <v>0</v>
      </c>
      <c r="L99" s="121"/>
    </row>
    <row r="100" spans="2:47" s="9" customFormat="1" ht="19.899999999999999" customHeight="1" x14ac:dyDescent="0.2">
      <c r="B100" s="125"/>
      <c r="D100" s="126" t="s">
        <v>198</v>
      </c>
      <c r="E100" s="127"/>
      <c r="F100" s="127"/>
      <c r="G100" s="127"/>
      <c r="H100" s="127"/>
      <c r="I100" s="127"/>
      <c r="J100" s="128">
        <f>J148</f>
        <v>0</v>
      </c>
      <c r="L100" s="125"/>
    </row>
    <row r="101" spans="2:47" s="9" customFormat="1" ht="19.899999999999999" customHeight="1" x14ac:dyDescent="0.2">
      <c r="B101" s="125"/>
      <c r="D101" s="126" t="s">
        <v>199</v>
      </c>
      <c r="E101" s="127"/>
      <c r="F101" s="127"/>
      <c r="G101" s="127"/>
      <c r="H101" s="127"/>
      <c r="I101" s="127"/>
      <c r="J101" s="128">
        <f>J159</f>
        <v>0</v>
      </c>
      <c r="L101" s="125"/>
    </row>
    <row r="102" spans="2:47" s="9" customFormat="1" ht="19.899999999999999" customHeight="1" x14ac:dyDescent="0.2">
      <c r="B102" s="125"/>
      <c r="D102" s="126" t="s">
        <v>200</v>
      </c>
      <c r="E102" s="127"/>
      <c r="F102" s="127"/>
      <c r="G102" s="127"/>
      <c r="H102" s="127"/>
      <c r="I102" s="127"/>
      <c r="J102" s="128">
        <f>J162</f>
        <v>0</v>
      </c>
      <c r="L102" s="125"/>
    </row>
    <row r="103" spans="2:47" s="8" customFormat="1" ht="24.95" customHeight="1" x14ac:dyDescent="0.2">
      <c r="B103" s="121"/>
      <c r="D103" s="122" t="s">
        <v>201</v>
      </c>
      <c r="E103" s="123"/>
      <c r="F103" s="123"/>
      <c r="G103" s="123"/>
      <c r="H103" s="123"/>
      <c r="I103" s="123"/>
      <c r="J103" s="124">
        <f>J164</f>
        <v>0</v>
      </c>
      <c r="L103" s="121"/>
    </row>
    <row r="104" spans="2:47" s="9" customFormat="1" ht="19.899999999999999" customHeight="1" x14ac:dyDescent="0.2">
      <c r="B104" s="125"/>
      <c r="D104" s="126" t="s">
        <v>202</v>
      </c>
      <c r="E104" s="127"/>
      <c r="F104" s="127"/>
      <c r="G104" s="127"/>
      <c r="H104" s="127"/>
      <c r="I104" s="127"/>
      <c r="J104" s="128">
        <f>J165</f>
        <v>0</v>
      </c>
      <c r="L104" s="125"/>
    </row>
    <row r="105" spans="2:47" s="9" customFormat="1" ht="19.899999999999999" customHeight="1" x14ac:dyDescent="0.2">
      <c r="B105" s="125"/>
      <c r="D105" s="126" t="s">
        <v>203</v>
      </c>
      <c r="E105" s="127"/>
      <c r="F105" s="127"/>
      <c r="G105" s="127"/>
      <c r="H105" s="127"/>
      <c r="I105" s="127"/>
      <c r="J105" s="128">
        <f>J169</f>
        <v>0</v>
      </c>
      <c r="L105" s="125"/>
    </row>
    <row r="106" spans="2:47" s="9" customFormat="1" ht="19.899999999999999" customHeight="1" x14ac:dyDescent="0.2">
      <c r="B106" s="125"/>
      <c r="D106" s="126" t="s">
        <v>204</v>
      </c>
      <c r="E106" s="127"/>
      <c r="F106" s="127"/>
      <c r="G106" s="127"/>
      <c r="H106" s="127"/>
      <c r="I106" s="127"/>
      <c r="J106" s="128">
        <f>J172</f>
        <v>0</v>
      </c>
      <c r="L106" s="125"/>
    </row>
    <row r="107" spans="2:47" s="9" customFormat="1" ht="19.899999999999999" customHeight="1" x14ac:dyDescent="0.2">
      <c r="B107" s="125"/>
      <c r="D107" s="126" t="s">
        <v>1902</v>
      </c>
      <c r="E107" s="127"/>
      <c r="F107" s="127"/>
      <c r="G107" s="127"/>
      <c r="H107" s="127"/>
      <c r="I107" s="127"/>
      <c r="J107" s="128">
        <f>J176</f>
        <v>0</v>
      </c>
      <c r="L107" s="125"/>
    </row>
    <row r="108" spans="2:47" s="9" customFormat="1" ht="19.899999999999999" customHeight="1" x14ac:dyDescent="0.2">
      <c r="B108" s="125"/>
      <c r="D108" s="126" t="s">
        <v>208</v>
      </c>
      <c r="E108" s="127"/>
      <c r="F108" s="127"/>
      <c r="G108" s="127"/>
      <c r="H108" s="127"/>
      <c r="I108" s="127"/>
      <c r="J108" s="128">
        <f>J180</f>
        <v>0</v>
      </c>
      <c r="L108" s="125"/>
    </row>
    <row r="109" spans="2:47" s="9" customFormat="1" ht="19.899999999999999" customHeight="1" x14ac:dyDescent="0.2">
      <c r="B109" s="125"/>
      <c r="D109" s="126" t="s">
        <v>210</v>
      </c>
      <c r="E109" s="127"/>
      <c r="F109" s="127"/>
      <c r="G109" s="127"/>
      <c r="H109" s="127"/>
      <c r="I109" s="127"/>
      <c r="J109" s="128">
        <f>J196</f>
        <v>0</v>
      </c>
      <c r="L109" s="125"/>
    </row>
    <row r="110" spans="2:47" s="9" customFormat="1" ht="19.899999999999999" customHeight="1" x14ac:dyDescent="0.2">
      <c r="B110" s="125"/>
      <c r="D110" s="126" t="s">
        <v>211</v>
      </c>
      <c r="E110" s="127"/>
      <c r="F110" s="127"/>
      <c r="G110" s="127"/>
      <c r="H110" s="127"/>
      <c r="I110" s="127"/>
      <c r="J110" s="128">
        <f>J215</f>
        <v>0</v>
      </c>
      <c r="L110" s="125"/>
    </row>
    <row r="111" spans="2:47" s="9" customFormat="1" ht="19.899999999999999" customHeight="1" x14ac:dyDescent="0.2">
      <c r="B111" s="125"/>
      <c r="D111" s="126" t="s">
        <v>212</v>
      </c>
      <c r="E111" s="127"/>
      <c r="F111" s="127"/>
      <c r="G111" s="127"/>
      <c r="H111" s="127"/>
      <c r="I111" s="127"/>
      <c r="J111" s="128">
        <f>J218</f>
        <v>0</v>
      </c>
      <c r="L111" s="125"/>
    </row>
    <row r="112" spans="2:47" s="9" customFormat="1" ht="19.899999999999999" customHeight="1" x14ac:dyDescent="0.2">
      <c r="B112" s="125"/>
      <c r="D112" s="126" t="s">
        <v>214</v>
      </c>
      <c r="E112" s="127"/>
      <c r="F112" s="127"/>
      <c r="G112" s="127"/>
      <c r="H112" s="127"/>
      <c r="I112" s="127"/>
      <c r="J112" s="128">
        <f>J223</f>
        <v>0</v>
      </c>
      <c r="L112" s="125"/>
    </row>
    <row r="113" spans="2:65" s="9" customFormat="1" ht="19.899999999999999" customHeight="1" x14ac:dyDescent="0.2">
      <c r="B113" s="125"/>
      <c r="D113" s="126" t="s">
        <v>215</v>
      </c>
      <c r="E113" s="127"/>
      <c r="F113" s="127"/>
      <c r="G113" s="127"/>
      <c r="H113" s="127"/>
      <c r="I113" s="127"/>
      <c r="J113" s="128">
        <f>J227</f>
        <v>0</v>
      </c>
      <c r="L113" s="125"/>
    </row>
    <row r="114" spans="2:65" s="8" customFormat="1" ht="24.95" customHeight="1" x14ac:dyDescent="0.2">
      <c r="B114" s="121"/>
      <c r="D114" s="122" t="s">
        <v>216</v>
      </c>
      <c r="E114" s="123"/>
      <c r="F114" s="123"/>
      <c r="G114" s="123"/>
      <c r="H114" s="123"/>
      <c r="I114" s="123"/>
      <c r="J114" s="124">
        <f>J230</f>
        <v>0</v>
      </c>
      <c r="L114" s="121"/>
    </row>
    <row r="115" spans="2:65" s="1" customFormat="1" ht="21.75" customHeight="1" x14ac:dyDescent="0.2">
      <c r="B115" s="30"/>
      <c r="L115" s="30"/>
    </row>
    <row r="116" spans="2:65" s="1" customFormat="1" ht="6.95" customHeight="1" x14ac:dyDescent="0.2">
      <c r="B116" s="30"/>
      <c r="L116" s="30"/>
    </row>
    <row r="117" spans="2:65" s="1" customFormat="1" ht="29.25" customHeight="1" x14ac:dyDescent="0.2">
      <c r="B117" s="30"/>
      <c r="C117" s="120" t="s">
        <v>217</v>
      </c>
      <c r="J117" s="129">
        <f>ROUND(J118 + J119 + J120 + J121 + J122 + J123,2)</f>
        <v>0</v>
      </c>
      <c r="L117" s="30"/>
      <c r="N117" s="130" t="s">
        <v>35</v>
      </c>
    </row>
    <row r="118" spans="2:65" s="1" customFormat="1" ht="18" customHeight="1" x14ac:dyDescent="0.2">
      <c r="B118" s="131"/>
      <c r="C118" s="132"/>
      <c r="D118" s="207" t="s">
        <v>218</v>
      </c>
      <c r="E118" s="260"/>
      <c r="F118" s="260"/>
      <c r="G118" s="132"/>
      <c r="H118" s="132"/>
      <c r="I118" s="132"/>
      <c r="J118" s="94">
        <v>0</v>
      </c>
      <c r="K118" s="132"/>
      <c r="L118" s="131"/>
      <c r="M118" s="132"/>
      <c r="N118" s="134" t="s">
        <v>37</v>
      </c>
      <c r="O118" s="132"/>
      <c r="P118" s="132"/>
      <c r="Q118" s="132"/>
      <c r="R118" s="132"/>
      <c r="S118" s="132"/>
      <c r="T118" s="132"/>
      <c r="U118" s="132"/>
      <c r="V118" s="132"/>
      <c r="W118" s="132"/>
      <c r="X118" s="132"/>
      <c r="Y118" s="132"/>
      <c r="Z118" s="132"/>
      <c r="AA118" s="132"/>
      <c r="AB118" s="132"/>
      <c r="AC118" s="132"/>
      <c r="AD118" s="132"/>
      <c r="AE118" s="132"/>
      <c r="AF118" s="132"/>
      <c r="AG118" s="132"/>
      <c r="AH118" s="132"/>
      <c r="AI118" s="132"/>
      <c r="AJ118" s="132"/>
      <c r="AK118" s="132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  <c r="AW118" s="132"/>
      <c r="AX118" s="132"/>
      <c r="AY118" s="135" t="s">
        <v>219</v>
      </c>
      <c r="AZ118" s="132"/>
      <c r="BA118" s="132"/>
      <c r="BB118" s="132"/>
      <c r="BC118" s="132"/>
      <c r="BD118" s="132"/>
      <c r="BE118" s="136">
        <f t="shared" ref="BE118:BE123" si="0">IF(N118="základná",J118,0)</f>
        <v>0</v>
      </c>
      <c r="BF118" s="136">
        <f t="shared" ref="BF118:BF123" si="1">IF(N118="znížená",J118,0)</f>
        <v>0</v>
      </c>
      <c r="BG118" s="136">
        <f t="shared" ref="BG118:BG123" si="2">IF(N118="zákl. prenesená",J118,0)</f>
        <v>0</v>
      </c>
      <c r="BH118" s="136">
        <f t="shared" ref="BH118:BH123" si="3">IF(N118="zníž. prenesená",J118,0)</f>
        <v>0</v>
      </c>
      <c r="BI118" s="136">
        <f t="shared" ref="BI118:BI123" si="4">IF(N118="nulová",J118,0)</f>
        <v>0</v>
      </c>
      <c r="BJ118" s="135" t="s">
        <v>83</v>
      </c>
      <c r="BK118" s="132"/>
      <c r="BL118" s="132"/>
      <c r="BM118" s="132"/>
    </row>
    <row r="119" spans="2:65" s="1" customFormat="1" ht="18" customHeight="1" x14ac:dyDescent="0.2">
      <c r="B119" s="131"/>
      <c r="C119" s="132"/>
      <c r="D119" s="207" t="s">
        <v>220</v>
      </c>
      <c r="E119" s="260"/>
      <c r="F119" s="260"/>
      <c r="G119" s="132"/>
      <c r="H119" s="132"/>
      <c r="I119" s="132"/>
      <c r="J119" s="94">
        <v>0</v>
      </c>
      <c r="K119" s="132"/>
      <c r="L119" s="131"/>
      <c r="M119" s="132"/>
      <c r="N119" s="134" t="s">
        <v>37</v>
      </c>
      <c r="O119" s="132"/>
      <c r="P119" s="132"/>
      <c r="Q119" s="132"/>
      <c r="R119" s="132"/>
      <c r="S119" s="132"/>
      <c r="T119" s="132"/>
      <c r="U119" s="132"/>
      <c r="V119" s="132"/>
      <c r="W119" s="132"/>
      <c r="X119" s="132"/>
      <c r="Y119" s="132"/>
      <c r="Z119" s="132"/>
      <c r="AA119" s="132"/>
      <c r="AB119" s="132"/>
      <c r="AC119" s="132"/>
      <c r="AD119" s="132"/>
      <c r="AE119" s="132"/>
      <c r="AF119" s="132"/>
      <c r="AG119" s="132"/>
      <c r="AH119" s="132"/>
      <c r="AI119" s="132"/>
      <c r="AJ119" s="132"/>
      <c r="AK119" s="132"/>
      <c r="AL119" s="132"/>
      <c r="AM119" s="132"/>
      <c r="AN119" s="132"/>
      <c r="AO119" s="132"/>
      <c r="AP119" s="132"/>
      <c r="AQ119" s="132"/>
      <c r="AR119" s="132"/>
      <c r="AS119" s="132"/>
      <c r="AT119" s="132"/>
      <c r="AU119" s="132"/>
      <c r="AV119" s="132"/>
      <c r="AW119" s="132"/>
      <c r="AX119" s="132"/>
      <c r="AY119" s="135" t="s">
        <v>219</v>
      </c>
      <c r="AZ119" s="132"/>
      <c r="BA119" s="132"/>
      <c r="BB119" s="132"/>
      <c r="BC119" s="132"/>
      <c r="BD119" s="132"/>
      <c r="BE119" s="136">
        <f t="shared" si="0"/>
        <v>0</v>
      </c>
      <c r="BF119" s="136">
        <f t="shared" si="1"/>
        <v>0</v>
      </c>
      <c r="BG119" s="136">
        <f t="shared" si="2"/>
        <v>0</v>
      </c>
      <c r="BH119" s="136">
        <f t="shared" si="3"/>
        <v>0</v>
      </c>
      <c r="BI119" s="136">
        <f t="shared" si="4"/>
        <v>0</v>
      </c>
      <c r="BJ119" s="135" t="s">
        <v>83</v>
      </c>
      <c r="BK119" s="132"/>
      <c r="BL119" s="132"/>
      <c r="BM119" s="132"/>
    </row>
    <row r="120" spans="2:65" s="1" customFormat="1" ht="18" customHeight="1" x14ac:dyDescent="0.2">
      <c r="B120" s="131"/>
      <c r="C120" s="132"/>
      <c r="D120" s="207" t="s">
        <v>221</v>
      </c>
      <c r="E120" s="260"/>
      <c r="F120" s="260"/>
      <c r="G120" s="132"/>
      <c r="H120" s="132"/>
      <c r="I120" s="132"/>
      <c r="J120" s="94">
        <v>0</v>
      </c>
      <c r="K120" s="132"/>
      <c r="L120" s="131"/>
      <c r="M120" s="132"/>
      <c r="N120" s="134" t="s">
        <v>37</v>
      </c>
      <c r="O120" s="132"/>
      <c r="P120" s="132"/>
      <c r="Q120" s="132"/>
      <c r="R120" s="132"/>
      <c r="S120" s="132"/>
      <c r="T120" s="132"/>
      <c r="U120" s="132"/>
      <c r="V120" s="132"/>
      <c r="W120" s="132"/>
      <c r="X120" s="132"/>
      <c r="Y120" s="132"/>
      <c r="Z120" s="132"/>
      <c r="AA120" s="132"/>
      <c r="AB120" s="132"/>
      <c r="AC120" s="132"/>
      <c r="AD120" s="132"/>
      <c r="AE120" s="132"/>
      <c r="AF120" s="132"/>
      <c r="AG120" s="132"/>
      <c r="AH120" s="132"/>
      <c r="AI120" s="132"/>
      <c r="AJ120" s="132"/>
      <c r="AK120" s="132"/>
      <c r="AL120" s="132"/>
      <c r="AM120" s="132"/>
      <c r="AN120" s="132"/>
      <c r="AO120" s="132"/>
      <c r="AP120" s="132"/>
      <c r="AQ120" s="132"/>
      <c r="AR120" s="132"/>
      <c r="AS120" s="132"/>
      <c r="AT120" s="132"/>
      <c r="AU120" s="132"/>
      <c r="AV120" s="132"/>
      <c r="AW120" s="132"/>
      <c r="AX120" s="132"/>
      <c r="AY120" s="135" t="s">
        <v>219</v>
      </c>
      <c r="AZ120" s="132"/>
      <c r="BA120" s="132"/>
      <c r="BB120" s="132"/>
      <c r="BC120" s="132"/>
      <c r="BD120" s="132"/>
      <c r="BE120" s="136">
        <f t="shared" si="0"/>
        <v>0</v>
      </c>
      <c r="BF120" s="136">
        <f t="shared" si="1"/>
        <v>0</v>
      </c>
      <c r="BG120" s="136">
        <f t="shared" si="2"/>
        <v>0</v>
      </c>
      <c r="BH120" s="136">
        <f t="shared" si="3"/>
        <v>0</v>
      </c>
      <c r="BI120" s="136">
        <f t="shared" si="4"/>
        <v>0</v>
      </c>
      <c r="BJ120" s="135" t="s">
        <v>83</v>
      </c>
      <c r="BK120" s="132"/>
      <c r="BL120" s="132"/>
      <c r="BM120" s="132"/>
    </row>
    <row r="121" spans="2:65" s="1" customFormat="1" ht="18" customHeight="1" x14ac:dyDescent="0.2">
      <c r="B121" s="131"/>
      <c r="C121" s="132"/>
      <c r="D121" s="207" t="s">
        <v>222</v>
      </c>
      <c r="E121" s="260"/>
      <c r="F121" s="260"/>
      <c r="G121" s="132"/>
      <c r="H121" s="132"/>
      <c r="I121" s="132"/>
      <c r="J121" s="94">
        <v>0</v>
      </c>
      <c r="K121" s="132"/>
      <c r="L121" s="131"/>
      <c r="M121" s="132"/>
      <c r="N121" s="134" t="s">
        <v>37</v>
      </c>
      <c r="O121" s="132"/>
      <c r="P121" s="132"/>
      <c r="Q121" s="132"/>
      <c r="R121" s="132"/>
      <c r="S121" s="132"/>
      <c r="T121" s="132"/>
      <c r="U121" s="132"/>
      <c r="V121" s="132"/>
      <c r="W121" s="132"/>
      <c r="X121" s="132"/>
      <c r="Y121" s="132"/>
      <c r="Z121" s="132"/>
      <c r="AA121" s="132"/>
      <c r="AB121" s="132"/>
      <c r="AC121" s="132"/>
      <c r="AD121" s="132"/>
      <c r="AE121" s="132"/>
      <c r="AF121" s="132"/>
      <c r="AG121" s="132"/>
      <c r="AH121" s="132"/>
      <c r="AI121" s="132"/>
      <c r="AJ121" s="132"/>
      <c r="AK121" s="132"/>
      <c r="AL121" s="132"/>
      <c r="AM121" s="132"/>
      <c r="AN121" s="132"/>
      <c r="AO121" s="132"/>
      <c r="AP121" s="132"/>
      <c r="AQ121" s="132"/>
      <c r="AR121" s="132"/>
      <c r="AS121" s="132"/>
      <c r="AT121" s="132"/>
      <c r="AU121" s="132"/>
      <c r="AV121" s="132"/>
      <c r="AW121" s="132"/>
      <c r="AX121" s="132"/>
      <c r="AY121" s="135" t="s">
        <v>219</v>
      </c>
      <c r="AZ121" s="132"/>
      <c r="BA121" s="132"/>
      <c r="BB121" s="132"/>
      <c r="BC121" s="132"/>
      <c r="BD121" s="132"/>
      <c r="BE121" s="136">
        <f t="shared" si="0"/>
        <v>0</v>
      </c>
      <c r="BF121" s="136">
        <f t="shared" si="1"/>
        <v>0</v>
      </c>
      <c r="BG121" s="136">
        <f t="shared" si="2"/>
        <v>0</v>
      </c>
      <c r="BH121" s="136">
        <f t="shared" si="3"/>
        <v>0</v>
      </c>
      <c r="BI121" s="136">
        <f t="shared" si="4"/>
        <v>0</v>
      </c>
      <c r="BJ121" s="135" t="s">
        <v>83</v>
      </c>
      <c r="BK121" s="132"/>
      <c r="BL121" s="132"/>
      <c r="BM121" s="132"/>
    </row>
    <row r="122" spans="2:65" s="1" customFormat="1" ht="18" customHeight="1" x14ac:dyDescent="0.2">
      <c r="B122" s="131"/>
      <c r="C122" s="132"/>
      <c r="D122" s="207" t="s">
        <v>223</v>
      </c>
      <c r="E122" s="260"/>
      <c r="F122" s="260"/>
      <c r="G122" s="132"/>
      <c r="H122" s="132"/>
      <c r="I122" s="132"/>
      <c r="J122" s="94">
        <v>0</v>
      </c>
      <c r="K122" s="132"/>
      <c r="L122" s="131"/>
      <c r="M122" s="132"/>
      <c r="N122" s="134" t="s">
        <v>37</v>
      </c>
      <c r="O122" s="132"/>
      <c r="P122" s="132"/>
      <c r="Q122" s="132"/>
      <c r="R122" s="132"/>
      <c r="S122" s="132"/>
      <c r="T122" s="132"/>
      <c r="U122" s="132"/>
      <c r="V122" s="132"/>
      <c r="W122" s="132"/>
      <c r="X122" s="132"/>
      <c r="Y122" s="132"/>
      <c r="Z122" s="132"/>
      <c r="AA122" s="132"/>
      <c r="AB122" s="132"/>
      <c r="AC122" s="132"/>
      <c r="AD122" s="132"/>
      <c r="AE122" s="132"/>
      <c r="AF122" s="132"/>
      <c r="AG122" s="132"/>
      <c r="AH122" s="132"/>
      <c r="AI122" s="132"/>
      <c r="AJ122" s="132"/>
      <c r="AK122" s="132"/>
      <c r="AL122" s="132"/>
      <c r="AM122" s="132"/>
      <c r="AN122" s="132"/>
      <c r="AO122" s="132"/>
      <c r="AP122" s="132"/>
      <c r="AQ122" s="132"/>
      <c r="AR122" s="132"/>
      <c r="AS122" s="132"/>
      <c r="AT122" s="132"/>
      <c r="AU122" s="132"/>
      <c r="AV122" s="132"/>
      <c r="AW122" s="132"/>
      <c r="AX122" s="132"/>
      <c r="AY122" s="135" t="s">
        <v>219</v>
      </c>
      <c r="AZ122" s="132"/>
      <c r="BA122" s="132"/>
      <c r="BB122" s="132"/>
      <c r="BC122" s="132"/>
      <c r="BD122" s="132"/>
      <c r="BE122" s="136">
        <f t="shared" si="0"/>
        <v>0</v>
      </c>
      <c r="BF122" s="136">
        <f t="shared" si="1"/>
        <v>0</v>
      </c>
      <c r="BG122" s="136">
        <f t="shared" si="2"/>
        <v>0</v>
      </c>
      <c r="BH122" s="136">
        <f t="shared" si="3"/>
        <v>0</v>
      </c>
      <c r="BI122" s="136">
        <f t="shared" si="4"/>
        <v>0</v>
      </c>
      <c r="BJ122" s="135" t="s">
        <v>83</v>
      </c>
      <c r="BK122" s="132"/>
      <c r="BL122" s="132"/>
      <c r="BM122" s="132"/>
    </row>
    <row r="123" spans="2:65" s="1" customFormat="1" ht="18" customHeight="1" x14ac:dyDescent="0.2">
      <c r="B123" s="131"/>
      <c r="C123" s="132"/>
      <c r="D123" s="133" t="s">
        <v>224</v>
      </c>
      <c r="E123" s="132"/>
      <c r="F123" s="132"/>
      <c r="G123" s="132"/>
      <c r="H123" s="132"/>
      <c r="I123" s="132"/>
      <c r="J123" s="94">
        <f>ROUND(J32*T123,2)</f>
        <v>0</v>
      </c>
      <c r="K123" s="132"/>
      <c r="L123" s="131"/>
      <c r="M123" s="132"/>
      <c r="N123" s="134" t="s">
        <v>37</v>
      </c>
      <c r="O123" s="132"/>
      <c r="P123" s="132"/>
      <c r="Q123" s="132"/>
      <c r="R123" s="132"/>
      <c r="S123" s="132"/>
      <c r="T123" s="132"/>
      <c r="U123" s="132"/>
      <c r="V123" s="132"/>
      <c r="W123" s="132"/>
      <c r="X123" s="132"/>
      <c r="Y123" s="132"/>
      <c r="Z123" s="132"/>
      <c r="AA123" s="132"/>
      <c r="AB123" s="132"/>
      <c r="AC123" s="132"/>
      <c r="AD123" s="132"/>
      <c r="AE123" s="132"/>
      <c r="AF123" s="132"/>
      <c r="AG123" s="132"/>
      <c r="AH123" s="132"/>
      <c r="AI123" s="132"/>
      <c r="AJ123" s="132"/>
      <c r="AK123" s="132"/>
      <c r="AL123" s="132"/>
      <c r="AM123" s="132"/>
      <c r="AN123" s="132"/>
      <c r="AO123" s="132"/>
      <c r="AP123" s="132"/>
      <c r="AQ123" s="132"/>
      <c r="AR123" s="132"/>
      <c r="AS123" s="132"/>
      <c r="AT123" s="132"/>
      <c r="AU123" s="132"/>
      <c r="AV123" s="132"/>
      <c r="AW123" s="132"/>
      <c r="AX123" s="132"/>
      <c r="AY123" s="135" t="s">
        <v>225</v>
      </c>
      <c r="AZ123" s="132"/>
      <c r="BA123" s="132"/>
      <c r="BB123" s="132"/>
      <c r="BC123" s="132"/>
      <c r="BD123" s="132"/>
      <c r="BE123" s="136">
        <f t="shared" si="0"/>
        <v>0</v>
      </c>
      <c r="BF123" s="136">
        <f t="shared" si="1"/>
        <v>0</v>
      </c>
      <c r="BG123" s="136">
        <f t="shared" si="2"/>
        <v>0</v>
      </c>
      <c r="BH123" s="136">
        <f t="shared" si="3"/>
        <v>0</v>
      </c>
      <c r="BI123" s="136">
        <f t="shared" si="4"/>
        <v>0</v>
      </c>
      <c r="BJ123" s="135" t="s">
        <v>83</v>
      </c>
      <c r="BK123" s="132"/>
      <c r="BL123" s="132"/>
      <c r="BM123" s="132"/>
    </row>
    <row r="124" spans="2:65" s="1" customFormat="1" x14ac:dyDescent="0.2">
      <c r="B124" s="30"/>
      <c r="L124" s="30"/>
    </row>
    <row r="125" spans="2:65" s="1" customFormat="1" ht="29.25" customHeight="1" x14ac:dyDescent="0.2">
      <c r="B125" s="30"/>
      <c r="C125" s="100" t="s">
        <v>179</v>
      </c>
      <c r="D125" s="101"/>
      <c r="E125" s="101"/>
      <c r="F125" s="101"/>
      <c r="G125" s="101"/>
      <c r="H125" s="101"/>
      <c r="I125" s="101"/>
      <c r="J125" s="102">
        <f>ROUND(J98+J117,2)</f>
        <v>0</v>
      </c>
      <c r="K125" s="101"/>
      <c r="L125" s="30"/>
    </row>
    <row r="126" spans="2:65" s="1" customFormat="1" ht="6.95" customHeight="1" x14ac:dyDescent="0.2">
      <c r="B126" s="45"/>
      <c r="C126" s="46"/>
      <c r="D126" s="46"/>
      <c r="E126" s="46"/>
      <c r="F126" s="46"/>
      <c r="G126" s="46"/>
      <c r="H126" s="46"/>
      <c r="I126" s="46"/>
      <c r="J126" s="46"/>
      <c r="K126" s="46"/>
      <c r="L126" s="30"/>
    </row>
    <row r="130" spans="2:12" s="1" customFormat="1" ht="6.95" customHeight="1" x14ac:dyDescent="0.2">
      <c r="B130" s="47"/>
      <c r="C130" s="48"/>
      <c r="D130" s="48"/>
      <c r="E130" s="48"/>
      <c r="F130" s="48"/>
      <c r="G130" s="48"/>
      <c r="H130" s="48"/>
      <c r="I130" s="48"/>
      <c r="J130" s="48"/>
      <c r="K130" s="48"/>
      <c r="L130" s="30"/>
    </row>
    <row r="131" spans="2:12" s="1" customFormat="1" ht="24.95" customHeight="1" x14ac:dyDescent="0.2">
      <c r="B131" s="30"/>
      <c r="C131" s="17" t="s">
        <v>4589</v>
      </c>
      <c r="L131" s="30"/>
    </row>
    <row r="132" spans="2:12" s="1" customFormat="1" ht="6.95" customHeight="1" x14ac:dyDescent="0.2">
      <c r="B132" s="30"/>
      <c r="L132" s="30"/>
    </row>
    <row r="133" spans="2:12" s="1" customFormat="1" ht="12" customHeight="1" x14ac:dyDescent="0.2">
      <c r="B133" s="30"/>
      <c r="C133" s="23" t="s">
        <v>14</v>
      </c>
      <c r="L133" s="30"/>
    </row>
    <row r="134" spans="2:12" s="1" customFormat="1" ht="16.5" customHeight="1" x14ac:dyDescent="0.2">
      <c r="B134" s="30"/>
      <c r="E134" s="259" t="str">
        <f>E7</f>
        <v>KFA - Košická futbalová aréna II. a III. etapa</v>
      </c>
      <c r="F134" s="261"/>
      <c r="G134" s="261"/>
      <c r="H134" s="261"/>
      <c r="L134" s="30"/>
    </row>
    <row r="135" spans="2:12" ht="12" customHeight="1" x14ac:dyDescent="0.2">
      <c r="B135" s="16"/>
      <c r="C135" s="23" t="s">
        <v>180</v>
      </c>
      <c r="L135" s="16"/>
    </row>
    <row r="136" spans="2:12" s="1" customFormat="1" ht="16.5" customHeight="1" x14ac:dyDescent="0.2">
      <c r="B136" s="30"/>
      <c r="E136" s="259" t="s">
        <v>181</v>
      </c>
      <c r="F136" s="257"/>
      <c r="G136" s="257"/>
      <c r="H136" s="257"/>
      <c r="L136" s="30"/>
    </row>
    <row r="137" spans="2:12" s="1" customFormat="1" ht="12" customHeight="1" x14ac:dyDescent="0.2">
      <c r="B137" s="30"/>
      <c r="C137" s="23" t="s">
        <v>182</v>
      </c>
      <c r="L137" s="30"/>
    </row>
    <row r="138" spans="2:12" s="1" customFormat="1" ht="16.5" customHeight="1" x14ac:dyDescent="0.2">
      <c r="B138" s="30"/>
      <c r="E138" s="226" t="str">
        <f>E11</f>
        <v>005 - SO 10.1- 2.etapa catering</v>
      </c>
      <c r="F138" s="257"/>
      <c r="G138" s="257"/>
      <c r="H138" s="257"/>
      <c r="L138" s="30"/>
    </row>
    <row r="139" spans="2:12" s="1" customFormat="1" ht="6.95" customHeight="1" x14ac:dyDescent="0.2">
      <c r="B139" s="30"/>
      <c r="L139" s="30"/>
    </row>
    <row r="140" spans="2:12" s="1" customFormat="1" ht="12" customHeight="1" x14ac:dyDescent="0.2">
      <c r="B140" s="30"/>
      <c r="C140" s="23" t="s">
        <v>17</v>
      </c>
      <c r="F140" s="21" t="str">
        <f>F14</f>
        <v xml:space="preserve">Košice IV, Košice </v>
      </c>
      <c r="I140" s="23" t="s">
        <v>19</v>
      </c>
      <c r="J140" s="53" t="str">
        <f>IF(J14="","",J14)</f>
        <v>4.10.2022 - REV05</v>
      </c>
      <c r="L140" s="30"/>
    </row>
    <row r="141" spans="2:12" s="1" customFormat="1" ht="6.95" customHeight="1" x14ac:dyDescent="0.2">
      <c r="B141" s="30"/>
      <c r="L141" s="30"/>
    </row>
    <row r="142" spans="2:12" s="1" customFormat="1" ht="15.2" customHeight="1" x14ac:dyDescent="0.2">
      <c r="B142" s="30"/>
      <c r="C142" s="23" t="s">
        <v>20</v>
      </c>
      <c r="F142" s="21" t="str">
        <f>E17</f>
        <v xml:space="preserve"> </v>
      </c>
      <c r="I142" s="23" t="s">
        <v>25</v>
      </c>
      <c r="J142" s="26" t="str">
        <f>E23</f>
        <v>HESCON,s.r.o.</v>
      </c>
      <c r="L142" s="30"/>
    </row>
    <row r="143" spans="2:12" s="1" customFormat="1" ht="15.2" customHeight="1" x14ac:dyDescent="0.2">
      <c r="B143" s="30"/>
      <c r="C143" s="23" t="s">
        <v>23</v>
      </c>
      <c r="F143" s="21" t="str">
        <f>IF(E20="","",E20)</f>
        <v>Vyplň údaj</v>
      </c>
      <c r="I143" s="23" t="s">
        <v>27</v>
      </c>
      <c r="J143" s="26" t="str">
        <f>E26</f>
        <v>Rosoft,s.r.o.</v>
      </c>
      <c r="L143" s="30"/>
    </row>
    <row r="144" spans="2:12" s="1" customFormat="1" ht="10.35" customHeight="1" x14ac:dyDescent="0.2">
      <c r="B144" s="30"/>
      <c r="L144" s="30"/>
    </row>
    <row r="145" spans="2:65" s="10" customFormat="1" ht="29.25" customHeight="1" x14ac:dyDescent="0.2">
      <c r="B145" s="137"/>
      <c r="C145" s="138" t="s">
        <v>226</v>
      </c>
      <c r="D145" s="139" t="s">
        <v>56</v>
      </c>
      <c r="E145" s="139" t="s">
        <v>52</v>
      </c>
      <c r="F145" s="139" t="s">
        <v>53</v>
      </c>
      <c r="G145" s="139" t="s">
        <v>227</v>
      </c>
      <c r="H145" s="139" t="s">
        <v>228</v>
      </c>
      <c r="I145" s="139" t="s">
        <v>229</v>
      </c>
      <c r="J145" s="140" t="s">
        <v>189</v>
      </c>
      <c r="K145" s="141" t="s">
        <v>230</v>
      </c>
      <c r="L145" s="137"/>
      <c r="M145" s="59" t="s">
        <v>1</v>
      </c>
      <c r="N145" s="60" t="s">
        <v>35</v>
      </c>
      <c r="O145" s="60" t="s">
        <v>231</v>
      </c>
      <c r="P145" s="60" t="s">
        <v>232</v>
      </c>
      <c r="Q145" s="60" t="s">
        <v>233</v>
      </c>
      <c r="R145" s="60" t="s">
        <v>234</v>
      </c>
      <c r="S145" s="60" t="s">
        <v>235</v>
      </c>
      <c r="T145" s="61" t="s">
        <v>236</v>
      </c>
    </row>
    <row r="146" spans="2:65" s="1" customFormat="1" ht="22.9" customHeight="1" x14ac:dyDescent="0.25">
      <c r="B146" s="30"/>
      <c r="C146" s="64" t="s">
        <v>187</v>
      </c>
      <c r="J146" s="142">
        <f>BK146</f>
        <v>0</v>
      </c>
      <c r="L146" s="30"/>
      <c r="M146" s="62"/>
      <c r="N146" s="54"/>
      <c r="O146" s="54"/>
      <c r="P146" s="143">
        <f>P147+P164+P230</f>
        <v>0</v>
      </c>
      <c r="Q146" s="54"/>
      <c r="R146" s="143">
        <f>R147+R164+R230</f>
        <v>48.798948060000001</v>
      </c>
      <c r="S146" s="54"/>
      <c r="T146" s="144">
        <f>T147+T164+T230</f>
        <v>0</v>
      </c>
      <c r="AT146" s="13" t="s">
        <v>70</v>
      </c>
      <c r="AU146" s="13" t="s">
        <v>191</v>
      </c>
      <c r="BK146" s="145">
        <f>BK147+BK164+BK230</f>
        <v>0</v>
      </c>
    </row>
    <row r="147" spans="2:65" s="11" customFormat="1" ht="25.9" customHeight="1" x14ac:dyDescent="0.2">
      <c r="B147" s="146"/>
      <c r="D147" s="147" t="s">
        <v>70</v>
      </c>
      <c r="E147" s="148" t="s">
        <v>237</v>
      </c>
      <c r="F147" s="148" t="s">
        <v>238</v>
      </c>
      <c r="I147" s="149"/>
      <c r="J147" s="150">
        <f>BK147</f>
        <v>0</v>
      </c>
      <c r="L147" s="146"/>
      <c r="M147" s="151"/>
      <c r="P147" s="152">
        <f>P148+P159+P162</f>
        <v>0</v>
      </c>
      <c r="R147" s="152">
        <f>R148+R159+R162</f>
        <v>32.717147230000002</v>
      </c>
      <c r="T147" s="153">
        <f>T148+T159+T162</f>
        <v>0</v>
      </c>
      <c r="AR147" s="147" t="s">
        <v>78</v>
      </c>
      <c r="AT147" s="154" t="s">
        <v>70</v>
      </c>
      <c r="AU147" s="154" t="s">
        <v>71</v>
      </c>
      <c r="AY147" s="147" t="s">
        <v>239</v>
      </c>
      <c r="BK147" s="155">
        <f>BK148+BK159+BK162</f>
        <v>0</v>
      </c>
    </row>
    <row r="148" spans="2:65" s="11" customFormat="1" ht="22.9" customHeight="1" x14ac:dyDescent="0.2">
      <c r="B148" s="146"/>
      <c r="D148" s="147" t="s">
        <v>70</v>
      </c>
      <c r="E148" s="156" t="s">
        <v>262</v>
      </c>
      <c r="F148" s="156" t="s">
        <v>863</v>
      </c>
      <c r="I148" s="149"/>
      <c r="J148" s="157">
        <f>BK148</f>
        <v>0</v>
      </c>
      <c r="L148" s="146"/>
      <c r="M148" s="151"/>
      <c r="P148" s="152">
        <f>SUM(P149:P158)</f>
        <v>0</v>
      </c>
      <c r="R148" s="152">
        <f>SUM(R149:R158)</f>
        <v>32.407951629999999</v>
      </c>
      <c r="T148" s="153">
        <f>SUM(T149:T158)</f>
        <v>0</v>
      </c>
      <c r="AR148" s="147" t="s">
        <v>78</v>
      </c>
      <c r="AT148" s="154" t="s">
        <v>70</v>
      </c>
      <c r="AU148" s="154" t="s">
        <v>78</v>
      </c>
      <c r="AY148" s="147" t="s">
        <v>239</v>
      </c>
      <c r="BK148" s="155">
        <f>SUM(BK149:BK158)</f>
        <v>0</v>
      </c>
    </row>
    <row r="149" spans="2:65" s="1" customFormat="1" ht="24.2" customHeight="1" x14ac:dyDescent="0.2">
      <c r="B149" s="131"/>
      <c r="C149" s="158" t="s">
        <v>78</v>
      </c>
      <c r="D149" s="158" t="s">
        <v>241</v>
      </c>
      <c r="E149" s="159" t="s">
        <v>865</v>
      </c>
      <c r="F149" s="160" t="s">
        <v>4597</v>
      </c>
      <c r="G149" s="161" t="s">
        <v>244</v>
      </c>
      <c r="H149" s="162">
        <v>84.984999999999999</v>
      </c>
      <c r="I149" s="163"/>
      <c r="J149" s="164">
        <f t="shared" ref="J149:J158" si="5">ROUND(I149*H149,2)</f>
        <v>0</v>
      </c>
      <c r="K149" s="165"/>
      <c r="L149" s="30"/>
      <c r="M149" s="166" t="s">
        <v>1</v>
      </c>
      <c r="N149" s="130" t="s">
        <v>37</v>
      </c>
      <c r="P149" s="167">
        <f t="shared" ref="P149:P158" si="6">O149*H149</f>
        <v>0</v>
      </c>
      <c r="Q149" s="167">
        <v>6.9999999999999994E-5</v>
      </c>
      <c r="R149" s="167">
        <f t="shared" ref="R149:R158" si="7">Q149*H149</f>
        <v>5.9489499999999997E-3</v>
      </c>
      <c r="S149" s="167">
        <v>0</v>
      </c>
      <c r="T149" s="168">
        <f t="shared" ref="T149:T158" si="8">S149*H149</f>
        <v>0</v>
      </c>
      <c r="AR149" s="169" t="s">
        <v>245</v>
      </c>
      <c r="AT149" s="169" t="s">
        <v>241</v>
      </c>
      <c r="AU149" s="169" t="s">
        <v>83</v>
      </c>
      <c r="AY149" s="13" t="s">
        <v>239</v>
      </c>
      <c r="BE149" s="97">
        <f t="shared" ref="BE149:BE158" si="9">IF(N149="základná",J149,0)</f>
        <v>0</v>
      </c>
      <c r="BF149" s="97">
        <f t="shared" ref="BF149:BF158" si="10">IF(N149="znížená",J149,0)</f>
        <v>0</v>
      </c>
      <c r="BG149" s="97">
        <f t="shared" ref="BG149:BG158" si="11">IF(N149="zákl. prenesená",J149,0)</f>
        <v>0</v>
      </c>
      <c r="BH149" s="97">
        <f t="shared" ref="BH149:BH158" si="12">IF(N149="zníž. prenesená",J149,0)</f>
        <v>0</v>
      </c>
      <c r="BI149" s="97">
        <f t="shared" ref="BI149:BI158" si="13">IF(N149="nulová",J149,0)</f>
        <v>0</v>
      </c>
      <c r="BJ149" s="13" t="s">
        <v>83</v>
      </c>
      <c r="BK149" s="97">
        <f t="shared" ref="BK149:BK158" si="14">ROUND(I149*H149,2)</f>
        <v>0</v>
      </c>
      <c r="BL149" s="13" t="s">
        <v>245</v>
      </c>
      <c r="BM149" s="169" t="s">
        <v>2686</v>
      </c>
    </row>
    <row r="150" spans="2:65" s="1" customFormat="1" ht="33" customHeight="1" x14ac:dyDescent="0.2">
      <c r="B150" s="131"/>
      <c r="C150" s="158" t="s">
        <v>83</v>
      </c>
      <c r="D150" s="158" t="s">
        <v>241</v>
      </c>
      <c r="E150" s="159" t="s">
        <v>868</v>
      </c>
      <c r="F150" s="160" t="s">
        <v>869</v>
      </c>
      <c r="G150" s="161" t="s">
        <v>244</v>
      </c>
      <c r="H150" s="162">
        <v>34.033000000000001</v>
      </c>
      <c r="I150" s="163"/>
      <c r="J150" s="164">
        <f t="shared" si="5"/>
        <v>0</v>
      </c>
      <c r="K150" s="165"/>
      <c r="L150" s="30"/>
      <c r="M150" s="166" t="s">
        <v>1</v>
      </c>
      <c r="N150" s="130" t="s">
        <v>37</v>
      </c>
      <c r="P150" s="167">
        <f t="shared" si="6"/>
        <v>0</v>
      </c>
      <c r="Q150" s="167">
        <v>1.26E-2</v>
      </c>
      <c r="R150" s="167">
        <f t="shared" si="7"/>
        <v>0.42881580000000002</v>
      </c>
      <c r="S150" s="167">
        <v>0</v>
      </c>
      <c r="T150" s="168">
        <f t="shared" si="8"/>
        <v>0</v>
      </c>
      <c r="AR150" s="169" t="s">
        <v>245</v>
      </c>
      <c r="AT150" s="169" t="s">
        <v>241</v>
      </c>
      <c r="AU150" s="169" t="s">
        <v>83</v>
      </c>
      <c r="AY150" s="13" t="s">
        <v>239</v>
      </c>
      <c r="BE150" s="97">
        <f t="shared" si="9"/>
        <v>0</v>
      </c>
      <c r="BF150" s="97">
        <f t="shared" si="10"/>
        <v>0</v>
      </c>
      <c r="BG150" s="97">
        <f t="shared" si="11"/>
        <v>0</v>
      </c>
      <c r="BH150" s="97">
        <f t="shared" si="12"/>
        <v>0</v>
      </c>
      <c r="BI150" s="97">
        <f t="shared" si="13"/>
        <v>0</v>
      </c>
      <c r="BJ150" s="13" t="s">
        <v>83</v>
      </c>
      <c r="BK150" s="97">
        <f t="shared" si="14"/>
        <v>0</v>
      </c>
      <c r="BL150" s="13" t="s">
        <v>245</v>
      </c>
      <c r="BM150" s="169" t="s">
        <v>2687</v>
      </c>
    </row>
    <row r="151" spans="2:65" s="1" customFormat="1" ht="16.5" customHeight="1" x14ac:dyDescent="0.2">
      <c r="B151" s="131"/>
      <c r="C151" s="158" t="s">
        <v>251</v>
      </c>
      <c r="D151" s="158" t="s">
        <v>241</v>
      </c>
      <c r="E151" s="159" t="s">
        <v>872</v>
      </c>
      <c r="F151" s="160" t="s">
        <v>873</v>
      </c>
      <c r="G151" s="161" t="s">
        <v>244</v>
      </c>
      <c r="H151" s="162">
        <v>50.951999999999998</v>
      </c>
      <c r="I151" s="163"/>
      <c r="J151" s="164">
        <f t="shared" si="5"/>
        <v>0</v>
      </c>
      <c r="K151" s="165"/>
      <c r="L151" s="30"/>
      <c r="M151" s="166" t="s">
        <v>1</v>
      </c>
      <c r="N151" s="130" t="s">
        <v>37</v>
      </c>
      <c r="P151" s="167">
        <f t="shared" si="6"/>
        <v>0</v>
      </c>
      <c r="Q151" s="167">
        <v>1.26E-2</v>
      </c>
      <c r="R151" s="167">
        <f t="shared" si="7"/>
        <v>0.64199519999999999</v>
      </c>
      <c r="S151" s="167">
        <v>0</v>
      </c>
      <c r="T151" s="168">
        <f t="shared" si="8"/>
        <v>0</v>
      </c>
      <c r="AR151" s="169" t="s">
        <v>245</v>
      </c>
      <c r="AT151" s="169" t="s">
        <v>241</v>
      </c>
      <c r="AU151" s="169" t="s">
        <v>83</v>
      </c>
      <c r="AY151" s="13" t="s">
        <v>239</v>
      </c>
      <c r="BE151" s="97">
        <f t="shared" si="9"/>
        <v>0</v>
      </c>
      <c r="BF151" s="97">
        <f t="shared" si="10"/>
        <v>0</v>
      </c>
      <c r="BG151" s="97">
        <f t="shared" si="11"/>
        <v>0</v>
      </c>
      <c r="BH151" s="97">
        <f t="shared" si="12"/>
        <v>0</v>
      </c>
      <c r="BI151" s="97">
        <f t="shared" si="13"/>
        <v>0</v>
      </c>
      <c r="BJ151" s="13" t="s">
        <v>83</v>
      </c>
      <c r="BK151" s="97">
        <f t="shared" si="14"/>
        <v>0</v>
      </c>
      <c r="BL151" s="13" t="s">
        <v>245</v>
      </c>
      <c r="BM151" s="169" t="s">
        <v>2688</v>
      </c>
    </row>
    <row r="152" spans="2:65" s="1" customFormat="1" ht="24.2" customHeight="1" x14ac:dyDescent="0.2">
      <c r="B152" s="131"/>
      <c r="C152" s="158" t="s">
        <v>245</v>
      </c>
      <c r="D152" s="158" t="s">
        <v>241</v>
      </c>
      <c r="E152" s="159" t="s">
        <v>892</v>
      </c>
      <c r="F152" s="160" t="s">
        <v>893</v>
      </c>
      <c r="G152" s="161" t="s">
        <v>249</v>
      </c>
      <c r="H152" s="162">
        <v>13.602</v>
      </c>
      <c r="I152" s="163"/>
      <c r="J152" s="164">
        <f t="shared" si="5"/>
        <v>0</v>
      </c>
      <c r="K152" s="165"/>
      <c r="L152" s="30"/>
      <c r="M152" s="166" t="s">
        <v>1</v>
      </c>
      <c r="N152" s="130" t="s">
        <v>37</v>
      </c>
      <c r="P152" s="167">
        <f t="shared" si="6"/>
        <v>0</v>
      </c>
      <c r="Q152" s="167">
        <v>2.2404799999999998</v>
      </c>
      <c r="R152" s="167">
        <f t="shared" si="7"/>
        <v>30.475008959999997</v>
      </c>
      <c r="S152" s="167">
        <v>0</v>
      </c>
      <c r="T152" s="168">
        <f t="shared" si="8"/>
        <v>0</v>
      </c>
      <c r="AR152" s="169" t="s">
        <v>245</v>
      </c>
      <c r="AT152" s="169" t="s">
        <v>241</v>
      </c>
      <c r="AU152" s="169" t="s">
        <v>83</v>
      </c>
      <c r="AY152" s="13" t="s">
        <v>239</v>
      </c>
      <c r="BE152" s="97">
        <f t="shared" si="9"/>
        <v>0</v>
      </c>
      <c r="BF152" s="97">
        <f t="shared" si="10"/>
        <v>0</v>
      </c>
      <c r="BG152" s="97">
        <f t="shared" si="11"/>
        <v>0</v>
      </c>
      <c r="BH152" s="97">
        <f t="shared" si="12"/>
        <v>0</v>
      </c>
      <c r="BI152" s="97">
        <f t="shared" si="13"/>
        <v>0</v>
      </c>
      <c r="BJ152" s="13" t="s">
        <v>83</v>
      </c>
      <c r="BK152" s="97">
        <f t="shared" si="14"/>
        <v>0</v>
      </c>
      <c r="BL152" s="13" t="s">
        <v>245</v>
      </c>
      <c r="BM152" s="169" t="s">
        <v>2689</v>
      </c>
    </row>
    <row r="153" spans="2:65" s="1" customFormat="1" ht="24.2" customHeight="1" x14ac:dyDescent="0.2">
      <c r="B153" s="131"/>
      <c r="C153" s="158" t="s">
        <v>258</v>
      </c>
      <c r="D153" s="158" t="s">
        <v>241</v>
      </c>
      <c r="E153" s="159" t="s">
        <v>900</v>
      </c>
      <c r="F153" s="160" t="s">
        <v>901</v>
      </c>
      <c r="G153" s="161" t="s">
        <v>249</v>
      </c>
      <c r="H153" s="162">
        <v>13.602</v>
      </c>
      <c r="I153" s="163"/>
      <c r="J153" s="164">
        <f t="shared" si="5"/>
        <v>0</v>
      </c>
      <c r="K153" s="165"/>
      <c r="L153" s="30"/>
      <c r="M153" s="166" t="s">
        <v>1</v>
      </c>
      <c r="N153" s="130" t="s">
        <v>37</v>
      </c>
      <c r="P153" s="167">
        <f t="shared" si="6"/>
        <v>0</v>
      </c>
      <c r="Q153" s="167">
        <v>0</v>
      </c>
      <c r="R153" s="167">
        <f t="shared" si="7"/>
        <v>0</v>
      </c>
      <c r="S153" s="167">
        <v>0</v>
      </c>
      <c r="T153" s="168">
        <f t="shared" si="8"/>
        <v>0</v>
      </c>
      <c r="AR153" s="169" t="s">
        <v>245</v>
      </c>
      <c r="AT153" s="169" t="s">
        <v>241</v>
      </c>
      <c r="AU153" s="169" t="s">
        <v>83</v>
      </c>
      <c r="AY153" s="13" t="s">
        <v>239</v>
      </c>
      <c r="BE153" s="97">
        <f t="shared" si="9"/>
        <v>0</v>
      </c>
      <c r="BF153" s="97">
        <f t="shared" si="10"/>
        <v>0</v>
      </c>
      <c r="BG153" s="97">
        <f t="shared" si="11"/>
        <v>0</v>
      </c>
      <c r="BH153" s="97">
        <f t="shared" si="12"/>
        <v>0</v>
      </c>
      <c r="BI153" s="97">
        <f t="shared" si="13"/>
        <v>0</v>
      </c>
      <c r="BJ153" s="13" t="s">
        <v>83</v>
      </c>
      <c r="BK153" s="97">
        <f t="shared" si="14"/>
        <v>0</v>
      </c>
      <c r="BL153" s="13" t="s">
        <v>245</v>
      </c>
      <c r="BM153" s="169" t="s">
        <v>2690</v>
      </c>
    </row>
    <row r="154" spans="2:65" s="1" customFormat="1" ht="33" customHeight="1" x14ac:dyDescent="0.2">
      <c r="B154" s="131"/>
      <c r="C154" s="158" t="s">
        <v>262</v>
      </c>
      <c r="D154" s="158" t="s">
        <v>241</v>
      </c>
      <c r="E154" s="159" t="s">
        <v>908</v>
      </c>
      <c r="F154" s="160" t="s">
        <v>909</v>
      </c>
      <c r="G154" s="161" t="s">
        <v>249</v>
      </c>
      <c r="H154" s="162">
        <v>13.602</v>
      </c>
      <c r="I154" s="163"/>
      <c r="J154" s="164">
        <f t="shared" si="5"/>
        <v>0</v>
      </c>
      <c r="K154" s="165"/>
      <c r="L154" s="30"/>
      <c r="M154" s="166" t="s">
        <v>1</v>
      </c>
      <c r="N154" s="130" t="s">
        <v>37</v>
      </c>
      <c r="P154" s="167">
        <f t="shared" si="6"/>
        <v>0</v>
      </c>
      <c r="Q154" s="167">
        <v>0</v>
      </c>
      <c r="R154" s="167">
        <f t="shared" si="7"/>
        <v>0</v>
      </c>
      <c r="S154" s="167">
        <v>0</v>
      </c>
      <c r="T154" s="168">
        <f t="shared" si="8"/>
        <v>0</v>
      </c>
      <c r="AR154" s="169" t="s">
        <v>245</v>
      </c>
      <c r="AT154" s="169" t="s">
        <v>241</v>
      </c>
      <c r="AU154" s="169" t="s">
        <v>83</v>
      </c>
      <c r="AY154" s="13" t="s">
        <v>239</v>
      </c>
      <c r="BE154" s="97">
        <f t="shared" si="9"/>
        <v>0</v>
      </c>
      <c r="BF154" s="97">
        <f t="shared" si="10"/>
        <v>0</v>
      </c>
      <c r="BG154" s="97">
        <f t="shared" si="11"/>
        <v>0</v>
      </c>
      <c r="BH154" s="97">
        <f t="shared" si="12"/>
        <v>0</v>
      </c>
      <c r="BI154" s="97">
        <f t="shared" si="13"/>
        <v>0</v>
      </c>
      <c r="BJ154" s="13" t="s">
        <v>83</v>
      </c>
      <c r="BK154" s="97">
        <f t="shared" si="14"/>
        <v>0</v>
      </c>
      <c r="BL154" s="13" t="s">
        <v>245</v>
      </c>
      <c r="BM154" s="169" t="s">
        <v>2691</v>
      </c>
    </row>
    <row r="155" spans="2:65" s="1" customFormat="1" ht="33" customHeight="1" x14ac:dyDescent="0.2">
      <c r="B155" s="131"/>
      <c r="C155" s="158" t="s">
        <v>266</v>
      </c>
      <c r="D155" s="158" t="s">
        <v>241</v>
      </c>
      <c r="E155" s="159" t="s">
        <v>916</v>
      </c>
      <c r="F155" s="160" t="s">
        <v>917</v>
      </c>
      <c r="G155" s="161" t="s">
        <v>278</v>
      </c>
      <c r="H155" s="162">
        <v>0.67700000000000005</v>
      </c>
      <c r="I155" s="163"/>
      <c r="J155" s="164">
        <f t="shared" si="5"/>
        <v>0</v>
      </c>
      <c r="K155" s="165"/>
      <c r="L155" s="30"/>
      <c r="M155" s="166" t="s">
        <v>1</v>
      </c>
      <c r="N155" s="130" t="s">
        <v>37</v>
      </c>
      <c r="P155" s="167">
        <f t="shared" si="6"/>
        <v>0</v>
      </c>
      <c r="Q155" s="167">
        <v>1.20296</v>
      </c>
      <c r="R155" s="167">
        <f t="shared" si="7"/>
        <v>0.81440392000000006</v>
      </c>
      <c r="S155" s="167">
        <v>0</v>
      </c>
      <c r="T155" s="168">
        <f t="shared" si="8"/>
        <v>0</v>
      </c>
      <c r="AR155" s="169" t="s">
        <v>245</v>
      </c>
      <c r="AT155" s="169" t="s">
        <v>241</v>
      </c>
      <c r="AU155" s="169" t="s">
        <v>83</v>
      </c>
      <c r="AY155" s="13" t="s">
        <v>239</v>
      </c>
      <c r="BE155" s="97">
        <f t="shared" si="9"/>
        <v>0</v>
      </c>
      <c r="BF155" s="97">
        <f t="shared" si="10"/>
        <v>0</v>
      </c>
      <c r="BG155" s="97">
        <f t="shared" si="11"/>
        <v>0</v>
      </c>
      <c r="BH155" s="97">
        <f t="shared" si="12"/>
        <v>0</v>
      </c>
      <c r="BI155" s="97">
        <f t="shared" si="13"/>
        <v>0</v>
      </c>
      <c r="BJ155" s="13" t="s">
        <v>83</v>
      </c>
      <c r="BK155" s="97">
        <f t="shared" si="14"/>
        <v>0</v>
      </c>
      <c r="BL155" s="13" t="s">
        <v>245</v>
      </c>
      <c r="BM155" s="169" t="s">
        <v>2692</v>
      </c>
    </row>
    <row r="156" spans="2:65" s="1" customFormat="1" ht="24.2" customHeight="1" x14ac:dyDescent="0.2">
      <c r="B156" s="131"/>
      <c r="C156" s="158" t="s">
        <v>270</v>
      </c>
      <c r="D156" s="158" t="s">
        <v>241</v>
      </c>
      <c r="E156" s="159" t="s">
        <v>920</v>
      </c>
      <c r="F156" s="160" t="s">
        <v>921</v>
      </c>
      <c r="G156" s="161" t="s">
        <v>244</v>
      </c>
      <c r="H156" s="162">
        <v>194.32</v>
      </c>
      <c r="I156" s="163"/>
      <c r="J156" s="164">
        <f t="shared" si="5"/>
        <v>0</v>
      </c>
      <c r="K156" s="165"/>
      <c r="L156" s="30"/>
      <c r="M156" s="166" t="s">
        <v>1</v>
      </c>
      <c r="N156" s="130" t="s">
        <v>37</v>
      </c>
      <c r="P156" s="167">
        <f t="shared" si="6"/>
        <v>0</v>
      </c>
      <c r="Q156" s="167">
        <v>0</v>
      </c>
      <c r="R156" s="167">
        <f t="shared" si="7"/>
        <v>0</v>
      </c>
      <c r="S156" s="167">
        <v>0</v>
      </c>
      <c r="T156" s="168">
        <f t="shared" si="8"/>
        <v>0</v>
      </c>
      <c r="AR156" s="169" t="s">
        <v>245</v>
      </c>
      <c r="AT156" s="169" t="s">
        <v>241</v>
      </c>
      <c r="AU156" s="169" t="s">
        <v>83</v>
      </c>
      <c r="AY156" s="13" t="s">
        <v>239</v>
      </c>
      <c r="BE156" s="97">
        <f t="shared" si="9"/>
        <v>0</v>
      </c>
      <c r="BF156" s="97">
        <f t="shared" si="10"/>
        <v>0</v>
      </c>
      <c r="BG156" s="97">
        <f t="shared" si="11"/>
        <v>0</v>
      </c>
      <c r="BH156" s="97">
        <f t="shared" si="12"/>
        <v>0</v>
      </c>
      <c r="BI156" s="97">
        <f t="shared" si="13"/>
        <v>0</v>
      </c>
      <c r="BJ156" s="13" t="s">
        <v>83</v>
      </c>
      <c r="BK156" s="97">
        <f t="shared" si="14"/>
        <v>0</v>
      </c>
      <c r="BL156" s="13" t="s">
        <v>245</v>
      </c>
      <c r="BM156" s="169" t="s">
        <v>2693</v>
      </c>
    </row>
    <row r="157" spans="2:65" s="1" customFormat="1" ht="16.5" customHeight="1" x14ac:dyDescent="0.2">
      <c r="B157" s="131"/>
      <c r="C157" s="170" t="s">
        <v>274</v>
      </c>
      <c r="D157" s="170" t="s">
        <v>275</v>
      </c>
      <c r="E157" s="171" t="s">
        <v>924</v>
      </c>
      <c r="F157" s="172" t="s">
        <v>925</v>
      </c>
      <c r="G157" s="173" t="s">
        <v>244</v>
      </c>
      <c r="H157" s="174">
        <v>223.46799999999999</v>
      </c>
      <c r="I157" s="175"/>
      <c r="J157" s="176">
        <f t="shared" si="5"/>
        <v>0</v>
      </c>
      <c r="K157" s="177"/>
      <c r="L157" s="178"/>
      <c r="M157" s="179" t="s">
        <v>1</v>
      </c>
      <c r="N157" s="180" t="s">
        <v>37</v>
      </c>
      <c r="P157" s="167">
        <f t="shared" si="6"/>
        <v>0</v>
      </c>
      <c r="Q157" s="167">
        <v>1E-4</v>
      </c>
      <c r="R157" s="167">
        <f t="shared" si="7"/>
        <v>2.23468E-2</v>
      </c>
      <c r="S157" s="167">
        <v>0</v>
      </c>
      <c r="T157" s="168">
        <f t="shared" si="8"/>
        <v>0</v>
      </c>
      <c r="AR157" s="169" t="s">
        <v>270</v>
      </c>
      <c r="AT157" s="169" t="s">
        <v>275</v>
      </c>
      <c r="AU157" s="169" t="s">
        <v>83</v>
      </c>
      <c r="AY157" s="13" t="s">
        <v>239</v>
      </c>
      <c r="BE157" s="97">
        <f t="shared" si="9"/>
        <v>0</v>
      </c>
      <c r="BF157" s="97">
        <f t="shared" si="10"/>
        <v>0</v>
      </c>
      <c r="BG157" s="97">
        <f t="shared" si="11"/>
        <v>0</v>
      </c>
      <c r="BH157" s="97">
        <f t="shared" si="12"/>
        <v>0</v>
      </c>
      <c r="BI157" s="97">
        <f t="shared" si="13"/>
        <v>0</v>
      </c>
      <c r="BJ157" s="13" t="s">
        <v>83</v>
      </c>
      <c r="BK157" s="97">
        <f t="shared" si="14"/>
        <v>0</v>
      </c>
      <c r="BL157" s="13" t="s">
        <v>245</v>
      </c>
      <c r="BM157" s="169" t="s">
        <v>2694</v>
      </c>
    </row>
    <row r="158" spans="2:65" s="1" customFormat="1" ht="16.5" customHeight="1" x14ac:dyDescent="0.2">
      <c r="B158" s="131"/>
      <c r="C158" s="158" t="s">
        <v>280</v>
      </c>
      <c r="D158" s="158" t="s">
        <v>241</v>
      </c>
      <c r="E158" s="159" t="s">
        <v>928</v>
      </c>
      <c r="F158" s="160" t="s">
        <v>929</v>
      </c>
      <c r="G158" s="161" t="s">
        <v>244</v>
      </c>
      <c r="H158" s="162">
        <v>194.32</v>
      </c>
      <c r="I158" s="163"/>
      <c r="J158" s="164">
        <f t="shared" si="5"/>
        <v>0</v>
      </c>
      <c r="K158" s="165"/>
      <c r="L158" s="30"/>
      <c r="M158" s="166" t="s">
        <v>1</v>
      </c>
      <c r="N158" s="130" t="s">
        <v>37</v>
      </c>
      <c r="P158" s="167">
        <f t="shared" si="6"/>
        <v>0</v>
      </c>
      <c r="Q158" s="167">
        <v>1E-4</v>
      </c>
      <c r="R158" s="167">
        <f t="shared" si="7"/>
        <v>1.9432000000000001E-2</v>
      </c>
      <c r="S158" s="167">
        <v>0</v>
      </c>
      <c r="T158" s="168">
        <f t="shared" si="8"/>
        <v>0</v>
      </c>
      <c r="AR158" s="169" t="s">
        <v>245</v>
      </c>
      <c r="AT158" s="169" t="s">
        <v>241</v>
      </c>
      <c r="AU158" s="169" t="s">
        <v>83</v>
      </c>
      <c r="AY158" s="13" t="s">
        <v>239</v>
      </c>
      <c r="BE158" s="97">
        <f t="shared" si="9"/>
        <v>0</v>
      </c>
      <c r="BF158" s="97">
        <f t="shared" si="10"/>
        <v>0</v>
      </c>
      <c r="BG158" s="97">
        <f t="shared" si="11"/>
        <v>0</v>
      </c>
      <c r="BH158" s="97">
        <f t="shared" si="12"/>
        <v>0</v>
      </c>
      <c r="BI158" s="97">
        <f t="shared" si="13"/>
        <v>0</v>
      </c>
      <c r="BJ158" s="13" t="s">
        <v>83</v>
      </c>
      <c r="BK158" s="97">
        <f t="shared" si="14"/>
        <v>0</v>
      </c>
      <c r="BL158" s="13" t="s">
        <v>245</v>
      </c>
      <c r="BM158" s="169" t="s">
        <v>2695</v>
      </c>
    </row>
    <row r="159" spans="2:65" s="11" customFormat="1" ht="22.9" customHeight="1" x14ac:dyDescent="0.2">
      <c r="B159" s="146"/>
      <c r="D159" s="147" t="s">
        <v>70</v>
      </c>
      <c r="E159" s="156" t="s">
        <v>274</v>
      </c>
      <c r="F159" s="156" t="s">
        <v>931</v>
      </c>
      <c r="I159" s="149"/>
      <c r="J159" s="157">
        <f>BK159</f>
        <v>0</v>
      </c>
      <c r="L159" s="146"/>
      <c r="M159" s="151"/>
      <c r="P159" s="152">
        <f>SUM(P160:P161)</f>
        <v>0</v>
      </c>
      <c r="R159" s="152">
        <f>SUM(R160:R161)</f>
        <v>0.30919559999999996</v>
      </c>
      <c r="T159" s="153">
        <f>SUM(T160:T161)</f>
        <v>0</v>
      </c>
      <c r="AR159" s="147" t="s">
        <v>78</v>
      </c>
      <c r="AT159" s="154" t="s">
        <v>70</v>
      </c>
      <c r="AU159" s="154" t="s">
        <v>78</v>
      </c>
      <c r="AY159" s="147" t="s">
        <v>239</v>
      </c>
      <c r="BK159" s="155">
        <f>SUM(BK160:BK161)</f>
        <v>0</v>
      </c>
    </row>
    <row r="160" spans="2:65" s="1" customFormat="1" ht="24.2" customHeight="1" x14ac:dyDescent="0.2">
      <c r="B160" s="131"/>
      <c r="C160" s="158" t="s">
        <v>285</v>
      </c>
      <c r="D160" s="158" t="s">
        <v>241</v>
      </c>
      <c r="E160" s="159" t="s">
        <v>961</v>
      </c>
      <c r="F160" s="160" t="s">
        <v>962</v>
      </c>
      <c r="G160" s="161" t="s">
        <v>244</v>
      </c>
      <c r="H160" s="162">
        <v>194.32</v>
      </c>
      <c r="I160" s="163"/>
      <c r="J160" s="164">
        <f>ROUND(I160*H160,2)</f>
        <v>0</v>
      </c>
      <c r="K160" s="165"/>
      <c r="L160" s="30"/>
      <c r="M160" s="166" t="s">
        <v>1</v>
      </c>
      <c r="N160" s="130" t="s">
        <v>37</v>
      </c>
      <c r="P160" s="167">
        <f>O160*H160</f>
        <v>0</v>
      </c>
      <c r="Q160" s="167">
        <v>1.5299999999999999E-3</v>
      </c>
      <c r="R160" s="167">
        <f>Q160*H160</f>
        <v>0.29730959999999995</v>
      </c>
      <c r="S160" s="167">
        <v>0</v>
      </c>
      <c r="T160" s="168">
        <f>S160*H160</f>
        <v>0</v>
      </c>
      <c r="AR160" s="169" t="s">
        <v>245</v>
      </c>
      <c r="AT160" s="169" t="s">
        <v>241</v>
      </c>
      <c r="AU160" s="169" t="s">
        <v>83</v>
      </c>
      <c r="AY160" s="13" t="s">
        <v>239</v>
      </c>
      <c r="BE160" s="97">
        <f>IF(N160="základná",J160,0)</f>
        <v>0</v>
      </c>
      <c r="BF160" s="97">
        <f>IF(N160="znížená",J160,0)</f>
        <v>0</v>
      </c>
      <c r="BG160" s="97">
        <f>IF(N160="zákl. prenesená",J160,0)</f>
        <v>0</v>
      </c>
      <c r="BH160" s="97">
        <f>IF(N160="zníž. prenesená",J160,0)</f>
        <v>0</v>
      </c>
      <c r="BI160" s="97">
        <f>IF(N160="nulová",J160,0)</f>
        <v>0</v>
      </c>
      <c r="BJ160" s="13" t="s">
        <v>83</v>
      </c>
      <c r="BK160" s="97">
        <f>ROUND(I160*H160,2)</f>
        <v>0</v>
      </c>
      <c r="BL160" s="13" t="s">
        <v>245</v>
      </c>
      <c r="BM160" s="169" t="s">
        <v>2696</v>
      </c>
    </row>
    <row r="161" spans="2:65" s="1" customFormat="1" ht="16.5" customHeight="1" x14ac:dyDescent="0.2">
      <c r="B161" s="131"/>
      <c r="C161" s="158" t="s">
        <v>289</v>
      </c>
      <c r="D161" s="158" t="s">
        <v>241</v>
      </c>
      <c r="E161" s="159" t="s">
        <v>965</v>
      </c>
      <c r="F161" s="160" t="s">
        <v>966</v>
      </c>
      <c r="G161" s="161" t="s">
        <v>244</v>
      </c>
      <c r="H161" s="162">
        <v>237.72</v>
      </c>
      <c r="I161" s="163"/>
      <c r="J161" s="164">
        <f>ROUND(I161*H161,2)</f>
        <v>0</v>
      </c>
      <c r="K161" s="165"/>
      <c r="L161" s="30"/>
      <c r="M161" s="166" t="s">
        <v>1</v>
      </c>
      <c r="N161" s="130" t="s">
        <v>37</v>
      </c>
      <c r="P161" s="167">
        <f>O161*H161</f>
        <v>0</v>
      </c>
      <c r="Q161" s="167">
        <v>5.0000000000000002E-5</v>
      </c>
      <c r="R161" s="167">
        <f>Q161*H161</f>
        <v>1.1886000000000001E-2</v>
      </c>
      <c r="S161" s="167">
        <v>0</v>
      </c>
      <c r="T161" s="168">
        <f>S161*H161</f>
        <v>0</v>
      </c>
      <c r="AR161" s="169" t="s">
        <v>245</v>
      </c>
      <c r="AT161" s="169" t="s">
        <v>241</v>
      </c>
      <c r="AU161" s="169" t="s">
        <v>83</v>
      </c>
      <c r="AY161" s="13" t="s">
        <v>239</v>
      </c>
      <c r="BE161" s="97">
        <f>IF(N161="základná",J161,0)</f>
        <v>0</v>
      </c>
      <c r="BF161" s="97">
        <f>IF(N161="znížená",J161,0)</f>
        <v>0</v>
      </c>
      <c r="BG161" s="97">
        <f>IF(N161="zákl. prenesená",J161,0)</f>
        <v>0</v>
      </c>
      <c r="BH161" s="97">
        <f>IF(N161="zníž. prenesená",J161,0)</f>
        <v>0</v>
      </c>
      <c r="BI161" s="97">
        <f>IF(N161="nulová",J161,0)</f>
        <v>0</v>
      </c>
      <c r="BJ161" s="13" t="s">
        <v>83</v>
      </c>
      <c r="BK161" s="97">
        <f>ROUND(I161*H161,2)</f>
        <v>0</v>
      </c>
      <c r="BL161" s="13" t="s">
        <v>245</v>
      </c>
      <c r="BM161" s="169" t="s">
        <v>2697</v>
      </c>
    </row>
    <row r="162" spans="2:65" s="11" customFormat="1" ht="22.9" customHeight="1" x14ac:dyDescent="0.2">
      <c r="B162" s="146"/>
      <c r="D162" s="147" t="s">
        <v>70</v>
      </c>
      <c r="E162" s="156" t="s">
        <v>636</v>
      </c>
      <c r="F162" s="156" t="s">
        <v>1032</v>
      </c>
      <c r="I162" s="149"/>
      <c r="J162" s="157">
        <f>BK162</f>
        <v>0</v>
      </c>
      <c r="L162" s="146"/>
      <c r="M162" s="151"/>
      <c r="P162" s="152">
        <f>P163</f>
        <v>0</v>
      </c>
      <c r="R162" s="152">
        <f>R163</f>
        <v>0</v>
      </c>
      <c r="T162" s="153">
        <f>T163</f>
        <v>0</v>
      </c>
      <c r="AR162" s="147" t="s">
        <v>78</v>
      </c>
      <c r="AT162" s="154" t="s">
        <v>70</v>
      </c>
      <c r="AU162" s="154" t="s">
        <v>78</v>
      </c>
      <c r="AY162" s="147" t="s">
        <v>239</v>
      </c>
      <c r="BK162" s="155">
        <f>BK163</f>
        <v>0</v>
      </c>
    </row>
    <row r="163" spans="2:65" s="1" customFormat="1" ht="37.9" customHeight="1" x14ac:dyDescent="0.2">
      <c r="B163" s="131"/>
      <c r="C163" s="158" t="s">
        <v>293</v>
      </c>
      <c r="D163" s="158" t="s">
        <v>241</v>
      </c>
      <c r="E163" s="159" t="s">
        <v>1034</v>
      </c>
      <c r="F163" s="160" t="s">
        <v>1035</v>
      </c>
      <c r="G163" s="161" t="s">
        <v>278</v>
      </c>
      <c r="H163" s="162">
        <v>32.716999999999999</v>
      </c>
      <c r="I163" s="163"/>
      <c r="J163" s="164">
        <f>ROUND(I163*H163,2)</f>
        <v>0</v>
      </c>
      <c r="K163" s="165"/>
      <c r="L163" s="30"/>
      <c r="M163" s="166" t="s">
        <v>1</v>
      </c>
      <c r="N163" s="130" t="s">
        <v>37</v>
      </c>
      <c r="P163" s="167">
        <f>O163*H163</f>
        <v>0</v>
      </c>
      <c r="Q163" s="167">
        <v>0</v>
      </c>
      <c r="R163" s="167">
        <f>Q163*H163</f>
        <v>0</v>
      </c>
      <c r="S163" s="167">
        <v>0</v>
      </c>
      <c r="T163" s="168">
        <f>S163*H163</f>
        <v>0</v>
      </c>
      <c r="AR163" s="169" t="s">
        <v>245</v>
      </c>
      <c r="AT163" s="169" t="s">
        <v>241</v>
      </c>
      <c r="AU163" s="169" t="s">
        <v>83</v>
      </c>
      <c r="AY163" s="13" t="s">
        <v>239</v>
      </c>
      <c r="BE163" s="97">
        <f>IF(N163="základná",J163,0)</f>
        <v>0</v>
      </c>
      <c r="BF163" s="97">
        <f>IF(N163="znížená",J163,0)</f>
        <v>0</v>
      </c>
      <c r="BG163" s="97">
        <f>IF(N163="zákl. prenesená",J163,0)</f>
        <v>0</v>
      </c>
      <c r="BH163" s="97">
        <f>IF(N163="zníž. prenesená",J163,0)</f>
        <v>0</v>
      </c>
      <c r="BI163" s="97">
        <f>IF(N163="nulová",J163,0)</f>
        <v>0</v>
      </c>
      <c r="BJ163" s="13" t="s">
        <v>83</v>
      </c>
      <c r="BK163" s="97">
        <f>ROUND(I163*H163,2)</f>
        <v>0</v>
      </c>
      <c r="BL163" s="13" t="s">
        <v>245</v>
      </c>
      <c r="BM163" s="169" t="s">
        <v>2698</v>
      </c>
    </row>
    <row r="164" spans="2:65" s="11" customFormat="1" ht="25.9" customHeight="1" x14ac:dyDescent="0.2">
      <c r="B164" s="146"/>
      <c r="D164" s="147" t="s">
        <v>70</v>
      </c>
      <c r="E164" s="148" t="s">
        <v>1037</v>
      </c>
      <c r="F164" s="148" t="s">
        <v>1038</v>
      </c>
      <c r="I164" s="149"/>
      <c r="J164" s="150">
        <f>BK164</f>
        <v>0</v>
      </c>
      <c r="L164" s="146"/>
      <c r="M164" s="151"/>
      <c r="P164" s="152">
        <f>P165+P169+P172+P176+P180+P196+P215+P218+P223+P227</f>
        <v>0</v>
      </c>
      <c r="R164" s="152">
        <f>R165+R169+R172+R176+R180+R196+R215+R218+R223+R227</f>
        <v>16.081800829999999</v>
      </c>
      <c r="T164" s="153">
        <f>T165+T169+T172+T176+T180+T196+T215+T218+T223+T227</f>
        <v>0</v>
      </c>
      <c r="AR164" s="147" t="s">
        <v>83</v>
      </c>
      <c r="AT164" s="154" t="s">
        <v>70</v>
      </c>
      <c r="AU164" s="154" t="s">
        <v>71</v>
      </c>
      <c r="AY164" s="147" t="s">
        <v>239</v>
      </c>
      <c r="BK164" s="155">
        <f>BK165+BK169+BK172+BK176+BK180+BK196+BK215+BK218+BK223+BK227</f>
        <v>0</v>
      </c>
    </row>
    <row r="165" spans="2:65" s="11" customFormat="1" ht="22.9" customHeight="1" x14ac:dyDescent="0.2">
      <c r="B165" s="146"/>
      <c r="D165" s="147" t="s">
        <v>70</v>
      </c>
      <c r="E165" s="156" t="s">
        <v>1039</v>
      </c>
      <c r="F165" s="156" t="s">
        <v>1040</v>
      </c>
      <c r="I165" s="149"/>
      <c r="J165" s="157">
        <f>BK165</f>
        <v>0</v>
      </c>
      <c r="L165" s="146"/>
      <c r="M165" s="151"/>
      <c r="P165" s="152">
        <f>SUM(P166:P168)</f>
        <v>0</v>
      </c>
      <c r="R165" s="152">
        <f>SUM(R166:R168)</f>
        <v>0.6444570799999999</v>
      </c>
      <c r="T165" s="153">
        <f>SUM(T166:T168)</f>
        <v>0</v>
      </c>
      <c r="AR165" s="147" t="s">
        <v>83</v>
      </c>
      <c r="AT165" s="154" t="s">
        <v>70</v>
      </c>
      <c r="AU165" s="154" t="s">
        <v>78</v>
      </c>
      <c r="AY165" s="147" t="s">
        <v>239</v>
      </c>
      <c r="BK165" s="155">
        <f>SUM(BK166:BK168)</f>
        <v>0</v>
      </c>
    </row>
    <row r="166" spans="2:65" s="1" customFormat="1" ht="33" customHeight="1" x14ac:dyDescent="0.2">
      <c r="B166" s="131"/>
      <c r="C166" s="158" t="s">
        <v>297</v>
      </c>
      <c r="D166" s="158" t="s">
        <v>241</v>
      </c>
      <c r="E166" s="159" t="s">
        <v>1074</v>
      </c>
      <c r="F166" s="160" t="s">
        <v>4599</v>
      </c>
      <c r="G166" s="161" t="s">
        <v>244</v>
      </c>
      <c r="H166" s="162">
        <v>120.53</v>
      </c>
      <c r="I166" s="163"/>
      <c r="J166" s="164">
        <f>ROUND(I166*H166,2)</f>
        <v>0</v>
      </c>
      <c r="K166" s="165"/>
      <c r="L166" s="30"/>
      <c r="M166" s="166" t="s">
        <v>1</v>
      </c>
      <c r="N166" s="130" t="s">
        <v>37</v>
      </c>
      <c r="P166" s="167">
        <f>O166*H166</f>
        <v>0</v>
      </c>
      <c r="Q166" s="167">
        <v>4.5199999999999997E-3</v>
      </c>
      <c r="R166" s="167">
        <f>Q166*H166</f>
        <v>0.54479559999999994</v>
      </c>
      <c r="S166" s="167">
        <v>0</v>
      </c>
      <c r="T166" s="168">
        <f>S166*H166</f>
        <v>0</v>
      </c>
      <c r="AR166" s="169" t="s">
        <v>305</v>
      </c>
      <c r="AT166" s="169" t="s">
        <v>241</v>
      </c>
      <c r="AU166" s="169" t="s">
        <v>83</v>
      </c>
      <c r="AY166" s="13" t="s">
        <v>239</v>
      </c>
      <c r="BE166" s="97">
        <f>IF(N166="základná",J166,0)</f>
        <v>0</v>
      </c>
      <c r="BF166" s="97">
        <f>IF(N166="znížená",J166,0)</f>
        <v>0</v>
      </c>
      <c r="BG166" s="97">
        <f>IF(N166="zákl. prenesená",J166,0)</f>
        <v>0</v>
      </c>
      <c r="BH166" s="97">
        <f>IF(N166="zníž. prenesená",J166,0)</f>
        <v>0</v>
      </c>
      <c r="BI166" s="97">
        <f>IF(N166="nulová",J166,0)</f>
        <v>0</v>
      </c>
      <c r="BJ166" s="13" t="s">
        <v>83</v>
      </c>
      <c r="BK166" s="97">
        <f>ROUND(I166*H166,2)</f>
        <v>0</v>
      </c>
      <c r="BL166" s="13" t="s">
        <v>305</v>
      </c>
      <c r="BM166" s="169" t="s">
        <v>2699</v>
      </c>
    </row>
    <row r="167" spans="2:65" s="1" customFormat="1" ht="33" customHeight="1" x14ac:dyDescent="0.2">
      <c r="B167" s="131"/>
      <c r="C167" s="158" t="s">
        <v>301</v>
      </c>
      <c r="D167" s="158" t="s">
        <v>241</v>
      </c>
      <c r="E167" s="159" t="s">
        <v>1077</v>
      </c>
      <c r="F167" s="160" t="s">
        <v>4600</v>
      </c>
      <c r="G167" s="161" t="s">
        <v>244</v>
      </c>
      <c r="H167" s="162">
        <v>22.048999999999999</v>
      </c>
      <c r="I167" s="163"/>
      <c r="J167" s="164">
        <f>ROUND(I167*H167,2)</f>
        <v>0</v>
      </c>
      <c r="K167" s="165"/>
      <c r="L167" s="30"/>
      <c r="M167" s="166" t="s">
        <v>1</v>
      </c>
      <c r="N167" s="130" t="s">
        <v>37</v>
      </c>
      <c r="P167" s="167">
        <f>O167*H167</f>
        <v>0</v>
      </c>
      <c r="Q167" s="167">
        <v>4.5199999999999997E-3</v>
      </c>
      <c r="R167" s="167">
        <f>Q167*H167</f>
        <v>9.9661479999999997E-2</v>
      </c>
      <c r="S167" s="167">
        <v>0</v>
      </c>
      <c r="T167" s="168">
        <f>S167*H167</f>
        <v>0</v>
      </c>
      <c r="AR167" s="169" t="s">
        <v>305</v>
      </c>
      <c r="AT167" s="169" t="s">
        <v>241</v>
      </c>
      <c r="AU167" s="169" t="s">
        <v>83</v>
      </c>
      <c r="AY167" s="13" t="s">
        <v>239</v>
      </c>
      <c r="BE167" s="97">
        <f>IF(N167="základná",J167,0)</f>
        <v>0</v>
      </c>
      <c r="BF167" s="97">
        <f>IF(N167="znížená",J167,0)</f>
        <v>0</v>
      </c>
      <c r="BG167" s="97">
        <f>IF(N167="zákl. prenesená",J167,0)</f>
        <v>0</v>
      </c>
      <c r="BH167" s="97">
        <f>IF(N167="zníž. prenesená",J167,0)</f>
        <v>0</v>
      </c>
      <c r="BI167" s="97">
        <f>IF(N167="nulová",J167,0)</f>
        <v>0</v>
      </c>
      <c r="BJ167" s="13" t="s">
        <v>83</v>
      </c>
      <c r="BK167" s="97">
        <f>ROUND(I167*H167,2)</f>
        <v>0</v>
      </c>
      <c r="BL167" s="13" t="s">
        <v>305</v>
      </c>
      <c r="BM167" s="169" t="s">
        <v>2700</v>
      </c>
    </row>
    <row r="168" spans="2:65" s="1" customFormat="1" ht="24.2" customHeight="1" x14ac:dyDescent="0.2">
      <c r="B168" s="131"/>
      <c r="C168" s="158" t="s">
        <v>305</v>
      </c>
      <c r="D168" s="158" t="s">
        <v>241</v>
      </c>
      <c r="E168" s="159" t="s">
        <v>1080</v>
      </c>
      <c r="F168" s="160" t="s">
        <v>1081</v>
      </c>
      <c r="G168" s="161" t="s">
        <v>1082</v>
      </c>
      <c r="H168" s="181"/>
      <c r="I168" s="163"/>
      <c r="J168" s="164">
        <f>ROUND(I168*H168,2)</f>
        <v>0</v>
      </c>
      <c r="K168" s="165"/>
      <c r="L168" s="30"/>
      <c r="M168" s="166" t="s">
        <v>1</v>
      </c>
      <c r="N168" s="130" t="s">
        <v>37</v>
      </c>
      <c r="P168" s="167">
        <f>O168*H168</f>
        <v>0</v>
      </c>
      <c r="Q168" s="167">
        <v>0</v>
      </c>
      <c r="R168" s="167">
        <f>Q168*H168</f>
        <v>0</v>
      </c>
      <c r="S168" s="167">
        <v>0</v>
      </c>
      <c r="T168" s="168">
        <f>S168*H168</f>
        <v>0</v>
      </c>
      <c r="AR168" s="169" t="s">
        <v>305</v>
      </c>
      <c r="AT168" s="169" t="s">
        <v>241</v>
      </c>
      <c r="AU168" s="169" t="s">
        <v>83</v>
      </c>
      <c r="AY168" s="13" t="s">
        <v>239</v>
      </c>
      <c r="BE168" s="97">
        <f>IF(N168="základná",J168,0)</f>
        <v>0</v>
      </c>
      <c r="BF168" s="97">
        <f>IF(N168="znížená",J168,0)</f>
        <v>0</v>
      </c>
      <c r="BG168" s="97">
        <f>IF(N168="zákl. prenesená",J168,0)</f>
        <v>0</v>
      </c>
      <c r="BH168" s="97">
        <f>IF(N168="zníž. prenesená",J168,0)</f>
        <v>0</v>
      </c>
      <c r="BI168" s="97">
        <f>IF(N168="nulová",J168,0)</f>
        <v>0</v>
      </c>
      <c r="BJ168" s="13" t="s">
        <v>83</v>
      </c>
      <c r="BK168" s="97">
        <f>ROUND(I168*H168,2)</f>
        <v>0</v>
      </c>
      <c r="BL168" s="13" t="s">
        <v>305</v>
      </c>
      <c r="BM168" s="169" t="s">
        <v>2701</v>
      </c>
    </row>
    <row r="169" spans="2:65" s="11" customFormat="1" ht="22.9" customHeight="1" x14ac:dyDescent="0.2">
      <c r="B169" s="146"/>
      <c r="D169" s="147" t="s">
        <v>70</v>
      </c>
      <c r="E169" s="156" t="s">
        <v>1084</v>
      </c>
      <c r="F169" s="156" t="s">
        <v>1085</v>
      </c>
      <c r="I169" s="149"/>
      <c r="J169" s="157">
        <f>BK169</f>
        <v>0</v>
      </c>
      <c r="L169" s="146"/>
      <c r="M169" s="151"/>
      <c r="P169" s="152">
        <f>SUM(P170:P171)</f>
        <v>0</v>
      </c>
      <c r="R169" s="152">
        <f>SUM(R170:R171)</f>
        <v>0</v>
      </c>
      <c r="T169" s="153">
        <f>SUM(T170:T171)</f>
        <v>0</v>
      </c>
      <c r="AR169" s="147" t="s">
        <v>83</v>
      </c>
      <c r="AT169" s="154" t="s">
        <v>70</v>
      </c>
      <c r="AU169" s="154" t="s">
        <v>78</v>
      </c>
      <c r="AY169" s="147" t="s">
        <v>239</v>
      </c>
      <c r="BK169" s="155">
        <f>SUM(BK170:BK171)</f>
        <v>0</v>
      </c>
    </row>
    <row r="170" spans="2:65" s="1" customFormat="1" ht="16.5" customHeight="1" x14ac:dyDescent="0.2">
      <c r="B170" s="131"/>
      <c r="C170" s="158" t="s">
        <v>309</v>
      </c>
      <c r="D170" s="158" t="s">
        <v>241</v>
      </c>
      <c r="E170" s="159" t="s">
        <v>1095</v>
      </c>
      <c r="F170" s="160" t="s">
        <v>1096</v>
      </c>
      <c r="G170" s="161" t="s">
        <v>244</v>
      </c>
      <c r="H170" s="162">
        <v>216.756</v>
      </c>
      <c r="I170" s="163"/>
      <c r="J170" s="164">
        <f>ROUND(I170*H170,2)</f>
        <v>0</v>
      </c>
      <c r="K170" s="165"/>
      <c r="L170" s="30"/>
      <c r="M170" s="166" t="s">
        <v>1</v>
      </c>
      <c r="N170" s="130" t="s">
        <v>37</v>
      </c>
      <c r="P170" s="167">
        <f>O170*H170</f>
        <v>0</v>
      </c>
      <c r="Q170" s="167">
        <v>0</v>
      </c>
      <c r="R170" s="167">
        <f>Q170*H170</f>
        <v>0</v>
      </c>
      <c r="S170" s="167">
        <v>0</v>
      </c>
      <c r="T170" s="168">
        <f>S170*H170</f>
        <v>0</v>
      </c>
      <c r="AR170" s="169" t="s">
        <v>305</v>
      </c>
      <c r="AT170" s="169" t="s">
        <v>241</v>
      </c>
      <c r="AU170" s="169" t="s">
        <v>83</v>
      </c>
      <c r="AY170" s="13" t="s">
        <v>239</v>
      </c>
      <c r="BE170" s="97">
        <f>IF(N170="základná",J170,0)</f>
        <v>0</v>
      </c>
      <c r="BF170" s="97">
        <f>IF(N170="znížená",J170,0)</f>
        <v>0</v>
      </c>
      <c r="BG170" s="97">
        <f>IF(N170="zákl. prenesená",J170,0)</f>
        <v>0</v>
      </c>
      <c r="BH170" s="97">
        <f>IF(N170="zníž. prenesená",J170,0)</f>
        <v>0</v>
      </c>
      <c r="BI170" s="97">
        <f>IF(N170="nulová",J170,0)</f>
        <v>0</v>
      </c>
      <c r="BJ170" s="13" t="s">
        <v>83</v>
      </c>
      <c r="BK170" s="97">
        <f>ROUND(I170*H170,2)</f>
        <v>0</v>
      </c>
      <c r="BL170" s="13" t="s">
        <v>305</v>
      </c>
      <c r="BM170" s="169" t="s">
        <v>2702</v>
      </c>
    </row>
    <row r="171" spans="2:65" s="1" customFormat="1" ht="24.2" customHeight="1" x14ac:dyDescent="0.2">
      <c r="B171" s="131"/>
      <c r="C171" s="158" t="s">
        <v>313</v>
      </c>
      <c r="D171" s="158" t="s">
        <v>241</v>
      </c>
      <c r="E171" s="159" t="s">
        <v>1139</v>
      </c>
      <c r="F171" s="160" t="s">
        <v>1140</v>
      </c>
      <c r="G171" s="161" t="s">
        <v>1082</v>
      </c>
      <c r="H171" s="181"/>
      <c r="I171" s="163"/>
      <c r="J171" s="164">
        <f>ROUND(I171*H171,2)</f>
        <v>0</v>
      </c>
      <c r="K171" s="165"/>
      <c r="L171" s="30"/>
      <c r="M171" s="166" t="s">
        <v>1</v>
      </c>
      <c r="N171" s="130" t="s">
        <v>37</v>
      </c>
      <c r="P171" s="167">
        <f>O171*H171</f>
        <v>0</v>
      </c>
      <c r="Q171" s="167">
        <v>0</v>
      </c>
      <c r="R171" s="167">
        <f>Q171*H171</f>
        <v>0</v>
      </c>
      <c r="S171" s="167">
        <v>0</v>
      </c>
      <c r="T171" s="168">
        <f>S171*H171</f>
        <v>0</v>
      </c>
      <c r="AR171" s="169" t="s">
        <v>305</v>
      </c>
      <c r="AT171" s="169" t="s">
        <v>241</v>
      </c>
      <c r="AU171" s="169" t="s">
        <v>83</v>
      </c>
      <c r="AY171" s="13" t="s">
        <v>239</v>
      </c>
      <c r="BE171" s="97">
        <f>IF(N171="základná",J171,0)</f>
        <v>0</v>
      </c>
      <c r="BF171" s="97">
        <f>IF(N171="znížená",J171,0)</f>
        <v>0</v>
      </c>
      <c r="BG171" s="97">
        <f>IF(N171="zákl. prenesená",J171,0)</f>
        <v>0</v>
      </c>
      <c r="BH171" s="97">
        <f>IF(N171="zníž. prenesená",J171,0)</f>
        <v>0</v>
      </c>
      <c r="BI171" s="97">
        <f>IF(N171="nulová",J171,0)</f>
        <v>0</v>
      </c>
      <c r="BJ171" s="13" t="s">
        <v>83</v>
      </c>
      <c r="BK171" s="97">
        <f>ROUND(I171*H171,2)</f>
        <v>0</v>
      </c>
      <c r="BL171" s="13" t="s">
        <v>305</v>
      </c>
      <c r="BM171" s="169" t="s">
        <v>2703</v>
      </c>
    </row>
    <row r="172" spans="2:65" s="11" customFormat="1" ht="22.9" customHeight="1" x14ac:dyDescent="0.2">
      <c r="B172" s="146"/>
      <c r="D172" s="147" t="s">
        <v>70</v>
      </c>
      <c r="E172" s="156" t="s">
        <v>1142</v>
      </c>
      <c r="F172" s="156" t="s">
        <v>1143</v>
      </c>
      <c r="I172" s="149"/>
      <c r="J172" s="157">
        <f>BK172</f>
        <v>0</v>
      </c>
      <c r="L172" s="146"/>
      <c r="M172" s="151"/>
      <c r="P172" s="152">
        <f>SUM(P173:P175)</f>
        <v>0</v>
      </c>
      <c r="R172" s="152">
        <f>SUM(R173:R175)</f>
        <v>0.47371234000000001</v>
      </c>
      <c r="T172" s="153">
        <f>SUM(T173:T175)</f>
        <v>0</v>
      </c>
      <c r="AR172" s="147" t="s">
        <v>83</v>
      </c>
      <c r="AT172" s="154" t="s">
        <v>70</v>
      </c>
      <c r="AU172" s="154" t="s">
        <v>78</v>
      </c>
      <c r="AY172" s="147" t="s">
        <v>239</v>
      </c>
      <c r="BK172" s="155">
        <f>SUM(BK173:BK175)</f>
        <v>0</v>
      </c>
    </row>
    <row r="173" spans="2:65" s="1" customFormat="1" ht="24.2" customHeight="1" x14ac:dyDescent="0.2">
      <c r="B173" s="131"/>
      <c r="C173" s="158" t="s">
        <v>317</v>
      </c>
      <c r="D173" s="158" t="s">
        <v>241</v>
      </c>
      <c r="E173" s="159" t="s">
        <v>1157</v>
      </c>
      <c r="F173" s="160" t="s">
        <v>1158</v>
      </c>
      <c r="G173" s="161" t="s">
        <v>244</v>
      </c>
      <c r="H173" s="162">
        <v>194.32</v>
      </c>
      <c r="I173" s="163"/>
      <c r="J173" s="164">
        <f>ROUND(I173*H173,2)</f>
        <v>0</v>
      </c>
      <c r="K173" s="165"/>
      <c r="L173" s="30"/>
      <c r="M173" s="166" t="s">
        <v>1</v>
      </c>
      <c r="N173" s="130" t="s">
        <v>37</v>
      </c>
      <c r="P173" s="167">
        <f>O173*H173</f>
        <v>0</v>
      </c>
      <c r="Q173" s="167">
        <v>0</v>
      </c>
      <c r="R173" s="167">
        <f>Q173*H173</f>
        <v>0</v>
      </c>
      <c r="S173" s="167">
        <v>0</v>
      </c>
      <c r="T173" s="168">
        <f>S173*H173</f>
        <v>0</v>
      </c>
      <c r="AR173" s="169" t="s">
        <v>305</v>
      </c>
      <c r="AT173" s="169" t="s">
        <v>241</v>
      </c>
      <c r="AU173" s="169" t="s">
        <v>83</v>
      </c>
      <c r="AY173" s="13" t="s">
        <v>239</v>
      </c>
      <c r="BE173" s="97">
        <f>IF(N173="základná",J173,0)</f>
        <v>0</v>
      </c>
      <c r="BF173" s="97">
        <f>IF(N173="znížená",J173,0)</f>
        <v>0</v>
      </c>
      <c r="BG173" s="97">
        <f>IF(N173="zákl. prenesená",J173,0)</f>
        <v>0</v>
      </c>
      <c r="BH173" s="97">
        <f>IF(N173="zníž. prenesená",J173,0)</f>
        <v>0</v>
      </c>
      <c r="BI173" s="97">
        <f>IF(N173="nulová",J173,0)</f>
        <v>0</v>
      </c>
      <c r="BJ173" s="13" t="s">
        <v>83</v>
      </c>
      <c r="BK173" s="97">
        <f>ROUND(I173*H173,2)</f>
        <v>0</v>
      </c>
      <c r="BL173" s="13" t="s">
        <v>305</v>
      </c>
      <c r="BM173" s="169" t="s">
        <v>2704</v>
      </c>
    </row>
    <row r="174" spans="2:65" s="1" customFormat="1" ht="16.5" customHeight="1" x14ac:dyDescent="0.2">
      <c r="B174" s="131"/>
      <c r="C174" s="170" t="s">
        <v>7</v>
      </c>
      <c r="D174" s="170" t="s">
        <v>275</v>
      </c>
      <c r="E174" s="171" t="s">
        <v>1161</v>
      </c>
      <c r="F174" s="172" t="s">
        <v>1162</v>
      </c>
      <c r="G174" s="173" t="s">
        <v>244</v>
      </c>
      <c r="H174" s="174">
        <v>198.20599999999999</v>
      </c>
      <c r="I174" s="175"/>
      <c r="J174" s="176">
        <f>ROUND(I174*H174,2)</f>
        <v>0</v>
      </c>
      <c r="K174" s="177"/>
      <c r="L174" s="178"/>
      <c r="M174" s="179" t="s">
        <v>1</v>
      </c>
      <c r="N174" s="180" t="s">
        <v>37</v>
      </c>
      <c r="P174" s="167">
        <f>O174*H174</f>
        <v>0</v>
      </c>
      <c r="Q174" s="167">
        <v>2.3900000000000002E-3</v>
      </c>
      <c r="R174" s="167">
        <f>Q174*H174</f>
        <v>0.47371234000000001</v>
      </c>
      <c r="S174" s="167">
        <v>0</v>
      </c>
      <c r="T174" s="168">
        <f>S174*H174</f>
        <v>0</v>
      </c>
      <c r="AR174" s="169" t="s">
        <v>371</v>
      </c>
      <c r="AT174" s="169" t="s">
        <v>275</v>
      </c>
      <c r="AU174" s="169" t="s">
        <v>83</v>
      </c>
      <c r="AY174" s="13" t="s">
        <v>239</v>
      </c>
      <c r="BE174" s="97">
        <f>IF(N174="základná",J174,0)</f>
        <v>0</v>
      </c>
      <c r="BF174" s="97">
        <f>IF(N174="znížená",J174,0)</f>
        <v>0</v>
      </c>
      <c r="BG174" s="97">
        <f>IF(N174="zákl. prenesená",J174,0)</f>
        <v>0</v>
      </c>
      <c r="BH174" s="97">
        <f>IF(N174="zníž. prenesená",J174,0)</f>
        <v>0</v>
      </c>
      <c r="BI174" s="97">
        <f>IF(N174="nulová",J174,0)</f>
        <v>0</v>
      </c>
      <c r="BJ174" s="13" t="s">
        <v>83</v>
      </c>
      <c r="BK174" s="97">
        <f>ROUND(I174*H174,2)</f>
        <v>0</v>
      </c>
      <c r="BL174" s="13" t="s">
        <v>305</v>
      </c>
      <c r="BM174" s="169" t="s">
        <v>2705</v>
      </c>
    </row>
    <row r="175" spans="2:65" s="1" customFormat="1" ht="24.2" customHeight="1" x14ac:dyDescent="0.2">
      <c r="B175" s="131"/>
      <c r="C175" s="158" t="s">
        <v>324</v>
      </c>
      <c r="D175" s="158" t="s">
        <v>241</v>
      </c>
      <c r="E175" s="159" t="s">
        <v>1201</v>
      </c>
      <c r="F175" s="160" t="s">
        <v>1202</v>
      </c>
      <c r="G175" s="161" t="s">
        <v>1082</v>
      </c>
      <c r="H175" s="181"/>
      <c r="I175" s="163"/>
      <c r="J175" s="164">
        <f>ROUND(I175*H175,2)</f>
        <v>0</v>
      </c>
      <c r="K175" s="165"/>
      <c r="L175" s="30"/>
      <c r="M175" s="166" t="s">
        <v>1</v>
      </c>
      <c r="N175" s="130" t="s">
        <v>37</v>
      </c>
      <c r="P175" s="167">
        <f>O175*H175</f>
        <v>0</v>
      </c>
      <c r="Q175" s="167">
        <v>0</v>
      </c>
      <c r="R175" s="167">
        <f>Q175*H175</f>
        <v>0</v>
      </c>
      <c r="S175" s="167">
        <v>0</v>
      </c>
      <c r="T175" s="168">
        <f>S175*H175</f>
        <v>0</v>
      </c>
      <c r="AR175" s="169" t="s">
        <v>305</v>
      </c>
      <c r="AT175" s="169" t="s">
        <v>241</v>
      </c>
      <c r="AU175" s="169" t="s">
        <v>83</v>
      </c>
      <c r="AY175" s="13" t="s">
        <v>239</v>
      </c>
      <c r="BE175" s="97">
        <f>IF(N175="základná",J175,0)</f>
        <v>0</v>
      </c>
      <c r="BF175" s="97">
        <f>IF(N175="znížená",J175,0)</f>
        <v>0</v>
      </c>
      <c r="BG175" s="97">
        <f>IF(N175="zákl. prenesená",J175,0)</f>
        <v>0</v>
      </c>
      <c r="BH175" s="97">
        <f>IF(N175="zníž. prenesená",J175,0)</f>
        <v>0</v>
      </c>
      <c r="BI175" s="97">
        <f>IF(N175="nulová",J175,0)</f>
        <v>0</v>
      </c>
      <c r="BJ175" s="13" t="s">
        <v>83</v>
      </c>
      <c r="BK175" s="97">
        <f>ROUND(I175*H175,2)</f>
        <v>0</v>
      </c>
      <c r="BL175" s="13" t="s">
        <v>305</v>
      </c>
      <c r="BM175" s="169" t="s">
        <v>2706</v>
      </c>
    </row>
    <row r="176" spans="2:65" s="11" customFormat="1" ht="22.9" customHeight="1" x14ac:dyDescent="0.2">
      <c r="B176" s="146"/>
      <c r="D176" s="147" t="s">
        <v>70</v>
      </c>
      <c r="E176" s="156" t="s">
        <v>1210</v>
      </c>
      <c r="F176" s="156" t="s">
        <v>2506</v>
      </c>
      <c r="I176" s="149"/>
      <c r="J176" s="157">
        <f>BK176</f>
        <v>0</v>
      </c>
      <c r="L176" s="146"/>
      <c r="M176" s="151"/>
      <c r="P176" s="152">
        <f>SUM(P177:P179)</f>
        <v>0</v>
      </c>
      <c r="R176" s="152">
        <f>SUM(R177:R179)</f>
        <v>0.49008999999999997</v>
      </c>
      <c r="T176" s="153">
        <f>SUM(T177:T179)</f>
        <v>0</v>
      </c>
      <c r="AR176" s="147" t="s">
        <v>83</v>
      </c>
      <c r="AT176" s="154" t="s">
        <v>70</v>
      </c>
      <c r="AU176" s="154" t="s">
        <v>78</v>
      </c>
      <c r="AY176" s="147" t="s">
        <v>239</v>
      </c>
      <c r="BK176" s="155">
        <f>SUM(BK177:BK179)</f>
        <v>0</v>
      </c>
    </row>
    <row r="177" spans="2:65" s="1" customFormat="1" ht="24.2" customHeight="1" x14ac:dyDescent="0.2">
      <c r="B177" s="131"/>
      <c r="C177" s="158" t="s">
        <v>328</v>
      </c>
      <c r="D177" s="158" t="s">
        <v>241</v>
      </c>
      <c r="E177" s="159" t="s">
        <v>1213</v>
      </c>
      <c r="F177" s="160" t="s">
        <v>1214</v>
      </c>
      <c r="G177" s="161" t="s">
        <v>353</v>
      </c>
      <c r="H177" s="162">
        <v>5</v>
      </c>
      <c r="I177" s="163"/>
      <c r="J177" s="164">
        <f>ROUND(I177*H177,2)</f>
        <v>0</v>
      </c>
      <c r="K177" s="165"/>
      <c r="L177" s="30"/>
      <c r="M177" s="166" t="s">
        <v>1</v>
      </c>
      <c r="N177" s="130" t="s">
        <v>37</v>
      </c>
      <c r="P177" s="167">
        <f>O177*H177</f>
        <v>0</v>
      </c>
      <c r="Q177" s="167">
        <v>6.6970000000000002E-2</v>
      </c>
      <c r="R177" s="167">
        <f>Q177*H177</f>
        <v>0.33484999999999998</v>
      </c>
      <c r="S177" s="167">
        <v>0</v>
      </c>
      <c r="T177" s="168">
        <f>S177*H177</f>
        <v>0</v>
      </c>
      <c r="AR177" s="169" t="s">
        <v>305</v>
      </c>
      <c r="AT177" s="169" t="s">
        <v>241</v>
      </c>
      <c r="AU177" s="169" t="s">
        <v>83</v>
      </c>
      <c r="AY177" s="13" t="s">
        <v>239</v>
      </c>
      <c r="BE177" s="97">
        <f>IF(N177="základná",J177,0)</f>
        <v>0</v>
      </c>
      <c r="BF177" s="97">
        <f>IF(N177="znížená",J177,0)</f>
        <v>0</v>
      </c>
      <c r="BG177" s="97">
        <f>IF(N177="zákl. prenesená",J177,0)</f>
        <v>0</v>
      </c>
      <c r="BH177" s="97">
        <f>IF(N177="zníž. prenesená",J177,0)</f>
        <v>0</v>
      </c>
      <c r="BI177" s="97">
        <f>IF(N177="nulová",J177,0)</f>
        <v>0</v>
      </c>
      <c r="BJ177" s="13" t="s">
        <v>83</v>
      </c>
      <c r="BK177" s="97">
        <f>ROUND(I177*H177,2)</f>
        <v>0</v>
      </c>
      <c r="BL177" s="13" t="s">
        <v>305</v>
      </c>
      <c r="BM177" s="169" t="s">
        <v>2708</v>
      </c>
    </row>
    <row r="178" spans="2:65" s="1" customFormat="1" ht="24.2" customHeight="1" x14ac:dyDescent="0.2">
      <c r="B178" s="131"/>
      <c r="C178" s="158" t="s">
        <v>333</v>
      </c>
      <c r="D178" s="158" t="s">
        <v>241</v>
      </c>
      <c r="E178" s="159" t="s">
        <v>1217</v>
      </c>
      <c r="F178" s="160" t="s">
        <v>1218</v>
      </c>
      <c r="G178" s="161" t="s">
        <v>353</v>
      </c>
      <c r="H178" s="162">
        <v>4</v>
      </c>
      <c r="I178" s="163"/>
      <c r="J178" s="164">
        <f>ROUND(I178*H178,2)</f>
        <v>0</v>
      </c>
      <c r="K178" s="165"/>
      <c r="L178" s="30"/>
      <c r="M178" s="166" t="s">
        <v>1</v>
      </c>
      <c r="N178" s="130" t="s">
        <v>37</v>
      </c>
      <c r="P178" s="167">
        <f>O178*H178</f>
        <v>0</v>
      </c>
      <c r="Q178" s="167">
        <v>3.8809999999999997E-2</v>
      </c>
      <c r="R178" s="167">
        <f>Q178*H178</f>
        <v>0.15523999999999999</v>
      </c>
      <c r="S178" s="167">
        <v>0</v>
      </c>
      <c r="T178" s="168">
        <f>S178*H178</f>
        <v>0</v>
      </c>
      <c r="AR178" s="169" t="s">
        <v>305</v>
      </c>
      <c r="AT178" s="169" t="s">
        <v>241</v>
      </c>
      <c r="AU178" s="169" t="s">
        <v>83</v>
      </c>
      <c r="AY178" s="13" t="s">
        <v>239</v>
      </c>
      <c r="BE178" s="97">
        <f>IF(N178="základná",J178,0)</f>
        <v>0</v>
      </c>
      <c r="BF178" s="97">
        <f>IF(N178="znížená",J178,0)</f>
        <v>0</v>
      </c>
      <c r="BG178" s="97">
        <f>IF(N178="zákl. prenesená",J178,0)</f>
        <v>0</v>
      </c>
      <c r="BH178" s="97">
        <f>IF(N178="zníž. prenesená",J178,0)</f>
        <v>0</v>
      </c>
      <c r="BI178" s="97">
        <f>IF(N178="nulová",J178,0)</f>
        <v>0</v>
      </c>
      <c r="BJ178" s="13" t="s">
        <v>83</v>
      </c>
      <c r="BK178" s="97">
        <f>ROUND(I178*H178,2)</f>
        <v>0</v>
      </c>
      <c r="BL178" s="13" t="s">
        <v>305</v>
      </c>
      <c r="BM178" s="169" t="s">
        <v>2709</v>
      </c>
    </row>
    <row r="179" spans="2:65" s="1" customFormat="1" ht="24.2" customHeight="1" x14ac:dyDescent="0.2">
      <c r="B179" s="131"/>
      <c r="C179" s="158" t="s">
        <v>338</v>
      </c>
      <c r="D179" s="158" t="s">
        <v>241</v>
      </c>
      <c r="E179" s="159" t="s">
        <v>1221</v>
      </c>
      <c r="F179" s="160" t="s">
        <v>1222</v>
      </c>
      <c r="G179" s="161" t="s">
        <v>1082</v>
      </c>
      <c r="H179" s="181"/>
      <c r="I179" s="163"/>
      <c r="J179" s="164">
        <f>ROUND(I179*H179,2)</f>
        <v>0</v>
      </c>
      <c r="K179" s="165"/>
      <c r="L179" s="30"/>
      <c r="M179" s="166" t="s">
        <v>1</v>
      </c>
      <c r="N179" s="130" t="s">
        <v>37</v>
      </c>
      <c r="P179" s="167">
        <f>O179*H179</f>
        <v>0</v>
      </c>
      <c r="Q179" s="167">
        <v>0</v>
      </c>
      <c r="R179" s="167">
        <f>Q179*H179</f>
        <v>0</v>
      </c>
      <c r="S179" s="167">
        <v>0</v>
      </c>
      <c r="T179" s="168">
        <f>S179*H179</f>
        <v>0</v>
      </c>
      <c r="AR179" s="169" t="s">
        <v>305</v>
      </c>
      <c r="AT179" s="169" t="s">
        <v>241</v>
      </c>
      <c r="AU179" s="169" t="s">
        <v>83</v>
      </c>
      <c r="AY179" s="13" t="s">
        <v>239</v>
      </c>
      <c r="BE179" s="97">
        <f>IF(N179="základná",J179,0)</f>
        <v>0</v>
      </c>
      <c r="BF179" s="97">
        <f>IF(N179="znížená",J179,0)</f>
        <v>0</v>
      </c>
      <c r="BG179" s="97">
        <f>IF(N179="zákl. prenesená",J179,0)</f>
        <v>0</v>
      </c>
      <c r="BH179" s="97">
        <f>IF(N179="zníž. prenesená",J179,0)</f>
        <v>0</v>
      </c>
      <c r="BI179" s="97">
        <f>IF(N179="nulová",J179,0)</f>
        <v>0</v>
      </c>
      <c r="BJ179" s="13" t="s">
        <v>83</v>
      </c>
      <c r="BK179" s="97">
        <f>ROUND(I179*H179,2)</f>
        <v>0</v>
      </c>
      <c r="BL179" s="13" t="s">
        <v>305</v>
      </c>
      <c r="BM179" s="169" t="s">
        <v>2710</v>
      </c>
    </row>
    <row r="180" spans="2:65" s="11" customFormat="1" ht="22.9" customHeight="1" x14ac:dyDescent="0.2">
      <c r="B180" s="146"/>
      <c r="D180" s="147" t="s">
        <v>70</v>
      </c>
      <c r="E180" s="156" t="s">
        <v>1246</v>
      </c>
      <c r="F180" s="156" t="s">
        <v>1247</v>
      </c>
      <c r="I180" s="149"/>
      <c r="J180" s="157">
        <f>BK180</f>
        <v>0</v>
      </c>
      <c r="L180" s="146"/>
      <c r="M180" s="151"/>
      <c r="P180" s="152">
        <f>SUM(P181:P195)</f>
        <v>0</v>
      </c>
      <c r="R180" s="152">
        <f>SUM(R181:R195)</f>
        <v>10.148996609999999</v>
      </c>
      <c r="T180" s="153">
        <f>SUM(T181:T195)</f>
        <v>0</v>
      </c>
      <c r="AR180" s="147" t="s">
        <v>83</v>
      </c>
      <c r="AT180" s="154" t="s">
        <v>70</v>
      </c>
      <c r="AU180" s="154" t="s">
        <v>78</v>
      </c>
      <c r="AY180" s="147" t="s">
        <v>239</v>
      </c>
      <c r="BK180" s="155">
        <f>SUM(BK181:BK195)</f>
        <v>0</v>
      </c>
    </row>
    <row r="181" spans="2:65" s="1" customFormat="1" ht="37.9" customHeight="1" x14ac:dyDescent="0.2">
      <c r="B181" s="131"/>
      <c r="C181" s="158" t="s">
        <v>342</v>
      </c>
      <c r="D181" s="158" t="s">
        <v>241</v>
      </c>
      <c r="E181" s="159" t="s">
        <v>2711</v>
      </c>
      <c r="F181" s="160" t="s">
        <v>2712</v>
      </c>
      <c r="G181" s="161" t="s">
        <v>244</v>
      </c>
      <c r="H181" s="162">
        <v>23.048999999999999</v>
      </c>
      <c r="I181" s="163"/>
      <c r="J181" s="164">
        <f t="shared" ref="J181:J195" si="15">ROUND(I181*H181,2)</f>
        <v>0</v>
      </c>
      <c r="K181" s="165"/>
      <c r="L181" s="30"/>
      <c r="M181" s="166" t="s">
        <v>1</v>
      </c>
      <c r="N181" s="130" t="s">
        <v>37</v>
      </c>
      <c r="P181" s="167">
        <f t="shared" ref="P181:P195" si="16">O181*H181</f>
        <v>0</v>
      </c>
      <c r="Q181" s="167">
        <v>4.156E-2</v>
      </c>
      <c r="R181" s="167">
        <f t="shared" ref="R181:R195" si="17">Q181*H181</f>
        <v>0.95791643999999998</v>
      </c>
      <c r="S181" s="167">
        <v>0</v>
      </c>
      <c r="T181" s="168">
        <f t="shared" ref="T181:T195" si="18">S181*H181</f>
        <v>0</v>
      </c>
      <c r="AR181" s="169" t="s">
        <v>305</v>
      </c>
      <c r="AT181" s="169" t="s">
        <v>241</v>
      </c>
      <c r="AU181" s="169" t="s">
        <v>83</v>
      </c>
      <c r="AY181" s="13" t="s">
        <v>239</v>
      </c>
      <c r="BE181" s="97">
        <f t="shared" ref="BE181:BE195" si="19">IF(N181="základná",J181,0)</f>
        <v>0</v>
      </c>
      <c r="BF181" s="97">
        <f t="shared" ref="BF181:BF195" si="20">IF(N181="znížená",J181,0)</f>
        <v>0</v>
      </c>
      <c r="BG181" s="97">
        <f t="shared" ref="BG181:BG195" si="21">IF(N181="zákl. prenesená",J181,0)</f>
        <v>0</v>
      </c>
      <c r="BH181" s="97">
        <f t="shared" ref="BH181:BH195" si="22">IF(N181="zníž. prenesená",J181,0)</f>
        <v>0</v>
      </c>
      <c r="BI181" s="97">
        <f t="shared" ref="BI181:BI195" si="23">IF(N181="nulová",J181,0)</f>
        <v>0</v>
      </c>
      <c r="BJ181" s="13" t="s">
        <v>83</v>
      </c>
      <c r="BK181" s="97">
        <f t="shared" ref="BK181:BK195" si="24">ROUND(I181*H181,2)</f>
        <v>0</v>
      </c>
      <c r="BL181" s="13" t="s">
        <v>305</v>
      </c>
      <c r="BM181" s="169" t="s">
        <v>2713</v>
      </c>
    </row>
    <row r="182" spans="2:65" s="1" customFormat="1" ht="37.9" customHeight="1" x14ac:dyDescent="0.2">
      <c r="B182" s="131"/>
      <c r="C182" s="158" t="s">
        <v>346</v>
      </c>
      <c r="D182" s="158" t="s">
        <v>241</v>
      </c>
      <c r="E182" s="159" t="s">
        <v>1249</v>
      </c>
      <c r="F182" s="160" t="s">
        <v>1250</v>
      </c>
      <c r="G182" s="161" t="s">
        <v>244</v>
      </c>
      <c r="H182" s="162">
        <v>44.667999999999999</v>
      </c>
      <c r="I182" s="163"/>
      <c r="J182" s="164">
        <f t="shared" si="15"/>
        <v>0</v>
      </c>
      <c r="K182" s="165"/>
      <c r="L182" s="30"/>
      <c r="M182" s="166" t="s">
        <v>1</v>
      </c>
      <c r="N182" s="130" t="s">
        <v>37</v>
      </c>
      <c r="P182" s="167">
        <f t="shared" si="16"/>
        <v>0</v>
      </c>
      <c r="Q182" s="167">
        <v>4.156E-2</v>
      </c>
      <c r="R182" s="167">
        <f t="shared" si="17"/>
        <v>1.8564020800000001</v>
      </c>
      <c r="S182" s="167">
        <v>0</v>
      </c>
      <c r="T182" s="168">
        <f t="shared" si="18"/>
        <v>0</v>
      </c>
      <c r="AR182" s="169" t="s">
        <v>305</v>
      </c>
      <c r="AT182" s="169" t="s">
        <v>241</v>
      </c>
      <c r="AU182" s="169" t="s">
        <v>83</v>
      </c>
      <c r="AY182" s="13" t="s">
        <v>239</v>
      </c>
      <c r="BE182" s="97">
        <f t="shared" si="19"/>
        <v>0</v>
      </c>
      <c r="BF182" s="97">
        <f t="shared" si="20"/>
        <v>0</v>
      </c>
      <c r="BG182" s="97">
        <f t="shared" si="21"/>
        <v>0</v>
      </c>
      <c r="BH182" s="97">
        <f t="shared" si="22"/>
        <v>0</v>
      </c>
      <c r="BI182" s="97">
        <f t="shared" si="23"/>
        <v>0</v>
      </c>
      <c r="BJ182" s="13" t="s">
        <v>83</v>
      </c>
      <c r="BK182" s="97">
        <f t="shared" si="24"/>
        <v>0</v>
      </c>
      <c r="BL182" s="13" t="s">
        <v>305</v>
      </c>
      <c r="BM182" s="169" t="s">
        <v>2714</v>
      </c>
    </row>
    <row r="183" spans="2:65" s="1" customFormat="1" ht="37.9" customHeight="1" x14ac:dyDescent="0.2">
      <c r="B183" s="131"/>
      <c r="C183" s="158" t="s">
        <v>350</v>
      </c>
      <c r="D183" s="158" t="s">
        <v>241</v>
      </c>
      <c r="E183" s="159" t="s">
        <v>1257</v>
      </c>
      <c r="F183" s="160" t="s">
        <v>1258</v>
      </c>
      <c r="G183" s="161" t="s">
        <v>244</v>
      </c>
      <c r="H183" s="162">
        <v>14.11</v>
      </c>
      <c r="I183" s="163"/>
      <c r="J183" s="164">
        <f t="shared" si="15"/>
        <v>0</v>
      </c>
      <c r="K183" s="165"/>
      <c r="L183" s="30"/>
      <c r="M183" s="166" t="s">
        <v>1</v>
      </c>
      <c r="N183" s="130" t="s">
        <v>37</v>
      </c>
      <c r="P183" s="167">
        <f t="shared" si="16"/>
        <v>0</v>
      </c>
      <c r="Q183" s="167">
        <v>4.2279999999999998E-2</v>
      </c>
      <c r="R183" s="167">
        <f t="shared" si="17"/>
        <v>0.59657079999999996</v>
      </c>
      <c r="S183" s="167">
        <v>0</v>
      </c>
      <c r="T183" s="168">
        <f t="shared" si="18"/>
        <v>0</v>
      </c>
      <c r="AR183" s="169" t="s">
        <v>305</v>
      </c>
      <c r="AT183" s="169" t="s">
        <v>241</v>
      </c>
      <c r="AU183" s="169" t="s">
        <v>83</v>
      </c>
      <c r="AY183" s="13" t="s">
        <v>239</v>
      </c>
      <c r="BE183" s="97">
        <f t="shared" si="19"/>
        <v>0</v>
      </c>
      <c r="BF183" s="97">
        <f t="shared" si="20"/>
        <v>0</v>
      </c>
      <c r="BG183" s="97">
        <f t="shared" si="21"/>
        <v>0</v>
      </c>
      <c r="BH183" s="97">
        <f t="shared" si="22"/>
        <v>0</v>
      </c>
      <c r="BI183" s="97">
        <f t="shared" si="23"/>
        <v>0</v>
      </c>
      <c r="BJ183" s="13" t="s">
        <v>83</v>
      </c>
      <c r="BK183" s="97">
        <f t="shared" si="24"/>
        <v>0</v>
      </c>
      <c r="BL183" s="13" t="s">
        <v>305</v>
      </c>
      <c r="BM183" s="169" t="s">
        <v>2715</v>
      </c>
    </row>
    <row r="184" spans="2:65" s="1" customFormat="1" ht="37.9" customHeight="1" x14ac:dyDescent="0.2">
      <c r="B184" s="131"/>
      <c r="C184" s="158" t="s">
        <v>355</v>
      </c>
      <c r="D184" s="158" t="s">
        <v>241</v>
      </c>
      <c r="E184" s="159" t="s">
        <v>2716</v>
      </c>
      <c r="F184" s="160" t="s">
        <v>2717</v>
      </c>
      <c r="G184" s="161" t="s">
        <v>244</v>
      </c>
      <c r="H184" s="162">
        <v>22.102</v>
      </c>
      <c r="I184" s="163"/>
      <c r="J184" s="164">
        <f t="shared" si="15"/>
        <v>0</v>
      </c>
      <c r="K184" s="165"/>
      <c r="L184" s="30"/>
      <c r="M184" s="166" t="s">
        <v>1</v>
      </c>
      <c r="N184" s="130" t="s">
        <v>37</v>
      </c>
      <c r="P184" s="167">
        <f t="shared" si="16"/>
        <v>0</v>
      </c>
      <c r="Q184" s="167">
        <v>4.156E-2</v>
      </c>
      <c r="R184" s="167">
        <f t="shared" si="17"/>
        <v>0.91855912000000006</v>
      </c>
      <c r="S184" s="167">
        <v>0</v>
      </c>
      <c r="T184" s="168">
        <f t="shared" si="18"/>
        <v>0</v>
      </c>
      <c r="AR184" s="169" t="s">
        <v>305</v>
      </c>
      <c r="AT184" s="169" t="s">
        <v>241</v>
      </c>
      <c r="AU184" s="169" t="s">
        <v>83</v>
      </c>
      <c r="AY184" s="13" t="s">
        <v>239</v>
      </c>
      <c r="BE184" s="97">
        <f t="shared" si="19"/>
        <v>0</v>
      </c>
      <c r="BF184" s="97">
        <f t="shared" si="20"/>
        <v>0</v>
      </c>
      <c r="BG184" s="97">
        <f t="shared" si="21"/>
        <v>0</v>
      </c>
      <c r="BH184" s="97">
        <f t="shared" si="22"/>
        <v>0</v>
      </c>
      <c r="BI184" s="97">
        <f t="shared" si="23"/>
        <v>0</v>
      </c>
      <c r="BJ184" s="13" t="s">
        <v>83</v>
      </c>
      <c r="BK184" s="97">
        <f t="shared" si="24"/>
        <v>0</v>
      </c>
      <c r="BL184" s="13" t="s">
        <v>305</v>
      </c>
      <c r="BM184" s="169" t="s">
        <v>2718</v>
      </c>
    </row>
    <row r="185" spans="2:65" s="1" customFormat="1" ht="37.9" customHeight="1" x14ac:dyDescent="0.2">
      <c r="B185" s="131"/>
      <c r="C185" s="158" t="s">
        <v>359</v>
      </c>
      <c r="D185" s="158" t="s">
        <v>241</v>
      </c>
      <c r="E185" s="159" t="s">
        <v>1269</v>
      </c>
      <c r="F185" s="160" t="s">
        <v>2719</v>
      </c>
      <c r="G185" s="161" t="s">
        <v>244</v>
      </c>
      <c r="H185" s="162">
        <v>13.01</v>
      </c>
      <c r="I185" s="163"/>
      <c r="J185" s="164">
        <f t="shared" si="15"/>
        <v>0</v>
      </c>
      <c r="K185" s="165"/>
      <c r="L185" s="30"/>
      <c r="M185" s="166" t="s">
        <v>1</v>
      </c>
      <c r="N185" s="130" t="s">
        <v>37</v>
      </c>
      <c r="P185" s="167">
        <f t="shared" si="16"/>
        <v>0</v>
      </c>
      <c r="Q185" s="167">
        <v>2.1520000000000001E-2</v>
      </c>
      <c r="R185" s="167">
        <f t="shared" si="17"/>
        <v>0.27997520000000004</v>
      </c>
      <c r="S185" s="167">
        <v>0</v>
      </c>
      <c r="T185" s="168">
        <f t="shared" si="18"/>
        <v>0</v>
      </c>
      <c r="AR185" s="169" t="s">
        <v>305</v>
      </c>
      <c r="AT185" s="169" t="s">
        <v>241</v>
      </c>
      <c r="AU185" s="169" t="s">
        <v>83</v>
      </c>
      <c r="AY185" s="13" t="s">
        <v>239</v>
      </c>
      <c r="BE185" s="97">
        <f t="shared" si="19"/>
        <v>0</v>
      </c>
      <c r="BF185" s="97">
        <f t="shared" si="20"/>
        <v>0</v>
      </c>
      <c r="BG185" s="97">
        <f t="shared" si="21"/>
        <v>0</v>
      </c>
      <c r="BH185" s="97">
        <f t="shared" si="22"/>
        <v>0</v>
      </c>
      <c r="BI185" s="97">
        <f t="shared" si="23"/>
        <v>0</v>
      </c>
      <c r="BJ185" s="13" t="s">
        <v>83</v>
      </c>
      <c r="BK185" s="97">
        <f t="shared" si="24"/>
        <v>0</v>
      </c>
      <c r="BL185" s="13" t="s">
        <v>305</v>
      </c>
      <c r="BM185" s="169" t="s">
        <v>2720</v>
      </c>
    </row>
    <row r="186" spans="2:65" s="1" customFormat="1" ht="44.25" customHeight="1" x14ac:dyDescent="0.2">
      <c r="B186" s="131"/>
      <c r="C186" s="158" t="s">
        <v>363</v>
      </c>
      <c r="D186" s="158" t="s">
        <v>241</v>
      </c>
      <c r="E186" s="159" t="s">
        <v>1273</v>
      </c>
      <c r="F186" s="160" t="s">
        <v>1274</v>
      </c>
      <c r="G186" s="161" t="s">
        <v>244</v>
      </c>
      <c r="H186" s="162">
        <v>56.892000000000003</v>
      </c>
      <c r="I186" s="163"/>
      <c r="J186" s="164">
        <f t="shared" si="15"/>
        <v>0</v>
      </c>
      <c r="K186" s="165"/>
      <c r="L186" s="30"/>
      <c r="M186" s="166" t="s">
        <v>1</v>
      </c>
      <c r="N186" s="130" t="s">
        <v>37</v>
      </c>
      <c r="P186" s="167">
        <f t="shared" si="16"/>
        <v>0</v>
      </c>
      <c r="Q186" s="167">
        <v>2.1520000000000001E-2</v>
      </c>
      <c r="R186" s="167">
        <f t="shared" si="17"/>
        <v>1.22431584</v>
      </c>
      <c r="S186" s="167">
        <v>0</v>
      </c>
      <c r="T186" s="168">
        <f t="shared" si="18"/>
        <v>0</v>
      </c>
      <c r="AR186" s="169" t="s">
        <v>305</v>
      </c>
      <c r="AT186" s="169" t="s">
        <v>241</v>
      </c>
      <c r="AU186" s="169" t="s">
        <v>83</v>
      </c>
      <c r="AY186" s="13" t="s">
        <v>239</v>
      </c>
      <c r="BE186" s="97">
        <f t="shared" si="19"/>
        <v>0</v>
      </c>
      <c r="BF186" s="97">
        <f t="shared" si="20"/>
        <v>0</v>
      </c>
      <c r="BG186" s="97">
        <f t="shared" si="21"/>
        <v>0</v>
      </c>
      <c r="BH186" s="97">
        <f t="shared" si="22"/>
        <v>0</v>
      </c>
      <c r="BI186" s="97">
        <f t="shared" si="23"/>
        <v>0</v>
      </c>
      <c r="BJ186" s="13" t="s">
        <v>83</v>
      </c>
      <c r="BK186" s="97">
        <f t="shared" si="24"/>
        <v>0</v>
      </c>
      <c r="BL186" s="13" t="s">
        <v>305</v>
      </c>
      <c r="BM186" s="169" t="s">
        <v>2721</v>
      </c>
    </row>
    <row r="187" spans="2:65" s="1" customFormat="1" ht="37.9" customHeight="1" x14ac:dyDescent="0.2">
      <c r="B187" s="131"/>
      <c r="C187" s="158" t="s">
        <v>367</v>
      </c>
      <c r="D187" s="158" t="s">
        <v>241</v>
      </c>
      <c r="E187" s="159" t="s">
        <v>2722</v>
      </c>
      <c r="F187" s="160" t="s">
        <v>2723</v>
      </c>
      <c r="G187" s="161" t="s">
        <v>244</v>
      </c>
      <c r="H187" s="162">
        <v>7.04</v>
      </c>
      <c r="I187" s="163"/>
      <c r="J187" s="164">
        <f t="shared" si="15"/>
        <v>0</v>
      </c>
      <c r="K187" s="165"/>
      <c r="L187" s="30"/>
      <c r="M187" s="166" t="s">
        <v>1</v>
      </c>
      <c r="N187" s="130" t="s">
        <v>37</v>
      </c>
      <c r="P187" s="167">
        <f t="shared" si="16"/>
        <v>0</v>
      </c>
      <c r="Q187" s="167">
        <v>2.1520000000000001E-2</v>
      </c>
      <c r="R187" s="167">
        <f t="shared" si="17"/>
        <v>0.15150080000000002</v>
      </c>
      <c r="S187" s="167">
        <v>0</v>
      </c>
      <c r="T187" s="168">
        <f t="shared" si="18"/>
        <v>0</v>
      </c>
      <c r="AR187" s="169" t="s">
        <v>305</v>
      </c>
      <c r="AT187" s="169" t="s">
        <v>241</v>
      </c>
      <c r="AU187" s="169" t="s">
        <v>83</v>
      </c>
      <c r="AY187" s="13" t="s">
        <v>239</v>
      </c>
      <c r="BE187" s="97">
        <f t="shared" si="19"/>
        <v>0</v>
      </c>
      <c r="BF187" s="97">
        <f t="shared" si="20"/>
        <v>0</v>
      </c>
      <c r="BG187" s="97">
        <f t="shared" si="21"/>
        <v>0</v>
      </c>
      <c r="BH187" s="97">
        <f t="shared" si="22"/>
        <v>0</v>
      </c>
      <c r="BI187" s="97">
        <f t="shared" si="23"/>
        <v>0</v>
      </c>
      <c r="BJ187" s="13" t="s">
        <v>83</v>
      </c>
      <c r="BK187" s="97">
        <f t="shared" si="24"/>
        <v>0</v>
      </c>
      <c r="BL187" s="13" t="s">
        <v>305</v>
      </c>
      <c r="BM187" s="169" t="s">
        <v>2724</v>
      </c>
    </row>
    <row r="188" spans="2:65" s="1" customFormat="1" ht="37.9" customHeight="1" x14ac:dyDescent="0.2">
      <c r="B188" s="131"/>
      <c r="C188" s="158" t="s">
        <v>371</v>
      </c>
      <c r="D188" s="158" t="s">
        <v>241</v>
      </c>
      <c r="E188" s="159" t="s">
        <v>1281</v>
      </c>
      <c r="F188" s="160" t="s">
        <v>2520</v>
      </c>
      <c r="G188" s="161" t="s">
        <v>244</v>
      </c>
      <c r="H188" s="162">
        <v>12.3</v>
      </c>
      <c r="I188" s="163"/>
      <c r="J188" s="164">
        <f t="shared" si="15"/>
        <v>0</v>
      </c>
      <c r="K188" s="165"/>
      <c r="L188" s="30"/>
      <c r="M188" s="166" t="s">
        <v>1</v>
      </c>
      <c r="N188" s="130" t="s">
        <v>37</v>
      </c>
      <c r="P188" s="167">
        <f t="shared" si="16"/>
        <v>0</v>
      </c>
      <c r="Q188" s="167">
        <v>2.4459999999999999E-2</v>
      </c>
      <c r="R188" s="167">
        <f t="shared" si="17"/>
        <v>0.30085800000000001</v>
      </c>
      <c r="S188" s="167">
        <v>0</v>
      </c>
      <c r="T188" s="168">
        <f t="shared" si="18"/>
        <v>0</v>
      </c>
      <c r="AR188" s="169" t="s">
        <v>305</v>
      </c>
      <c r="AT188" s="169" t="s">
        <v>241</v>
      </c>
      <c r="AU188" s="169" t="s">
        <v>83</v>
      </c>
      <c r="AY188" s="13" t="s">
        <v>239</v>
      </c>
      <c r="BE188" s="97">
        <f t="shared" si="19"/>
        <v>0</v>
      </c>
      <c r="BF188" s="97">
        <f t="shared" si="20"/>
        <v>0</v>
      </c>
      <c r="BG188" s="97">
        <f t="shared" si="21"/>
        <v>0</v>
      </c>
      <c r="BH188" s="97">
        <f t="shared" si="22"/>
        <v>0</v>
      </c>
      <c r="BI188" s="97">
        <f t="shared" si="23"/>
        <v>0</v>
      </c>
      <c r="BJ188" s="13" t="s">
        <v>83</v>
      </c>
      <c r="BK188" s="97">
        <f t="shared" si="24"/>
        <v>0</v>
      </c>
      <c r="BL188" s="13" t="s">
        <v>305</v>
      </c>
      <c r="BM188" s="169" t="s">
        <v>2725</v>
      </c>
    </row>
    <row r="189" spans="2:65" s="1" customFormat="1" ht="37.9" customHeight="1" x14ac:dyDescent="0.2">
      <c r="B189" s="131"/>
      <c r="C189" s="158" t="s">
        <v>375</v>
      </c>
      <c r="D189" s="158" t="s">
        <v>241</v>
      </c>
      <c r="E189" s="159" t="s">
        <v>1285</v>
      </c>
      <c r="F189" s="160" t="s">
        <v>1286</v>
      </c>
      <c r="G189" s="161" t="s">
        <v>244</v>
      </c>
      <c r="H189" s="162">
        <v>31.225999999999999</v>
      </c>
      <c r="I189" s="163"/>
      <c r="J189" s="164">
        <f t="shared" si="15"/>
        <v>0</v>
      </c>
      <c r="K189" s="165"/>
      <c r="L189" s="30"/>
      <c r="M189" s="166" t="s">
        <v>1</v>
      </c>
      <c r="N189" s="130" t="s">
        <v>37</v>
      </c>
      <c r="P189" s="167">
        <f t="shared" si="16"/>
        <v>0</v>
      </c>
      <c r="Q189" s="167">
        <v>2.1520000000000001E-2</v>
      </c>
      <c r="R189" s="167">
        <f t="shared" si="17"/>
        <v>0.67198352000000006</v>
      </c>
      <c r="S189" s="167">
        <v>0</v>
      </c>
      <c r="T189" s="168">
        <f t="shared" si="18"/>
        <v>0</v>
      </c>
      <c r="AR189" s="169" t="s">
        <v>305</v>
      </c>
      <c r="AT189" s="169" t="s">
        <v>241</v>
      </c>
      <c r="AU189" s="169" t="s">
        <v>83</v>
      </c>
      <c r="AY189" s="13" t="s">
        <v>239</v>
      </c>
      <c r="BE189" s="97">
        <f t="shared" si="19"/>
        <v>0</v>
      </c>
      <c r="BF189" s="97">
        <f t="shared" si="20"/>
        <v>0</v>
      </c>
      <c r="BG189" s="97">
        <f t="shared" si="21"/>
        <v>0</v>
      </c>
      <c r="BH189" s="97">
        <f t="shared" si="22"/>
        <v>0</v>
      </c>
      <c r="BI189" s="97">
        <f t="shared" si="23"/>
        <v>0</v>
      </c>
      <c r="BJ189" s="13" t="s">
        <v>83</v>
      </c>
      <c r="BK189" s="97">
        <f t="shared" si="24"/>
        <v>0</v>
      </c>
      <c r="BL189" s="13" t="s">
        <v>305</v>
      </c>
      <c r="BM189" s="169" t="s">
        <v>2726</v>
      </c>
    </row>
    <row r="190" spans="2:65" s="1" customFormat="1" ht="44.25" customHeight="1" x14ac:dyDescent="0.2">
      <c r="B190" s="131"/>
      <c r="C190" s="158" t="s">
        <v>379</v>
      </c>
      <c r="D190" s="158" t="s">
        <v>241</v>
      </c>
      <c r="E190" s="159" t="s">
        <v>1289</v>
      </c>
      <c r="F190" s="160" t="s">
        <v>1290</v>
      </c>
      <c r="G190" s="161" t="s">
        <v>244</v>
      </c>
      <c r="H190" s="162">
        <v>49.326000000000001</v>
      </c>
      <c r="I190" s="163"/>
      <c r="J190" s="164">
        <f t="shared" si="15"/>
        <v>0</v>
      </c>
      <c r="K190" s="165"/>
      <c r="L190" s="30"/>
      <c r="M190" s="166" t="s">
        <v>1</v>
      </c>
      <c r="N190" s="130" t="s">
        <v>37</v>
      </c>
      <c r="P190" s="167">
        <f t="shared" si="16"/>
        <v>0</v>
      </c>
      <c r="Q190" s="167">
        <v>2.1520000000000001E-2</v>
      </c>
      <c r="R190" s="167">
        <f t="shared" si="17"/>
        <v>1.06149552</v>
      </c>
      <c r="S190" s="167">
        <v>0</v>
      </c>
      <c r="T190" s="168">
        <f t="shared" si="18"/>
        <v>0</v>
      </c>
      <c r="AR190" s="169" t="s">
        <v>305</v>
      </c>
      <c r="AT190" s="169" t="s">
        <v>241</v>
      </c>
      <c r="AU190" s="169" t="s">
        <v>83</v>
      </c>
      <c r="AY190" s="13" t="s">
        <v>239</v>
      </c>
      <c r="BE190" s="97">
        <f t="shared" si="19"/>
        <v>0</v>
      </c>
      <c r="BF190" s="97">
        <f t="shared" si="20"/>
        <v>0</v>
      </c>
      <c r="BG190" s="97">
        <f t="shared" si="21"/>
        <v>0</v>
      </c>
      <c r="BH190" s="97">
        <f t="shared" si="22"/>
        <v>0</v>
      </c>
      <c r="BI190" s="97">
        <f t="shared" si="23"/>
        <v>0</v>
      </c>
      <c r="BJ190" s="13" t="s">
        <v>83</v>
      </c>
      <c r="BK190" s="97">
        <f t="shared" si="24"/>
        <v>0</v>
      </c>
      <c r="BL190" s="13" t="s">
        <v>305</v>
      </c>
      <c r="BM190" s="169" t="s">
        <v>2727</v>
      </c>
    </row>
    <row r="191" spans="2:65" s="1" customFormat="1" ht="37.9" customHeight="1" x14ac:dyDescent="0.2">
      <c r="B191" s="131"/>
      <c r="C191" s="158" t="s">
        <v>383</v>
      </c>
      <c r="D191" s="158" t="s">
        <v>241</v>
      </c>
      <c r="E191" s="159" t="s">
        <v>1297</v>
      </c>
      <c r="F191" s="160" t="s">
        <v>1298</v>
      </c>
      <c r="G191" s="161" t="s">
        <v>244</v>
      </c>
      <c r="H191" s="162">
        <v>21.635000000000002</v>
      </c>
      <c r="I191" s="163"/>
      <c r="J191" s="164">
        <f t="shared" si="15"/>
        <v>0</v>
      </c>
      <c r="K191" s="165"/>
      <c r="L191" s="30"/>
      <c r="M191" s="166" t="s">
        <v>1</v>
      </c>
      <c r="N191" s="130" t="s">
        <v>37</v>
      </c>
      <c r="P191" s="167">
        <f t="shared" si="16"/>
        <v>0</v>
      </c>
      <c r="Q191" s="167">
        <v>1.259E-2</v>
      </c>
      <c r="R191" s="167">
        <f t="shared" si="17"/>
        <v>0.27238465000000001</v>
      </c>
      <c r="S191" s="167">
        <v>0</v>
      </c>
      <c r="T191" s="168">
        <f t="shared" si="18"/>
        <v>0</v>
      </c>
      <c r="AR191" s="169" t="s">
        <v>305</v>
      </c>
      <c r="AT191" s="169" t="s">
        <v>241</v>
      </c>
      <c r="AU191" s="169" t="s">
        <v>83</v>
      </c>
      <c r="AY191" s="13" t="s">
        <v>239</v>
      </c>
      <c r="BE191" s="97">
        <f t="shared" si="19"/>
        <v>0</v>
      </c>
      <c r="BF191" s="97">
        <f t="shared" si="20"/>
        <v>0</v>
      </c>
      <c r="BG191" s="97">
        <f t="shared" si="21"/>
        <v>0</v>
      </c>
      <c r="BH191" s="97">
        <f t="shared" si="22"/>
        <v>0</v>
      </c>
      <c r="BI191" s="97">
        <f t="shared" si="23"/>
        <v>0</v>
      </c>
      <c r="BJ191" s="13" t="s">
        <v>83</v>
      </c>
      <c r="BK191" s="97">
        <f t="shared" si="24"/>
        <v>0</v>
      </c>
      <c r="BL191" s="13" t="s">
        <v>305</v>
      </c>
      <c r="BM191" s="169" t="s">
        <v>2728</v>
      </c>
    </row>
    <row r="192" spans="2:65" s="1" customFormat="1" ht="37.9" customHeight="1" x14ac:dyDescent="0.2">
      <c r="B192" s="131"/>
      <c r="C192" s="158" t="s">
        <v>387</v>
      </c>
      <c r="D192" s="158" t="s">
        <v>241</v>
      </c>
      <c r="E192" s="159" t="s">
        <v>1301</v>
      </c>
      <c r="F192" s="160" t="s">
        <v>1302</v>
      </c>
      <c r="G192" s="161" t="s">
        <v>244</v>
      </c>
      <c r="H192" s="162">
        <v>60.996000000000002</v>
      </c>
      <c r="I192" s="163"/>
      <c r="J192" s="164">
        <f t="shared" si="15"/>
        <v>0</v>
      </c>
      <c r="K192" s="165"/>
      <c r="L192" s="30"/>
      <c r="M192" s="166" t="s">
        <v>1</v>
      </c>
      <c r="N192" s="130" t="s">
        <v>37</v>
      </c>
      <c r="P192" s="167">
        <f t="shared" si="16"/>
        <v>0</v>
      </c>
      <c r="Q192" s="167">
        <v>1.259E-2</v>
      </c>
      <c r="R192" s="167">
        <f t="shared" si="17"/>
        <v>0.76793964000000003</v>
      </c>
      <c r="S192" s="167">
        <v>0</v>
      </c>
      <c r="T192" s="168">
        <f t="shared" si="18"/>
        <v>0</v>
      </c>
      <c r="AR192" s="169" t="s">
        <v>305</v>
      </c>
      <c r="AT192" s="169" t="s">
        <v>241</v>
      </c>
      <c r="AU192" s="169" t="s">
        <v>83</v>
      </c>
      <c r="AY192" s="13" t="s">
        <v>239</v>
      </c>
      <c r="BE192" s="97">
        <f t="shared" si="19"/>
        <v>0</v>
      </c>
      <c r="BF192" s="97">
        <f t="shared" si="20"/>
        <v>0</v>
      </c>
      <c r="BG192" s="97">
        <f t="shared" si="21"/>
        <v>0</v>
      </c>
      <c r="BH192" s="97">
        <f t="shared" si="22"/>
        <v>0</v>
      </c>
      <c r="BI192" s="97">
        <f t="shared" si="23"/>
        <v>0</v>
      </c>
      <c r="BJ192" s="13" t="s">
        <v>83</v>
      </c>
      <c r="BK192" s="97">
        <f t="shared" si="24"/>
        <v>0</v>
      </c>
      <c r="BL192" s="13" t="s">
        <v>305</v>
      </c>
      <c r="BM192" s="169" t="s">
        <v>2729</v>
      </c>
    </row>
    <row r="193" spans="2:65" s="1" customFormat="1" ht="24.2" customHeight="1" x14ac:dyDescent="0.2">
      <c r="B193" s="131"/>
      <c r="C193" s="158" t="s">
        <v>391</v>
      </c>
      <c r="D193" s="158" t="s">
        <v>241</v>
      </c>
      <c r="E193" s="159" t="s">
        <v>1305</v>
      </c>
      <c r="F193" s="160" t="s">
        <v>1306</v>
      </c>
      <c r="G193" s="161" t="s">
        <v>244</v>
      </c>
      <c r="H193" s="162">
        <v>53.478000000000002</v>
      </c>
      <c r="I193" s="163"/>
      <c r="J193" s="164">
        <f t="shared" si="15"/>
        <v>0</v>
      </c>
      <c r="K193" s="165"/>
      <c r="L193" s="30"/>
      <c r="M193" s="166" t="s">
        <v>1</v>
      </c>
      <c r="N193" s="130" t="s">
        <v>37</v>
      </c>
      <c r="P193" s="167">
        <f t="shared" si="16"/>
        <v>0</v>
      </c>
      <c r="Q193" s="167">
        <v>8.1200000000000005E-3</v>
      </c>
      <c r="R193" s="167">
        <f t="shared" si="17"/>
        <v>0.43424136000000002</v>
      </c>
      <c r="S193" s="167">
        <v>0</v>
      </c>
      <c r="T193" s="168">
        <f t="shared" si="18"/>
        <v>0</v>
      </c>
      <c r="AR193" s="169" t="s">
        <v>305</v>
      </c>
      <c r="AT193" s="169" t="s">
        <v>241</v>
      </c>
      <c r="AU193" s="169" t="s">
        <v>83</v>
      </c>
      <c r="AY193" s="13" t="s">
        <v>239</v>
      </c>
      <c r="BE193" s="97">
        <f t="shared" si="19"/>
        <v>0</v>
      </c>
      <c r="BF193" s="97">
        <f t="shared" si="20"/>
        <v>0</v>
      </c>
      <c r="BG193" s="97">
        <f t="shared" si="21"/>
        <v>0</v>
      </c>
      <c r="BH193" s="97">
        <f t="shared" si="22"/>
        <v>0</v>
      </c>
      <c r="BI193" s="97">
        <f t="shared" si="23"/>
        <v>0</v>
      </c>
      <c r="BJ193" s="13" t="s">
        <v>83</v>
      </c>
      <c r="BK193" s="97">
        <f t="shared" si="24"/>
        <v>0</v>
      </c>
      <c r="BL193" s="13" t="s">
        <v>305</v>
      </c>
      <c r="BM193" s="169" t="s">
        <v>2730</v>
      </c>
    </row>
    <row r="194" spans="2:65" s="1" customFormat="1" ht="37.9" customHeight="1" x14ac:dyDescent="0.2">
      <c r="B194" s="131"/>
      <c r="C194" s="158" t="s">
        <v>395</v>
      </c>
      <c r="D194" s="158" t="s">
        <v>241</v>
      </c>
      <c r="E194" s="159" t="s">
        <v>1309</v>
      </c>
      <c r="F194" s="160" t="s">
        <v>1310</v>
      </c>
      <c r="G194" s="161" t="s">
        <v>244</v>
      </c>
      <c r="H194" s="162">
        <v>80.647000000000006</v>
      </c>
      <c r="I194" s="163"/>
      <c r="J194" s="164">
        <f t="shared" si="15"/>
        <v>0</v>
      </c>
      <c r="K194" s="165"/>
      <c r="L194" s="30"/>
      <c r="M194" s="166" t="s">
        <v>1</v>
      </c>
      <c r="N194" s="130" t="s">
        <v>37</v>
      </c>
      <c r="P194" s="167">
        <f t="shared" si="16"/>
        <v>0</v>
      </c>
      <c r="Q194" s="167">
        <v>8.1200000000000005E-3</v>
      </c>
      <c r="R194" s="167">
        <f t="shared" si="17"/>
        <v>0.65485364000000013</v>
      </c>
      <c r="S194" s="167">
        <v>0</v>
      </c>
      <c r="T194" s="168">
        <f t="shared" si="18"/>
        <v>0</v>
      </c>
      <c r="AR194" s="169" t="s">
        <v>305</v>
      </c>
      <c r="AT194" s="169" t="s">
        <v>241</v>
      </c>
      <c r="AU194" s="169" t="s">
        <v>83</v>
      </c>
      <c r="AY194" s="13" t="s">
        <v>239</v>
      </c>
      <c r="BE194" s="97">
        <f t="shared" si="19"/>
        <v>0</v>
      </c>
      <c r="BF194" s="97">
        <f t="shared" si="20"/>
        <v>0</v>
      </c>
      <c r="BG194" s="97">
        <f t="shared" si="21"/>
        <v>0</v>
      </c>
      <c r="BH194" s="97">
        <f t="shared" si="22"/>
        <v>0</v>
      </c>
      <c r="BI194" s="97">
        <f t="shared" si="23"/>
        <v>0</v>
      </c>
      <c r="BJ194" s="13" t="s">
        <v>83</v>
      </c>
      <c r="BK194" s="97">
        <f t="shared" si="24"/>
        <v>0</v>
      </c>
      <c r="BL194" s="13" t="s">
        <v>305</v>
      </c>
      <c r="BM194" s="169" t="s">
        <v>2731</v>
      </c>
    </row>
    <row r="195" spans="2:65" s="1" customFormat="1" ht="24.2" customHeight="1" x14ac:dyDescent="0.2">
      <c r="B195" s="131"/>
      <c r="C195" s="158" t="s">
        <v>399</v>
      </c>
      <c r="D195" s="158" t="s">
        <v>241</v>
      </c>
      <c r="E195" s="159" t="s">
        <v>1313</v>
      </c>
      <c r="F195" s="160" t="s">
        <v>1314</v>
      </c>
      <c r="G195" s="161" t="s">
        <v>1082</v>
      </c>
      <c r="H195" s="181"/>
      <c r="I195" s="163"/>
      <c r="J195" s="164">
        <f t="shared" si="15"/>
        <v>0</v>
      </c>
      <c r="K195" s="165"/>
      <c r="L195" s="30"/>
      <c r="M195" s="166" t="s">
        <v>1</v>
      </c>
      <c r="N195" s="130" t="s">
        <v>37</v>
      </c>
      <c r="P195" s="167">
        <f t="shared" si="16"/>
        <v>0</v>
      </c>
      <c r="Q195" s="167">
        <v>0</v>
      </c>
      <c r="R195" s="167">
        <f t="shared" si="17"/>
        <v>0</v>
      </c>
      <c r="S195" s="167">
        <v>0</v>
      </c>
      <c r="T195" s="168">
        <f t="shared" si="18"/>
        <v>0</v>
      </c>
      <c r="AR195" s="169" t="s">
        <v>305</v>
      </c>
      <c r="AT195" s="169" t="s">
        <v>241</v>
      </c>
      <c r="AU195" s="169" t="s">
        <v>83</v>
      </c>
      <c r="AY195" s="13" t="s">
        <v>239</v>
      </c>
      <c r="BE195" s="97">
        <f t="shared" si="19"/>
        <v>0</v>
      </c>
      <c r="BF195" s="97">
        <f t="shared" si="20"/>
        <v>0</v>
      </c>
      <c r="BG195" s="97">
        <f t="shared" si="21"/>
        <v>0</v>
      </c>
      <c r="BH195" s="97">
        <f t="shared" si="22"/>
        <v>0</v>
      </c>
      <c r="BI195" s="97">
        <f t="shared" si="23"/>
        <v>0</v>
      </c>
      <c r="BJ195" s="13" t="s">
        <v>83</v>
      </c>
      <c r="BK195" s="97">
        <f t="shared" si="24"/>
        <v>0</v>
      </c>
      <c r="BL195" s="13" t="s">
        <v>305</v>
      </c>
      <c r="BM195" s="169" t="s">
        <v>2732</v>
      </c>
    </row>
    <row r="196" spans="2:65" s="11" customFormat="1" ht="22.9" customHeight="1" x14ac:dyDescent="0.2">
      <c r="B196" s="146"/>
      <c r="D196" s="147" t="s">
        <v>70</v>
      </c>
      <c r="E196" s="156" t="s">
        <v>1386</v>
      </c>
      <c r="F196" s="156" t="s">
        <v>1387</v>
      </c>
      <c r="I196" s="149"/>
      <c r="J196" s="157">
        <f>BK196</f>
        <v>0</v>
      </c>
      <c r="L196" s="146"/>
      <c r="M196" s="151"/>
      <c r="P196" s="152">
        <f>SUM(P197:P214)</f>
        <v>0</v>
      </c>
      <c r="R196" s="152">
        <f>SUM(R197:R214)</f>
        <v>0</v>
      </c>
      <c r="T196" s="153">
        <f>SUM(T197:T214)</f>
        <v>0</v>
      </c>
      <c r="AR196" s="147" t="s">
        <v>83</v>
      </c>
      <c r="AT196" s="154" t="s">
        <v>70</v>
      </c>
      <c r="AU196" s="154" t="s">
        <v>78</v>
      </c>
      <c r="AY196" s="147" t="s">
        <v>239</v>
      </c>
      <c r="BK196" s="155">
        <f>SUM(BK197:BK214)</f>
        <v>0</v>
      </c>
    </row>
    <row r="197" spans="2:65" s="1" customFormat="1" ht="37.9" customHeight="1" x14ac:dyDescent="0.2">
      <c r="B197" s="131"/>
      <c r="C197" s="158" t="s">
        <v>403</v>
      </c>
      <c r="D197" s="158" t="s">
        <v>241</v>
      </c>
      <c r="E197" s="159" t="s">
        <v>2733</v>
      </c>
      <c r="F197" s="160" t="s">
        <v>4618</v>
      </c>
      <c r="G197" s="161" t="s">
        <v>353</v>
      </c>
      <c r="H197" s="162">
        <v>1</v>
      </c>
      <c r="I197" s="163"/>
      <c r="J197" s="164">
        <f t="shared" ref="J197:J214" si="25">ROUND(I197*H197,2)</f>
        <v>0</v>
      </c>
      <c r="K197" s="165"/>
      <c r="L197" s="30"/>
      <c r="M197" s="166" t="s">
        <v>1</v>
      </c>
      <c r="N197" s="130" t="s">
        <v>37</v>
      </c>
      <c r="P197" s="167">
        <f t="shared" ref="P197:P214" si="26">O197*H197</f>
        <v>0</v>
      </c>
      <c r="Q197" s="167">
        <v>0</v>
      </c>
      <c r="R197" s="167">
        <f t="shared" ref="R197:R214" si="27">Q197*H197</f>
        <v>0</v>
      </c>
      <c r="S197" s="167">
        <v>0</v>
      </c>
      <c r="T197" s="168">
        <f t="shared" ref="T197:T214" si="28">S197*H197</f>
        <v>0</v>
      </c>
      <c r="AR197" s="169" t="s">
        <v>305</v>
      </c>
      <c r="AT197" s="169" t="s">
        <v>241</v>
      </c>
      <c r="AU197" s="169" t="s">
        <v>83</v>
      </c>
      <c r="AY197" s="13" t="s">
        <v>239</v>
      </c>
      <c r="BE197" s="97">
        <f t="shared" ref="BE197:BE214" si="29">IF(N197="základná",J197,0)</f>
        <v>0</v>
      </c>
      <c r="BF197" s="97">
        <f t="shared" ref="BF197:BF214" si="30">IF(N197="znížená",J197,0)</f>
        <v>0</v>
      </c>
      <c r="BG197" s="97">
        <f t="shared" ref="BG197:BG214" si="31">IF(N197="zákl. prenesená",J197,0)</f>
        <v>0</v>
      </c>
      <c r="BH197" s="97">
        <f t="shared" ref="BH197:BH214" si="32">IF(N197="zníž. prenesená",J197,0)</f>
        <v>0</v>
      </c>
      <c r="BI197" s="97">
        <f t="shared" ref="BI197:BI214" si="33">IF(N197="nulová",J197,0)</f>
        <v>0</v>
      </c>
      <c r="BJ197" s="13" t="s">
        <v>83</v>
      </c>
      <c r="BK197" s="97">
        <f t="shared" ref="BK197:BK214" si="34">ROUND(I197*H197,2)</f>
        <v>0</v>
      </c>
      <c r="BL197" s="13" t="s">
        <v>305</v>
      </c>
      <c r="BM197" s="169" t="s">
        <v>2734</v>
      </c>
    </row>
    <row r="198" spans="2:65" s="1" customFormat="1" ht="37.9" customHeight="1" x14ac:dyDescent="0.2">
      <c r="B198" s="131"/>
      <c r="C198" s="158" t="s">
        <v>407</v>
      </c>
      <c r="D198" s="158" t="s">
        <v>241</v>
      </c>
      <c r="E198" s="159" t="s">
        <v>2735</v>
      </c>
      <c r="F198" s="160" t="s">
        <v>4619</v>
      </c>
      <c r="G198" s="161" t="s">
        <v>353</v>
      </c>
      <c r="H198" s="162">
        <v>1</v>
      </c>
      <c r="I198" s="163"/>
      <c r="J198" s="164">
        <f t="shared" si="25"/>
        <v>0</v>
      </c>
      <c r="K198" s="165"/>
      <c r="L198" s="30"/>
      <c r="M198" s="166" t="s">
        <v>1</v>
      </c>
      <c r="N198" s="130" t="s">
        <v>37</v>
      </c>
      <c r="P198" s="167">
        <f t="shared" si="26"/>
        <v>0</v>
      </c>
      <c r="Q198" s="167">
        <v>0</v>
      </c>
      <c r="R198" s="167">
        <f t="shared" si="27"/>
        <v>0</v>
      </c>
      <c r="S198" s="167">
        <v>0</v>
      </c>
      <c r="T198" s="168">
        <f t="shared" si="28"/>
        <v>0</v>
      </c>
      <c r="AR198" s="169" t="s">
        <v>305</v>
      </c>
      <c r="AT198" s="169" t="s">
        <v>241</v>
      </c>
      <c r="AU198" s="169" t="s">
        <v>83</v>
      </c>
      <c r="AY198" s="13" t="s">
        <v>239</v>
      </c>
      <c r="BE198" s="97">
        <f t="shared" si="29"/>
        <v>0</v>
      </c>
      <c r="BF198" s="97">
        <f t="shared" si="30"/>
        <v>0</v>
      </c>
      <c r="BG198" s="97">
        <f t="shared" si="31"/>
        <v>0</v>
      </c>
      <c r="BH198" s="97">
        <f t="shared" si="32"/>
        <v>0</v>
      </c>
      <c r="BI198" s="97">
        <f t="shared" si="33"/>
        <v>0</v>
      </c>
      <c r="BJ198" s="13" t="s">
        <v>83</v>
      </c>
      <c r="BK198" s="97">
        <f t="shared" si="34"/>
        <v>0</v>
      </c>
      <c r="BL198" s="13" t="s">
        <v>305</v>
      </c>
      <c r="BM198" s="169" t="s">
        <v>2736</v>
      </c>
    </row>
    <row r="199" spans="2:65" s="1" customFormat="1" ht="37.9" customHeight="1" x14ac:dyDescent="0.2">
      <c r="B199" s="131"/>
      <c r="C199" s="158" t="s">
        <v>411</v>
      </c>
      <c r="D199" s="158" t="s">
        <v>241</v>
      </c>
      <c r="E199" s="159" t="s">
        <v>2737</v>
      </c>
      <c r="F199" s="160" t="s">
        <v>4620</v>
      </c>
      <c r="G199" s="161" t="s">
        <v>353</v>
      </c>
      <c r="H199" s="162">
        <v>1</v>
      </c>
      <c r="I199" s="163"/>
      <c r="J199" s="164">
        <f t="shared" si="25"/>
        <v>0</v>
      </c>
      <c r="K199" s="165"/>
      <c r="L199" s="30"/>
      <c r="M199" s="166" t="s">
        <v>1</v>
      </c>
      <c r="N199" s="130" t="s">
        <v>37</v>
      </c>
      <c r="P199" s="167">
        <f t="shared" si="26"/>
        <v>0</v>
      </c>
      <c r="Q199" s="167">
        <v>0</v>
      </c>
      <c r="R199" s="167">
        <f t="shared" si="27"/>
        <v>0</v>
      </c>
      <c r="S199" s="167">
        <v>0</v>
      </c>
      <c r="T199" s="168">
        <f t="shared" si="28"/>
        <v>0</v>
      </c>
      <c r="AR199" s="169" t="s">
        <v>305</v>
      </c>
      <c r="AT199" s="169" t="s">
        <v>241</v>
      </c>
      <c r="AU199" s="169" t="s">
        <v>83</v>
      </c>
      <c r="AY199" s="13" t="s">
        <v>239</v>
      </c>
      <c r="BE199" s="97">
        <f t="shared" si="29"/>
        <v>0</v>
      </c>
      <c r="BF199" s="97">
        <f t="shared" si="30"/>
        <v>0</v>
      </c>
      <c r="BG199" s="97">
        <f t="shared" si="31"/>
        <v>0</v>
      </c>
      <c r="BH199" s="97">
        <f t="shared" si="32"/>
        <v>0</v>
      </c>
      <c r="BI199" s="97">
        <f t="shared" si="33"/>
        <v>0</v>
      </c>
      <c r="BJ199" s="13" t="s">
        <v>83</v>
      </c>
      <c r="BK199" s="97">
        <f t="shared" si="34"/>
        <v>0</v>
      </c>
      <c r="BL199" s="13" t="s">
        <v>305</v>
      </c>
      <c r="BM199" s="169" t="s">
        <v>2738</v>
      </c>
    </row>
    <row r="200" spans="2:65" s="1" customFormat="1" ht="37.9" customHeight="1" x14ac:dyDescent="0.2">
      <c r="B200" s="131"/>
      <c r="C200" s="158" t="s">
        <v>415</v>
      </c>
      <c r="D200" s="158" t="s">
        <v>241</v>
      </c>
      <c r="E200" s="159" t="s">
        <v>2739</v>
      </c>
      <c r="F200" s="160" t="s">
        <v>2740</v>
      </c>
      <c r="G200" s="161" t="s">
        <v>353</v>
      </c>
      <c r="H200" s="162">
        <v>1</v>
      </c>
      <c r="I200" s="163"/>
      <c r="J200" s="164">
        <f t="shared" si="25"/>
        <v>0</v>
      </c>
      <c r="K200" s="165"/>
      <c r="L200" s="30"/>
      <c r="M200" s="166" t="s">
        <v>1</v>
      </c>
      <c r="N200" s="130" t="s">
        <v>37</v>
      </c>
      <c r="P200" s="167">
        <f t="shared" si="26"/>
        <v>0</v>
      </c>
      <c r="Q200" s="167">
        <v>0</v>
      </c>
      <c r="R200" s="167">
        <f t="shared" si="27"/>
        <v>0</v>
      </c>
      <c r="S200" s="167">
        <v>0</v>
      </c>
      <c r="T200" s="168">
        <f t="shared" si="28"/>
        <v>0</v>
      </c>
      <c r="AR200" s="169" t="s">
        <v>305</v>
      </c>
      <c r="AT200" s="169" t="s">
        <v>241</v>
      </c>
      <c r="AU200" s="169" t="s">
        <v>83</v>
      </c>
      <c r="AY200" s="13" t="s">
        <v>239</v>
      </c>
      <c r="BE200" s="97">
        <f t="shared" si="29"/>
        <v>0</v>
      </c>
      <c r="BF200" s="97">
        <f t="shared" si="30"/>
        <v>0</v>
      </c>
      <c r="BG200" s="97">
        <f t="shared" si="31"/>
        <v>0</v>
      </c>
      <c r="BH200" s="97">
        <f t="shared" si="32"/>
        <v>0</v>
      </c>
      <c r="BI200" s="97">
        <f t="shared" si="33"/>
        <v>0</v>
      </c>
      <c r="BJ200" s="13" t="s">
        <v>83</v>
      </c>
      <c r="BK200" s="97">
        <f t="shared" si="34"/>
        <v>0</v>
      </c>
      <c r="BL200" s="13" t="s">
        <v>305</v>
      </c>
      <c r="BM200" s="169" t="s">
        <v>2741</v>
      </c>
    </row>
    <row r="201" spans="2:65" s="1" customFormat="1" ht="37.9" customHeight="1" x14ac:dyDescent="0.2">
      <c r="B201" s="131"/>
      <c r="C201" s="158" t="s">
        <v>419</v>
      </c>
      <c r="D201" s="158" t="s">
        <v>241</v>
      </c>
      <c r="E201" s="159" t="s">
        <v>2742</v>
      </c>
      <c r="F201" s="160" t="s">
        <v>2743</v>
      </c>
      <c r="G201" s="161" t="s">
        <v>353</v>
      </c>
      <c r="H201" s="162">
        <v>1</v>
      </c>
      <c r="I201" s="163"/>
      <c r="J201" s="164">
        <f t="shared" si="25"/>
        <v>0</v>
      </c>
      <c r="K201" s="165"/>
      <c r="L201" s="30"/>
      <c r="M201" s="166" t="s">
        <v>1</v>
      </c>
      <c r="N201" s="130" t="s">
        <v>37</v>
      </c>
      <c r="P201" s="167">
        <f t="shared" si="26"/>
        <v>0</v>
      </c>
      <c r="Q201" s="167">
        <v>0</v>
      </c>
      <c r="R201" s="167">
        <f t="shared" si="27"/>
        <v>0</v>
      </c>
      <c r="S201" s="167">
        <v>0</v>
      </c>
      <c r="T201" s="168">
        <f t="shared" si="28"/>
        <v>0</v>
      </c>
      <c r="AR201" s="169" t="s">
        <v>305</v>
      </c>
      <c r="AT201" s="169" t="s">
        <v>241</v>
      </c>
      <c r="AU201" s="169" t="s">
        <v>83</v>
      </c>
      <c r="AY201" s="13" t="s">
        <v>239</v>
      </c>
      <c r="BE201" s="97">
        <f t="shared" si="29"/>
        <v>0</v>
      </c>
      <c r="BF201" s="97">
        <f t="shared" si="30"/>
        <v>0</v>
      </c>
      <c r="BG201" s="97">
        <f t="shared" si="31"/>
        <v>0</v>
      </c>
      <c r="BH201" s="97">
        <f t="shared" si="32"/>
        <v>0</v>
      </c>
      <c r="BI201" s="97">
        <f t="shared" si="33"/>
        <v>0</v>
      </c>
      <c r="BJ201" s="13" t="s">
        <v>83</v>
      </c>
      <c r="BK201" s="97">
        <f t="shared" si="34"/>
        <v>0</v>
      </c>
      <c r="BL201" s="13" t="s">
        <v>305</v>
      </c>
      <c r="BM201" s="169" t="s">
        <v>2744</v>
      </c>
    </row>
    <row r="202" spans="2:65" s="1" customFormat="1" ht="37.9" customHeight="1" x14ac:dyDescent="0.2">
      <c r="B202" s="131"/>
      <c r="C202" s="158" t="s">
        <v>423</v>
      </c>
      <c r="D202" s="158" t="s">
        <v>241</v>
      </c>
      <c r="E202" s="159" t="s">
        <v>2745</v>
      </c>
      <c r="F202" s="160" t="s">
        <v>2746</v>
      </c>
      <c r="G202" s="161" t="s">
        <v>353</v>
      </c>
      <c r="H202" s="162">
        <v>1</v>
      </c>
      <c r="I202" s="163"/>
      <c r="J202" s="164">
        <f t="shared" si="25"/>
        <v>0</v>
      </c>
      <c r="K202" s="165"/>
      <c r="L202" s="30"/>
      <c r="M202" s="166" t="s">
        <v>1</v>
      </c>
      <c r="N202" s="130" t="s">
        <v>37</v>
      </c>
      <c r="P202" s="167">
        <f t="shared" si="26"/>
        <v>0</v>
      </c>
      <c r="Q202" s="167">
        <v>0</v>
      </c>
      <c r="R202" s="167">
        <f t="shared" si="27"/>
        <v>0</v>
      </c>
      <c r="S202" s="167">
        <v>0</v>
      </c>
      <c r="T202" s="168">
        <f t="shared" si="28"/>
        <v>0</v>
      </c>
      <c r="AR202" s="169" t="s">
        <v>305</v>
      </c>
      <c r="AT202" s="169" t="s">
        <v>241</v>
      </c>
      <c r="AU202" s="169" t="s">
        <v>83</v>
      </c>
      <c r="AY202" s="13" t="s">
        <v>239</v>
      </c>
      <c r="BE202" s="97">
        <f t="shared" si="29"/>
        <v>0</v>
      </c>
      <c r="BF202" s="97">
        <f t="shared" si="30"/>
        <v>0</v>
      </c>
      <c r="BG202" s="97">
        <f t="shared" si="31"/>
        <v>0</v>
      </c>
      <c r="BH202" s="97">
        <f t="shared" si="32"/>
        <v>0</v>
      </c>
      <c r="BI202" s="97">
        <f t="shared" si="33"/>
        <v>0</v>
      </c>
      <c r="BJ202" s="13" t="s">
        <v>83</v>
      </c>
      <c r="BK202" s="97">
        <f t="shared" si="34"/>
        <v>0</v>
      </c>
      <c r="BL202" s="13" t="s">
        <v>305</v>
      </c>
      <c r="BM202" s="169" t="s">
        <v>2747</v>
      </c>
    </row>
    <row r="203" spans="2:65" s="1" customFormat="1" ht="37.9" customHeight="1" x14ac:dyDescent="0.2">
      <c r="B203" s="131"/>
      <c r="C203" s="158" t="s">
        <v>427</v>
      </c>
      <c r="D203" s="158" t="s">
        <v>241</v>
      </c>
      <c r="E203" s="159" t="s">
        <v>2748</v>
      </c>
      <c r="F203" s="160" t="s">
        <v>2749</v>
      </c>
      <c r="G203" s="161" t="s">
        <v>353</v>
      </c>
      <c r="H203" s="162">
        <v>1</v>
      </c>
      <c r="I203" s="163"/>
      <c r="J203" s="164">
        <f t="shared" si="25"/>
        <v>0</v>
      </c>
      <c r="K203" s="165"/>
      <c r="L203" s="30"/>
      <c r="M203" s="166" t="s">
        <v>1</v>
      </c>
      <c r="N203" s="130" t="s">
        <v>37</v>
      </c>
      <c r="P203" s="167">
        <f t="shared" si="26"/>
        <v>0</v>
      </c>
      <c r="Q203" s="167">
        <v>0</v>
      </c>
      <c r="R203" s="167">
        <f t="shared" si="27"/>
        <v>0</v>
      </c>
      <c r="S203" s="167">
        <v>0</v>
      </c>
      <c r="T203" s="168">
        <f t="shared" si="28"/>
        <v>0</v>
      </c>
      <c r="AR203" s="169" t="s">
        <v>305</v>
      </c>
      <c r="AT203" s="169" t="s">
        <v>241</v>
      </c>
      <c r="AU203" s="169" t="s">
        <v>83</v>
      </c>
      <c r="AY203" s="13" t="s">
        <v>239</v>
      </c>
      <c r="BE203" s="97">
        <f t="shared" si="29"/>
        <v>0</v>
      </c>
      <c r="BF203" s="97">
        <f t="shared" si="30"/>
        <v>0</v>
      </c>
      <c r="BG203" s="97">
        <f t="shared" si="31"/>
        <v>0</v>
      </c>
      <c r="BH203" s="97">
        <f t="shared" si="32"/>
        <v>0</v>
      </c>
      <c r="BI203" s="97">
        <f t="shared" si="33"/>
        <v>0</v>
      </c>
      <c r="BJ203" s="13" t="s">
        <v>83</v>
      </c>
      <c r="BK203" s="97">
        <f t="shared" si="34"/>
        <v>0</v>
      </c>
      <c r="BL203" s="13" t="s">
        <v>305</v>
      </c>
      <c r="BM203" s="169" t="s">
        <v>2750</v>
      </c>
    </row>
    <row r="204" spans="2:65" s="1" customFormat="1" ht="37.9" customHeight="1" x14ac:dyDescent="0.2">
      <c r="B204" s="131"/>
      <c r="C204" s="158" t="s">
        <v>431</v>
      </c>
      <c r="D204" s="158" t="s">
        <v>241</v>
      </c>
      <c r="E204" s="159" t="s">
        <v>2751</v>
      </c>
      <c r="F204" s="160" t="s">
        <v>2752</v>
      </c>
      <c r="G204" s="161" t="s">
        <v>353</v>
      </c>
      <c r="H204" s="162">
        <v>1</v>
      </c>
      <c r="I204" s="163"/>
      <c r="J204" s="164">
        <f t="shared" si="25"/>
        <v>0</v>
      </c>
      <c r="K204" s="165"/>
      <c r="L204" s="30"/>
      <c r="M204" s="166" t="s">
        <v>1</v>
      </c>
      <c r="N204" s="130" t="s">
        <v>37</v>
      </c>
      <c r="P204" s="167">
        <f t="shared" si="26"/>
        <v>0</v>
      </c>
      <c r="Q204" s="167">
        <v>0</v>
      </c>
      <c r="R204" s="167">
        <f t="shared" si="27"/>
        <v>0</v>
      </c>
      <c r="S204" s="167">
        <v>0</v>
      </c>
      <c r="T204" s="168">
        <f t="shared" si="28"/>
        <v>0</v>
      </c>
      <c r="AR204" s="169" t="s">
        <v>305</v>
      </c>
      <c r="AT204" s="169" t="s">
        <v>241</v>
      </c>
      <c r="AU204" s="169" t="s">
        <v>83</v>
      </c>
      <c r="AY204" s="13" t="s">
        <v>239</v>
      </c>
      <c r="BE204" s="97">
        <f t="shared" si="29"/>
        <v>0</v>
      </c>
      <c r="BF204" s="97">
        <f t="shared" si="30"/>
        <v>0</v>
      </c>
      <c r="BG204" s="97">
        <f t="shared" si="31"/>
        <v>0</v>
      </c>
      <c r="BH204" s="97">
        <f t="shared" si="32"/>
        <v>0</v>
      </c>
      <c r="BI204" s="97">
        <f t="shared" si="33"/>
        <v>0</v>
      </c>
      <c r="BJ204" s="13" t="s">
        <v>83</v>
      </c>
      <c r="BK204" s="97">
        <f t="shared" si="34"/>
        <v>0</v>
      </c>
      <c r="BL204" s="13" t="s">
        <v>305</v>
      </c>
      <c r="BM204" s="169" t="s">
        <v>2753</v>
      </c>
    </row>
    <row r="205" spans="2:65" s="1" customFormat="1" ht="37.9" customHeight="1" x14ac:dyDescent="0.2">
      <c r="B205" s="131"/>
      <c r="C205" s="158" t="s">
        <v>435</v>
      </c>
      <c r="D205" s="158" t="s">
        <v>241</v>
      </c>
      <c r="E205" s="159" t="s">
        <v>2754</v>
      </c>
      <c r="F205" s="160" t="s">
        <v>2755</v>
      </c>
      <c r="G205" s="161" t="s">
        <v>353</v>
      </c>
      <c r="H205" s="162">
        <v>1</v>
      </c>
      <c r="I205" s="163"/>
      <c r="J205" s="164">
        <f t="shared" si="25"/>
        <v>0</v>
      </c>
      <c r="K205" s="165"/>
      <c r="L205" s="30"/>
      <c r="M205" s="166" t="s">
        <v>1</v>
      </c>
      <c r="N205" s="130" t="s">
        <v>37</v>
      </c>
      <c r="P205" s="167">
        <f t="shared" si="26"/>
        <v>0</v>
      </c>
      <c r="Q205" s="167">
        <v>0</v>
      </c>
      <c r="R205" s="167">
        <f t="shared" si="27"/>
        <v>0</v>
      </c>
      <c r="S205" s="167">
        <v>0</v>
      </c>
      <c r="T205" s="168">
        <f t="shared" si="28"/>
        <v>0</v>
      </c>
      <c r="AR205" s="169" t="s">
        <v>305</v>
      </c>
      <c r="AT205" s="169" t="s">
        <v>241</v>
      </c>
      <c r="AU205" s="169" t="s">
        <v>83</v>
      </c>
      <c r="AY205" s="13" t="s">
        <v>239</v>
      </c>
      <c r="BE205" s="97">
        <f t="shared" si="29"/>
        <v>0</v>
      </c>
      <c r="BF205" s="97">
        <f t="shared" si="30"/>
        <v>0</v>
      </c>
      <c r="BG205" s="97">
        <f t="shared" si="31"/>
        <v>0</v>
      </c>
      <c r="BH205" s="97">
        <f t="shared" si="32"/>
        <v>0</v>
      </c>
      <c r="BI205" s="97">
        <f t="shared" si="33"/>
        <v>0</v>
      </c>
      <c r="BJ205" s="13" t="s">
        <v>83</v>
      </c>
      <c r="BK205" s="97">
        <f t="shared" si="34"/>
        <v>0</v>
      </c>
      <c r="BL205" s="13" t="s">
        <v>305</v>
      </c>
      <c r="BM205" s="169" t="s">
        <v>2756</v>
      </c>
    </row>
    <row r="206" spans="2:65" s="1" customFormat="1" ht="37.9" customHeight="1" x14ac:dyDescent="0.2">
      <c r="B206" s="131"/>
      <c r="C206" s="158" t="s">
        <v>439</v>
      </c>
      <c r="D206" s="158" t="s">
        <v>241</v>
      </c>
      <c r="E206" s="159" t="s">
        <v>2757</v>
      </c>
      <c r="F206" s="160" t="s">
        <v>2758</v>
      </c>
      <c r="G206" s="161" t="s">
        <v>353</v>
      </c>
      <c r="H206" s="162">
        <v>1</v>
      </c>
      <c r="I206" s="163"/>
      <c r="J206" s="164">
        <f t="shared" si="25"/>
        <v>0</v>
      </c>
      <c r="K206" s="165"/>
      <c r="L206" s="30"/>
      <c r="M206" s="166" t="s">
        <v>1</v>
      </c>
      <c r="N206" s="130" t="s">
        <v>37</v>
      </c>
      <c r="P206" s="167">
        <f t="shared" si="26"/>
        <v>0</v>
      </c>
      <c r="Q206" s="167">
        <v>0</v>
      </c>
      <c r="R206" s="167">
        <f t="shared" si="27"/>
        <v>0</v>
      </c>
      <c r="S206" s="167">
        <v>0</v>
      </c>
      <c r="T206" s="168">
        <f t="shared" si="28"/>
        <v>0</v>
      </c>
      <c r="AR206" s="169" t="s">
        <v>305</v>
      </c>
      <c r="AT206" s="169" t="s">
        <v>241</v>
      </c>
      <c r="AU206" s="169" t="s">
        <v>83</v>
      </c>
      <c r="AY206" s="13" t="s">
        <v>239</v>
      </c>
      <c r="BE206" s="97">
        <f t="shared" si="29"/>
        <v>0</v>
      </c>
      <c r="BF206" s="97">
        <f t="shared" si="30"/>
        <v>0</v>
      </c>
      <c r="BG206" s="97">
        <f t="shared" si="31"/>
        <v>0</v>
      </c>
      <c r="BH206" s="97">
        <f t="shared" si="32"/>
        <v>0</v>
      </c>
      <c r="BI206" s="97">
        <f t="shared" si="33"/>
        <v>0</v>
      </c>
      <c r="BJ206" s="13" t="s">
        <v>83</v>
      </c>
      <c r="BK206" s="97">
        <f t="shared" si="34"/>
        <v>0</v>
      </c>
      <c r="BL206" s="13" t="s">
        <v>305</v>
      </c>
      <c r="BM206" s="169" t="s">
        <v>2759</v>
      </c>
    </row>
    <row r="207" spans="2:65" s="1" customFormat="1" ht="37.9" customHeight="1" x14ac:dyDescent="0.2">
      <c r="B207" s="131"/>
      <c r="C207" s="158" t="s">
        <v>443</v>
      </c>
      <c r="D207" s="158" t="s">
        <v>241</v>
      </c>
      <c r="E207" s="159" t="s">
        <v>2760</v>
      </c>
      <c r="F207" s="160" t="s">
        <v>2761</v>
      </c>
      <c r="G207" s="161" t="s">
        <v>353</v>
      </c>
      <c r="H207" s="162">
        <v>1</v>
      </c>
      <c r="I207" s="163"/>
      <c r="J207" s="164">
        <f t="shared" si="25"/>
        <v>0</v>
      </c>
      <c r="K207" s="165"/>
      <c r="L207" s="30"/>
      <c r="M207" s="166" t="s">
        <v>1</v>
      </c>
      <c r="N207" s="130" t="s">
        <v>37</v>
      </c>
      <c r="P207" s="167">
        <f t="shared" si="26"/>
        <v>0</v>
      </c>
      <c r="Q207" s="167">
        <v>0</v>
      </c>
      <c r="R207" s="167">
        <f t="shared" si="27"/>
        <v>0</v>
      </c>
      <c r="S207" s="167">
        <v>0</v>
      </c>
      <c r="T207" s="168">
        <f t="shared" si="28"/>
        <v>0</v>
      </c>
      <c r="AR207" s="169" t="s">
        <v>305</v>
      </c>
      <c r="AT207" s="169" t="s">
        <v>241</v>
      </c>
      <c r="AU207" s="169" t="s">
        <v>83</v>
      </c>
      <c r="AY207" s="13" t="s">
        <v>239</v>
      </c>
      <c r="BE207" s="97">
        <f t="shared" si="29"/>
        <v>0</v>
      </c>
      <c r="BF207" s="97">
        <f t="shared" si="30"/>
        <v>0</v>
      </c>
      <c r="BG207" s="97">
        <f t="shared" si="31"/>
        <v>0</v>
      </c>
      <c r="BH207" s="97">
        <f t="shared" si="32"/>
        <v>0</v>
      </c>
      <c r="BI207" s="97">
        <f t="shared" si="33"/>
        <v>0</v>
      </c>
      <c r="BJ207" s="13" t="s">
        <v>83</v>
      </c>
      <c r="BK207" s="97">
        <f t="shared" si="34"/>
        <v>0</v>
      </c>
      <c r="BL207" s="13" t="s">
        <v>305</v>
      </c>
      <c r="BM207" s="169" t="s">
        <v>2762</v>
      </c>
    </row>
    <row r="208" spans="2:65" s="1" customFormat="1" ht="37.9" customHeight="1" x14ac:dyDescent="0.2">
      <c r="B208" s="131"/>
      <c r="C208" s="158" t="s">
        <v>447</v>
      </c>
      <c r="D208" s="158" t="s">
        <v>241</v>
      </c>
      <c r="E208" s="159" t="s">
        <v>2763</v>
      </c>
      <c r="F208" s="160" t="s">
        <v>2764</v>
      </c>
      <c r="G208" s="161" t="s">
        <v>353</v>
      </c>
      <c r="H208" s="162">
        <v>1</v>
      </c>
      <c r="I208" s="163"/>
      <c r="J208" s="164">
        <f t="shared" si="25"/>
        <v>0</v>
      </c>
      <c r="K208" s="165"/>
      <c r="L208" s="30"/>
      <c r="M208" s="166" t="s">
        <v>1</v>
      </c>
      <c r="N208" s="130" t="s">
        <v>37</v>
      </c>
      <c r="P208" s="167">
        <f t="shared" si="26"/>
        <v>0</v>
      </c>
      <c r="Q208" s="167">
        <v>0</v>
      </c>
      <c r="R208" s="167">
        <f t="shared" si="27"/>
        <v>0</v>
      </c>
      <c r="S208" s="167">
        <v>0</v>
      </c>
      <c r="T208" s="168">
        <f t="shared" si="28"/>
        <v>0</v>
      </c>
      <c r="AR208" s="169" t="s">
        <v>305</v>
      </c>
      <c r="AT208" s="169" t="s">
        <v>241</v>
      </c>
      <c r="AU208" s="169" t="s">
        <v>83</v>
      </c>
      <c r="AY208" s="13" t="s">
        <v>239</v>
      </c>
      <c r="BE208" s="97">
        <f t="shared" si="29"/>
        <v>0</v>
      </c>
      <c r="BF208" s="97">
        <f t="shared" si="30"/>
        <v>0</v>
      </c>
      <c r="BG208" s="97">
        <f t="shared" si="31"/>
        <v>0</v>
      </c>
      <c r="BH208" s="97">
        <f t="shared" si="32"/>
        <v>0</v>
      </c>
      <c r="BI208" s="97">
        <f t="shared" si="33"/>
        <v>0</v>
      </c>
      <c r="BJ208" s="13" t="s">
        <v>83</v>
      </c>
      <c r="BK208" s="97">
        <f t="shared" si="34"/>
        <v>0</v>
      </c>
      <c r="BL208" s="13" t="s">
        <v>305</v>
      </c>
      <c r="BM208" s="169" t="s">
        <v>2765</v>
      </c>
    </row>
    <row r="209" spans="2:65" s="1" customFormat="1" ht="37.9" customHeight="1" x14ac:dyDescent="0.2">
      <c r="B209" s="131"/>
      <c r="C209" s="158" t="s">
        <v>451</v>
      </c>
      <c r="D209" s="158" t="s">
        <v>241</v>
      </c>
      <c r="E209" s="159" t="s">
        <v>2766</v>
      </c>
      <c r="F209" s="160" t="s">
        <v>2767</v>
      </c>
      <c r="G209" s="161" t="s">
        <v>353</v>
      </c>
      <c r="H209" s="162">
        <v>1</v>
      </c>
      <c r="I209" s="163"/>
      <c r="J209" s="164">
        <f t="shared" si="25"/>
        <v>0</v>
      </c>
      <c r="K209" s="165"/>
      <c r="L209" s="30"/>
      <c r="M209" s="166" t="s">
        <v>1</v>
      </c>
      <c r="N209" s="130" t="s">
        <v>37</v>
      </c>
      <c r="P209" s="167">
        <f t="shared" si="26"/>
        <v>0</v>
      </c>
      <c r="Q209" s="167">
        <v>0</v>
      </c>
      <c r="R209" s="167">
        <f t="shared" si="27"/>
        <v>0</v>
      </c>
      <c r="S209" s="167">
        <v>0</v>
      </c>
      <c r="T209" s="168">
        <f t="shared" si="28"/>
        <v>0</v>
      </c>
      <c r="AR209" s="169" t="s">
        <v>305</v>
      </c>
      <c r="AT209" s="169" t="s">
        <v>241</v>
      </c>
      <c r="AU209" s="169" t="s">
        <v>83</v>
      </c>
      <c r="AY209" s="13" t="s">
        <v>239</v>
      </c>
      <c r="BE209" s="97">
        <f t="shared" si="29"/>
        <v>0</v>
      </c>
      <c r="BF209" s="97">
        <f t="shared" si="30"/>
        <v>0</v>
      </c>
      <c r="BG209" s="97">
        <f t="shared" si="31"/>
        <v>0</v>
      </c>
      <c r="BH209" s="97">
        <f t="shared" si="32"/>
        <v>0</v>
      </c>
      <c r="BI209" s="97">
        <f t="shared" si="33"/>
        <v>0</v>
      </c>
      <c r="BJ209" s="13" t="s">
        <v>83</v>
      </c>
      <c r="BK209" s="97">
        <f t="shared" si="34"/>
        <v>0</v>
      </c>
      <c r="BL209" s="13" t="s">
        <v>305</v>
      </c>
      <c r="BM209" s="169" t="s">
        <v>2768</v>
      </c>
    </row>
    <row r="210" spans="2:65" s="1" customFormat="1" ht="37.9" customHeight="1" x14ac:dyDescent="0.2">
      <c r="B210" s="131"/>
      <c r="C210" s="158" t="s">
        <v>455</v>
      </c>
      <c r="D210" s="158" t="s">
        <v>241</v>
      </c>
      <c r="E210" s="159" t="s">
        <v>2769</v>
      </c>
      <c r="F210" s="160" t="s">
        <v>2770</v>
      </c>
      <c r="G210" s="161" t="s">
        <v>353</v>
      </c>
      <c r="H210" s="162">
        <v>1</v>
      </c>
      <c r="I210" s="163"/>
      <c r="J210" s="164">
        <f t="shared" si="25"/>
        <v>0</v>
      </c>
      <c r="K210" s="165"/>
      <c r="L210" s="30"/>
      <c r="M210" s="166" t="s">
        <v>1</v>
      </c>
      <c r="N210" s="130" t="s">
        <v>37</v>
      </c>
      <c r="P210" s="167">
        <f t="shared" si="26"/>
        <v>0</v>
      </c>
      <c r="Q210" s="167">
        <v>0</v>
      </c>
      <c r="R210" s="167">
        <f t="shared" si="27"/>
        <v>0</v>
      </c>
      <c r="S210" s="167">
        <v>0</v>
      </c>
      <c r="T210" s="168">
        <f t="shared" si="28"/>
        <v>0</v>
      </c>
      <c r="AR210" s="169" t="s">
        <v>305</v>
      </c>
      <c r="AT210" s="169" t="s">
        <v>241</v>
      </c>
      <c r="AU210" s="169" t="s">
        <v>83</v>
      </c>
      <c r="AY210" s="13" t="s">
        <v>239</v>
      </c>
      <c r="BE210" s="97">
        <f t="shared" si="29"/>
        <v>0</v>
      </c>
      <c r="BF210" s="97">
        <f t="shared" si="30"/>
        <v>0</v>
      </c>
      <c r="BG210" s="97">
        <f t="shared" si="31"/>
        <v>0</v>
      </c>
      <c r="BH210" s="97">
        <f t="shared" si="32"/>
        <v>0</v>
      </c>
      <c r="BI210" s="97">
        <f t="shared" si="33"/>
        <v>0</v>
      </c>
      <c r="BJ210" s="13" t="s">
        <v>83</v>
      </c>
      <c r="BK210" s="97">
        <f t="shared" si="34"/>
        <v>0</v>
      </c>
      <c r="BL210" s="13" t="s">
        <v>305</v>
      </c>
      <c r="BM210" s="169" t="s">
        <v>2771</v>
      </c>
    </row>
    <row r="211" spans="2:65" s="1" customFormat="1" ht="37.9" customHeight="1" x14ac:dyDescent="0.2">
      <c r="B211" s="131"/>
      <c r="C211" s="158" t="s">
        <v>459</v>
      </c>
      <c r="D211" s="158" t="s">
        <v>241</v>
      </c>
      <c r="E211" s="159" t="s">
        <v>2772</v>
      </c>
      <c r="F211" s="160" t="s">
        <v>2773</v>
      </c>
      <c r="G211" s="161" t="s">
        <v>353</v>
      </c>
      <c r="H211" s="162">
        <v>1</v>
      </c>
      <c r="I211" s="163"/>
      <c r="J211" s="164">
        <f t="shared" si="25"/>
        <v>0</v>
      </c>
      <c r="K211" s="165"/>
      <c r="L211" s="30"/>
      <c r="M211" s="166" t="s">
        <v>1</v>
      </c>
      <c r="N211" s="130" t="s">
        <v>37</v>
      </c>
      <c r="P211" s="167">
        <f t="shared" si="26"/>
        <v>0</v>
      </c>
      <c r="Q211" s="167">
        <v>0</v>
      </c>
      <c r="R211" s="167">
        <f t="shared" si="27"/>
        <v>0</v>
      </c>
      <c r="S211" s="167">
        <v>0</v>
      </c>
      <c r="T211" s="168">
        <f t="shared" si="28"/>
        <v>0</v>
      </c>
      <c r="AR211" s="169" t="s">
        <v>305</v>
      </c>
      <c r="AT211" s="169" t="s">
        <v>241</v>
      </c>
      <c r="AU211" s="169" t="s">
        <v>83</v>
      </c>
      <c r="AY211" s="13" t="s">
        <v>239</v>
      </c>
      <c r="BE211" s="97">
        <f t="shared" si="29"/>
        <v>0</v>
      </c>
      <c r="BF211" s="97">
        <f t="shared" si="30"/>
        <v>0</v>
      </c>
      <c r="BG211" s="97">
        <f t="shared" si="31"/>
        <v>0</v>
      </c>
      <c r="BH211" s="97">
        <f t="shared" si="32"/>
        <v>0</v>
      </c>
      <c r="BI211" s="97">
        <f t="shared" si="33"/>
        <v>0</v>
      </c>
      <c r="BJ211" s="13" t="s">
        <v>83</v>
      </c>
      <c r="BK211" s="97">
        <f t="shared" si="34"/>
        <v>0</v>
      </c>
      <c r="BL211" s="13" t="s">
        <v>305</v>
      </c>
      <c r="BM211" s="169" t="s">
        <v>2774</v>
      </c>
    </row>
    <row r="212" spans="2:65" s="1" customFormat="1" ht="37.9" customHeight="1" x14ac:dyDescent="0.2">
      <c r="B212" s="131"/>
      <c r="C212" s="158" t="s">
        <v>463</v>
      </c>
      <c r="D212" s="158" t="s">
        <v>241</v>
      </c>
      <c r="E212" s="159" t="s">
        <v>1536</v>
      </c>
      <c r="F212" s="160" t="s">
        <v>1537</v>
      </c>
      <c r="G212" s="161" t="s">
        <v>353</v>
      </c>
      <c r="H212" s="162">
        <v>1</v>
      </c>
      <c r="I212" s="163"/>
      <c r="J212" s="164">
        <f t="shared" si="25"/>
        <v>0</v>
      </c>
      <c r="K212" s="165"/>
      <c r="L212" s="30"/>
      <c r="M212" s="166" t="s">
        <v>1</v>
      </c>
      <c r="N212" s="130" t="s">
        <v>37</v>
      </c>
      <c r="P212" s="167">
        <f t="shared" si="26"/>
        <v>0</v>
      </c>
      <c r="Q212" s="167">
        <v>0</v>
      </c>
      <c r="R212" s="167">
        <f t="shared" si="27"/>
        <v>0</v>
      </c>
      <c r="S212" s="167">
        <v>0</v>
      </c>
      <c r="T212" s="168">
        <f t="shared" si="28"/>
        <v>0</v>
      </c>
      <c r="AR212" s="169" t="s">
        <v>305</v>
      </c>
      <c r="AT212" s="169" t="s">
        <v>241</v>
      </c>
      <c r="AU212" s="169" t="s">
        <v>83</v>
      </c>
      <c r="AY212" s="13" t="s">
        <v>239</v>
      </c>
      <c r="BE212" s="97">
        <f t="shared" si="29"/>
        <v>0</v>
      </c>
      <c r="BF212" s="97">
        <f t="shared" si="30"/>
        <v>0</v>
      </c>
      <c r="BG212" s="97">
        <f t="shared" si="31"/>
        <v>0</v>
      </c>
      <c r="BH212" s="97">
        <f t="shared" si="32"/>
        <v>0</v>
      </c>
      <c r="BI212" s="97">
        <f t="shared" si="33"/>
        <v>0</v>
      </c>
      <c r="BJ212" s="13" t="s">
        <v>83</v>
      </c>
      <c r="BK212" s="97">
        <f t="shared" si="34"/>
        <v>0</v>
      </c>
      <c r="BL212" s="13" t="s">
        <v>305</v>
      </c>
      <c r="BM212" s="169" t="s">
        <v>2775</v>
      </c>
    </row>
    <row r="213" spans="2:65" s="1" customFormat="1" ht="37.9" customHeight="1" x14ac:dyDescent="0.2">
      <c r="B213" s="131"/>
      <c r="C213" s="158" t="s">
        <v>467</v>
      </c>
      <c r="D213" s="158" t="s">
        <v>241</v>
      </c>
      <c r="E213" s="159" t="s">
        <v>2776</v>
      </c>
      <c r="F213" s="160" t="s">
        <v>2777</v>
      </c>
      <c r="G213" s="161" t="s">
        <v>353</v>
      </c>
      <c r="H213" s="162">
        <v>1</v>
      </c>
      <c r="I213" s="163"/>
      <c r="J213" s="164">
        <f t="shared" si="25"/>
        <v>0</v>
      </c>
      <c r="K213" s="165"/>
      <c r="L213" s="30"/>
      <c r="M213" s="166" t="s">
        <v>1</v>
      </c>
      <c r="N213" s="130" t="s">
        <v>37</v>
      </c>
      <c r="P213" s="167">
        <f t="shared" si="26"/>
        <v>0</v>
      </c>
      <c r="Q213" s="167">
        <v>0</v>
      </c>
      <c r="R213" s="167">
        <f t="shared" si="27"/>
        <v>0</v>
      </c>
      <c r="S213" s="167">
        <v>0</v>
      </c>
      <c r="T213" s="168">
        <f t="shared" si="28"/>
        <v>0</v>
      </c>
      <c r="AR213" s="169" t="s">
        <v>305</v>
      </c>
      <c r="AT213" s="169" t="s">
        <v>241</v>
      </c>
      <c r="AU213" s="169" t="s">
        <v>83</v>
      </c>
      <c r="AY213" s="13" t="s">
        <v>239</v>
      </c>
      <c r="BE213" s="97">
        <f t="shared" si="29"/>
        <v>0</v>
      </c>
      <c r="BF213" s="97">
        <f t="shared" si="30"/>
        <v>0</v>
      </c>
      <c r="BG213" s="97">
        <f t="shared" si="31"/>
        <v>0</v>
      </c>
      <c r="BH213" s="97">
        <f t="shared" si="32"/>
        <v>0</v>
      </c>
      <c r="BI213" s="97">
        <f t="shared" si="33"/>
        <v>0</v>
      </c>
      <c r="BJ213" s="13" t="s">
        <v>83</v>
      </c>
      <c r="BK213" s="97">
        <f t="shared" si="34"/>
        <v>0</v>
      </c>
      <c r="BL213" s="13" t="s">
        <v>305</v>
      </c>
      <c r="BM213" s="169" t="s">
        <v>2778</v>
      </c>
    </row>
    <row r="214" spans="2:65" s="1" customFormat="1" ht="24.2" customHeight="1" x14ac:dyDescent="0.2">
      <c r="B214" s="131"/>
      <c r="C214" s="158" t="s">
        <v>471</v>
      </c>
      <c r="D214" s="158" t="s">
        <v>241</v>
      </c>
      <c r="E214" s="159" t="s">
        <v>1540</v>
      </c>
      <c r="F214" s="160" t="s">
        <v>1541</v>
      </c>
      <c r="G214" s="161" t="s">
        <v>1082</v>
      </c>
      <c r="H214" s="181"/>
      <c r="I214" s="163"/>
      <c r="J214" s="164">
        <f t="shared" si="25"/>
        <v>0</v>
      </c>
      <c r="K214" s="165"/>
      <c r="L214" s="30"/>
      <c r="M214" s="166" t="s">
        <v>1</v>
      </c>
      <c r="N214" s="130" t="s">
        <v>37</v>
      </c>
      <c r="P214" s="167">
        <f t="shared" si="26"/>
        <v>0</v>
      </c>
      <c r="Q214" s="167">
        <v>0</v>
      </c>
      <c r="R214" s="167">
        <f t="shared" si="27"/>
        <v>0</v>
      </c>
      <c r="S214" s="167">
        <v>0</v>
      </c>
      <c r="T214" s="168">
        <f t="shared" si="28"/>
        <v>0</v>
      </c>
      <c r="AR214" s="169" t="s">
        <v>305</v>
      </c>
      <c r="AT214" s="169" t="s">
        <v>241</v>
      </c>
      <c r="AU214" s="169" t="s">
        <v>83</v>
      </c>
      <c r="AY214" s="13" t="s">
        <v>239</v>
      </c>
      <c r="BE214" s="97">
        <f t="shared" si="29"/>
        <v>0</v>
      </c>
      <c r="BF214" s="97">
        <f t="shared" si="30"/>
        <v>0</v>
      </c>
      <c r="BG214" s="97">
        <f t="shared" si="31"/>
        <v>0</v>
      </c>
      <c r="BH214" s="97">
        <f t="shared" si="32"/>
        <v>0</v>
      </c>
      <c r="BI214" s="97">
        <f t="shared" si="33"/>
        <v>0</v>
      </c>
      <c r="BJ214" s="13" t="s">
        <v>83</v>
      </c>
      <c r="BK214" s="97">
        <f t="shared" si="34"/>
        <v>0</v>
      </c>
      <c r="BL214" s="13" t="s">
        <v>305</v>
      </c>
      <c r="BM214" s="169" t="s">
        <v>2779</v>
      </c>
    </row>
    <row r="215" spans="2:65" s="11" customFormat="1" ht="22.9" customHeight="1" x14ac:dyDescent="0.2">
      <c r="B215" s="146"/>
      <c r="D215" s="147" t="s">
        <v>70</v>
      </c>
      <c r="E215" s="156" t="s">
        <v>1543</v>
      </c>
      <c r="F215" s="156" t="s">
        <v>1544</v>
      </c>
      <c r="I215" s="149"/>
      <c r="J215" s="157">
        <f>BK215</f>
        <v>0</v>
      </c>
      <c r="L215" s="146"/>
      <c r="M215" s="151"/>
      <c r="P215" s="152">
        <f>SUM(P216:P217)</f>
        <v>0</v>
      </c>
      <c r="R215" s="152">
        <f>SUM(R216:R217)</f>
        <v>1.08E-3</v>
      </c>
      <c r="T215" s="153">
        <f>SUM(T216:T217)</f>
        <v>0</v>
      </c>
      <c r="AR215" s="147" t="s">
        <v>83</v>
      </c>
      <c r="AT215" s="154" t="s">
        <v>70</v>
      </c>
      <c r="AU215" s="154" t="s">
        <v>78</v>
      </c>
      <c r="AY215" s="147" t="s">
        <v>239</v>
      </c>
      <c r="BK215" s="155">
        <f>SUM(BK216:BK217)</f>
        <v>0</v>
      </c>
    </row>
    <row r="216" spans="2:65" s="1" customFormat="1" ht="16.5" customHeight="1" x14ac:dyDescent="0.2">
      <c r="B216" s="131"/>
      <c r="C216" s="158" t="s">
        <v>475</v>
      </c>
      <c r="D216" s="158" t="s">
        <v>241</v>
      </c>
      <c r="E216" s="159" t="s">
        <v>1811</v>
      </c>
      <c r="F216" s="160" t="s">
        <v>1812</v>
      </c>
      <c r="G216" s="161" t="s">
        <v>353</v>
      </c>
      <c r="H216" s="162">
        <v>4</v>
      </c>
      <c r="I216" s="163"/>
      <c r="J216" s="164">
        <f>ROUND(I216*H216,2)</f>
        <v>0</v>
      </c>
      <c r="K216" s="165"/>
      <c r="L216" s="30"/>
      <c r="M216" s="166" t="s">
        <v>1</v>
      </c>
      <c r="N216" s="130" t="s">
        <v>37</v>
      </c>
      <c r="P216" s="167">
        <f>O216*H216</f>
        <v>0</v>
      </c>
      <c r="Q216" s="167">
        <v>2.7E-4</v>
      </c>
      <c r="R216" s="167">
        <f>Q216*H216</f>
        <v>1.08E-3</v>
      </c>
      <c r="S216" s="167">
        <v>0</v>
      </c>
      <c r="T216" s="168">
        <f>S216*H216</f>
        <v>0</v>
      </c>
      <c r="AR216" s="169" t="s">
        <v>305</v>
      </c>
      <c r="AT216" s="169" t="s">
        <v>241</v>
      </c>
      <c r="AU216" s="169" t="s">
        <v>83</v>
      </c>
      <c r="AY216" s="13" t="s">
        <v>239</v>
      </c>
      <c r="BE216" s="97">
        <f>IF(N216="základná",J216,0)</f>
        <v>0</v>
      </c>
      <c r="BF216" s="97">
        <f>IF(N216="znížená",J216,0)</f>
        <v>0</v>
      </c>
      <c r="BG216" s="97">
        <f>IF(N216="zákl. prenesená",J216,0)</f>
        <v>0</v>
      </c>
      <c r="BH216" s="97">
        <f>IF(N216="zníž. prenesená",J216,0)</f>
        <v>0</v>
      </c>
      <c r="BI216" s="97">
        <f>IF(N216="nulová",J216,0)</f>
        <v>0</v>
      </c>
      <c r="BJ216" s="13" t="s">
        <v>83</v>
      </c>
      <c r="BK216" s="97">
        <f>ROUND(I216*H216,2)</f>
        <v>0</v>
      </c>
      <c r="BL216" s="13" t="s">
        <v>305</v>
      </c>
      <c r="BM216" s="169" t="s">
        <v>2780</v>
      </c>
    </row>
    <row r="217" spans="2:65" s="1" customFormat="1" ht="24.2" customHeight="1" x14ac:dyDescent="0.2">
      <c r="B217" s="131"/>
      <c r="C217" s="158" t="s">
        <v>479</v>
      </c>
      <c r="D217" s="158" t="s">
        <v>241</v>
      </c>
      <c r="E217" s="159" t="s">
        <v>1835</v>
      </c>
      <c r="F217" s="160" t="s">
        <v>1836</v>
      </c>
      <c r="G217" s="161" t="s">
        <v>1082</v>
      </c>
      <c r="H217" s="181"/>
      <c r="I217" s="163"/>
      <c r="J217" s="164">
        <f>ROUND(I217*H217,2)</f>
        <v>0</v>
      </c>
      <c r="K217" s="165"/>
      <c r="L217" s="30"/>
      <c r="M217" s="166" t="s">
        <v>1</v>
      </c>
      <c r="N217" s="130" t="s">
        <v>37</v>
      </c>
      <c r="P217" s="167">
        <f>O217*H217</f>
        <v>0</v>
      </c>
      <c r="Q217" s="167">
        <v>0</v>
      </c>
      <c r="R217" s="167">
        <f>Q217*H217</f>
        <v>0</v>
      </c>
      <c r="S217" s="167">
        <v>0</v>
      </c>
      <c r="T217" s="168">
        <f>S217*H217</f>
        <v>0</v>
      </c>
      <c r="AR217" s="169" t="s">
        <v>305</v>
      </c>
      <c r="AT217" s="169" t="s">
        <v>241</v>
      </c>
      <c r="AU217" s="169" t="s">
        <v>83</v>
      </c>
      <c r="AY217" s="13" t="s">
        <v>239</v>
      </c>
      <c r="BE217" s="97">
        <f>IF(N217="základná",J217,0)</f>
        <v>0</v>
      </c>
      <c r="BF217" s="97">
        <f>IF(N217="znížená",J217,0)</f>
        <v>0</v>
      </c>
      <c r="BG217" s="97">
        <f>IF(N217="zákl. prenesená",J217,0)</f>
        <v>0</v>
      </c>
      <c r="BH217" s="97">
        <f>IF(N217="zníž. prenesená",J217,0)</f>
        <v>0</v>
      </c>
      <c r="BI217" s="97">
        <f>IF(N217="nulová",J217,0)</f>
        <v>0</v>
      </c>
      <c r="BJ217" s="13" t="s">
        <v>83</v>
      </c>
      <c r="BK217" s="97">
        <f>ROUND(I217*H217,2)</f>
        <v>0</v>
      </c>
      <c r="BL217" s="13" t="s">
        <v>305</v>
      </c>
      <c r="BM217" s="169" t="s">
        <v>2781</v>
      </c>
    </row>
    <row r="218" spans="2:65" s="11" customFormat="1" ht="22.9" customHeight="1" x14ac:dyDescent="0.2">
      <c r="B218" s="146"/>
      <c r="D218" s="147" t="s">
        <v>70</v>
      </c>
      <c r="E218" s="156" t="s">
        <v>1838</v>
      </c>
      <c r="F218" s="156" t="s">
        <v>1839</v>
      </c>
      <c r="I218" s="149"/>
      <c r="J218" s="157">
        <f>BK218</f>
        <v>0</v>
      </c>
      <c r="L218" s="146"/>
      <c r="M218" s="151"/>
      <c r="P218" s="152">
        <f>SUM(P219:P222)</f>
        <v>0</v>
      </c>
      <c r="R218" s="152">
        <f>SUM(R219:R222)</f>
        <v>3.1979413600000002</v>
      </c>
      <c r="T218" s="153">
        <f>SUM(T219:T222)</f>
        <v>0</v>
      </c>
      <c r="AR218" s="147" t="s">
        <v>83</v>
      </c>
      <c r="AT218" s="154" t="s">
        <v>70</v>
      </c>
      <c r="AU218" s="154" t="s">
        <v>78</v>
      </c>
      <c r="AY218" s="147" t="s">
        <v>239</v>
      </c>
      <c r="BK218" s="155">
        <f>SUM(BK219:BK222)</f>
        <v>0</v>
      </c>
    </row>
    <row r="219" spans="2:65" s="1" customFormat="1" ht="24.2" customHeight="1" x14ac:dyDescent="0.2">
      <c r="B219" s="131"/>
      <c r="C219" s="158" t="s">
        <v>483</v>
      </c>
      <c r="D219" s="158" t="s">
        <v>241</v>
      </c>
      <c r="E219" s="159" t="s">
        <v>1841</v>
      </c>
      <c r="F219" s="160" t="s">
        <v>1842</v>
      </c>
      <c r="G219" s="161" t="s">
        <v>331</v>
      </c>
      <c r="H219" s="162">
        <v>66.847999999999999</v>
      </c>
      <c r="I219" s="163"/>
      <c r="J219" s="164">
        <f>ROUND(I219*H219,2)</f>
        <v>0</v>
      </c>
      <c r="K219" s="165"/>
      <c r="L219" s="30"/>
      <c r="M219" s="166" t="s">
        <v>1</v>
      </c>
      <c r="N219" s="130" t="s">
        <v>37</v>
      </c>
      <c r="P219" s="167">
        <f>O219*H219</f>
        <v>0</v>
      </c>
      <c r="Q219" s="167">
        <v>1.1800000000000001E-3</v>
      </c>
      <c r="R219" s="167">
        <f>Q219*H219</f>
        <v>7.8880640000000002E-2</v>
      </c>
      <c r="S219" s="167">
        <v>0</v>
      </c>
      <c r="T219" s="168">
        <f>S219*H219</f>
        <v>0</v>
      </c>
      <c r="AR219" s="169" t="s">
        <v>305</v>
      </c>
      <c r="AT219" s="169" t="s">
        <v>241</v>
      </c>
      <c r="AU219" s="169" t="s">
        <v>83</v>
      </c>
      <c r="AY219" s="13" t="s">
        <v>239</v>
      </c>
      <c r="BE219" s="97">
        <f>IF(N219="základná",J219,0)</f>
        <v>0</v>
      </c>
      <c r="BF219" s="97">
        <f>IF(N219="znížená",J219,0)</f>
        <v>0</v>
      </c>
      <c r="BG219" s="97">
        <f>IF(N219="zákl. prenesená",J219,0)</f>
        <v>0</v>
      </c>
      <c r="BH219" s="97">
        <f>IF(N219="zníž. prenesená",J219,0)</f>
        <v>0</v>
      </c>
      <c r="BI219" s="97">
        <f>IF(N219="nulová",J219,0)</f>
        <v>0</v>
      </c>
      <c r="BJ219" s="13" t="s">
        <v>83</v>
      </c>
      <c r="BK219" s="97">
        <f>ROUND(I219*H219,2)</f>
        <v>0</v>
      </c>
      <c r="BL219" s="13" t="s">
        <v>305</v>
      </c>
      <c r="BM219" s="169" t="s">
        <v>2782</v>
      </c>
    </row>
    <row r="220" spans="2:65" s="1" customFormat="1" ht="24.2" customHeight="1" x14ac:dyDescent="0.2">
      <c r="B220" s="131"/>
      <c r="C220" s="158" t="s">
        <v>487</v>
      </c>
      <c r="D220" s="158" t="s">
        <v>241</v>
      </c>
      <c r="E220" s="159" t="s">
        <v>1845</v>
      </c>
      <c r="F220" s="160" t="s">
        <v>1846</v>
      </c>
      <c r="G220" s="161" t="s">
        <v>244</v>
      </c>
      <c r="H220" s="162">
        <v>194.32</v>
      </c>
      <c r="I220" s="163"/>
      <c r="J220" s="164">
        <f>ROUND(I220*H220,2)</f>
        <v>0</v>
      </c>
      <c r="K220" s="165"/>
      <c r="L220" s="30"/>
      <c r="M220" s="166" t="s">
        <v>1</v>
      </c>
      <c r="N220" s="130" t="s">
        <v>37</v>
      </c>
      <c r="P220" s="167">
        <f>O220*H220</f>
        <v>0</v>
      </c>
      <c r="Q220" s="167">
        <v>3.8500000000000001E-3</v>
      </c>
      <c r="R220" s="167">
        <f>Q220*H220</f>
        <v>0.74813200000000002</v>
      </c>
      <c r="S220" s="167">
        <v>0</v>
      </c>
      <c r="T220" s="168">
        <f>S220*H220</f>
        <v>0</v>
      </c>
      <c r="AR220" s="169" t="s">
        <v>305</v>
      </c>
      <c r="AT220" s="169" t="s">
        <v>241</v>
      </c>
      <c r="AU220" s="169" t="s">
        <v>83</v>
      </c>
      <c r="AY220" s="13" t="s">
        <v>239</v>
      </c>
      <c r="BE220" s="97">
        <f>IF(N220="základná",J220,0)</f>
        <v>0</v>
      </c>
      <c r="BF220" s="97">
        <f>IF(N220="znížená",J220,0)</f>
        <v>0</v>
      </c>
      <c r="BG220" s="97">
        <f>IF(N220="zákl. prenesená",J220,0)</f>
        <v>0</v>
      </c>
      <c r="BH220" s="97">
        <f>IF(N220="zníž. prenesená",J220,0)</f>
        <v>0</v>
      </c>
      <c r="BI220" s="97">
        <f>IF(N220="nulová",J220,0)</f>
        <v>0</v>
      </c>
      <c r="BJ220" s="13" t="s">
        <v>83</v>
      </c>
      <c r="BK220" s="97">
        <f>ROUND(I220*H220,2)</f>
        <v>0</v>
      </c>
      <c r="BL220" s="13" t="s">
        <v>305</v>
      </c>
      <c r="BM220" s="169" t="s">
        <v>2783</v>
      </c>
    </row>
    <row r="221" spans="2:65" s="1" customFormat="1" ht="24.2" customHeight="1" x14ac:dyDescent="0.2">
      <c r="B221" s="131"/>
      <c r="C221" s="170" t="s">
        <v>491</v>
      </c>
      <c r="D221" s="170" t="s">
        <v>275</v>
      </c>
      <c r="E221" s="171" t="s">
        <v>1849</v>
      </c>
      <c r="F221" s="172" t="s">
        <v>1850</v>
      </c>
      <c r="G221" s="173" t="s">
        <v>244</v>
      </c>
      <c r="H221" s="174">
        <v>209.446</v>
      </c>
      <c r="I221" s="175"/>
      <c r="J221" s="176">
        <f>ROUND(I221*H221,2)</f>
        <v>0</v>
      </c>
      <c r="K221" s="177"/>
      <c r="L221" s="178"/>
      <c r="M221" s="179" t="s">
        <v>1</v>
      </c>
      <c r="N221" s="180" t="s">
        <v>37</v>
      </c>
      <c r="P221" s="167">
        <f>O221*H221</f>
        <v>0</v>
      </c>
      <c r="Q221" s="167">
        <v>1.132E-2</v>
      </c>
      <c r="R221" s="167">
        <f>Q221*H221</f>
        <v>2.3709287200000002</v>
      </c>
      <c r="S221" s="167">
        <v>0</v>
      </c>
      <c r="T221" s="168">
        <f>S221*H221</f>
        <v>0</v>
      </c>
      <c r="AR221" s="169" t="s">
        <v>371</v>
      </c>
      <c r="AT221" s="169" t="s">
        <v>275</v>
      </c>
      <c r="AU221" s="169" t="s">
        <v>83</v>
      </c>
      <c r="AY221" s="13" t="s">
        <v>239</v>
      </c>
      <c r="BE221" s="97">
        <f>IF(N221="základná",J221,0)</f>
        <v>0</v>
      </c>
      <c r="BF221" s="97">
        <f>IF(N221="znížená",J221,0)</f>
        <v>0</v>
      </c>
      <c r="BG221" s="97">
        <f>IF(N221="zákl. prenesená",J221,0)</f>
        <v>0</v>
      </c>
      <c r="BH221" s="97">
        <f>IF(N221="zníž. prenesená",J221,0)</f>
        <v>0</v>
      </c>
      <c r="BI221" s="97">
        <f>IF(N221="nulová",J221,0)</f>
        <v>0</v>
      </c>
      <c r="BJ221" s="13" t="s">
        <v>83</v>
      </c>
      <c r="BK221" s="97">
        <f>ROUND(I221*H221,2)</f>
        <v>0</v>
      </c>
      <c r="BL221" s="13" t="s">
        <v>305</v>
      </c>
      <c r="BM221" s="169" t="s">
        <v>2784</v>
      </c>
    </row>
    <row r="222" spans="2:65" s="1" customFormat="1" ht="24.2" customHeight="1" x14ac:dyDescent="0.2">
      <c r="B222" s="131"/>
      <c r="C222" s="158" t="s">
        <v>495</v>
      </c>
      <c r="D222" s="158" t="s">
        <v>241</v>
      </c>
      <c r="E222" s="159" t="s">
        <v>1853</v>
      </c>
      <c r="F222" s="160" t="s">
        <v>1854</v>
      </c>
      <c r="G222" s="161" t="s">
        <v>1082</v>
      </c>
      <c r="H222" s="181"/>
      <c r="I222" s="163"/>
      <c r="J222" s="164">
        <f>ROUND(I222*H222,2)</f>
        <v>0</v>
      </c>
      <c r="K222" s="165"/>
      <c r="L222" s="30"/>
      <c r="M222" s="166" t="s">
        <v>1</v>
      </c>
      <c r="N222" s="130" t="s">
        <v>37</v>
      </c>
      <c r="P222" s="167">
        <f>O222*H222</f>
        <v>0</v>
      </c>
      <c r="Q222" s="167">
        <v>0</v>
      </c>
      <c r="R222" s="167">
        <f>Q222*H222</f>
        <v>0</v>
      </c>
      <c r="S222" s="167">
        <v>0</v>
      </c>
      <c r="T222" s="168">
        <f>S222*H222</f>
        <v>0</v>
      </c>
      <c r="AR222" s="169" t="s">
        <v>305</v>
      </c>
      <c r="AT222" s="169" t="s">
        <v>241</v>
      </c>
      <c r="AU222" s="169" t="s">
        <v>83</v>
      </c>
      <c r="AY222" s="13" t="s">
        <v>239</v>
      </c>
      <c r="BE222" s="97">
        <f>IF(N222="základná",J222,0)</f>
        <v>0</v>
      </c>
      <c r="BF222" s="97">
        <f>IF(N222="znížená",J222,0)</f>
        <v>0</v>
      </c>
      <c r="BG222" s="97">
        <f>IF(N222="zákl. prenesená",J222,0)</f>
        <v>0</v>
      </c>
      <c r="BH222" s="97">
        <f>IF(N222="zníž. prenesená",J222,0)</f>
        <v>0</v>
      </c>
      <c r="BI222" s="97">
        <f>IF(N222="nulová",J222,0)</f>
        <v>0</v>
      </c>
      <c r="BJ222" s="13" t="s">
        <v>83</v>
      </c>
      <c r="BK222" s="97">
        <f>ROUND(I222*H222,2)</f>
        <v>0</v>
      </c>
      <c r="BL222" s="13" t="s">
        <v>305</v>
      </c>
      <c r="BM222" s="169" t="s">
        <v>2785</v>
      </c>
    </row>
    <row r="223" spans="2:65" s="11" customFormat="1" ht="22.9" customHeight="1" x14ac:dyDescent="0.2">
      <c r="B223" s="146"/>
      <c r="D223" s="147" t="s">
        <v>70</v>
      </c>
      <c r="E223" s="156" t="s">
        <v>1870</v>
      </c>
      <c r="F223" s="156" t="s">
        <v>1871</v>
      </c>
      <c r="I223" s="149"/>
      <c r="J223" s="157">
        <f>BK223</f>
        <v>0</v>
      </c>
      <c r="L223" s="146"/>
      <c r="M223" s="151"/>
      <c r="P223" s="152">
        <f>SUM(P224:P226)</f>
        <v>0</v>
      </c>
      <c r="R223" s="152">
        <f>SUM(R224:R226)</f>
        <v>1.0214799999999999</v>
      </c>
      <c r="T223" s="153">
        <f>SUM(T224:T226)</f>
        <v>0</v>
      </c>
      <c r="AR223" s="147" t="s">
        <v>83</v>
      </c>
      <c r="AT223" s="154" t="s">
        <v>70</v>
      </c>
      <c r="AU223" s="154" t="s">
        <v>78</v>
      </c>
      <c r="AY223" s="147" t="s">
        <v>239</v>
      </c>
      <c r="BK223" s="155">
        <f>SUM(BK224:BK226)</f>
        <v>0</v>
      </c>
    </row>
    <row r="224" spans="2:65" s="1" customFormat="1" ht="37.9" customHeight="1" x14ac:dyDescent="0.2">
      <c r="B224" s="131"/>
      <c r="C224" s="158" t="s">
        <v>499</v>
      </c>
      <c r="D224" s="158" t="s">
        <v>241</v>
      </c>
      <c r="E224" s="159" t="s">
        <v>1873</v>
      </c>
      <c r="F224" s="160" t="s">
        <v>1874</v>
      </c>
      <c r="G224" s="161" t="s">
        <v>244</v>
      </c>
      <c r="H224" s="162">
        <v>232.12299999999999</v>
      </c>
      <c r="I224" s="163"/>
      <c r="J224" s="164">
        <f>ROUND(I224*H224,2)</f>
        <v>0</v>
      </c>
      <c r="K224" s="165"/>
      <c r="L224" s="30"/>
      <c r="M224" s="166" t="s">
        <v>1</v>
      </c>
      <c r="N224" s="130" t="s">
        <v>37</v>
      </c>
      <c r="P224" s="167">
        <f>O224*H224</f>
        <v>0</v>
      </c>
      <c r="Q224" s="167">
        <v>3.3500000000000001E-3</v>
      </c>
      <c r="R224" s="167">
        <f>Q224*H224</f>
        <v>0.77761205</v>
      </c>
      <c r="S224" s="167">
        <v>0</v>
      </c>
      <c r="T224" s="168">
        <f>S224*H224</f>
        <v>0</v>
      </c>
      <c r="AR224" s="169" t="s">
        <v>305</v>
      </c>
      <c r="AT224" s="169" t="s">
        <v>241</v>
      </c>
      <c r="AU224" s="169" t="s">
        <v>83</v>
      </c>
      <c r="AY224" s="13" t="s">
        <v>239</v>
      </c>
      <c r="BE224" s="97">
        <f>IF(N224="základná",J224,0)</f>
        <v>0</v>
      </c>
      <c r="BF224" s="97">
        <f>IF(N224="znížená",J224,0)</f>
        <v>0</v>
      </c>
      <c r="BG224" s="97">
        <f>IF(N224="zákl. prenesená",J224,0)</f>
        <v>0</v>
      </c>
      <c r="BH224" s="97">
        <f>IF(N224="zníž. prenesená",J224,0)</f>
        <v>0</v>
      </c>
      <c r="BI224" s="97">
        <f>IF(N224="nulová",J224,0)</f>
        <v>0</v>
      </c>
      <c r="BJ224" s="13" t="s">
        <v>83</v>
      </c>
      <c r="BK224" s="97">
        <f>ROUND(I224*H224,2)</f>
        <v>0</v>
      </c>
      <c r="BL224" s="13" t="s">
        <v>305</v>
      </c>
      <c r="BM224" s="169" t="s">
        <v>2786</v>
      </c>
    </row>
    <row r="225" spans="2:65" s="1" customFormat="1" ht="24.2" customHeight="1" x14ac:dyDescent="0.2">
      <c r="B225" s="131"/>
      <c r="C225" s="170" t="s">
        <v>503</v>
      </c>
      <c r="D225" s="170" t="s">
        <v>275</v>
      </c>
      <c r="E225" s="171" t="s">
        <v>1877</v>
      </c>
      <c r="F225" s="172" t="s">
        <v>1878</v>
      </c>
      <c r="G225" s="173" t="s">
        <v>244</v>
      </c>
      <c r="H225" s="174">
        <v>236.76499999999999</v>
      </c>
      <c r="I225" s="175"/>
      <c r="J225" s="176">
        <f>ROUND(I225*H225,2)</f>
        <v>0</v>
      </c>
      <c r="K225" s="177"/>
      <c r="L225" s="178"/>
      <c r="M225" s="179" t="s">
        <v>1</v>
      </c>
      <c r="N225" s="180" t="s">
        <v>37</v>
      </c>
      <c r="P225" s="167">
        <f>O225*H225</f>
        <v>0</v>
      </c>
      <c r="Q225" s="167">
        <v>1.0300000000000001E-3</v>
      </c>
      <c r="R225" s="167">
        <f>Q225*H225</f>
        <v>0.24386795</v>
      </c>
      <c r="S225" s="167">
        <v>0</v>
      </c>
      <c r="T225" s="168">
        <f>S225*H225</f>
        <v>0</v>
      </c>
      <c r="AR225" s="169" t="s">
        <v>371</v>
      </c>
      <c r="AT225" s="169" t="s">
        <v>275</v>
      </c>
      <c r="AU225" s="169" t="s">
        <v>83</v>
      </c>
      <c r="AY225" s="13" t="s">
        <v>239</v>
      </c>
      <c r="BE225" s="97">
        <f>IF(N225="základná",J225,0)</f>
        <v>0</v>
      </c>
      <c r="BF225" s="97">
        <f>IF(N225="znížená",J225,0)</f>
        <v>0</v>
      </c>
      <c r="BG225" s="97">
        <f>IF(N225="zákl. prenesená",J225,0)</f>
        <v>0</v>
      </c>
      <c r="BH225" s="97">
        <f>IF(N225="zníž. prenesená",J225,0)</f>
        <v>0</v>
      </c>
      <c r="BI225" s="97">
        <f>IF(N225="nulová",J225,0)</f>
        <v>0</v>
      </c>
      <c r="BJ225" s="13" t="s">
        <v>83</v>
      </c>
      <c r="BK225" s="97">
        <f>ROUND(I225*H225,2)</f>
        <v>0</v>
      </c>
      <c r="BL225" s="13" t="s">
        <v>305</v>
      </c>
      <c r="BM225" s="169" t="s">
        <v>2787</v>
      </c>
    </row>
    <row r="226" spans="2:65" s="1" customFormat="1" ht="24.2" customHeight="1" x14ac:dyDescent="0.2">
      <c r="B226" s="131"/>
      <c r="C226" s="158" t="s">
        <v>507</v>
      </c>
      <c r="D226" s="158" t="s">
        <v>241</v>
      </c>
      <c r="E226" s="159" t="s">
        <v>1881</v>
      </c>
      <c r="F226" s="160" t="s">
        <v>1882</v>
      </c>
      <c r="G226" s="161" t="s">
        <v>1082</v>
      </c>
      <c r="H226" s="181"/>
      <c r="I226" s="163"/>
      <c r="J226" s="164">
        <f>ROUND(I226*H226,2)</f>
        <v>0</v>
      </c>
      <c r="K226" s="165"/>
      <c r="L226" s="30"/>
      <c r="M226" s="166" t="s">
        <v>1</v>
      </c>
      <c r="N226" s="130" t="s">
        <v>37</v>
      </c>
      <c r="P226" s="167">
        <f>O226*H226</f>
        <v>0</v>
      </c>
      <c r="Q226" s="167">
        <v>0</v>
      </c>
      <c r="R226" s="167">
        <f>Q226*H226</f>
        <v>0</v>
      </c>
      <c r="S226" s="167">
        <v>0</v>
      </c>
      <c r="T226" s="168">
        <f>S226*H226</f>
        <v>0</v>
      </c>
      <c r="AR226" s="169" t="s">
        <v>305</v>
      </c>
      <c r="AT226" s="169" t="s">
        <v>241</v>
      </c>
      <c r="AU226" s="169" t="s">
        <v>83</v>
      </c>
      <c r="AY226" s="13" t="s">
        <v>239</v>
      </c>
      <c r="BE226" s="97">
        <f>IF(N226="základná",J226,0)</f>
        <v>0</v>
      </c>
      <c r="BF226" s="97">
        <f>IF(N226="znížená",J226,0)</f>
        <v>0</v>
      </c>
      <c r="BG226" s="97">
        <f>IF(N226="zákl. prenesená",J226,0)</f>
        <v>0</v>
      </c>
      <c r="BH226" s="97">
        <f>IF(N226="zníž. prenesená",J226,0)</f>
        <v>0</v>
      </c>
      <c r="BI226" s="97">
        <f>IF(N226="nulová",J226,0)</f>
        <v>0</v>
      </c>
      <c r="BJ226" s="13" t="s">
        <v>83</v>
      </c>
      <c r="BK226" s="97">
        <f>ROUND(I226*H226,2)</f>
        <v>0</v>
      </c>
      <c r="BL226" s="13" t="s">
        <v>305</v>
      </c>
      <c r="BM226" s="169" t="s">
        <v>2788</v>
      </c>
    </row>
    <row r="227" spans="2:65" s="11" customFormat="1" ht="22.9" customHeight="1" x14ac:dyDescent="0.2">
      <c r="B227" s="146"/>
      <c r="D227" s="147" t="s">
        <v>70</v>
      </c>
      <c r="E227" s="156" t="s">
        <v>1884</v>
      </c>
      <c r="F227" s="156" t="s">
        <v>1885</v>
      </c>
      <c r="I227" s="149"/>
      <c r="J227" s="157">
        <f>BK227</f>
        <v>0</v>
      </c>
      <c r="L227" s="146"/>
      <c r="M227" s="151"/>
      <c r="P227" s="152">
        <f>SUM(P228:P229)</f>
        <v>0</v>
      </c>
      <c r="R227" s="152">
        <f>SUM(R228:R229)</f>
        <v>0.10404344000000001</v>
      </c>
      <c r="T227" s="153">
        <f>SUM(T228:T229)</f>
        <v>0</v>
      </c>
      <c r="AR227" s="147" t="s">
        <v>83</v>
      </c>
      <c r="AT227" s="154" t="s">
        <v>70</v>
      </c>
      <c r="AU227" s="154" t="s">
        <v>78</v>
      </c>
      <c r="AY227" s="147" t="s">
        <v>239</v>
      </c>
      <c r="BK227" s="155">
        <f>SUM(BK228:BK229)</f>
        <v>0</v>
      </c>
    </row>
    <row r="228" spans="2:65" s="1" customFormat="1" ht="24.2" customHeight="1" x14ac:dyDescent="0.2">
      <c r="B228" s="131"/>
      <c r="C228" s="158" t="s">
        <v>511</v>
      </c>
      <c r="D228" s="158" t="s">
        <v>241</v>
      </c>
      <c r="E228" s="159" t="s">
        <v>1887</v>
      </c>
      <c r="F228" s="160" t="s">
        <v>1888</v>
      </c>
      <c r="G228" s="161" t="s">
        <v>244</v>
      </c>
      <c r="H228" s="162">
        <v>335.62400000000002</v>
      </c>
      <c r="I228" s="163"/>
      <c r="J228" s="164">
        <f>ROUND(I228*H228,2)</f>
        <v>0</v>
      </c>
      <c r="K228" s="165"/>
      <c r="L228" s="30"/>
      <c r="M228" s="166" t="s">
        <v>1</v>
      </c>
      <c r="N228" s="130" t="s">
        <v>37</v>
      </c>
      <c r="P228" s="167">
        <f>O228*H228</f>
        <v>0</v>
      </c>
      <c r="Q228" s="167">
        <v>1E-4</v>
      </c>
      <c r="R228" s="167">
        <f>Q228*H228</f>
        <v>3.3562400000000006E-2</v>
      </c>
      <c r="S228" s="167">
        <v>0</v>
      </c>
      <c r="T228" s="168">
        <f>S228*H228</f>
        <v>0</v>
      </c>
      <c r="AR228" s="169" t="s">
        <v>305</v>
      </c>
      <c r="AT228" s="169" t="s">
        <v>241</v>
      </c>
      <c r="AU228" s="169" t="s">
        <v>83</v>
      </c>
      <c r="AY228" s="13" t="s">
        <v>239</v>
      </c>
      <c r="BE228" s="97">
        <f>IF(N228="základná",J228,0)</f>
        <v>0</v>
      </c>
      <c r="BF228" s="97">
        <f>IF(N228="znížená",J228,0)</f>
        <v>0</v>
      </c>
      <c r="BG228" s="97">
        <f>IF(N228="zákl. prenesená",J228,0)</f>
        <v>0</v>
      </c>
      <c r="BH228" s="97">
        <f>IF(N228="zníž. prenesená",J228,0)</f>
        <v>0</v>
      </c>
      <c r="BI228" s="97">
        <f>IF(N228="nulová",J228,0)</f>
        <v>0</v>
      </c>
      <c r="BJ228" s="13" t="s">
        <v>83</v>
      </c>
      <c r="BK228" s="97">
        <f>ROUND(I228*H228,2)</f>
        <v>0</v>
      </c>
      <c r="BL228" s="13" t="s">
        <v>305</v>
      </c>
      <c r="BM228" s="169" t="s">
        <v>2789</v>
      </c>
    </row>
    <row r="229" spans="2:65" s="1" customFormat="1" ht="37.9" customHeight="1" x14ac:dyDescent="0.2">
      <c r="B229" s="131"/>
      <c r="C229" s="158" t="s">
        <v>515</v>
      </c>
      <c r="D229" s="158" t="s">
        <v>241</v>
      </c>
      <c r="E229" s="159" t="s">
        <v>1891</v>
      </c>
      <c r="F229" s="160" t="s">
        <v>1892</v>
      </c>
      <c r="G229" s="161" t="s">
        <v>244</v>
      </c>
      <c r="H229" s="162">
        <v>335.62400000000002</v>
      </c>
      <c r="I229" s="163"/>
      <c r="J229" s="164">
        <f>ROUND(I229*H229,2)</f>
        <v>0</v>
      </c>
      <c r="K229" s="165"/>
      <c r="L229" s="30"/>
      <c r="M229" s="166" t="s">
        <v>1</v>
      </c>
      <c r="N229" s="130" t="s">
        <v>37</v>
      </c>
      <c r="P229" s="167">
        <f>O229*H229</f>
        <v>0</v>
      </c>
      <c r="Q229" s="167">
        <v>2.1000000000000001E-4</v>
      </c>
      <c r="R229" s="167">
        <f>Q229*H229</f>
        <v>7.0481040000000009E-2</v>
      </c>
      <c r="S229" s="167">
        <v>0</v>
      </c>
      <c r="T229" s="168">
        <f>S229*H229</f>
        <v>0</v>
      </c>
      <c r="AR229" s="169" t="s">
        <v>305</v>
      </c>
      <c r="AT229" s="169" t="s">
        <v>241</v>
      </c>
      <c r="AU229" s="169" t="s">
        <v>83</v>
      </c>
      <c r="AY229" s="13" t="s">
        <v>239</v>
      </c>
      <c r="BE229" s="97">
        <f>IF(N229="základná",J229,0)</f>
        <v>0</v>
      </c>
      <c r="BF229" s="97">
        <f>IF(N229="znížená",J229,0)</f>
        <v>0</v>
      </c>
      <c r="BG229" s="97">
        <f>IF(N229="zákl. prenesená",J229,0)</f>
        <v>0</v>
      </c>
      <c r="BH229" s="97">
        <f>IF(N229="zníž. prenesená",J229,0)</f>
        <v>0</v>
      </c>
      <c r="BI229" s="97">
        <f>IF(N229="nulová",J229,0)</f>
        <v>0</v>
      </c>
      <c r="BJ229" s="13" t="s">
        <v>83</v>
      </c>
      <c r="BK229" s="97">
        <f>ROUND(I229*H229,2)</f>
        <v>0</v>
      </c>
      <c r="BL229" s="13" t="s">
        <v>305</v>
      </c>
      <c r="BM229" s="169" t="s">
        <v>2790</v>
      </c>
    </row>
    <row r="230" spans="2:65" s="11" customFormat="1" ht="25.9" customHeight="1" x14ac:dyDescent="0.2">
      <c r="B230" s="146"/>
      <c r="D230" s="147" t="s">
        <v>70</v>
      </c>
      <c r="E230" s="148" t="s">
        <v>1894</v>
      </c>
      <c r="F230" s="148" t="s">
        <v>1895</v>
      </c>
      <c r="I230" s="149"/>
      <c r="J230" s="150">
        <f>BK230</f>
        <v>0</v>
      </c>
      <c r="L230" s="146"/>
      <c r="M230" s="151"/>
      <c r="P230" s="152">
        <f>P231</f>
        <v>0</v>
      </c>
      <c r="R230" s="152">
        <f>R231</f>
        <v>0</v>
      </c>
      <c r="T230" s="153">
        <f>T231</f>
        <v>0</v>
      </c>
      <c r="AR230" s="147" t="s">
        <v>245</v>
      </c>
      <c r="AT230" s="154" t="s">
        <v>70</v>
      </c>
      <c r="AU230" s="154" t="s">
        <v>71</v>
      </c>
      <c r="AY230" s="147" t="s">
        <v>239</v>
      </c>
      <c r="BK230" s="155">
        <f>BK231</f>
        <v>0</v>
      </c>
    </row>
    <row r="231" spans="2:65" s="1" customFormat="1" ht="21.75" customHeight="1" x14ac:dyDescent="0.2">
      <c r="B231" s="131"/>
      <c r="C231" s="158" t="s">
        <v>519</v>
      </c>
      <c r="D231" s="158" t="s">
        <v>241</v>
      </c>
      <c r="E231" s="159" t="s">
        <v>1897</v>
      </c>
      <c r="F231" s="160" t="s">
        <v>1898</v>
      </c>
      <c r="G231" s="161" t="s">
        <v>244</v>
      </c>
      <c r="H231" s="162">
        <v>194.32</v>
      </c>
      <c r="I231" s="163"/>
      <c r="J231" s="164">
        <f>ROUND(I231*H231,2)</f>
        <v>0</v>
      </c>
      <c r="K231" s="165"/>
      <c r="L231" s="30"/>
      <c r="M231" s="182" t="s">
        <v>1</v>
      </c>
      <c r="N231" s="183" t="s">
        <v>37</v>
      </c>
      <c r="O231" s="184"/>
      <c r="P231" s="185">
        <f>O231*H231</f>
        <v>0</v>
      </c>
      <c r="Q231" s="185">
        <v>0</v>
      </c>
      <c r="R231" s="185">
        <f>Q231*H231</f>
        <v>0</v>
      </c>
      <c r="S231" s="185">
        <v>0</v>
      </c>
      <c r="T231" s="186">
        <f>S231*H231</f>
        <v>0</v>
      </c>
      <c r="AR231" s="169" t="s">
        <v>1899</v>
      </c>
      <c r="AT231" s="169" t="s">
        <v>241</v>
      </c>
      <c r="AU231" s="169" t="s">
        <v>78</v>
      </c>
      <c r="AY231" s="13" t="s">
        <v>239</v>
      </c>
      <c r="BE231" s="97">
        <f>IF(N231="základná",J231,0)</f>
        <v>0</v>
      </c>
      <c r="BF231" s="97">
        <f>IF(N231="znížená",J231,0)</f>
        <v>0</v>
      </c>
      <c r="BG231" s="97">
        <f>IF(N231="zákl. prenesená",J231,0)</f>
        <v>0</v>
      </c>
      <c r="BH231" s="97">
        <f>IF(N231="zníž. prenesená",J231,0)</f>
        <v>0</v>
      </c>
      <c r="BI231" s="97">
        <f>IF(N231="nulová",J231,0)</f>
        <v>0</v>
      </c>
      <c r="BJ231" s="13" t="s">
        <v>83</v>
      </c>
      <c r="BK231" s="97">
        <f>ROUND(I231*H231,2)</f>
        <v>0</v>
      </c>
      <c r="BL231" s="13" t="s">
        <v>1899</v>
      </c>
      <c r="BM231" s="169" t="s">
        <v>2791</v>
      </c>
    </row>
    <row r="232" spans="2:65" s="1" customFormat="1" ht="6.95" customHeight="1" x14ac:dyDescent="0.2">
      <c r="B232" s="45"/>
      <c r="C232" s="46"/>
      <c r="D232" s="46"/>
      <c r="E232" s="46"/>
      <c r="F232" s="46"/>
      <c r="G232" s="46"/>
      <c r="H232" s="46"/>
      <c r="I232" s="46"/>
      <c r="J232" s="46"/>
      <c r="K232" s="46"/>
      <c r="L232" s="30"/>
    </row>
  </sheetData>
  <autoFilter ref="C145:K231" xr:uid="{00000000-0009-0000-0000-000003000000}"/>
  <mergeCells count="17">
    <mergeCell ref="L2:V2"/>
    <mergeCell ref="D120:F120"/>
    <mergeCell ref="D121:F121"/>
    <mergeCell ref="D122:F122"/>
    <mergeCell ref="E134:H134"/>
    <mergeCell ref="E85:H85"/>
    <mergeCell ref="E87:H87"/>
    <mergeCell ref="E89:H89"/>
    <mergeCell ref="D118:F118"/>
    <mergeCell ref="D119:F119"/>
    <mergeCell ref="E7:H7"/>
    <mergeCell ref="E9:H9"/>
    <mergeCell ref="E11:H11"/>
    <mergeCell ref="E20:H20"/>
    <mergeCell ref="E29:H29"/>
    <mergeCell ref="E138:H138"/>
    <mergeCell ref="E136:H136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B2:BM153"/>
  <sheetViews>
    <sheetView showGridLines="0" topLeftCell="A114" workbookViewId="0">
      <selection activeCell="Y152" sqref="Y152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3" t="s">
        <v>160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4587</v>
      </c>
      <c r="L4" s="16"/>
      <c r="M4" s="103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14</v>
      </c>
      <c r="L6" s="16"/>
    </row>
    <row r="7" spans="2:46" ht="16.5" customHeight="1" x14ac:dyDescent="0.2">
      <c r="B7" s="16"/>
      <c r="E7" s="259" t="str">
        <f>'Rekapitulácia stavby'!K6</f>
        <v>KFA - Košická futbalová aréna II. a III. etapa</v>
      </c>
      <c r="F7" s="261"/>
      <c r="G7" s="261"/>
      <c r="H7" s="261"/>
      <c r="L7" s="16"/>
    </row>
    <row r="8" spans="2:46" ht="12" customHeight="1" x14ac:dyDescent="0.2">
      <c r="B8" s="16"/>
      <c r="D8" s="23" t="s">
        <v>180</v>
      </c>
      <c r="L8" s="16"/>
    </row>
    <row r="9" spans="2:46" s="1" customFormat="1" ht="16.5" customHeight="1" x14ac:dyDescent="0.2">
      <c r="B9" s="30"/>
      <c r="E9" s="259" t="s">
        <v>181</v>
      </c>
      <c r="F9" s="257"/>
      <c r="G9" s="257"/>
      <c r="H9" s="257"/>
      <c r="L9" s="30"/>
    </row>
    <row r="10" spans="2:46" s="1" customFormat="1" ht="12" customHeight="1" x14ac:dyDescent="0.2">
      <c r="B10" s="30"/>
      <c r="D10" s="23" t="s">
        <v>182</v>
      </c>
      <c r="L10" s="30"/>
    </row>
    <row r="11" spans="2:46" s="1" customFormat="1" ht="16.5" customHeight="1" x14ac:dyDescent="0.2">
      <c r="B11" s="30"/>
      <c r="E11" s="226" t="s">
        <v>4338</v>
      </c>
      <c r="F11" s="257"/>
      <c r="G11" s="257"/>
      <c r="H11" s="257"/>
      <c r="L11" s="30"/>
    </row>
    <row r="12" spans="2:46" s="1" customFormat="1" x14ac:dyDescent="0.2">
      <c r="B12" s="30"/>
      <c r="L12" s="30"/>
    </row>
    <row r="13" spans="2:46" s="1" customFormat="1" ht="12" customHeight="1" x14ac:dyDescent="0.2">
      <c r="B13" s="30"/>
      <c r="D13" s="23" t="s">
        <v>15</v>
      </c>
      <c r="F13" s="21" t="s">
        <v>1</v>
      </c>
      <c r="I13" s="23" t="s">
        <v>16</v>
      </c>
      <c r="J13" s="21" t="s">
        <v>1</v>
      </c>
      <c r="L13" s="30"/>
    </row>
    <row r="14" spans="2:46" s="1" customFormat="1" ht="12" customHeight="1" x14ac:dyDescent="0.2">
      <c r="B14" s="30"/>
      <c r="D14" s="23" t="s">
        <v>17</v>
      </c>
      <c r="F14" s="21" t="s">
        <v>18</v>
      </c>
      <c r="I14" s="23" t="s">
        <v>19</v>
      </c>
      <c r="J14" s="53" t="str">
        <f>'Rekapitulácia stavby'!AN8</f>
        <v>4.10.2022 - REV05</v>
      </c>
      <c r="L14" s="30"/>
    </row>
    <row r="15" spans="2:46" s="1" customFormat="1" ht="10.9" customHeight="1" x14ac:dyDescent="0.2">
      <c r="B15" s="30"/>
      <c r="L15" s="30"/>
    </row>
    <row r="16" spans="2:46" s="1" customFormat="1" ht="12" customHeight="1" x14ac:dyDescent="0.2">
      <c r="B16" s="30"/>
      <c r="D16" s="23" t="s">
        <v>20</v>
      </c>
      <c r="I16" s="23" t="s">
        <v>21</v>
      </c>
      <c r="J16" s="21" t="str">
        <f>IF('Rekapitulácia stavby'!AN10="","",'Rekapitulácia stavby'!AN10)</f>
        <v/>
      </c>
      <c r="L16" s="30"/>
    </row>
    <row r="17" spans="2:12" s="1" customFormat="1" ht="18" customHeight="1" x14ac:dyDescent="0.2">
      <c r="B17" s="30"/>
      <c r="E17" s="21" t="str">
        <f>IF('Rekapitulácia stavby'!E11="","",'Rekapitulácia stavby'!E11)</f>
        <v xml:space="preserve"> </v>
      </c>
      <c r="I17" s="23" t="s">
        <v>22</v>
      </c>
      <c r="J17" s="21" t="str">
        <f>IF('Rekapitulácia stavby'!AN11="","",'Rekapitulácia stavby'!AN11)</f>
        <v/>
      </c>
      <c r="L17" s="30"/>
    </row>
    <row r="18" spans="2:12" s="1" customFormat="1" ht="6.95" customHeight="1" x14ac:dyDescent="0.2">
      <c r="B18" s="30"/>
      <c r="L18" s="30"/>
    </row>
    <row r="19" spans="2:12" s="1" customFormat="1" ht="12" customHeight="1" x14ac:dyDescent="0.2">
      <c r="B19" s="30"/>
      <c r="D19" s="23" t="s">
        <v>23</v>
      </c>
      <c r="I19" s="23" t="s">
        <v>21</v>
      </c>
      <c r="J19" s="24" t="str">
        <f>'Rekapitulácia stavby'!AN13</f>
        <v>Vyplň údaj</v>
      </c>
      <c r="L19" s="30"/>
    </row>
    <row r="20" spans="2:12" s="1" customFormat="1" ht="18" customHeight="1" x14ac:dyDescent="0.2">
      <c r="B20" s="30"/>
      <c r="E20" s="258" t="str">
        <f>'Rekapitulácia stavby'!E14</f>
        <v>Vyplň údaj</v>
      </c>
      <c r="F20" s="248"/>
      <c r="G20" s="248"/>
      <c r="H20" s="248"/>
      <c r="I20" s="23" t="s">
        <v>22</v>
      </c>
      <c r="J20" s="24" t="str">
        <f>'Rekapitulácia stavby'!AN14</f>
        <v>Vyplň údaj</v>
      </c>
      <c r="L20" s="30"/>
    </row>
    <row r="21" spans="2:12" s="1" customFormat="1" ht="6.95" customHeight="1" x14ac:dyDescent="0.2">
      <c r="B21" s="30"/>
      <c r="L21" s="30"/>
    </row>
    <row r="22" spans="2:12" s="1" customFormat="1" ht="12" customHeight="1" x14ac:dyDescent="0.2">
      <c r="B22" s="30"/>
      <c r="D22" s="23" t="s">
        <v>25</v>
      </c>
      <c r="I22" s="23" t="s">
        <v>21</v>
      </c>
      <c r="J22" s="21" t="str">
        <f>IF('Rekapitulácia stavby'!AN16="","",'Rekapitulácia stavby'!AN16)</f>
        <v/>
      </c>
      <c r="L22" s="30"/>
    </row>
    <row r="23" spans="2:12" s="1" customFormat="1" ht="18" customHeight="1" x14ac:dyDescent="0.2">
      <c r="B23" s="30"/>
      <c r="E23" s="21" t="str">
        <f>IF('Rekapitulácia stavby'!E17="","",'Rekapitulácia stavby'!E17)</f>
        <v>HESCON,s.r.o.</v>
      </c>
      <c r="I23" s="23" t="s">
        <v>22</v>
      </c>
      <c r="J23" s="21" t="str">
        <f>IF('Rekapitulácia stavby'!AN17="","",'Rekapitulácia stavby'!AN17)</f>
        <v/>
      </c>
      <c r="L23" s="30"/>
    </row>
    <row r="24" spans="2:12" s="1" customFormat="1" ht="6.95" customHeight="1" x14ac:dyDescent="0.2">
      <c r="B24" s="30"/>
      <c r="L24" s="30"/>
    </row>
    <row r="25" spans="2:12" s="1" customFormat="1" ht="12" customHeight="1" x14ac:dyDescent="0.2">
      <c r="B25" s="30"/>
      <c r="D25" s="23" t="s">
        <v>27</v>
      </c>
      <c r="I25" s="23" t="s">
        <v>21</v>
      </c>
      <c r="J25" s="21" t="str">
        <f>IF('Rekapitulácia stavby'!AN19="","",'Rekapitulácia stavby'!AN19)</f>
        <v/>
      </c>
      <c r="L25" s="30"/>
    </row>
    <row r="26" spans="2:12" s="1" customFormat="1" ht="18" customHeight="1" x14ac:dyDescent="0.2">
      <c r="B26" s="30"/>
      <c r="E26" s="21" t="str">
        <f>IF('Rekapitulácia stavby'!E20="","",'Rekapitulácia stavby'!E20)</f>
        <v xml:space="preserve"> </v>
      </c>
      <c r="I26" s="23" t="s">
        <v>22</v>
      </c>
      <c r="J26" s="21" t="str">
        <f>IF('Rekapitulácia stavby'!AN20="","",'Rekapitulácia stavby'!AN20)</f>
        <v/>
      </c>
      <c r="L26" s="30"/>
    </row>
    <row r="27" spans="2:12" s="1" customFormat="1" ht="6.95" customHeight="1" x14ac:dyDescent="0.2">
      <c r="B27" s="30"/>
      <c r="L27" s="30"/>
    </row>
    <row r="28" spans="2:12" s="1" customFormat="1" ht="12" customHeight="1" x14ac:dyDescent="0.2">
      <c r="B28" s="30"/>
      <c r="D28" s="23" t="s">
        <v>28</v>
      </c>
      <c r="L28" s="30"/>
    </row>
    <row r="29" spans="2:12" s="7" customFormat="1" ht="16.5" customHeight="1" x14ac:dyDescent="0.2">
      <c r="B29" s="104"/>
      <c r="E29" s="251" t="s">
        <v>1</v>
      </c>
      <c r="F29" s="251"/>
      <c r="G29" s="251"/>
      <c r="H29" s="251"/>
      <c r="L29" s="104"/>
    </row>
    <row r="30" spans="2:12" s="1" customFormat="1" ht="6.95" customHeight="1" x14ac:dyDescent="0.2">
      <c r="B30" s="30"/>
      <c r="L30" s="30"/>
    </row>
    <row r="31" spans="2:12" s="1" customFormat="1" ht="6.95" customHeight="1" x14ac:dyDescent="0.2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5" customHeight="1" x14ac:dyDescent="0.2">
      <c r="B32" s="30"/>
      <c r="D32" s="21" t="s">
        <v>187</v>
      </c>
      <c r="J32" s="29">
        <f>J98</f>
        <v>0</v>
      </c>
      <c r="L32" s="30"/>
    </row>
    <row r="33" spans="2:12" s="1" customFormat="1" ht="14.45" customHeight="1" x14ac:dyDescent="0.2">
      <c r="B33" s="30"/>
      <c r="D33" s="28" t="s">
        <v>174</v>
      </c>
      <c r="J33" s="29">
        <f>J103</f>
        <v>0</v>
      </c>
      <c r="L33" s="30"/>
    </row>
    <row r="34" spans="2:12" s="1" customFormat="1" ht="25.35" customHeight="1" x14ac:dyDescent="0.2">
      <c r="B34" s="30"/>
      <c r="D34" s="105" t="s">
        <v>31</v>
      </c>
      <c r="J34" s="66">
        <f>ROUND(J32 + J33, 2)</f>
        <v>0</v>
      </c>
      <c r="L34" s="30"/>
    </row>
    <row r="35" spans="2:12" s="1" customFormat="1" ht="6.95" customHeight="1" x14ac:dyDescent="0.2">
      <c r="B35" s="30"/>
      <c r="D35" s="54"/>
      <c r="E35" s="54"/>
      <c r="F35" s="54"/>
      <c r="G35" s="54"/>
      <c r="H35" s="54"/>
      <c r="I35" s="54"/>
      <c r="J35" s="54"/>
      <c r="K35" s="54"/>
      <c r="L35" s="30"/>
    </row>
    <row r="36" spans="2:12" s="1" customFormat="1" ht="14.45" customHeight="1" x14ac:dyDescent="0.2">
      <c r="B36" s="30"/>
      <c r="F36" s="33" t="s">
        <v>33</v>
      </c>
      <c r="I36" s="33" t="s">
        <v>32</v>
      </c>
      <c r="J36" s="33" t="s">
        <v>34</v>
      </c>
      <c r="L36" s="30"/>
    </row>
    <row r="37" spans="2:12" s="1" customFormat="1" ht="14.45" customHeight="1" x14ac:dyDescent="0.2">
      <c r="B37" s="30"/>
      <c r="D37" s="106" t="s">
        <v>35</v>
      </c>
      <c r="E37" s="35" t="s">
        <v>36</v>
      </c>
      <c r="F37" s="107">
        <f>ROUND((SUM(BE103:BE110) + SUM(BE132:BE150)),  2)</f>
        <v>0</v>
      </c>
      <c r="G37" s="108"/>
      <c r="H37" s="108"/>
      <c r="I37" s="109">
        <v>0.2</v>
      </c>
      <c r="J37" s="107">
        <f>ROUND(((SUM(BE103:BE110) + SUM(BE132:BE150))*I37),  2)</f>
        <v>0</v>
      </c>
      <c r="L37" s="30"/>
    </row>
    <row r="38" spans="2:12" s="1" customFormat="1" ht="14.45" customHeight="1" x14ac:dyDescent="0.2">
      <c r="B38" s="30"/>
      <c r="E38" s="35" t="s">
        <v>37</v>
      </c>
      <c r="F38" s="107">
        <f>ROUND((SUM(BF103:BF110) + SUM(BF132:BF150)),  2)</f>
        <v>0</v>
      </c>
      <c r="G38" s="108"/>
      <c r="H38" s="108"/>
      <c r="I38" s="109">
        <v>0.2</v>
      </c>
      <c r="J38" s="107">
        <f>ROUND(((SUM(BF103:BF110) + SUM(BF132:BF150))*I38),  2)</f>
        <v>0</v>
      </c>
      <c r="L38" s="30"/>
    </row>
    <row r="39" spans="2:12" s="1" customFormat="1" ht="14.45" hidden="1" customHeight="1" x14ac:dyDescent="0.2">
      <c r="B39" s="30"/>
      <c r="E39" s="23" t="s">
        <v>38</v>
      </c>
      <c r="F39" s="86">
        <f>ROUND((SUM(BG103:BG110) + SUM(BG132:BG150)),  2)</f>
        <v>0</v>
      </c>
      <c r="I39" s="110">
        <v>0.2</v>
      </c>
      <c r="J39" s="86">
        <f>0</f>
        <v>0</v>
      </c>
      <c r="L39" s="30"/>
    </row>
    <row r="40" spans="2:12" s="1" customFormat="1" ht="14.45" hidden="1" customHeight="1" x14ac:dyDescent="0.2">
      <c r="B40" s="30"/>
      <c r="E40" s="23" t="s">
        <v>39</v>
      </c>
      <c r="F40" s="86">
        <f>ROUND((SUM(BH103:BH110) + SUM(BH132:BH150)),  2)</f>
        <v>0</v>
      </c>
      <c r="I40" s="110">
        <v>0.2</v>
      </c>
      <c r="J40" s="86">
        <f>0</f>
        <v>0</v>
      </c>
      <c r="L40" s="30"/>
    </row>
    <row r="41" spans="2:12" s="1" customFormat="1" ht="14.45" hidden="1" customHeight="1" x14ac:dyDescent="0.2">
      <c r="B41" s="30"/>
      <c r="E41" s="35" t="s">
        <v>40</v>
      </c>
      <c r="F41" s="107">
        <f>ROUND((SUM(BI103:BI110) + SUM(BI132:BI150)),  2)</f>
        <v>0</v>
      </c>
      <c r="G41" s="108"/>
      <c r="H41" s="108"/>
      <c r="I41" s="109">
        <v>0</v>
      </c>
      <c r="J41" s="107">
        <f>0</f>
        <v>0</v>
      </c>
      <c r="L41" s="30"/>
    </row>
    <row r="42" spans="2:12" s="1" customFormat="1" ht="6.95" customHeight="1" x14ac:dyDescent="0.2">
      <c r="B42" s="30"/>
      <c r="L42" s="30"/>
    </row>
    <row r="43" spans="2:12" s="1" customFormat="1" ht="25.35" customHeight="1" x14ac:dyDescent="0.2">
      <c r="B43" s="30"/>
      <c r="C43" s="101"/>
      <c r="D43" s="111" t="s">
        <v>41</v>
      </c>
      <c r="E43" s="57"/>
      <c r="F43" s="57"/>
      <c r="G43" s="112" t="s">
        <v>42</v>
      </c>
      <c r="H43" s="113" t="s">
        <v>43</v>
      </c>
      <c r="I43" s="57"/>
      <c r="J43" s="114">
        <f>SUM(J34:J41)</f>
        <v>0</v>
      </c>
      <c r="K43" s="115"/>
      <c r="L43" s="30"/>
    </row>
    <row r="44" spans="2:12" s="1" customFormat="1" ht="14.45" customHeight="1" x14ac:dyDescent="0.2">
      <c r="B44" s="30"/>
      <c r="L44" s="30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30"/>
      <c r="D50" s="42" t="s">
        <v>44</v>
      </c>
      <c r="E50" s="43"/>
      <c r="F50" s="43"/>
      <c r="G50" s="42" t="s">
        <v>45</v>
      </c>
      <c r="H50" s="43"/>
      <c r="I50" s="43"/>
      <c r="J50" s="43"/>
      <c r="K50" s="43"/>
      <c r="L50" s="30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30"/>
      <c r="D61" s="44" t="s">
        <v>46</v>
      </c>
      <c r="E61" s="32"/>
      <c r="F61" s="116" t="s">
        <v>47</v>
      </c>
      <c r="G61" s="44" t="s">
        <v>46</v>
      </c>
      <c r="H61" s="32"/>
      <c r="I61" s="32"/>
      <c r="J61" s="117" t="s">
        <v>47</v>
      </c>
      <c r="K61" s="32"/>
      <c r="L61" s="30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30"/>
      <c r="D65" s="42" t="s">
        <v>48</v>
      </c>
      <c r="E65" s="43"/>
      <c r="F65" s="43"/>
      <c r="G65" s="42" t="s">
        <v>49</v>
      </c>
      <c r="H65" s="43"/>
      <c r="I65" s="43"/>
      <c r="J65" s="43"/>
      <c r="K65" s="43"/>
      <c r="L65" s="30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30"/>
      <c r="D76" s="44" t="s">
        <v>46</v>
      </c>
      <c r="E76" s="32"/>
      <c r="F76" s="116" t="s">
        <v>47</v>
      </c>
      <c r="G76" s="44" t="s">
        <v>46</v>
      </c>
      <c r="H76" s="32"/>
      <c r="I76" s="32"/>
      <c r="J76" s="117" t="s">
        <v>47</v>
      </c>
      <c r="K76" s="32"/>
      <c r="L76" s="30"/>
    </row>
    <row r="77" spans="2:12" s="1" customFormat="1" ht="14.45" customHeight="1" x14ac:dyDescent="0.2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12" s="1" customFormat="1" ht="6.95" customHeight="1" x14ac:dyDescent="0.2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12" s="1" customFormat="1" ht="24.95" customHeight="1" x14ac:dyDescent="0.2">
      <c r="B82" s="30"/>
      <c r="C82" s="17" t="s">
        <v>4588</v>
      </c>
      <c r="L82" s="30"/>
    </row>
    <row r="83" spans="2:12" s="1" customFormat="1" ht="6.95" customHeight="1" x14ac:dyDescent="0.2">
      <c r="B83" s="30"/>
      <c r="L83" s="30"/>
    </row>
    <row r="84" spans="2:12" s="1" customFormat="1" ht="12" customHeight="1" x14ac:dyDescent="0.2">
      <c r="B84" s="30"/>
      <c r="C84" s="23" t="s">
        <v>14</v>
      </c>
      <c r="L84" s="30"/>
    </row>
    <row r="85" spans="2:12" s="1" customFormat="1" ht="16.5" customHeight="1" x14ac:dyDescent="0.2">
      <c r="B85" s="30"/>
      <c r="E85" s="259" t="str">
        <f>E7</f>
        <v>KFA - Košická futbalová aréna II. a III. etapa</v>
      </c>
      <c r="F85" s="261"/>
      <c r="G85" s="261"/>
      <c r="H85" s="261"/>
      <c r="L85" s="30"/>
    </row>
    <row r="86" spans="2:12" ht="12" customHeight="1" x14ac:dyDescent="0.2">
      <c r="B86" s="16"/>
      <c r="C86" s="23" t="s">
        <v>180</v>
      </c>
      <c r="L86" s="16"/>
    </row>
    <row r="87" spans="2:12" s="1" customFormat="1" ht="16.5" customHeight="1" x14ac:dyDescent="0.2">
      <c r="B87" s="30"/>
      <c r="E87" s="259" t="s">
        <v>181</v>
      </c>
      <c r="F87" s="257"/>
      <c r="G87" s="257"/>
      <c r="H87" s="257"/>
      <c r="L87" s="30"/>
    </row>
    <row r="88" spans="2:12" s="1" customFormat="1" ht="12" customHeight="1" x14ac:dyDescent="0.2">
      <c r="B88" s="30"/>
      <c r="C88" s="23" t="s">
        <v>182</v>
      </c>
      <c r="L88" s="30"/>
    </row>
    <row r="89" spans="2:12" s="1" customFormat="1" ht="16.5" customHeight="1" x14ac:dyDescent="0.2">
      <c r="B89" s="30"/>
      <c r="E89" s="226" t="str">
        <f>E11</f>
        <v>041 - EZS - Elektrická zabezpečovacia signalizácia</v>
      </c>
      <c r="F89" s="257"/>
      <c r="G89" s="257"/>
      <c r="H89" s="257"/>
      <c r="L89" s="30"/>
    </row>
    <row r="90" spans="2:12" s="1" customFormat="1" ht="6.95" customHeight="1" x14ac:dyDescent="0.2">
      <c r="B90" s="30"/>
      <c r="L90" s="30"/>
    </row>
    <row r="91" spans="2:12" s="1" customFormat="1" ht="12" customHeight="1" x14ac:dyDescent="0.2">
      <c r="B91" s="30"/>
      <c r="C91" s="23" t="s">
        <v>17</v>
      </c>
      <c r="F91" s="21" t="str">
        <f>F14</f>
        <v xml:space="preserve"> </v>
      </c>
      <c r="I91" s="23" t="s">
        <v>19</v>
      </c>
      <c r="J91" s="53" t="str">
        <f>IF(J14="","",J14)</f>
        <v>4.10.2022 - REV05</v>
      </c>
      <c r="L91" s="30"/>
    </row>
    <row r="92" spans="2:12" s="1" customFormat="1" ht="6.95" customHeight="1" x14ac:dyDescent="0.2">
      <c r="B92" s="30"/>
      <c r="L92" s="30"/>
    </row>
    <row r="93" spans="2:12" s="1" customFormat="1" ht="15.2" customHeight="1" x14ac:dyDescent="0.2">
      <c r="B93" s="30"/>
      <c r="C93" s="23" t="s">
        <v>20</v>
      </c>
      <c r="F93" s="21" t="str">
        <f>E17</f>
        <v xml:space="preserve"> </v>
      </c>
      <c r="I93" s="23" t="s">
        <v>25</v>
      </c>
      <c r="J93" s="26" t="str">
        <f>E23</f>
        <v>HESCON,s.r.o.</v>
      </c>
      <c r="L93" s="30"/>
    </row>
    <row r="94" spans="2:12" s="1" customFormat="1" ht="15.2" customHeight="1" x14ac:dyDescent="0.2">
      <c r="B94" s="30"/>
      <c r="C94" s="23" t="s">
        <v>23</v>
      </c>
      <c r="F94" s="21" t="str">
        <f>IF(E20="","",E20)</f>
        <v>Vyplň údaj</v>
      </c>
      <c r="I94" s="23" t="s">
        <v>27</v>
      </c>
      <c r="J94" s="26" t="str">
        <f>E26</f>
        <v xml:space="preserve"> </v>
      </c>
      <c r="L94" s="30"/>
    </row>
    <row r="95" spans="2:12" s="1" customFormat="1" ht="10.35" customHeight="1" x14ac:dyDescent="0.2">
      <c r="B95" s="30"/>
      <c r="L95" s="30"/>
    </row>
    <row r="96" spans="2:12" s="1" customFormat="1" ht="29.25" customHeight="1" x14ac:dyDescent="0.2">
      <c r="B96" s="30"/>
      <c r="C96" s="118" t="s">
        <v>188</v>
      </c>
      <c r="D96" s="101"/>
      <c r="E96" s="101"/>
      <c r="F96" s="101"/>
      <c r="G96" s="101"/>
      <c r="H96" s="101"/>
      <c r="I96" s="101"/>
      <c r="J96" s="119" t="s">
        <v>189</v>
      </c>
      <c r="K96" s="101"/>
      <c r="L96" s="30"/>
    </row>
    <row r="97" spans="2:65" s="1" customFormat="1" ht="10.35" customHeight="1" x14ac:dyDescent="0.2">
      <c r="B97" s="30"/>
      <c r="L97" s="30"/>
    </row>
    <row r="98" spans="2:65" s="1" customFormat="1" ht="22.9" customHeight="1" x14ac:dyDescent="0.2">
      <c r="B98" s="30"/>
      <c r="C98" s="120" t="s">
        <v>190</v>
      </c>
      <c r="J98" s="66">
        <f>J132</f>
        <v>0</v>
      </c>
      <c r="L98" s="30"/>
      <c r="AU98" s="13" t="s">
        <v>191</v>
      </c>
    </row>
    <row r="99" spans="2:65" s="8" customFormat="1" ht="24.95" customHeight="1" x14ac:dyDescent="0.2">
      <c r="B99" s="121"/>
      <c r="D99" s="122" t="s">
        <v>4339</v>
      </c>
      <c r="E99" s="123"/>
      <c r="F99" s="123"/>
      <c r="G99" s="123"/>
      <c r="H99" s="123"/>
      <c r="I99" s="123"/>
      <c r="J99" s="124">
        <f>J133</f>
        <v>0</v>
      </c>
      <c r="L99" s="121"/>
    </row>
    <row r="100" spans="2:65" s="8" customFormat="1" ht="24.95" customHeight="1" x14ac:dyDescent="0.2">
      <c r="B100" s="121"/>
      <c r="D100" s="122" t="s">
        <v>4340</v>
      </c>
      <c r="E100" s="123"/>
      <c r="F100" s="123"/>
      <c r="G100" s="123"/>
      <c r="H100" s="123"/>
      <c r="I100" s="123"/>
      <c r="J100" s="124">
        <f>J145</f>
        <v>0</v>
      </c>
      <c r="L100" s="121"/>
    </row>
    <row r="101" spans="2:65" s="1" customFormat="1" ht="21.75" customHeight="1" x14ac:dyDescent="0.2">
      <c r="B101" s="30"/>
      <c r="L101" s="30"/>
    </row>
    <row r="102" spans="2:65" s="1" customFormat="1" ht="6.95" customHeight="1" x14ac:dyDescent="0.2">
      <c r="B102" s="30"/>
      <c r="L102" s="30"/>
    </row>
    <row r="103" spans="2:65" s="1" customFormat="1" ht="29.25" customHeight="1" x14ac:dyDescent="0.2">
      <c r="B103" s="30"/>
      <c r="C103" s="120" t="s">
        <v>217</v>
      </c>
      <c r="J103" s="129">
        <f>ROUND(J104 + J105 + J106 + J107 + J108 + J109,2)</f>
        <v>0</v>
      </c>
      <c r="L103" s="30"/>
      <c r="N103" s="130" t="s">
        <v>35</v>
      </c>
    </row>
    <row r="104" spans="2:65" s="1" customFormat="1" ht="18" customHeight="1" x14ac:dyDescent="0.2">
      <c r="B104" s="131"/>
      <c r="C104" s="132"/>
      <c r="D104" s="207" t="s">
        <v>218</v>
      </c>
      <c r="E104" s="260"/>
      <c r="F104" s="260"/>
      <c r="G104" s="132"/>
      <c r="H104" s="132"/>
      <c r="I104" s="132"/>
      <c r="J104" s="94">
        <v>0</v>
      </c>
      <c r="K104" s="132"/>
      <c r="L104" s="131"/>
      <c r="M104" s="132"/>
      <c r="N104" s="134" t="s">
        <v>37</v>
      </c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5" t="s">
        <v>219</v>
      </c>
      <c r="AZ104" s="132"/>
      <c r="BA104" s="132"/>
      <c r="BB104" s="132"/>
      <c r="BC104" s="132"/>
      <c r="BD104" s="132"/>
      <c r="BE104" s="136">
        <f t="shared" ref="BE104:BE109" si="0">IF(N104="základná",J104,0)</f>
        <v>0</v>
      </c>
      <c r="BF104" s="136">
        <f t="shared" ref="BF104:BF109" si="1">IF(N104="znížená",J104,0)</f>
        <v>0</v>
      </c>
      <c r="BG104" s="136">
        <f t="shared" ref="BG104:BG109" si="2">IF(N104="zákl. prenesená",J104,0)</f>
        <v>0</v>
      </c>
      <c r="BH104" s="136">
        <f t="shared" ref="BH104:BH109" si="3">IF(N104="zníž. prenesená",J104,0)</f>
        <v>0</v>
      </c>
      <c r="BI104" s="136">
        <f t="shared" ref="BI104:BI109" si="4">IF(N104="nulová",J104,0)</f>
        <v>0</v>
      </c>
      <c r="BJ104" s="135" t="s">
        <v>83</v>
      </c>
      <c r="BK104" s="132"/>
      <c r="BL104" s="132"/>
      <c r="BM104" s="132"/>
    </row>
    <row r="105" spans="2:65" s="1" customFormat="1" ht="18" customHeight="1" x14ac:dyDescent="0.2">
      <c r="B105" s="131"/>
      <c r="C105" s="132"/>
      <c r="D105" s="207" t="s">
        <v>220</v>
      </c>
      <c r="E105" s="260"/>
      <c r="F105" s="260"/>
      <c r="G105" s="132"/>
      <c r="H105" s="132"/>
      <c r="I105" s="132"/>
      <c r="J105" s="94">
        <v>0</v>
      </c>
      <c r="K105" s="132"/>
      <c r="L105" s="131"/>
      <c r="M105" s="132"/>
      <c r="N105" s="134" t="s">
        <v>37</v>
      </c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5" t="s">
        <v>219</v>
      </c>
      <c r="AZ105" s="132"/>
      <c r="BA105" s="132"/>
      <c r="BB105" s="132"/>
      <c r="BC105" s="132"/>
      <c r="BD105" s="132"/>
      <c r="BE105" s="136">
        <f t="shared" si="0"/>
        <v>0</v>
      </c>
      <c r="BF105" s="136">
        <f t="shared" si="1"/>
        <v>0</v>
      </c>
      <c r="BG105" s="136">
        <f t="shared" si="2"/>
        <v>0</v>
      </c>
      <c r="BH105" s="136">
        <f t="shared" si="3"/>
        <v>0</v>
      </c>
      <c r="BI105" s="136">
        <f t="shared" si="4"/>
        <v>0</v>
      </c>
      <c r="BJ105" s="135" t="s">
        <v>83</v>
      </c>
      <c r="BK105" s="132"/>
      <c r="BL105" s="132"/>
      <c r="BM105" s="132"/>
    </row>
    <row r="106" spans="2:65" s="1" customFormat="1" ht="18" customHeight="1" x14ac:dyDescent="0.2">
      <c r="B106" s="131"/>
      <c r="C106" s="132"/>
      <c r="D106" s="207" t="s">
        <v>221</v>
      </c>
      <c r="E106" s="260"/>
      <c r="F106" s="260"/>
      <c r="G106" s="132"/>
      <c r="H106" s="132"/>
      <c r="I106" s="132"/>
      <c r="J106" s="94">
        <v>0</v>
      </c>
      <c r="K106" s="132"/>
      <c r="L106" s="131"/>
      <c r="M106" s="132"/>
      <c r="N106" s="134" t="s">
        <v>37</v>
      </c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5" t="s">
        <v>219</v>
      </c>
      <c r="AZ106" s="132"/>
      <c r="BA106" s="132"/>
      <c r="BB106" s="132"/>
      <c r="BC106" s="132"/>
      <c r="BD106" s="132"/>
      <c r="BE106" s="136">
        <f t="shared" si="0"/>
        <v>0</v>
      </c>
      <c r="BF106" s="136">
        <f t="shared" si="1"/>
        <v>0</v>
      </c>
      <c r="BG106" s="136">
        <f t="shared" si="2"/>
        <v>0</v>
      </c>
      <c r="BH106" s="136">
        <f t="shared" si="3"/>
        <v>0</v>
      </c>
      <c r="BI106" s="136">
        <f t="shared" si="4"/>
        <v>0</v>
      </c>
      <c r="BJ106" s="135" t="s">
        <v>83</v>
      </c>
      <c r="BK106" s="132"/>
      <c r="BL106" s="132"/>
      <c r="BM106" s="132"/>
    </row>
    <row r="107" spans="2:65" s="1" customFormat="1" ht="18" customHeight="1" x14ac:dyDescent="0.2">
      <c r="B107" s="131"/>
      <c r="C107" s="132"/>
      <c r="D107" s="207" t="s">
        <v>222</v>
      </c>
      <c r="E107" s="260"/>
      <c r="F107" s="260"/>
      <c r="G107" s="132"/>
      <c r="H107" s="132"/>
      <c r="I107" s="132"/>
      <c r="J107" s="94">
        <v>0</v>
      </c>
      <c r="K107" s="132"/>
      <c r="L107" s="131"/>
      <c r="M107" s="132"/>
      <c r="N107" s="134" t="s">
        <v>37</v>
      </c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5" t="s">
        <v>219</v>
      </c>
      <c r="AZ107" s="132"/>
      <c r="BA107" s="132"/>
      <c r="BB107" s="132"/>
      <c r="BC107" s="132"/>
      <c r="BD107" s="132"/>
      <c r="BE107" s="136">
        <f t="shared" si="0"/>
        <v>0</v>
      </c>
      <c r="BF107" s="136">
        <f t="shared" si="1"/>
        <v>0</v>
      </c>
      <c r="BG107" s="136">
        <f t="shared" si="2"/>
        <v>0</v>
      </c>
      <c r="BH107" s="136">
        <f t="shared" si="3"/>
        <v>0</v>
      </c>
      <c r="BI107" s="136">
        <f t="shared" si="4"/>
        <v>0</v>
      </c>
      <c r="BJ107" s="135" t="s">
        <v>83</v>
      </c>
      <c r="BK107" s="132"/>
      <c r="BL107" s="132"/>
      <c r="BM107" s="132"/>
    </row>
    <row r="108" spans="2:65" s="1" customFormat="1" ht="18" customHeight="1" x14ac:dyDescent="0.2">
      <c r="B108" s="131"/>
      <c r="C108" s="132"/>
      <c r="D108" s="207" t="s">
        <v>223</v>
      </c>
      <c r="E108" s="260"/>
      <c r="F108" s="260"/>
      <c r="G108" s="132"/>
      <c r="H108" s="132"/>
      <c r="I108" s="132"/>
      <c r="J108" s="94">
        <v>0</v>
      </c>
      <c r="K108" s="132"/>
      <c r="L108" s="131"/>
      <c r="M108" s="132"/>
      <c r="N108" s="134" t="s">
        <v>37</v>
      </c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5" t="s">
        <v>219</v>
      </c>
      <c r="AZ108" s="132"/>
      <c r="BA108" s="132"/>
      <c r="BB108" s="132"/>
      <c r="BC108" s="132"/>
      <c r="BD108" s="132"/>
      <c r="BE108" s="136">
        <f t="shared" si="0"/>
        <v>0</v>
      </c>
      <c r="BF108" s="136">
        <f t="shared" si="1"/>
        <v>0</v>
      </c>
      <c r="BG108" s="136">
        <f t="shared" si="2"/>
        <v>0</v>
      </c>
      <c r="BH108" s="136">
        <f t="shared" si="3"/>
        <v>0</v>
      </c>
      <c r="BI108" s="136">
        <f t="shared" si="4"/>
        <v>0</v>
      </c>
      <c r="BJ108" s="135" t="s">
        <v>83</v>
      </c>
      <c r="BK108" s="132"/>
      <c r="BL108" s="132"/>
      <c r="BM108" s="132"/>
    </row>
    <row r="109" spans="2:65" s="1" customFormat="1" ht="18" customHeight="1" x14ac:dyDescent="0.2">
      <c r="B109" s="131"/>
      <c r="C109" s="132"/>
      <c r="D109" s="133" t="s">
        <v>224</v>
      </c>
      <c r="E109" s="132"/>
      <c r="F109" s="132"/>
      <c r="G109" s="132"/>
      <c r="H109" s="132"/>
      <c r="I109" s="132"/>
      <c r="J109" s="94">
        <f>ROUND(J32*T109,2)</f>
        <v>0</v>
      </c>
      <c r="K109" s="132"/>
      <c r="L109" s="131"/>
      <c r="M109" s="132"/>
      <c r="N109" s="134" t="s">
        <v>37</v>
      </c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5" t="s">
        <v>225</v>
      </c>
      <c r="AZ109" s="132"/>
      <c r="BA109" s="132"/>
      <c r="BB109" s="132"/>
      <c r="BC109" s="132"/>
      <c r="BD109" s="132"/>
      <c r="BE109" s="136">
        <f t="shared" si="0"/>
        <v>0</v>
      </c>
      <c r="BF109" s="136">
        <f t="shared" si="1"/>
        <v>0</v>
      </c>
      <c r="BG109" s="136">
        <f t="shared" si="2"/>
        <v>0</v>
      </c>
      <c r="BH109" s="136">
        <f t="shared" si="3"/>
        <v>0</v>
      </c>
      <c r="BI109" s="136">
        <f t="shared" si="4"/>
        <v>0</v>
      </c>
      <c r="BJ109" s="135" t="s">
        <v>83</v>
      </c>
      <c r="BK109" s="132"/>
      <c r="BL109" s="132"/>
      <c r="BM109" s="132"/>
    </row>
    <row r="110" spans="2:65" s="1" customFormat="1" x14ac:dyDescent="0.2">
      <c r="B110" s="30"/>
      <c r="L110" s="30"/>
    </row>
    <row r="111" spans="2:65" s="1" customFormat="1" ht="29.25" customHeight="1" x14ac:dyDescent="0.2">
      <c r="B111" s="30"/>
      <c r="C111" s="100" t="s">
        <v>179</v>
      </c>
      <c r="D111" s="101"/>
      <c r="E111" s="101"/>
      <c r="F111" s="101"/>
      <c r="G111" s="101"/>
      <c r="H111" s="101"/>
      <c r="I111" s="101"/>
      <c r="J111" s="102">
        <f>ROUND(J98+J103,2)</f>
        <v>0</v>
      </c>
      <c r="K111" s="101"/>
      <c r="L111" s="30"/>
    </row>
    <row r="112" spans="2:65" s="1" customFormat="1" ht="6.95" customHeight="1" x14ac:dyDescent="0.2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30"/>
    </row>
    <row r="116" spans="2:12" s="1" customFormat="1" ht="6.95" customHeight="1" x14ac:dyDescent="0.2"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30"/>
    </row>
    <row r="117" spans="2:12" s="1" customFormat="1" ht="24.95" customHeight="1" x14ac:dyDescent="0.2">
      <c r="B117" s="30"/>
      <c r="C117" s="17" t="s">
        <v>4589</v>
      </c>
      <c r="L117" s="30"/>
    </row>
    <row r="118" spans="2:12" s="1" customFormat="1" ht="6.95" customHeight="1" x14ac:dyDescent="0.2">
      <c r="B118" s="30"/>
      <c r="L118" s="30"/>
    </row>
    <row r="119" spans="2:12" s="1" customFormat="1" ht="12" customHeight="1" x14ac:dyDescent="0.2">
      <c r="B119" s="30"/>
      <c r="C119" s="23" t="s">
        <v>14</v>
      </c>
      <c r="L119" s="30"/>
    </row>
    <row r="120" spans="2:12" s="1" customFormat="1" ht="16.5" customHeight="1" x14ac:dyDescent="0.2">
      <c r="B120" s="30"/>
      <c r="E120" s="259" t="str">
        <f>E7</f>
        <v>KFA - Košická futbalová aréna II. a III. etapa</v>
      </c>
      <c r="F120" s="261"/>
      <c r="G120" s="261"/>
      <c r="H120" s="261"/>
      <c r="L120" s="30"/>
    </row>
    <row r="121" spans="2:12" ht="12" customHeight="1" x14ac:dyDescent="0.2">
      <c r="B121" s="16"/>
      <c r="C121" s="23" t="s">
        <v>180</v>
      </c>
      <c r="L121" s="16"/>
    </row>
    <row r="122" spans="2:12" s="1" customFormat="1" ht="16.5" customHeight="1" x14ac:dyDescent="0.2">
      <c r="B122" s="30"/>
      <c r="E122" s="259" t="s">
        <v>181</v>
      </c>
      <c r="F122" s="257"/>
      <c r="G122" s="257"/>
      <c r="H122" s="257"/>
      <c r="L122" s="30"/>
    </row>
    <row r="123" spans="2:12" s="1" customFormat="1" ht="12" customHeight="1" x14ac:dyDescent="0.2">
      <c r="B123" s="30"/>
      <c r="C123" s="23" t="s">
        <v>182</v>
      </c>
      <c r="L123" s="30"/>
    </row>
    <row r="124" spans="2:12" s="1" customFormat="1" ht="16.5" customHeight="1" x14ac:dyDescent="0.2">
      <c r="B124" s="30"/>
      <c r="E124" s="226" t="str">
        <f>E11</f>
        <v>041 - EZS - Elektrická zabezpečovacia signalizácia</v>
      </c>
      <c r="F124" s="257"/>
      <c r="G124" s="257"/>
      <c r="H124" s="257"/>
      <c r="L124" s="30"/>
    </row>
    <row r="125" spans="2:12" s="1" customFormat="1" ht="6.95" customHeight="1" x14ac:dyDescent="0.2">
      <c r="B125" s="30"/>
      <c r="L125" s="30"/>
    </row>
    <row r="126" spans="2:12" s="1" customFormat="1" ht="12" customHeight="1" x14ac:dyDescent="0.2">
      <c r="B126" s="30"/>
      <c r="C126" s="23" t="s">
        <v>17</v>
      </c>
      <c r="F126" s="21" t="str">
        <f>F14</f>
        <v xml:space="preserve"> </v>
      </c>
      <c r="I126" s="23" t="s">
        <v>19</v>
      </c>
      <c r="J126" s="53" t="str">
        <f>IF(J14="","",J14)</f>
        <v>4.10.2022 - REV05</v>
      </c>
      <c r="L126" s="30"/>
    </row>
    <row r="127" spans="2:12" s="1" customFormat="1" ht="6.95" customHeight="1" x14ac:dyDescent="0.2">
      <c r="B127" s="30"/>
      <c r="L127" s="30"/>
    </row>
    <row r="128" spans="2:12" s="1" customFormat="1" ht="15.2" customHeight="1" x14ac:dyDescent="0.2">
      <c r="B128" s="30"/>
      <c r="C128" s="23" t="s">
        <v>20</v>
      </c>
      <c r="F128" s="21" t="str">
        <f>E17</f>
        <v xml:space="preserve"> </v>
      </c>
      <c r="I128" s="23" t="s">
        <v>25</v>
      </c>
      <c r="J128" s="26" t="str">
        <f>E23</f>
        <v>HESCON,s.r.o.</v>
      </c>
      <c r="L128" s="30"/>
    </row>
    <row r="129" spans="2:65" s="1" customFormat="1" ht="15.2" customHeight="1" x14ac:dyDescent="0.2">
      <c r="B129" s="30"/>
      <c r="C129" s="23" t="s">
        <v>23</v>
      </c>
      <c r="F129" s="21" t="str">
        <f>IF(E20="","",E20)</f>
        <v>Vyplň údaj</v>
      </c>
      <c r="I129" s="23" t="s">
        <v>27</v>
      </c>
      <c r="J129" s="26" t="str">
        <f>E26</f>
        <v xml:space="preserve"> </v>
      </c>
      <c r="L129" s="30"/>
    </row>
    <row r="130" spans="2:65" s="1" customFormat="1" ht="10.35" customHeight="1" x14ac:dyDescent="0.2">
      <c r="B130" s="30"/>
      <c r="L130" s="30"/>
    </row>
    <row r="131" spans="2:65" s="10" customFormat="1" ht="29.25" customHeight="1" x14ac:dyDescent="0.2">
      <c r="B131" s="137"/>
      <c r="C131" s="138" t="s">
        <v>226</v>
      </c>
      <c r="D131" s="139" t="s">
        <v>56</v>
      </c>
      <c r="E131" s="139" t="s">
        <v>52</v>
      </c>
      <c r="F131" s="139" t="s">
        <v>53</v>
      </c>
      <c r="G131" s="139" t="s">
        <v>227</v>
      </c>
      <c r="H131" s="139" t="s">
        <v>228</v>
      </c>
      <c r="I131" s="139" t="s">
        <v>229</v>
      </c>
      <c r="J131" s="140" t="s">
        <v>189</v>
      </c>
      <c r="K131" s="141" t="s">
        <v>230</v>
      </c>
      <c r="L131" s="137"/>
      <c r="M131" s="59" t="s">
        <v>1</v>
      </c>
      <c r="N131" s="60" t="s">
        <v>35</v>
      </c>
      <c r="O131" s="60" t="s">
        <v>231</v>
      </c>
      <c r="P131" s="60" t="s">
        <v>232</v>
      </c>
      <c r="Q131" s="60" t="s">
        <v>233</v>
      </c>
      <c r="R131" s="60" t="s">
        <v>234</v>
      </c>
      <c r="S131" s="60" t="s">
        <v>235</v>
      </c>
      <c r="T131" s="61" t="s">
        <v>236</v>
      </c>
    </row>
    <row r="132" spans="2:65" s="1" customFormat="1" ht="22.9" customHeight="1" x14ac:dyDescent="0.25">
      <c r="B132" s="30"/>
      <c r="C132" s="64" t="s">
        <v>187</v>
      </c>
      <c r="J132" s="142">
        <f>BK132</f>
        <v>0</v>
      </c>
      <c r="L132" s="30"/>
      <c r="M132" s="62"/>
      <c r="N132" s="54"/>
      <c r="O132" s="54"/>
      <c r="P132" s="143">
        <f>P133+P145</f>
        <v>0</v>
      </c>
      <c r="Q132" s="54"/>
      <c r="R132" s="143">
        <f>R133+R145</f>
        <v>0</v>
      </c>
      <c r="S132" s="54"/>
      <c r="T132" s="144">
        <f>T133+T145</f>
        <v>0</v>
      </c>
      <c r="AT132" s="13" t="s">
        <v>70</v>
      </c>
      <c r="AU132" s="13" t="s">
        <v>191</v>
      </c>
      <c r="BK132" s="145">
        <f>BK133+BK145</f>
        <v>0</v>
      </c>
    </row>
    <row r="133" spans="2:65" s="11" customFormat="1" ht="25.9" customHeight="1" x14ac:dyDescent="0.2">
      <c r="B133" s="146"/>
      <c r="D133" s="147" t="s">
        <v>70</v>
      </c>
      <c r="E133" s="148" t="s">
        <v>4251</v>
      </c>
      <c r="F133" s="148" t="s">
        <v>4341</v>
      </c>
      <c r="I133" s="149"/>
      <c r="J133" s="150">
        <f>BK133</f>
        <v>0</v>
      </c>
      <c r="L133" s="146"/>
      <c r="M133" s="151"/>
      <c r="P133" s="152">
        <f>SUM(P134:P144)</f>
        <v>0</v>
      </c>
      <c r="R133" s="152">
        <f>SUM(R134:R144)</f>
        <v>0</v>
      </c>
      <c r="T133" s="153">
        <f>SUM(T134:T144)</f>
        <v>0</v>
      </c>
      <c r="AR133" s="147" t="s">
        <v>78</v>
      </c>
      <c r="AT133" s="154" t="s">
        <v>70</v>
      </c>
      <c r="AU133" s="154" t="s">
        <v>71</v>
      </c>
      <c r="AY133" s="147" t="s">
        <v>239</v>
      </c>
      <c r="BK133" s="155">
        <f>SUM(BK134:BK144)</f>
        <v>0</v>
      </c>
    </row>
    <row r="134" spans="2:65" s="1" customFormat="1" ht="24.2" customHeight="1" x14ac:dyDescent="0.2">
      <c r="B134" s="131"/>
      <c r="C134" s="158" t="s">
        <v>78</v>
      </c>
      <c r="D134" s="158" t="s">
        <v>241</v>
      </c>
      <c r="E134" s="159" t="s">
        <v>4253</v>
      </c>
      <c r="F134" s="160" t="s">
        <v>4342</v>
      </c>
      <c r="G134" s="161" t="s">
        <v>331</v>
      </c>
      <c r="H134" s="162">
        <v>2880</v>
      </c>
      <c r="I134" s="163"/>
      <c r="J134" s="164">
        <f t="shared" ref="J134:J144" si="5">ROUND(I134*H134,2)</f>
        <v>0</v>
      </c>
      <c r="K134" s="165"/>
      <c r="L134" s="30"/>
      <c r="M134" s="166" t="s">
        <v>1</v>
      </c>
      <c r="N134" s="130" t="s">
        <v>37</v>
      </c>
      <c r="P134" s="167">
        <f t="shared" ref="P134:P144" si="6">O134*H134</f>
        <v>0</v>
      </c>
      <c r="Q134" s="167">
        <v>0</v>
      </c>
      <c r="R134" s="167">
        <f t="shared" ref="R134:R144" si="7">Q134*H134</f>
        <v>0</v>
      </c>
      <c r="S134" s="167">
        <v>0</v>
      </c>
      <c r="T134" s="168">
        <f t="shared" ref="T134:T144" si="8">S134*H134</f>
        <v>0</v>
      </c>
      <c r="AR134" s="169" t="s">
        <v>245</v>
      </c>
      <c r="AT134" s="169" t="s">
        <v>241</v>
      </c>
      <c r="AU134" s="169" t="s">
        <v>78</v>
      </c>
      <c r="AY134" s="13" t="s">
        <v>239</v>
      </c>
      <c r="BE134" s="97">
        <f t="shared" ref="BE134:BE144" si="9">IF(N134="základná",J134,0)</f>
        <v>0</v>
      </c>
      <c r="BF134" s="97">
        <f t="shared" ref="BF134:BF144" si="10">IF(N134="znížená",J134,0)</f>
        <v>0</v>
      </c>
      <c r="BG134" s="97">
        <f t="shared" ref="BG134:BG144" si="11">IF(N134="zákl. prenesená",J134,0)</f>
        <v>0</v>
      </c>
      <c r="BH134" s="97">
        <f t="shared" ref="BH134:BH144" si="12">IF(N134="zníž. prenesená",J134,0)</f>
        <v>0</v>
      </c>
      <c r="BI134" s="97">
        <f t="shared" ref="BI134:BI144" si="13">IF(N134="nulová",J134,0)</f>
        <v>0</v>
      </c>
      <c r="BJ134" s="13" t="s">
        <v>83</v>
      </c>
      <c r="BK134" s="97">
        <f t="shared" ref="BK134:BK144" si="14">ROUND(I134*H134,2)</f>
        <v>0</v>
      </c>
      <c r="BL134" s="13" t="s">
        <v>245</v>
      </c>
      <c r="BM134" s="169" t="s">
        <v>83</v>
      </c>
    </row>
    <row r="135" spans="2:65" s="1" customFormat="1" ht="24.2" customHeight="1" x14ac:dyDescent="0.2">
      <c r="B135" s="131"/>
      <c r="C135" s="158" t="s">
        <v>83</v>
      </c>
      <c r="D135" s="158" t="s">
        <v>241</v>
      </c>
      <c r="E135" s="159" t="s">
        <v>4255</v>
      </c>
      <c r="F135" s="160" t="s">
        <v>4343</v>
      </c>
      <c r="G135" s="161" t="s">
        <v>331</v>
      </c>
      <c r="H135" s="162">
        <v>480</v>
      </c>
      <c r="I135" s="163"/>
      <c r="J135" s="164">
        <f t="shared" si="5"/>
        <v>0</v>
      </c>
      <c r="K135" s="165"/>
      <c r="L135" s="30"/>
      <c r="M135" s="166" t="s">
        <v>1</v>
      </c>
      <c r="N135" s="130" t="s">
        <v>37</v>
      </c>
      <c r="P135" s="167">
        <f t="shared" si="6"/>
        <v>0</v>
      </c>
      <c r="Q135" s="167">
        <v>0</v>
      </c>
      <c r="R135" s="167">
        <f t="shared" si="7"/>
        <v>0</v>
      </c>
      <c r="S135" s="167">
        <v>0</v>
      </c>
      <c r="T135" s="168">
        <f t="shared" si="8"/>
        <v>0</v>
      </c>
      <c r="AR135" s="169" t="s">
        <v>245</v>
      </c>
      <c r="AT135" s="169" t="s">
        <v>241</v>
      </c>
      <c r="AU135" s="169" t="s">
        <v>78</v>
      </c>
      <c r="AY135" s="13" t="s">
        <v>239</v>
      </c>
      <c r="BE135" s="97">
        <f t="shared" si="9"/>
        <v>0</v>
      </c>
      <c r="BF135" s="97">
        <f t="shared" si="10"/>
        <v>0</v>
      </c>
      <c r="BG135" s="97">
        <f t="shared" si="11"/>
        <v>0</v>
      </c>
      <c r="BH135" s="97">
        <f t="shared" si="12"/>
        <v>0</v>
      </c>
      <c r="BI135" s="97">
        <f t="shared" si="13"/>
        <v>0</v>
      </c>
      <c r="BJ135" s="13" t="s">
        <v>83</v>
      </c>
      <c r="BK135" s="97">
        <f t="shared" si="14"/>
        <v>0</v>
      </c>
      <c r="BL135" s="13" t="s">
        <v>245</v>
      </c>
      <c r="BM135" s="169" t="s">
        <v>245</v>
      </c>
    </row>
    <row r="136" spans="2:65" s="1" customFormat="1" ht="21.75" customHeight="1" x14ac:dyDescent="0.2">
      <c r="B136" s="131"/>
      <c r="C136" s="158" t="s">
        <v>251</v>
      </c>
      <c r="D136" s="158" t="s">
        <v>241</v>
      </c>
      <c r="E136" s="159" t="s">
        <v>4257</v>
      </c>
      <c r="F136" s="160" t="s">
        <v>4344</v>
      </c>
      <c r="G136" s="161" t="s">
        <v>331</v>
      </c>
      <c r="H136" s="162">
        <v>110</v>
      </c>
      <c r="I136" s="163"/>
      <c r="J136" s="164">
        <f t="shared" si="5"/>
        <v>0</v>
      </c>
      <c r="K136" s="165"/>
      <c r="L136" s="30"/>
      <c r="M136" s="166" t="s">
        <v>1</v>
      </c>
      <c r="N136" s="130" t="s">
        <v>37</v>
      </c>
      <c r="P136" s="167">
        <f t="shared" si="6"/>
        <v>0</v>
      </c>
      <c r="Q136" s="167">
        <v>0</v>
      </c>
      <c r="R136" s="167">
        <f t="shared" si="7"/>
        <v>0</v>
      </c>
      <c r="S136" s="167">
        <v>0</v>
      </c>
      <c r="T136" s="168">
        <f t="shared" si="8"/>
        <v>0</v>
      </c>
      <c r="AR136" s="169" t="s">
        <v>245</v>
      </c>
      <c r="AT136" s="169" t="s">
        <v>241</v>
      </c>
      <c r="AU136" s="169" t="s">
        <v>78</v>
      </c>
      <c r="AY136" s="13" t="s">
        <v>239</v>
      </c>
      <c r="BE136" s="97">
        <f t="shared" si="9"/>
        <v>0</v>
      </c>
      <c r="BF136" s="97">
        <f t="shared" si="10"/>
        <v>0</v>
      </c>
      <c r="BG136" s="97">
        <f t="shared" si="11"/>
        <v>0</v>
      </c>
      <c r="BH136" s="97">
        <f t="shared" si="12"/>
        <v>0</v>
      </c>
      <c r="BI136" s="97">
        <f t="shared" si="13"/>
        <v>0</v>
      </c>
      <c r="BJ136" s="13" t="s">
        <v>83</v>
      </c>
      <c r="BK136" s="97">
        <f t="shared" si="14"/>
        <v>0</v>
      </c>
      <c r="BL136" s="13" t="s">
        <v>245</v>
      </c>
      <c r="BM136" s="169" t="s">
        <v>262</v>
      </c>
    </row>
    <row r="137" spans="2:65" s="1" customFormat="1" ht="33" customHeight="1" x14ac:dyDescent="0.2">
      <c r="B137" s="131"/>
      <c r="C137" s="158" t="s">
        <v>245</v>
      </c>
      <c r="D137" s="158" t="s">
        <v>241</v>
      </c>
      <c r="E137" s="159" t="s">
        <v>4259</v>
      </c>
      <c r="F137" s="160" t="s">
        <v>4345</v>
      </c>
      <c r="G137" s="161" t="s">
        <v>331</v>
      </c>
      <c r="H137" s="162">
        <v>480</v>
      </c>
      <c r="I137" s="163"/>
      <c r="J137" s="164">
        <f t="shared" si="5"/>
        <v>0</v>
      </c>
      <c r="K137" s="165"/>
      <c r="L137" s="30"/>
      <c r="M137" s="166" t="s">
        <v>1</v>
      </c>
      <c r="N137" s="130" t="s">
        <v>37</v>
      </c>
      <c r="P137" s="167">
        <f t="shared" si="6"/>
        <v>0</v>
      </c>
      <c r="Q137" s="167">
        <v>0</v>
      </c>
      <c r="R137" s="167">
        <f t="shared" si="7"/>
        <v>0</v>
      </c>
      <c r="S137" s="167">
        <v>0</v>
      </c>
      <c r="T137" s="168">
        <f t="shared" si="8"/>
        <v>0</v>
      </c>
      <c r="AR137" s="169" t="s">
        <v>245</v>
      </c>
      <c r="AT137" s="169" t="s">
        <v>241</v>
      </c>
      <c r="AU137" s="169" t="s">
        <v>78</v>
      </c>
      <c r="AY137" s="13" t="s">
        <v>239</v>
      </c>
      <c r="BE137" s="97">
        <f t="shared" si="9"/>
        <v>0</v>
      </c>
      <c r="BF137" s="97">
        <f t="shared" si="10"/>
        <v>0</v>
      </c>
      <c r="BG137" s="97">
        <f t="shared" si="11"/>
        <v>0</v>
      </c>
      <c r="BH137" s="97">
        <f t="shared" si="12"/>
        <v>0</v>
      </c>
      <c r="BI137" s="97">
        <f t="shared" si="13"/>
        <v>0</v>
      </c>
      <c r="BJ137" s="13" t="s">
        <v>83</v>
      </c>
      <c r="BK137" s="97">
        <f t="shared" si="14"/>
        <v>0</v>
      </c>
      <c r="BL137" s="13" t="s">
        <v>245</v>
      </c>
      <c r="BM137" s="169" t="s">
        <v>270</v>
      </c>
    </row>
    <row r="138" spans="2:65" s="1" customFormat="1" ht="16.5" customHeight="1" x14ac:dyDescent="0.2">
      <c r="B138" s="131"/>
      <c r="C138" s="158" t="s">
        <v>258</v>
      </c>
      <c r="D138" s="158" t="s">
        <v>241</v>
      </c>
      <c r="E138" s="159" t="s">
        <v>4261</v>
      </c>
      <c r="F138" s="160" t="s">
        <v>4346</v>
      </c>
      <c r="G138" s="161" t="s">
        <v>353</v>
      </c>
      <c r="H138" s="162">
        <v>576</v>
      </c>
      <c r="I138" s="163"/>
      <c r="J138" s="164">
        <f t="shared" si="5"/>
        <v>0</v>
      </c>
      <c r="K138" s="165"/>
      <c r="L138" s="30"/>
      <c r="M138" s="166" t="s">
        <v>1</v>
      </c>
      <c r="N138" s="130" t="s">
        <v>37</v>
      </c>
      <c r="P138" s="167">
        <f t="shared" si="6"/>
        <v>0</v>
      </c>
      <c r="Q138" s="167">
        <v>0</v>
      </c>
      <c r="R138" s="167">
        <f t="shared" si="7"/>
        <v>0</v>
      </c>
      <c r="S138" s="167">
        <v>0</v>
      </c>
      <c r="T138" s="168">
        <f t="shared" si="8"/>
        <v>0</v>
      </c>
      <c r="AR138" s="169" t="s">
        <v>245</v>
      </c>
      <c r="AT138" s="169" t="s">
        <v>241</v>
      </c>
      <c r="AU138" s="169" t="s">
        <v>78</v>
      </c>
      <c r="AY138" s="13" t="s">
        <v>239</v>
      </c>
      <c r="BE138" s="97">
        <f t="shared" si="9"/>
        <v>0</v>
      </c>
      <c r="BF138" s="97">
        <f t="shared" si="10"/>
        <v>0</v>
      </c>
      <c r="BG138" s="97">
        <f t="shared" si="11"/>
        <v>0</v>
      </c>
      <c r="BH138" s="97">
        <f t="shared" si="12"/>
        <v>0</v>
      </c>
      <c r="BI138" s="97">
        <f t="shared" si="13"/>
        <v>0</v>
      </c>
      <c r="BJ138" s="13" t="s">
        <v>83</v>
      </c>
      <c r="BK138" s="97">
        <f t="shared" si="14"/>
        <v>0</v>
      </c>
      <c r="BL138" s="13" t="s">
        <v>245</v>
      </c>
      <c r="BM138" s="169" t="s">
        <v>280</v>
      </c>
    </row>
    <row r="139" spans="2:65" s="1" customFormat="1" ht="16.5" customHeight="1" x14ac:dyDescent="0.2">
      <c r="B139" s="131"/>
      <c r="C139" s="158" t="s">
        <v>262</v>
      </c>
      <c r="D139" s="158" t="s">
        <v>241</v>
      </c>
      <c r="E139" s="159" t="s">
        <v>4263</v>
      </c>
      <c r="F139" s="160" t="s">
        <v>4347</v>
      </c>
      <c r="G139" s="161" t="s">
        <v>353</v>
      </c>
      <c r="H139" s="162">
        <v>576</v>
      </c>
      <c r="I139" s="163"/>
      <c r="J139" s="164">
        <f t="shared" si="5"/>
        <v>0</v>
      </c>
      <c r="K139" s="165"/>
      <c r="L139" s="30"/>
      <c r="M139" s="166" t="s">
        <v>1</v>
      </c>
      <c r="N139" s="130" t="s">
        <v>37</v>
      </c>
      <c r="P139" s="167">
        <f t="shared" si="6"/>
        <v>0</v>
      </c>
      <c r="Q139" s="167">
        <v>0</v>
      </c>
      <c r="R139" s="167">
        <f t="shared" si="7"/>
        <v>0</v>
      </c>
      <c r="S139" s="167">
        <v>0</v>
      </c>
      <c r="T139" s="168">
        <f t="shared" si="8"/>
        <v>0</v>
      </c>
      <c r="AR139" s="169" t="s">
        <v>245</v>
      </c>
      <c r="AT139" s="169" t="s">
        <v>241</v>
      </c>
      <c r="AU139" s="169" t="s">
        <v>78</v>
      </c>
      <c r="AY139" s="13" t="s">
        <v>239</v>
      </c>
      <c r="BE139" s="97">
        <f t="shared" si="9"/>
        <v>0</v>
      </c>
      <c r="BF139" s="97">
        <f t="shared" si="10"/>
        <v>0</v>
      </c>
      <c r="BG139" s="97">
        <f t="shared" si="11"/>
        <v>0</v>
      </c>
      <c r="BH139" s="97">
        <f t="shared" si="12"/>
        <v>0</v>
      </c>
      <c r="BI139" s="97">
        <f t="shared" si="13"/>
        <v>0</v>
      </c>
      <c r="BJ139" s="13" t="s">
        <v>83</v>
      </c>
      <c r="BK139" s="97">
        <f t="shared" si="14"/>
        <v>0</v>
      </c>
      <c r="BL139" s="13" t="s">
        <v>245</v>
      </c>
      <c r="BM139" s="169" t="s">
        <v>289</v>
      </c>
    </row>
    <row r="140" spans="2:65" s="1" customFormat="1" ht="16.5" customHeight="1" x14ac:dyDescent="0.2">
      <c r="B140" s="131"/>
      <c r="C140" s="158" t="s">
        <v>266</v>
      </c>
      <c r="D140" s="158" t="s">
        <v>241</v>
      </c>
      <c r="E140" s="159" t="s">
        <v>4265</v>
      </c>
      <c r="F140" s="160" t="s">
        <v>4348</v>
      </c>
      <c r="G140" s="161" t="s">
        <v>331</v>
      </c>
      <c r="H140" s="162">
        <v>100</v>
      </c>
      <c r="I140" s="163"/>
      <c r="J140" s="164">
        <f t="shared" si="5"/>
        <v>0</v>
      </c>
      <c r="K140" s="165"/>
      <c r="L140" s="30"/>
      <c r="M140" s="166" t="s">
        <v>1</v>
      </c>
      <c r="N140" s="130" t="s">
        <v>37</v>
      </c>
      <c r="P140" s="167">
        <f t="shared" si="6"/>
        <v>0</v>
      </c>
      <c r="Q140" s="167">
        <v>0</v>
      </c>
      <c r="R140" s="167">
        <f t="shared" si="7"/>
        <v>0</v>
      </c>
      <c r="S140" s="167">
        <v>0</v>
      </c>
      <c r="T140" s="168">
        <f t="shared" si="8"/>
        <v>0</v>
      </c>
      <c r="AR140" s="169" t="s">
        <v>245</v>
      </c>
      <c r="AT140" s="169" t="s">
        <v>241</v>
      </c>
      <c r="AU140" s="169" t="s">
        <v>78</v>
      </c>
      <c r="AY140" s="13" t="s">
        <v>239</v>
      </c>
      <c r="BE140" s="97">
        <f t="shared" si="9"/>
        <v>0</v>
      </c>
      <c r="BF140" s="97">
        <f t="shared" si="10"/>
        <v>0</v>
      </c>
      <c r="BG140" s="97">
        <f t="shared" si="11"/>
        <v>0</v>
      </c>
      <c r="BH140" s="97">
        <f t="shared" si="12"/>
        <v>0</v>
      </c>
      <c r="BI140" s="97">
        <f t="shared" si="13"/>
        <v>0</v>
      </c>
      <c r="BJ140" s="13" t="s">
        <v>83</v>
      </c>
      <c r="BK140" s="97">
        <f t="shared" si="14"/>
        <v>0</v>
      </c>
      <c r="BL140" s="13" t="s">
        <v>245</v>
      </c>
      <c r="BM140" s="169" t="s">
        <v>297</v>
      </c>
    </row>
    <row r="141" spans="2:65" s="1" customFormat="1" ht="21.75" customHeight="1" x14ac:dyDescent="0.2">
      <c r="B141" s="131"/>
      <c r="C141" s="158" t="s">
        <v>270</v>
      </c>
      <c r="D141" s="158" t="s">
        <v>241</v>
      </c>
      <c r="E141" s="159" t="s">
        <v>4267</v>
      </c>
      <c r="F141" s="160" t="s">
        <v>4349</v>
      </c>
      <c r="G141" s="161" t="s">
        <v>331</v>
      </c>
      <c r="H141" s="162">
        <v>100</v>
      </c>
      <c r="I141" s="163"/>
      <c r="J141" s="164">
        <f t="shared" si="5"/>
        <v>0</v>
      </c>
      <c r="K141" s="165"/>
      <c r="L141" s="30"/>
      <c r="M141" s="166" t="s">
        <v>1</v>
      </c>
      <c r="N141" s="130" t="s">
        <v>37</v>
      </c>
      <c r="P141" s="167">
        <f t="shared" si="6"/>
        <v>0</v>
      </c>
      <c r="Q141" s="167">
        <v>0</v>
      </c>
      <c r="R141" s="167">
        <f t="shared" si="7"/>
        <v>0</v>
      </c>
      <c r="S141" s="167">
        <v>0</v>
      </c>
      <c r="T141" s="168">
        <f t="shared" si="8"/>
        <v>0</v>
      </c>
      <c r="AR141" s="169" t="s">
        <v>245</v>
      </c>
      <c r="AT141" s="169" t="s">
        <v>241</v>
      </c>
      <c r="AU141" s="169" t="s">
        <v>78</v>
      </c>
      <c r="AY141" s="13" t="s">
        <v>239</v>
      </c>
      <c r="BE141" s="97">
        <f t="shared" si="9"/>
        <v>0</v>
      </c>
      <c r="BF141" s="97">
        <f t="shared" si="10"/>
        <v>0</v>
      </c>
      <c r="BG141" s="97">
        <f t="shared" si="11"/>
        <v>0</v>
      </c>
      <c r="BH141" s="97">
        <f t="shared" si="12"/>
        <v>0</v>
      </c>
      <c r="BI141" s="97">
        <f t="shared" si="13"/>
        <v>0</v>
      </c>
      <c r="BJ141" s="13" t="s">
        <v>83</v>
      </c>
      <c r="BK141" s="97">
        <f t="shared" si="14"/>
        <v>0</v>
      </c>
      <c r="BL141" s="13" t="s">
        <v>245</v>
      </c>
      <c r="BM141" s="169" t="s">
        <v>305</v>
      </c>
    </row>
    <row r="142" spans="2:65" s="1" customFormat="1" ht="16.5" customHeight="1" x14ac:dyDescent="0.2">
      <c r="B142" s="131"/>
      <c r="C142" s="158" t="s">
        <v>274</v>
      </c>
      <c r="D142" s="158" t="s">
        <v>241</v>
      </c>
      <c r="E142" s="159" t="s">
        <v>4269</v>
      </c>
      <c r="F142" s="160" t="s">
        <v>4350</v>
      </c>
      <c r="G142" s="161" t="s">
        <v>331</v>
      </c>
      <c r="H142" s="162">
        <v>40</v>
      </c>
      <c r="I142" s="163"/>
      <c r="J142" s="164">
        <f t="shared" si="5"/>
        <v>0</v>
      </c>
      <c r="K142" s="165"/>
      <c r="L142" s="30"/>
      <c r="M142" s="166" t="s">
        <v>1</v>
      </c>
      <c r="N142" s="130" t="s">
        <v>37</v>
      </c>
      <c r="P142" s="167">
        <f t="shared" si="6"/>
        <v>0</v>
      </c>
      <c r="Q142" s="167">
        <v>0</v>
      </c>
      <c r="R142" s="167">
        <f t="shared" si="7"/>
        <v>0</v>
      </c>
      <c r="S142" s="167">
        <v>0</v>
      </c>
      <c r="T142" s="168">
        <f t="shared" si="8"/>
        <v>0</v>
      </c>
      <c r="AR142" s="169" t="s">
        <v>245</v>
      </c>
      <c r="AT142" s="169" t="s">
        <v>241</v>
      </c>
      <c r="AU142" s="169" t="s">
        <v>78</v>
      </c>
      <c r="AY142" s="13" t="s">
        <v>239</v>
      </c>
      <c r="BE142" s="97">
        <f t="shared" si="9"/>
        <v>0</v>
      </c>
      <c r="BF142" s="97">
        <f t="shared" si="10"/>
        <v>0</v>
      </c>
      <c r="BG142" s="97">
        <f t="shared" si="11"/>
        <v>0</v>
      </c>
      <c r="BH142" s="97">
        <f t="shared" si="12"/>
        <v>0</v>
      </c>
      <c r="BI142" s="97">
        <f t="shared" si="13"/>
        <v>0</v>
      </c>
      <c r="BJ142" s="13" t="s">
        <v>83</v>
      </c>
      <c r="BK142" s="97">
        <f t="shared" si="14"/>
        <v>0</v>
      </c>
      <c r="BL142" s="13" t="s">
        <v>245</v>
      </c>
      <c r="BM142" s="169" t="s">
        <v>313</v>
      </c>
    </row>
    <row r="143" spans="2:65" s="1" customFormat="1" ht="16.5" customHeight="1" x14ac:dyDescent="0.2">
      <c r="B143" s="131"/>
      <c r="C143" s="158" t="s">
        <v>280</v>
      </c>
      <c r="D143" s="158" t="s">
        <v>241</v>
      </c>
      <c r="E143" s="159" t="s">
        <v>4271</v>
      </c>
      <c r="F143" s="160" t="s">
        <v>4351</v>
      </c>
      <c r="G143" s="161" t="s">
        <v>353</v>
      </c>
      <c r="H143" s="162">
        <v>30</v>
      </c>
      <c r="I143" s="163"/>
      <c r="J143" s="164">
        <f t="shared" si="5"/>
        <v>0</v>
      </c>
      <c r="K143" s="165"/>
      <c r="L143" s="30"/>
      <c r="M143" s="166" t="s">
        <v>1</v>
      </c>
      <c r="N143" s="130" t="s">
        <v>37</v>
      </c>
      <c r="P143" s="167">
        <f t="shared" si="6"/>
        <v>0</v>
      </c>
      <c r="Q143" s="167">
        <v>0</v>
      </c>
      <c r="R143" s="167">
        <f t="shared" si="7"/>
        <v>0</v>
      </c>
      <c r="S143" s="167">
        <v>0</v>
      </c>
      <c r="T143" s="168">
        <f t="shared" si="8"/>
        <v>0</v>
      </c>
      <c r="AR143" s="169" t="s">
        <v>245</v>
      </c>
      <c r="AT143" s="169" t="s">
        <v>241</v>
      </c>
      <c r="AU143" s="169" t="s">
        <v>78</v>
      </c>
      <c r="AY143" s="13" t="s">
        <v>239</v>
      </c>
      <c r="BE143" s="97">
        <f t="shared" si="9"/>
        <v>0</v>
      </c>
      <c r="BF143" s="97">
        <f t="shared" si="10"/>
        <v>0</v>
      </c>
      <c r="BG143" s="97">
        <f t="shared" si="11"/>
        <v>0</v>
      </c>
      <c r="BH143" s="97">
        <f t="shared" si="12"/>
        <v>0</v>
      </c>
      <c r="BI143" s="97">
        <f t="shared" si="13"/>
        <v>0</v>
      </c>
      <c r="BJ143" s="13" t="s">
        <v>83</v>
      </c>
      <c r="BK143" s="97">
        <f t="shared" si="14"/>
        <v>0</v>
      </c>
      <c r="BL143" s="13" t="s">
        <v>245</v>
      </c>
      <c r="BM143" s="169" t="s">
        <v>7</v>
      </c>
    </row>
    <row r="144" spans="2:65" s="1" customFormat="1" ht="16.5" customHeight="1" x14ac:dyDescent="0.2">
      <c r="B144" s="131"/>
      <c r="C144" s="158" t="s">
        <v>285</v>
      </c>
      <c r="D144" s="158" t="s">
        <v>241</v>
      </c>
      <c r="E144" s="159" t="s">
        <v>4273</v>
      </c>
      <c r="F144" s="160" t="s">
        <v>4352</v>
      </c>
      <c r="G144" s="161" t="s">
        <v>353</v>
      </c>
      <c r="H144" s="162">
        <v>50</v>
      </c>
      <c r="I144" s="163"/>
      <c r="J144" s="164">
        <f t="shared" si="5"/>
        <v>0</v>
      </c>
      <c r="K144" s="165"/>
      <c r="L144" s="30"/>
      <c r="M144" s="166" t="s">
        <v>1</v>
      </c>
      <c r="N144" s="130" t="s">
        <v>37</v>
      </c>
      <c r="P144" s="167">
        <f t="shared" si="6"/>
        <v>0</v>
      </c>
      <c r="Q144" s="167">
        <v>0</v>
      </c>
      <c r="R144" s="167">
        <f t="shared" si="7"/>
        <v>0</v>
      </c>
      <c r="S144" s="167">
        <v>0</v>
      </c>
      <c r="T144" s="168">
        <f t="shared" si="8"/>
        <v>0</v>
      </c>
      <c r="AR144" s="169" t="s">
        <v>245</v>
      </c>
      <c r="AT144" s="169" t="s">
        <v>241</v>
      </c>
      <c r="AU144" s="169" t="s">
        <v>78</v>
      </c>
      <c r="AY144" s="13" t="s">
        <v>239</v>
      </c>
      <c r="BE144" s="97">
        <f t="shared" si="9"/>
        <v>0</v>
      </c>
      <c r="BF144" s="97">
        <f t="shared" si="10"/>
        <v>0</v>
      </c>
      <c r="BG144" s="97">
        <f t="shared" si="11"/>
        <v>0</v>
      </c>
      <c r="BH144" s="97">
        <f t="shared" si="12"/>
        <v>0</v>
      </c>
      <c r="BI144" s="97">
        <f t="shared" si="13"/>
        <v>0</v>
      </c>
      <c r="BJ144" s="13" t="s">
        <v>83</v>
      </c>
      <c r="BK144" s="97">
        <f t="shared" si="14"/>
        <v>0</v>
      </c>
      <c r="BL144" s="13" t="s">
        <v>245</v>
      </c>
      <c r="BM144" s="169" t="s">
        <v>328</v>
      </c>
    </row>
    <row r="145" spans="2:65" s="11" customFormat="1" ht="25.9" customHeight="1" x14ac:dyDescent="0.2">
      <c r="B145" s="146"/>
      <c r="D145" s="147" t="s">
        <v>70</v>
      </c>
      <c r="E145" s="148" t="s">
        <v>3464</v>
      </c>
      <c r="F145" s="148" t="s">
        <v>4353</v>
      </c>
      <c r="I145" s="149"/>
      <c r="J145" s="150">
        <f>BK145</f>
        <v>0</v>
      </c>
      <c r="L145" s="146"/>
      <c r="M145" s="151"/>
      <c r="P145" s="152">
        <f>SUM(P146:P150)</f>
        <v>0</v>
      </c>
      <c r="R145" s="152">
        <f>SUM(R146:R150)</f>
        <v>0</v>
      </c>
      <c r="T145" s="153">
        <f>SUM(T146:T150)</f>
        <v>0</v>
      </c>
      <c r="AR145" s="147" t="s">
        <v>78</v>
      </c>
      <c r="AT145" s="154" t="s">
        <v>70</v>
      </c>
      <c r="AU145" s="154" t="s">
        <v>71</v>
      </c>
      <c r="AY145" s="147" t="s">
        <v>239</v>
      </c>
      <c r="BK145" s="155">
        <f>SUM(BK146:BK150)</f>
        <v>0</v>
      </c>
    </row>
    <row r="146" spans="2:65" s="1" customFormat="1" ht="24.2" customHeight="1" x14ac:dyDescent="0.2">
      <c r="B146" s="131"/>
      <c r="C146" s="158" t="s">
        <v>289</v>
      </c>
      <c r="D146" s="158" t="s">
        <v>241</v>
      </c>
      <c r="E146" s="159" t="s">
        <v>3466</v>
      </c>
      <c r="F146" s="160" t="s">
        <v>4354</v>
      </c>
      <c r="G146" s="161" t="s">
        <v>4355</v>
      </c>
      <c r="H146" s="162">
        <v>1</v>
      </c>
      <c r="I146" s="163"/>
      <c r="J146" s="164">
        <f>ROUND(I146*H146,2)</f>
        <v>0</v>
      </c>
      <c r="K146" s="165"/>
      <c r="L146" s="30"/>
      <c r="M146" s="166" t="s">
        <v>1</v>
      </c>
      <c r="N146" s="130" t="s">
        <v>37</v>
      </c>
      <c r="P146" s="167">
        <f>O146*H146</f>
        <v>0</v>
      </c>
      <c r="Q146" s="167">
        <v>0</v>
      </c>
      <c r="R146" s="167">
        <f>Q146*H146</f>
        <v>0</v>
      </c>
      <c r="S146" s="167">
        <v>0</v>
      </c>
      <c r="T146" s="168">
        <f>S146*H146</f>
        <v>0</v>
      </c>
      <c r="AR146" s="169" t="s">
        <v>245</v>
      </c>
      <c r="AT146" s="169" t="s">
        <v>241</v>
      </c>
      <c r="AU146" s="169" t="s">
        <v>78</v>
      </c>
      <c r="AY146" s="13" t="s">
        <v>239</v>
      </c>
      <c r="BE146" s="97">
        <f>IF(N146="základná",J146,0)</f>
        <v>0</v>
      </c>
      <c r="BF146" s="97">
        <f>IF(N146="znížená",J146,0)</f>
        <v>0</v>
      </c>
      <c r="BG146" s="97">
        <f>IF(N146="zákl. prenesená",J146,0)</f>
        <v>0</v>
      </c>
      <c r="BH146" s="97">
        <f>IF(N146="zníž. prenesená",J146,0)</f>
        <v>0</v>
      </c>
      <c r="BI146" s="97">
        <f>IF(N146="nulová",J146,0)</f>
        <v>0</v>
      </c>
      <c r="BJ146" s="13" t="s">
        <v>83</v>
      </c>
      <c r="BK146" s="97">
        <f>ROUND(I146*H146,2)</f>
        <v>0</v>
      </c>
      <c r="BL146" s="13" t="s">
        <v>245</v>
      </c>
      <c r="BM146" s="169" t="s">
        <v>338</v>
      </c>
    </row>
    <row r="147" spans="2:65" s="1" customFormat="1" ht="16.5" customHeight="1" x14ac:dyDescent="0.2">
      <c r="B147" s="131"/>
      <c r="C147" s="158" t="s">
        <v>293</v>
      </c>
      <c r="D147" s="158" t="s">
        <v>241</v>
      </c>
      <c r="E147" s="159" t="s">
        <v>3468</v>
      </c>
      <c r="F147" s="160" t="s">
        <v>4356</v>
      </c>
      <c r="G147" s="161" t="s">
        <v>4355</v>
      </c>
      <c r="H147" s="162">
        <v>1</v>
      </c>
      <c r="I147" s="163"/>
      <c r="J147" s="164">
        <f>ROUND(I147*H147,2)</f>
        <v>0</v>
      </c>
      <c r="K147" s="165"/>
      <c r="L147" s="30"/>
      <c r="M147" s="166" t="s">
        <v>1</v>
      </c>
      <c r="N147" s="130" t="s">
        <v>37</v>
      </c>
      <c r="P147" s="167">
        <f>O147*H147</f>
        <v>0</v>
      </c>
      <c r="Q147" s="167">
        <v>0</v>
      </c>
      <c r="R147" s="167">
        <f>Q147*H147</f>
        <v>0</v>
      </c>
      <c r="S147" s="167">
        <v>0</v>
      </c>
      <c r="T147" s="168">
        <f>S147*H147</f>
        <v>0</v>
      </c>
      <c r="AR147" s="169" t="s">
        <v>245</v>
      </c>
      <c r="AT147" s="169" t="s">
        <v>241</v>
      </c>
      <c r="AU147" s="169" t="s">
        <v>78</v>
      </c>
      <c r="AY147" s="13" t="s">
        <v>239</v>
      </c>
      <c r="BE147" s="97">
        <f>IF(N147="základná",J147,0)</f>
        <v>0</v>
      </c>
      <c r="BF147" s="97">
        <f>IF(N147="znížená",J147,0)</f>
        <v>0</v>
      </c>
      <c r="BG147" s="97">
        <f>IF(N147="zákl. prenesená",J147,0)</f>
        <v>0</v>
      </c>
      <c r="BH147" s="97">
        <f>IF(N147="zníž. prenesená",J147,0)</f>
        <v>0</v>
      </c>
      <c r="BI147" s="97">
        <f>IF(N147="nulová",J147,0)</f>
        <v>0</v>
      </c>
      <c r="BJ147" s="13" t="s">
        <v>83</v>
      </c>
      <c r="BK147" s="97">
        <f>ROUND(I147*H147,2)</f>
        <v>0</v>
      </c>
      <c r="BL147" s="13" t="s">
        <v>245</v>
      </c>
      <c r="BM147" s="169" t="s">
        <v>346</v>
      </c>
    </row>
    <row r="148" spans="2:65" s="1" customFormat="1" ht="16.5" customHeight="1" x14ac:dyDescent="0.2">
      <c r="B148" s="131"/>
      <c r="C148" s="158" t="s">
        <v>297</v>
      </c>
      <c r="D148" s="158" t="s">
        <v>241</v>
      </c>
      <c r="E148" s="159" t="s">
        <v>4171</v>
      </c>
      <c r="F148" s="160" t="s">
        <v>4357</v>
      </c>
      <c r="G148" s="161" t="s">
        <v>4355</v>
      </c>
      <c r="H148" s="162">
        <v>1</v>
      </c>
      <c r="I148" s="163"/>
      <c r="J148" s="164">
        <f>ROUND(I148*H148,2)</f>
        <v>0</v>
      </c>
      <c r="K148" s="165"/>
      <c r="L148" s="30"/>
      <c r="M148" s="166" t="s">
        <v>1</v>
      </c>
      <c r="N148" s="130" t="s">
        <v>37</v>
      </c>
      <c r="P148" s="167">
        <f>O148*H148</f>
        <v>0</v>
      </c>
      <c r="Q148" s="167">
        <v>0</v>
      </c>
      <c r="R148" s="167">
        <f>Q148*H148</f>
        <v>0</v>
      </c>
      <c r="S148" s="167">
        <v>0</v>
      </c>
      <c r="T148" s="168">
        <f>S148*H148</f>
        <v>0</v>
      </c>
      <c r="AR148" s="169" t="s">
        <v>245</v>
      </c>
      <c r="AT148" s="169" t="s">
        <v>241</v>
      </c>
      <c r="AU148" s="169" t="s">
        <v>78</v>
      </c>
      <c r="AY148" s="13" t="s">
        <v>239</v>
      </c>
      <c r="BE148" s="97">
        <f>IF(N148="základná",J148,0)</f>
        <v>0</v>
      </c>
      <c r="BF148" s="97">
        <f>IF(N148="znížená",J148,0)</f>
        <v>0</v>
      </c>
      <c r="BG148" s="97">
        <f>IF(N148="zákl. prenesená",J148,0)</f>
        <v>0</v>
      </c>
      <c r="BH148" s="97">
        <f>IF(N148="zníž. prenesená",J148,0)</f>
        <v>0</v>
      </c>
      <c r="BI148" s="97">
        <f>IF(N148="nulová",J148,0)</f>
        <v>0</v>
      </c>
      <c r="BJ148" s="13" t="s">
        <v>83</v>
      </c>
      <c r="BK148" s="97">
        <f>ROUND(I148*H148,2)</f>
        <v>0</v>
      </c>
      <c r="BL148" s="13" t="s">
        <v>245</v>
      </c>
      <c r="BM148" s="169" t="s">
        <v>355</v>
      </c>
    </row>
    <row r="149" spans="2:65" s="1" customFormat="1" ht="16.5" customHeight="1" x14ac:dyDescent="0.2">
      <c r="B149" s="131"/>
      <c r="C149" s="158" t="s">
        <v>301</v>
      </c>
      <c r="D149" s="158" t="s">
        <v>241</v>
      </c>
      <c r="E149" s="159" t="s">
        <v>3472</v>
      </c>
      <c r="F149" s="160" t="s">
        <v>4358</v>
      </c>
      <c r="G149" s="161" t="s">
        <v>4355</v>
      </c>
      <c r="H149" s="162">
        <v>1</v>
      </c>
      <c r="I149" s="163"/>
      <c r="J149" s="164">
        <f>ROUND(I149*H149,2)</f>
        <v>0</v>
      </c>
      <c r="K149" s="165"/>
      <c r="L149" s="30"/>
      <c r="M149" s="166" t="s">
        <v>1</v>
      </c>
      <c r="N149" s="130" t="s">
        <v>37</v>
      </c>
      <c r="P149" s="167">
        <f>O149*H149</f>
        <v>0</v>
      </c>
      <c r="Q149" s="167">
        <v>0</v>
      </c>
      <c r="R149" s="167">
        <f>Q149*H149</f>
        <v>0</v>
      </c>
      <c r="S149" s="167">
        <v>0</v>
      </c>
      <c r="T149" s="168">
        <f>S149*H149</f>
        <v>0</v>
      </c>
      <c r="AR149" s="169" t="s">
        <v>245</v>
      </c>
      <c r="AT149" s="169" t="s">
        <v>241</v>
      </c>
      <c r="AU149" s="169" t="s">
        <v>78</v>
      </c>
      <c r="AY149" s="13" t="s">
        <v>239</v>
      </c>
      <c r="BE149" s="97">
        <f>IF(N149="základná",J149,0)</f>
        <v>0</v>
      </c>
      <c r="BF149" s="97">
        <f>IF(N149="znížená",J149,0)</f>
        <v>0</v>
      </c>
      <c r="BG149" s="97">
        <f>IF(N149="zákl. prenesená",J149,0)</f>
        <v>0</v>
      </c>
      <c r="BH149" s="97">
        <f>IF(N149="zníž. prenesená",J149,0)</f>
        <v>0</v>
      </c>
      <c r="BI149" s="97">
        <f>IF(N149="nulová",J149,0)</f>
        <v>0</v>
      </c>
      <c r="BJ149" s="13" t="s">
        <v>83</v>
      </c>
      <c r="BK149" s="97">
        <f>ROUND(I149*H149,2)</f>
        <v>0</v>
      </c>
      <c r="BL149" s="13" t="s">
        <v>245</v>
      </c>
      <c r="BM149" s="169" t="s">
        <v>363</v>
      </c>
    </row>
    <row r="150" spans="2:65" s="1" customFormat="1" ht="16.5" customHeight="1" x14ac:dyDescent="0.2">
      <c r="B150" s="131"/>
      <c r="C150" s="158" t="s">
        <v>305</v>
      </c>
      <c r="D150" s="158" t="s">
        <v>241</v>
      </c>
      <c r="E150" s="159" t="s">
        <v>3474</v>
      </c>
      <c r="F150" s="160" t="s">
        <v>4359</v>
      </c>
      <c r="G150" s="161" t="s">
        <v>4355</v>
      </c>
      <c r="H150" s="162">
        <v>1</v>
      </c>
      <c r="I150" s="163"/>
      <c r="J150" s="164">
        <f>ROUND(I150*H150,2)</f>
        <v>0</v>
      </c>
      <c r="K150" s="165"/>
      <c r="L150" s="30"/>
      <c r="M150" s="182" t="s">
        <v>1</v>
      </c>
      <c r="N150" s="183" t="s">
        <v>37</v>
      </c>
      <c r="O150" s="184"/>
      <c r="P150" s="185">
        <f>O150*H150</f>
        <v>0</v>
      </c>
      <c r="Q150" s="185">
        <v>0</v>
      </c>
      <c r="R150" s="185">
        <f>Q150*H150</f>
        <v>0</v>
      </c>
      <c r="S150" s="185">
        <v>0</v>
      </c>
      <c r="T150" s="186">
        <f>S150*H150</f>
        <v>0</v>
      </c>
      <c r="AR150" s="169" t="s">
        <v>245</v>
      </c>
      <c r="AT150" s="169" t="s">
        <v>241</v>
      </c>
      <c r="AU150" s="169" t="s">
        <v>78</v>
      </c>
      <c r="AY150" s="13" t="s">
        <v>239</v>
      </c>
      <c r="BE150" s="97">
        <f>IF(N150="základná",J150,0)</f>
        <v>0</v>
      </c>
      <c r="BF150" s="97">
        <f>IF(N150="znížená",J150,0)</f>
        <v>0</v>
      </c>
      <c r="BG150" s="97">
        <f>IF(N150="zákl. prenesená",J150,0)</f>
        <v>0</v>
      </c>
      <c r="BH150" s="97">
        <f>IF(N150="zníž. prenesená",J150,0)</f>
        <v>0</v>
      </c>
      <c r="BI150" s="97">
        <f>IF(N150="nulová",J150,0)</f>
        <v>0</v>
      </c>
      <c r="BJ150" s="13" t="s">
        <v>83</v>
      </c>
      <c r="BK150" s="97">
        <f>ROUND(I150*H150,2)</f>
        <v>0</v>
      </c>
      <c r="BL150" s="13" t="s">
        <v>245</v>
      </c>
      <c r="BM150" s="169" t="s">
        <v>371</v>
      </c>
    </row>
    <row r="151" spans="2:65" s="1" customFormat="1" ht="6.95" customHeight="1" x14ac:dyDescent="0.2">
      <c r="B151" s="45"/>
      <c r="C151" s="46"/>
      <c r="D151" s="46"/>
      <c r="E151" s="46"/>
      <c r="F151" s="46"/>
      <c r="G151" s="46"/>
      <c r="H151" s="46"/>
      <c r="I151" s="46"/>
      <c r="J151" s="46"/>
      <c r="K151" s="46"/>
      <c r="L151" s="30"/>
    </row>
    <row r="153" spans="2:65" ht="25.9" customHeight="1" x14ac:dyDescent="0.2">
      <c r="C153" s="262" t="s">
        <v>4586</v>
      </c>
      <c r="D153" s="262"/>
      <c r="E153" s="262"/>
      <c r="F153" s="262"/>
      <c r="G153" s="262"/>
      <c r="H153" s="262"/>
      <c r="I153" s="262"/>
      <c r="J153" s="262"/>
    </row>
  </sheetData>
  <autoFilter ref="C131:K150" xr:uid="{00000000-0009-0000-0000-000027000000}"/>
  <mergeCells count="18">
    <mergeCell ref="E11:H11"/>
    <mergeCell ref="E20:H20"/>
    <mergeCell ref="E29:H29"/>
    <mergeCell ref="E124:H124"/>
    <mergeCell ref="L2:V2"/>
    <mergeCell ref="E85:H85"/>
    <mergeCell ref="E87:H87"/>
    <mergeCell ref="E89:H89"/>
    <mergeCell ref="D104:F104"/>
    <mergeCell ref="D105:F105"/>
    <mergeCell ref="E7:H7"/>
    <mergeCell ref="E9:H9"/>
    <mergeCell ref="C153:J153"/>
    <mergeCell ref="D106:F106"/>
    <mergeCell ref="D107:F107"/>
    <mergeCell ref="D108:F108"/>
    <mergeCell ref="E120:H120"/>
    <mergeCell ref="E122:H1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B2:BM169"/>
  <sheetViews>
    <sheetView showGridLines="0" workbookViewId="0">
      <selection activeCell="E7" sqref="E7:H7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3" t="s">
        <v>162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4587</v>
      </c>
      <c r="L4" s="16"/>
      <c r="M4" s="103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14</v>
      </c>
      <c r="L6" s="16"/>
    </row>
    <row r="7" spans="2:46" ht="16.5" customHeight="1" x14ac:dyDescent="0.2">
      <c r="B7" s="16"/>
      <c r="E7" s="259" t="str">
        <f>'Rekapitulácia stavby'!K6</f>
        <v>KFA - Košická futbalová aréna II. a III. etapa</v>
      </c>
      <c r="F7" s="261"/>
      <c r="G7" s="261"/>
      <c r="H7" s="261"/>
      <c r="L7" s="16"/>
    </row>
    <row r="8" spans="2:46" ht="12" customHeight="1" x14ac:dyDescent="0.2">
      <c r="B8" s="16"/>
      <c r="D8" s="23" t="s">
        <v>180</v>
      </c>
      <c r="L8" s="16"/>
    </row>
    <row r="9" spans="2:46" s="1" customFormat="1" ht="16.5" customHeight="1" x14ac:dyDescent="0.2">
      <c r="B9" s="30"/>
      <c r="E9" s="259" t="s">
        <v>181</v>
      </c>
      <c r="F9" s="257"/>
      <c r="G9" s="257"/>
      <c r="H9" s="257"/>
      <c r="L9" s="30"/>
    </row>
    <row r="10" spans="2:46" s="1" customFormat="1" ht="12" customHeight="1" x14ac:dyDescent="0.2">
      <c r="B10" s="30"/>
      <c r="D10" s="23" t="s">
        <v>182</v>
      </c>
      <c r="L10" s="30"/>
    </row>
    <row r="11" spans="2:46" s="1" customFormat="1" ht="16.5" customHeight="1" x14ac:dyDescent="0.2">
      <c r="B11" s="30"/>
      <c r="E11" s="226" t="s">
        <v>4360</v>
      </c>
      <c r="F11" s="257"/>
      <c r="G11" s="257"/>
      <c r="H11" s="257"/>
      <c r="L11" s="30"/>
    </row>
    <row r="12" spans="2:46" s="1" customFormat="1" x14ac:dyDescent="0.2">
      <c r="B12" s="30"/>
      <c r="L12" s="30"/>
    </row>
    <row r="13" spans="2:46" s="1" customFormat="1" ht="12" customHeight="1" x14ac:dyDescent="0.2">
      <c r="B13" s="30"/>
      <c r="D13" s="23" t="s">
        <v>15</v>
      </c>
      <c r="F13" s="21" t="s">
        <v>1</v>
      </c>
      <c r="I13" s="23" t="s">
        <v>16</v>
      </c>
      <c r="J13" s="21" t="s">
        <v>1</v>
      </c>
      <c r="L13" s="30"/>
    </row>
    <row r="14" spans="2:46" s="1" customFormat="1" ht="12" customHeight="1" x14ac:dyDescent="0.2">
      <c r="B14" s="30"/>
      <c r="D14" s="23" t="s">
        <v>17</v>
      </c>
      <c r="F14" s="21" t="s">
        <v>18</v>
      </c>
      <c r="I14" s="23" t="s">
        <v>19</v>
      </c>
      <c r="J14" s="53" t="str">
        <f>'Rekapitulácia stavby'!AN8</f>
        <v>4.10.2022 - REV05</v>
      </c>
      <c r="L14" s="30"/>
    </row>
    <row r="15" spans="2:46" s="1" customFormat="1" ht="10.9" customHeight="1" x14ac:dyDescent="0.2">
      <c r="B15" s="30"/>
      <c r="L15" s="30"/>
    </row>
    <row r="16" spans="2:46" s="1" customFormat="1" ht="12" customHeight="1" x14ac:dyDescent="0.2">
      <c r="B16" s="30"/>
      <c r="D16" s="23" t="s">
        <v>20</v>
      </c>
      <c r="I16" s="23" t="s">
        <v>21</v>
      </c>
      <c r="J16" s="21" t="str">
        <f>IF('Rekapitulácia stavby'!AN10="","",'Rekapitulácia stavby'!AN10)</f>
        <v/>
      </c>
      <c r="L16" s="30"/>
    </row>
    <row r="17" spans="2:12" s="1" customFormat="1" ht="18" customHeight="1" x14ac:dyDescent="0.2">
      <c r="B17" s="30"/>
      <c r="E17" s="21" t="str">
        <f>IF('Rekapitulácia stavby'!E11="","",'Rekapitulácia stavby'!E11)</f>
        <v xml:space="preserve"> </v>
      </c>
      <c r="I17" s="23" t="s">
        <v>22</v>
      </c>
      <c r="J17" s="21" t="str">
        <f>IF('Rekapitulácia stavby'!AN11="","",'Rekapitulácia stavby'!AN11)</f>
        <v/>
      </c>
      <c r="L17" s="30"/>
    </row>
    <row r="18" spans="2:12" s="1" customFormat="1" ht="6.95" customHeight="1" x14ac:dyDescent="0.2">
      <c r="B18" s="30"/>
      <c r="L18" s="30"/>
    </row>
    <row r="19" spans="2:12" s="1" customFormat="1" ht="12" customHeight="1" x14ac:dyDescent="0.2">
      <c r="B19" s="30"/>
      <c r="D19" s="23" t="s">
        <v>23</v>
      </c>
      <c r="I19" s="23" t="s">
        <v>21</v>
      </c>
      <c r="J19" s="24" t="str">
        <f>'Rekapitulácia stavby'!AN13</f>
        <v>Vyplň údaj</v>
      </c>
      <c r="L19" s="30"/>
    </row>
    <row r="20" spans="2:12" s="1" customFormat="1" ht="18" customHeight="1" x14ac:dyDescent="0.2">
      <c r="B20" s="30"/>
      <c r="E20" s="258" t="str">
        <f>'Rekapitulácia stavby'!E14</f>
        <v>Vyplň údaj</v>
      </c>
      <c r="F20" s="248"/>
      <c r="G20" s="248"/>
      <c r="H20" s="248"/>
      <c r="I20" s="23" t="s">
        <v>22</v>
      </c>
      <c r="J20" s="24" t="str">
        <f>'Rekapitulácia stavby'!AN14</f>
        <v>Vyplň údaj</v>
      </c>
      <c r="L20" s="30"/>
    </row>
    <row r="21" spans="2:12" s="1" customFormat="1" ht="6.95" customHeight="1" x14ac:dyDescent="0.2">
      <c r="B21" s="30"/>
      <c r="L21" s="30"/>
    </row>
    <row r="22" spans="2:12" s="1" customFormat="1" ht="12" customHeight="1" x14ac:dyDescent="0.2">
      <c r="B22" s="30"/>
      <c r="D22" s="23" t="s">
        <v>25</v>
      </c>
      <c r="I22" s="23" t="s">
        <v>21</v>
      </c>
      <c r="J22" s="21" t="str">
        <f>IF('Rekapitulácia stavby'!AN16="","",'Rekapitulácia stavby'!AN16)</f>
        <v/>
      </c>
      <c r="L22" s="30"/>
    </row>
    <row r="23" spans="2:12" s="1" customFormat="1" ht="18" customHeight="1" x14ac:dyDescent="0.2">
      <c r="B23" s="30"/>
      <c r="E23" s="21" t="str">
        <f>IF('Rekapitulácia stavby'!E17="","",'Rekapitulácia stavby'!E17)</f>
        <v>HESCON,s.r.o.</v>
      </c>
      <c r="I23" s="23" t="s">
        <v>22</v>
      </c>
      <c r="J23" s="21" t="str">
        <f>IF('Rekapitulácia stavby'!AN17="","",'Rekapitulácia stavby'!AN17)</f>
        <v/>
      </c>
      <c r="L23" s="30"/>
    </row>
    <row r="24" spans="2:12" s="1" customFormat="1" ht="6.95" customHeight="1" x14ac:dyDescent="0.2">
      <c r="B24" s="30"/>
      <c r="L24" s="30"/>
    </row>
    <row r="25" spans="2:12" s="1" customFormat="1" ht="12" customHeight="1" x14ac:dyDescent="0.2">
      <c r="B25" s="30"/>
      <c r="D25" s="23" t="s">
        <v>27</v>
      </c>
      <c r="I25" s="23" t="s">
        <v>21</v>
      </c>
      <c r="J25" s="21" t="str">
        <f>IF('Rekapitulácia stavby'!AN19="","",'Rekapitulácia stavby'!AN19)</f>
        <v/>
      </c>
      <c r="L25" s="30"/>
    </row>
    <row r="26" spans="2:12" s="1" customFormat="1" ht="18" customHeight="1" x14ac:dyDescent="0.2">
      <c r="B26" s="30"/>
      <c r="E26" s="21" t="str">
        <f>IF('Rekapitulácia stavby'!E20="","",'Rekapitulácia stavby'!E20)</f>
        <v xml:space="preserve"> </v>
      </c>
      <c r="I26" s="23" t="s">
        <v>22</v>
      </c>
      <c r="J26" s="21" t="str">
        <f>IF('Rekapitulácia stavby'!AN20="","",'Rekapitulácia stavby'!AN20)</f>
        <v/>
      </c>
      <c r="L26" s="30"/>
    </row>
    <row r="27" spans="2:12" s="1" customFormat="1" ht="6.95" customHeight="1" x14ac:dyDescent="0.2">
      <c r="B27" s="30"/>
      <c r="L27" s="30"/>
    </row>
    <row r="28" spans="2:12" s="1" customFormat="1" ht="12" customHeight="1" x14ac:dyDescent="0.2">
      <c r="B28" s="30"/>
      <c r="D28" s="23" t="s">
        <v>28</v>
      </c>
      <c r="L28" s="30"/>
    </row>
    <row r="29" spans="2:12" s="7" customFormat="1" ht="16.5" customHeight="1" x14ac:dyDescent="0.2">
      <c r="B29" s="104"/>
      <c r="E29" s="251" t="s">
        <v>1</v>
      </c>
      <c r="F29" s="251"/>
      <c r="G29" s="251"/>
      <c r="H29" s="251"/>
      <c r="L29" s="104"/>
    </row>
    <row r="30" spans="2:12" s="1" customFormat="1" ht="6.95" customHeight="1" x14ac:dyDescent="0.2">
      <c r="B30" s="30"/>
      <c r="L30" s="30"/>
    </row>
    <row r="31" spans="2:12" s="1" customFormat="1" ht="6.95" customHeight="1" x14ac:dyDescent="0.2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5" customHeight="1" x14ac:dyDescent="0.2">
      <c r="B32" s="30"/>
      <c r="D32" s="21" t="s">
        <v>187</v>
      </c>
      <c r="J32" s="29">
        <f>J98</f>
        <v>0</v>
      </c>
      <c r="L32" s="30"/>
    </row>
    <row r="33" spans="2:12" s="1" customFormat="1" ht="14.45" customHeight="1" x14ac:dyDescent="0.2">
      <c r="B33" s="30"/>
      <c r="D33" s="28" t="s">
        <v>174</v>
      </c>
      <c r="J33" s="29">
        <f>J104</f>
        <v>0</v>
      </c>
      <c r="L33" s="30"/>
    </row>
    <row r="34" spans="2:12" s="1" customFormat="1" ht="25.35" customHeight="1" x14ac:dyDescent="0.2">
      <c r="B34" s="30"/>
      <c r="D34" s="105" t="s">
        <v>31</v>
      </c>
      <c r="J34" s="66">
        <f>ROUND(J32 + J33, 2)</f>
        <v>0</v>
      </c>
      <c r="L34" s="30"/>
    </row>
    <row r="35" spans="2:12" s="1" customFormat="1" ht="6.95" customHeight="1" x14ac:dyDescent="0.2">
      <c r="B35" s="30"/>
      <c r="D35" s="54"/>
      <c r="E35" s="54"/>
      <c r="F35" s="54"/>
      <c r="G35" s="54"/>
      <c r="H35" s="54"/>
      <c r="I35" s="54"/>
      <c r="J35" s="54"/>
      <c r="K35" s="54"/>
      <c r="L35" s="30"/>
    </row>
    <row r="36" spans="2:12" s="1" customFormat="1" ht="14.45" customHeight="1" x14ac:dyDescent="0.2">
      <c r="B36" s="30"/>
      <c r="F36" s="33" t="s">
        <v>33</v>
      </c>
      <c r="I36" s="33" t="s">
        <v>32</v>
      </c>
      <c r="J36" s="33" t="s">
        <v>34</v>
      </c>
      <c r="L36" s="30"/>
    </row>
    <row r="37" spans="2:12" s="1" customFormat="1" ht="14.45" customHeight="1" x14ac:dyDescent="0.2">
      <c r="B37" s="30"/>
      <c r="D37" s="106" t="s">
        <v>35</v>
      </c>
      <c r="E37" s="35" t="s">
        <v>36</v>
      </c>
      <c r="F37" s="107">
        <f>ROUND((SUM(BE104:BE111) + SUM(BE133:BE168)),  2)</f>
        <v>0</v>
      </c>
      <c r="G37" s="108"/>
      <c r="H37" s="108"/>
      <c r="I37" s="109">
        <v>0.2</v>
      </c>
      <c r="J37" s="107">
        <f>ROUND(((SUM(BE104:BE111) + SUM(BE133:BE168))*I37),  2)</f>
        <v>0</v>
      </c>
      <c r="L37" s="30"/>
    </row>
    <row r="38" spans="2:12" s="1" customFormat="1" ht="14.45" customHeight="1" x14ac:dyDescent="0.2">
      <c r="B38" s="30"/>
      <c r="E38" s="35" t="s">
        <v>37</v>
      </c>
      <c r="F38" s="107">
        <f>ROUND((SUM(BF104:BF111) + SUM(BF133:BF168)),  2)</f>
        <v>0</v>
      </c>
      <c r="G38" s="108"/>
      <c r="H38" s="108"/>
      <c r="I38" s="109">
        <v>0.2</v>
      </c>
      <c r="J38" s="107">
        <f>ROUND(((SUM(BF104:BF111) + SUM(BF133:BF168))*I38),  2)</f>
        <v>0</v>
      </c>
      <c r="L38" s="30"/>
    </row>
    <row r="39" spans="2:12" s="1" customFormat="1" ht="14.45" hidden="1" customHeight="1" x14ac:dyDescent="0.2">
      <c r="B39" s="30"/>
      <c r="E39" s="23" t="s">
        <v>38</v>
      </c>
      <c r="F39" s="86">
        <f>ROUND((SUM(BG104:BG111) + SUM(BG133:BG168)),  2)</f>
        <v>0</v>
      </c>
      <c r="I39" s="110">
        <v>0.2</v>
      </c>
      <c r="J39" s="86">
        <f>0</f>
        <v>0</v>
      </c>
      <c r="L39" s="30"/>
    </row>
    <row r="40" spans="2:12" s="1" customFormat="1" ht="14.45" hidden="1" customHeight="1" x14ac:dyDescent="0.2">
      <c r="B40" s="30"/>
      <c r="E40" s="23" t="s">
        <v>39</v>
      </c>
      <c r="F40" s="86">
        <f>ROUND((SUM(BH104:BH111) + SUM(BH133:BH168)),  2)</f>
        <v>0</v>
      </c>
      <c r="I40" s="110">
        <v>0.2</v>
      </c>
      <c r="J40" s="86">
        <f>0</f>
        <v>0</v>
      </c>
      <c r="L40" s="30"/>
    </row>
    <row r="41" spans="2:12" s="1" customFormat="1" ht="14.45" hidden="1" customHeight="1" x14ac:dyDescent="0.2">
      <c r="B41" s="30"/>
      <c r="E41" s="35" t="s">
        <v>40</v>
      </c>
      <c r="F41" s="107">
        <f>ROUND((SUM(BI104:BI111) + SUM(BI133:BI168)),  2)</f>
        <v>0</v>
      </c>
      <c r="G41" s="108"/>
      <c r="H41" s="108"/>
      <c r="I41" s="109">
        <v>0</v>
      </c>
      <c r="J41" s="107">
        <f>0</f>
        <v>0</v>
      </c>
      <c r="L41" s="30"/>
    </row>
    <row r="42" spans="2:12" s="1" customFormat="1" ht="6.95" customHeight="1" x14ac:dyDescent="0.2">
      <c r="B42" s="30"/>
      <c r="L42" s="30"/>
    </row>
    <row r="43" spans="2:12" s="1" customFormat="1" ht="25.35" customHeight="1" x14ac:dyDescent="0.2">
      <c r="B43" s="30"/>
      <c r="C43" s="101"/>
      <c r="D43" s="111" t="s">
        <v>41</v>
      </c>
      <c r="E43" s="57"/>
      <c r="F43" s="57"/>
      <c r="G43" s="112" t="s">
        <v>42</v>
      </c>
      <c r="H43" s="113" t="s">
        <v>43</v>
      </c>
      <c r="I43" s="57"/>
      <c r="J43" s="114">
        <f>SUM(J34:J41)</f>
        <v>0</v>
      </c>
      <c r="K43" s="115"/>
      <c r="L43" s="30"/>
    </row>
    <row r="44" spans="2:12" s="1" customFormat="1" ht="14.45" customHeight="1" x14ac:dyDescent="0.2">
      <c r="B44" s="30"/>
      <c r="L44" s="30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30"/>
      <c r="D50" s="42" t="s">
        <v>44</v>
      </c>
      <c r="E50" s="43"/>
      <c r="F50" s="43"/>
      <c r="G50" s="42" t="s">
        <v>45</v>
      </c>
      <c r="H50" s="43"/>
      <c r="I50" s="43"/>
      <c r="J50" s="43"/>
      <c r="K50" s="43"/>
      <c r="L50" s="30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30"/>
      <c r="D61" s="44" t="s">
        <v>46</v>
      </c>
      <c r="E61" s="32"/>
      <c r="F61" s="116" t="s">
        <v>47</v>
      </c>
      <c r="G61" s="44" t="s">
        <v>46</v>
      </c>
      <c r="H61" s="32"/>
      <c r="I61" s="32"/>
      <c r="J61" s="117" t="s">
        <v>47</v>
      </c>
      <c r="K61" s="32"/>
      <c r="L61" s="30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30"/>
      <c r="D65" s="42" t="s">
        <v>48</v>
      </c>
      <c r="E65" s="43"/>
      <c r="F65" s="43"/>
      <c r="G65" s="42" t="s">
        <v>49</v>
      </c>
      <c r="H65" s="43"/>
      <c r="I65" s="43"/>
      <c r="J65" s="43"/>
      <c r="K65" s="43"/>
      <c r="L65" s="30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30"/>
      <c r="D76" s="44" t="s">
        <v>46</v>
      </c>
      <c r="E76" s="32"/>
      <c r="F76" s="116" t="s">
        <v>47</v>
      </c>
      <c r="G76" s="44" t="s">
        <v>46</v>
      </c>
      <c r="H76" s="32"/>
      <c r="I76" s="32"/>
      <c r="J76" s="117" t="s">
        <v>47</v>
      </c>
      <c r="K76" s="32"/>
      <c r="L76" s="30"/>
    </row>
    <row r="77" spans="2:12" s="1" customFormat="1" ht="14.45" customHeight="1" x14ac:dyDescent="0.2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12" s="1" customFormat="1" ht="6.95" customHeight="1" x14ac:dyDescent="0.2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12" s="1" customFormat="1" ht="24.95" customHeight="1" x14ac:dyDescent="0.2">
      <c r="B82" s="30"/>
      <c r="C82" s="17" t="s">
        <v>4588</v>
      </c>
      <c r="L82" s="30"/>
    </row>
    <row r="83" spans="2:12" s="1" customFormat="1" ht="6.95" customHeight="1" x14ac:dyDescent="0.2">
      <c r="B83" s="30"/>
      <c r="L83" s="30"/>
    </row>
    <row r="84" spans="2:12" s="1" customFormat="1" ht="12" customHeight="1" x14ac:dyDescent="0.2">
      <c r="B84" s="30"/>
      <c r="C84" s="23" t="s">
        <v>14</v>
      </c>
      <c r="L84" s="30"/>
    </row>
    <row r="85" spans="2:12" s="1" customFormat="1" ht="16.5" customHeight="1" x14ac:dyDescent="0.2">
      <c r="B85" s="30"/>
      <c r="E85" s="259" t="str">
        <f>E7</f>
        <v>KFA - Košická futbalová aréna II. a III. etapa</v>
      </c>
      <c r="F85" s="261"/>
      <c r="G85" s="261"/>
      <c r="H85" s="261"/>
      <c r="L85" s="30"/>
    </row>
    <row r="86" spans="2:12" ht="12" customHeight="1" x14ac:dyDescent="0.2">
      <c r="B86" s="16"/>
      <c r="C86" s="23" t="s">
        <v>180</v>
      </c>
      <c r="L86" s="16"/>
    </row>
    <row r="87" spans="2:12" s="1" customFormat="1" ht="16.5" customHeight="1" x14ac:dyDescent="0.2">
      <c r="B87" s="30"/>
      <c r="E87" s="259" t="s">
        <v>181</v>
      </c>
      <c r="F87" s="257"/>
      <c r="G87" s="257"/>
      <c r="H87" s="257"/>
      <c r="L87" s="30"/>
    </row>
    <row r="88" spans="2:12" s="1" customFormat="1" ht="12" customHeight="1" x14ac:dyDescent="0.2">
      <c r="B88" s="30"/>
      <c r="C88" s="23" t="s">
        <v>182</v>
      </c>
      <c r="L88" s="30"/>
    </row>
    <row r="89" spans="2:12" s="1" customFormat="1" ht="16.5" customHeight="1" x14ac:dyDescent="0.2">
      <c r="B89" s="30"/>
      <c r="E89" s="226" t="str">
        <f>E11</f>
        <v>042 - HSP - Hlasová signalizácia požiaru</v>
      </c>
      <c r="F89" s="257"/>
      <c r="G89" s="257"/>
      <c r="H89" s="257"/>
      <c r="L89" s="30"/>
    </row>
    <row r="90" spans="2:12" s="1" customFormat="1" ht="6.95" customHeight="1" x14ac:dyDescent="0.2">
      <c r="B90" s="30"/>
      <c r="L90" s="30"/>
    </row>
    <row r="91" spans="2:12" s="1" customFormat="1" ht="12" customHeight="1" x14ac:dyDescent="0.2">
      <c r="B91" s="30"/>
      <c r="C91" s="23" t="s">
        <v>17</v>
      </c>
      <c r="F91" s="21" t="str">
        <f>F14</f>
        <v xml:space="preserve"> </v>
      </c>
      <c r="I91" s="23" t="s">
        <v>19</v>
      </c>
      <c r="J91" s="53" t="str">
        <f>IF(J14="","",J14)</f>
        <v>4.10.2022 - REV05</v>
      </c>
      <c r="L91" s="30"/>
    </row>
    <row r="92" spans="2:12" s="1" customFormat="1" ht="6.95" customHeight="1" x14ac:dyDescent="0.2">
      <c r="B92" s="30"/>
      <c r="L92" s="30"/>
    </row>
    <row r="93" spans="2:12" s="1" customFormat="1" ht="15.2" customHeight="1" x14ac:dyDescent="0.2">
      <c r="B93" s="30"/>
      <c r="C93" s="23" t="s">
        <v>20</v>
      </c>
      <c r="F93" s="21" t="str">
        <f>E17</f>
        <v xml:space="preserve"> </v>
      </c>
      <c r="I93" s="23" t="s">
        <v>25</v>
      </c>
      <c r="J93" s="26" t="str">
        <f>E23</f>
        <v>HESCON,s.r.o.</v>
      </c>
      <c r="L93" s="30"/>
    </row>
    <row r="94" spans="2:12" s="1" customFormat="1" ht="15.2" customHeight="1" x14ac:dyDescent="0.2">
      <c r="B94" s="30"/>
      <c r="C94" s="23" t="s">
        <v>23</v>
      </c>
      <c r="F94" s="21" t="str">
        <f>IF(E20="","",E20)</f>
        <v>Vyplň údaj</v>
      </c>
      <c r="I94" s="23" t="s">
        <v>27</v>
      </c>
      <c r="J94" s="26" t="str">
        <f>E26</f>
        <v xml:space="preserve"> </v>
      </c>
      <c r="L94" s="30"/>
    </row>
    <row r="95" spans="2:12" s="1" customFormat="1" ht="10.35" customHeight="1" x14ac:dyDescent="0.2">
      <c r="B95" s="30"/>
      <c r="L95" s="30"/>
    </row>
    <row r="96" spans="2:12" s="1" customFormat="1" ht="29.25" customHeight="1" x14ac:dyDescent="0.2">
      <c r="B96" s="30"/>
      <c r="C96" s="118" t="s">
        <v>188</v>
      </c>
      <c r="D96" s="101"/>
      <c r="E96" s="101"/>
      <c r="F96" s="101"/>
      <c r="G96" s="101"/>
      <c r="H96" s="101"/>
      <c r="I96" s="101"/>
      <c r="J96" s="119" t="s">
        <v>189</v>
      </c>
      <c r="K96" s="101"/>
      <c r="L96" s="30"/>
    </row>
    <row r="97" spans="2:65" s="1" customFormat="1" ht="10.35" customHeight="1" x14ac:dyDescent="0.2">
      <c r="B97" s="30"/>
      <c r="L97" s="30"/>
    </row>
    <row r="98" spans="2:65" s="1" customFormat="1" ht="22.9" customHeight="1" x14ac:dyDescent="0.2">
      <c r="B98" s="30"/>
      <c r="C98" s="120" t="s">
        <v>190</v>
      </c>
      <c r="J98" s="66">
        <f>J133</f>
        <v>0</v>
      </c>
      <c r="L98" s="30"/>
      <c r="AU98" s="13" t="s">
        <v>191</v>
      </c>
    </row>
    <row r="99" spans="2:65" s="8" customFormat="1" ht="24.95" customHeight="1" x14ac:dyDescent="0.2">
      <c r="B99" s="121"/>
      <c r="D99" s="122" t="s">
        <v>4247</v>
      </c>
      <c r="E99" s="123"/>
      <c r="F99" s="123"/>
      <c r="G99" s="123"/>
      <c r="H99" s="123"/>
      <c r="I99" s="123"/>
      <c r="J99" s="124">
        <f>J134</f>
        <v>0</v>
      </c>
      <c r="L99" s="121"/>
    </row>
    <row r="100" spans="2:65" s="9" customFormat="1" ht="19.899999999999999" customHeight="1" x14ac:dyDescent="0.2">
      <c r="B100" s="125"/>
      <c r="D100" s="126" t="s">
        <v>4248</v>
      </c>
      <c r="E100" s="127"/>
      <c r="F100" s="127"/>
      <c r="G100" s="127"/>
      <c r="H100" s="127"/>
      <c r="I100" s="127"/>
      <c r="J100" s="128">
        <f>J135</f>
        <v>0</v>
      </c>
      <c r="L100" s="125"/>
    </row>
    <row r="101" spans="2:65" s="9" customFormat="1" ht="19.899999999999999" customHeight="1" x14ac:dyDescent="0.2">
      <c r="B101" s="125"/>
      <c r="D101" s="126" t="s">
        <v>4361</v>
      </c>
      <c r="E101" s="127"/>
      <c r="F101" s="127"/>
      <c r="G101" s="127"/>
      <c r="H101" s="127"/>
      <c r="I101" s="127"/>
      <c r="J101" s="128">
        <f>J161</f>
        <v>0</v>
      </c>
      <c r="L101" s="125"/>
    </row>
    <row r="102" spans="2:65" s="1" customFormat="1" ht="21.75" customHeight="1" x14ac:dyDescent="0.2">
      <c r="B102" s="30"/>
      <c r="L102" s="30"/>
    </row>
    <row r="103" spans="2:65" s="1" customFormat="1" ht="6.95" customHeight="1" x14ac:dyDescent="0.2">
      <c r="B103" s="30"/>
      <c r="L103" s="30"/>
    </row>
    <row r="104" spans="2:65" s="1" customFormat="1" ht="29.25" customHeight="1" x14ac:dyDescent="0.2">
      <c r="B104" s="30"/>
      <c r="C104" s="120" t="s">
        <v>217</v>
      </c>
      <c r="J104" s="129">
        <f>ROUND(J105 + J106 + J107 + J108 + J109 + J110,2)</f>
        <v>0</v>
      </c>
      <c r="L104" s="30"/>
      <c r="N104" s="130" t="s">
        <v>35</v>
      </c>
    </row>
    <row r="105" spans="2:65" s="1" customFormat="1" ht="18" customHeight="1" x14ac:dyDescent="0.2">
      <c r="B105" s="131"/>
      <c r="C105" s="132"/>
      <c r="D105" s="207" t="s">
        <v>218</v>
      </c>
      <c r="E105" s="260"/>
      <c r="F105" s="260"/>
      <c r="G105" s="132"/>
      <c r="H105" s="132"/>
      <c r="I105" s="132"/>
      <c r="J105" s="94">
        <v>0</v>
      </c>
      <c r="K105" s="132"/>
      <c r="L105" s="131"/>
      <c r="M105" s="132"/>
      <c r="N105" s="134" t="s">
        <v>37</v>
      </c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5" t="s">
        <v>219</v>
      </c>
      <c r="AZ105" s="132"/>
      <c r="BA105" s="132"/>
      <c r="BB105" s="132"/>
      <c r="BC105" s="132"/>
      <c r="BD105" s="132"/>
      <c r="BE105" s="136">
        <f t="shared" ref="BE105:BE110" si="0">IF(N105="základná",J105,0)</f>
        <v>0</v>
      </c>
      <c r="BF105" s="136">
        <f t="shared" ref="BF105:BF110" si="1">IF(N105="znížená",J105,0)</f>
        <v>0</v>
      </c>
      <c r="BG105" s="136">
        <f t="shared" ref="BG105:BG110" si="2">IF(N105="zákl. prenesená",J105,0)</f>
        <v>0</v>
      </c>
      <c r="BH105" s="136">
        <f t="shared" ref="BH105:BH110" si="3">IF(N105="zníž. prenesená",J105,0)</f>
        <v>0</v>
      </c>
      <c r="BI105" s="136">
        <f t="shared" ref="BI105:BI110" si="4">IF(N105="nulová",J105,0)</f>
        <v>0</v>
      </c>
      <c r="BJ105" s="135" t="s">
        <v>83</v>
      </c>
      <c r="BK105" s="132"/>
      <c r="BL105" s="132"/>
      <c r="BM105" s="132"/>
    </row>
    <row r="106" spans="2:65" s="1" customFormat="1" ht="18" customHeight="1" x14ac:dyDescent="0.2">
      <c r="B106" s="131"/>
      <c r="C106" s="132"/>
      <c r="D106" s="207" t="s">
        <v>220</v>
      </c>
      <c r="E106" s="260"/>
      <c r="F106" s="260"/>
      <c r="G106" s="132"/>
      <c r="H106" s="132"/>
      <c r="I106" s="132"/>
      <c r="J106" s="94">
        <v>0</v>
      </c>
      <c r="K106" s="132"/>
      <c r="L106" s="131"/>
      <c r="M106" s="132"/>
      <c r="N106" s="134" t="s">
        <v>37</v>
      </c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5" t="s">
        <v>219</v>
      </c>
      <c r="AZ106" s="132"/>
      <c r="BA106" s="132"/>
      <c r="BB106" s="132"/>
      <c r="BC106" s="132"/>
      <c r="BD106" s="132"/>
      <c r="BE106" s="136">
        <f t="shared" si="0"/>
        <v>0</v>
      </c>
      <c r="BF106" s="136">
        <f t="shared" si="1"/>
        <v>0</v>
      </c>
      <c r="BG106" s="136">
        <f t="shared" si="2"/>
        <v>0</v>
      </c>
      <c r="BH106" s="136">
        <f t="shared" si="3"/>
        <v>0</v>
      </c>
      <c r="BI106" s="136">
        <f t="shared" si="4"/>
        <v>0</v>
      </c>
      <c r="BJ106" s="135" t="s">
        <v>83</v>
      </c>
      <c r="BK106" s="132"/>
      <c r="BL106" s="132"/>
      <c r="BM106" s="132"/>
    </row>
    <row r="107" spans="2:65" s="1" customFormat="1" ht="18" customHeight="1" x14ac:dyDescent="0.2">
      <c r="B107" s="131"/>
      <c r="C107" s="132"/>
      <c r="D107" s="207" t="s">
        <v>221</v>
      </c>
      <c r="E107" s="260"/>
      <c r="F107" s="260"/>
      <c r="G107" s="132"/>
      <c r="H107" s="132"/>
      <c r="I107" s="132"/>
      <c r="J107" s="94">
        <v>0</v>
      </c>
      <c r="K107" s="132"/>
      <c r="L107" s="131"/>
      <c r="M107" s="132"/>
      <c r="N107" s="134" t="s">
        <v>37</v>
      </c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5" t="s">
        <v>219</v>
      </c>
      <c r="AZ107" s="132"/>
      <c r="BA107" s="132"/>
      <c r="BB107" s="132"/>
      <c r="BC107" s="132"/>
      <c r="BD107" s="132"/>
      <c r="BE107" s="136">
        <f t="shared" si="0"/>
        <v>0</v>
      </c>
      <c r="BF107" s="136">
        <f t="shared" si="1"/>
        <v>0</v>
      </c>
      <c r="BG107" s="136">
        <f t="shared" si="2"/>
        <v>0</v>
      </c>
      <c r="BH107" s="136">
        <f t="shared" si="3"/>
        <v>0</v>
      </c>
      <c r="BI107" s="136">
        <f t="shared" si="4"/>
        <v>0</v>
      </c>
      <c r="BJ107" s="135" t="s">
        <v>83</v>
      </c>
      <c r="BK107" s="132"/>
      <c r="BL107" s="132"/>
      <c r="BM107" s="132"/>
    </row>
    <row r="108" spans="2:65" s="1" customFormat="1" ht="18" customHeight="1" x14ac:dyDescent="0.2">
      <c r="B108" s="131"/>
      <c r="C108" s="132"/>
      <c r="D108" s="207" t="s">
        <v>222</v>
      </c>
      <c r="E108" s="260"/>
      <c r="F108" s="260"/>
      <c r="G108" s="132"/>
      <c r="H108" s="132"/>
      <c r="I108" s="132"/>
      <c r="J108" s="94">
        <v>0</v>
      </c>
      <c r="K108" s="132"/>
      <c r="L108" s="131"/>
      <c r="M108" s="132"/>
      <c r="N108" s="134" t="s">
        <v>37</v>
      </c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5" t="s">
        <v>219</v>
      </c>
      <c r="AZ108" s="132"/>
      <c r="BA108" s="132"/>
      <c r="BB108" s="132"/>
      <c r="BC108" s="132"/>
      <c r="BD108" s="132"/>
      <c r="BE108" s="136">
        <f t="shared" si="0"/>
        <v>0</v>
      </c>
      <c r="BF108" s="136">
        <f t="shared" si="1"/>
        <v>0</v>
      </c>
      <c r="BG108" s="136">
        <f t="shared" si="2"/>
        <v>0</v>
      </c>
      <c r="BH108" s="136">
        <f t="shared" si="3"/>
        <v>0</v>
      </c>
      <c r="BI108" s="136">
        <f t="shared" si="4"/>
        <v>0</v>
      </c>
      <c r="BJ108" s="135" t="s">
        <v>83</v>
      </c>
      <c r="BK108" s="132"/>
      <c r="BL108" s="132"/>
      <c r="BM108" s="132"/>
    </row>
    <row r="109" spans="2:65" s="1" customFormat="1" ht="18" customHeight="1" x14ac:dyDescent="0.2">
      <c r="B109" s="131"/>
      <c r="C109" s="132"/>
      <c r="D109" s="207" t="s">
        <v>223</v>
      </c>
      <c r="E109" s="260"/>
      <c r="F109" s="260"/>
      <c r="G109" s="132"/>
      <c r="H109" s="132"/>
      <c r="I109" s="132"/>
      <c r="J109" s="94">
        <v>0</v>
      </c>
      <c r="K109" s="132"/>
      <c r="L109" s="131"/>
      <c r="M109" s="132"/>
      <c r="N109" s="134" t="s">
        <v>37</v>
      </c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5" t="s">
        <v>219</v>
      </c>
      <c r="AZ109" s="132"/>
      <c r="BA109" s="132"/>
      <c r="BB109" s="132"/>
      <c r="BC109" s="132"/>
      <c r="BD109" s="132"/>
      <c r="BE109" s="136">
        <f t="shared" si="0"/>
        <v>0</v>
      </c>
      <c r="BF109" s="136">
        <f t="shared" si="1"/>
        <v>0</v>
      </c>
      <c r="BG109" s="136">
        <f t="shared" si="2"/>
        <v>0</v>
      </c>
      <c r="BH109" s="136">
        <f t="shared" si="3"/>
        <v>0</v>
      </c>
      <c r="BI109" s="136">
        <f t="shared" si="4"/>
        <v>0</v>
      </c>
      <c r="BJ109" s="135" t="s">
        <v>83</v>
      </c>
      <c r="BK109" s="132"/>
      <c r="BL109" s="132"/>
      <c r="BM109" s="132"/>
    </row>
    <row r="110" spans="2:65" s="1" customFormat="1" ht="18" customHeight="1" x14ac:dyDescent="0.2">
      <c r="B110" s="131"/>
      <c r="C110" s="132"/>
      <c r="D110" s="133" t="s">
        <v>224</v>
      </c>
      <c r="E110" s="132"/>
      <c r="F110" s="132"/>
      <c r="G110" s="132"/>
      <c r="H110" s="132"/>
      <c r="I110" s="132"/>
      <c r="J110" s="94">
        <f>ROUND(J32*T110,2)</f>
        <v>0</v>
      </c>
      <c r="K110" s="132"/>
      <c r="L110" s="131"/>
      <c r="M110" s="132"/>
      <c r="N110" s="134" t="s">
        <v>37</v>
      </c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5" t="s">
        <v>225</v>
      </c>
      <c r="AZ110" s="132"/>
      <c r="BA110" s="132"/>
      <c r="BB110" s="132"/>
      <c r="BC110" s="132"/>
      <c r="BD110" s="132"/>
      <c r="BE110" s="136">
        <f t="shared" si="0"/>
        <v>0</v>
      </c>
      <c r="BF110" s="136">
        <f t="shared" si="1"/>
        <v>0</v>
      </c>
      <c r="BG110" s="136">
        <f t="shared" si="2"/>
        <v>0</v>
      </c>
      <c r="BH110" s="136">
        <f t="shared" si="3"/>
        <v>0</v>
      </c>
      <c r="BI110" s="136">
        <f t="shared" si="4"/>
        <v>0</v>
      </c>
      <c r="BJ110" s="135" t="s">
        <v>83</v>
      </c>
      <c r="BK110" s="132"/>
      <c r="BL110" s="132"/>
      <c r="BM110" s="132"/>
    </row>
    <row r="111" spans="2:65" s="1" customFormat="1" x14ac:dyDescent="0.2">
      <c r="B111" s="30"/>
      <c r="L111" s="30"/>
    </row>
    <row r="112" spans="2:65" s="1" customFormat="1" ht="29.25" customHeight="1" x14ac:dyDescent="0.2">
      <c r="B112" s="30"/>
      <c r="C112" s="100" t="s">
        <v>179</v>
      </c>
      <c r="D112" s="101"/>
      <c r="E112" s="101"/>
      <c r="F112" s="101"/>
      <c r="G112" s="101"/>
      <c r="H112" s="101"/>
      <c r="I112" s="101"/>
      <c r="J112" s="102">
        <f>ROUND(J98+J104,2)</f>
        <v>0</v>
      </c>
      <c r="K112" s="101"/>
      <c r="L112" s="30"/>
    </row>
    <row r="113" spans="2:12" s="1" customFormat="1" ht="6.95" customHeight="1" x14ac:dyDescent="0.2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30"/>
    </row>
    <row r="117" spans="2:12" s="1" customFormat="1" ht="6.95" customHeight="1" x14ac:dyDescent="0.2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30"/>
    </row>
    <row r="118" spans="2:12" s="1" customFormat="1" ht="24.95" customHeight="1" x14ac:dyDescent="0.2">
      <c r="B118" s="30"/>
      <c r="C118" s="17" t="s">
        <v>4589</v>
      </c>
      <c r="L118" s="30"/>
    </row>
    <row r="119" spans="2:12" s="1" customFormat="1" ht="6.95" customHeight="1" x14ac:dyDescent="0.2">
      <c r="B119" s="30"/>
      <c r="L119" s="30"/>
    </row>
    <row r="120" spans="2:12" s="1" customFormat="1" ht="12" customHeight="1" x14ac:dyDescent="0.2">
      <c r="B120" s="30"/>
      <c r="C120" s="23" t="s">
        <v>14</v>
      </c>
      <c r="L120" s="30"/>
    </row>
    <row r="121" spans="2:12" s="1" customFormat="1" ht="16.5" customHeight="1" x14ac:dyDescent="0.2">
      <c r="B121" s="30"/>
      <c r="E121" s="259" t="str">
        <f>E7</f>
        <v>KFA - Košická futbalová aréna II. a III. etapa</v>
      </c>
      <c r="F121" s="261"/>
      <c r="G121" s="261"/>
      <c r="H121" s="261"/>
      <c r="L121" s="30"/>
    </row>
    <row r="122" spans="2:12" ht="12" customHeight="1" x14ac:dyDescent="0.2">
      <c r="B122" s="16"/>
      <c r="C122" s="23" t="s">
        <v>180</v>
      </c>
      <c r="L122" s="16"/>
    </row>
    <row r="123" spans="2:12" s="1" customFormat="1" ht="16.5" customHeight="1" x14ac:dyDescent="0.2">
      <c r="B123" s="30"/>
      <c r="E123" s="259" t="s">
        <v>181</v>
      </c>
      <c r="F123" s="257"/>
      <c r="G123" s="257"/>
      <c r="H123" s="257"/>
      <c r="L123" s="30"/>
    </row>
    <row r="124" spans="2:12" s="1" customFormat="1" ht="12" customHeight="1" x14ac:dyDescent="0.2">
      <c r="B124" s="30"/>
      <c r="C124" s="23" t="s">
        <v>182</v>
      </c>
      <c r="L124" s="30"/>
    </row>
    <row r="125" spans="2:12" s="1" customFormat="1" ht="16.5" customHeight="1" x14ac:dyDescent="0.2">
      <c r="B125" s="30"/>
      <c r="E125" s="226" t="str">
        <f>E11</f>
        <v>042 - HSP - Hlasová signalizácia požiaru</v>
      </c>
      <c r="F125" s="257"/>
      <c r="G125" s="257"/>
      <c r="H125" s="257"/>
      <c r="L125" s="30"/>
    </row>
    <row r="126" spans="2:12" s="1" customFormat="1" ht="6.95" customHeight="1" x14ac:dyDescent="0.2">
      <c r="B126" s="30"/>
      <c r="L126" s="30"/>
    </row>
    <row r="127" spans="2:12" s="1" customFormat="1" ht="12" customHeight="1" x14ac:dyDescent="0.2">
      <c r="B127" s="30"/>
      <c r="C127" s="23" t="s">
        <v>17</v>
      </c>
      <c r="F127" s="21" t="str">
        <f>F14</f>
        <v xml:space="preserve"> </v>
      </c>
      <c r="I127" s="23" t="s">
        <v>19</v>
      </c>
      <c r="J127" s="53" t="str">
        <f>IF(J14="","",J14)</f>
        <v>4.10.2022 - REV05</v>
      </c>
      <c r="L127" s="30"/>
    </row>
    <row r="128" spans="2:12" s="1" customFormat="1" ht="6.95" customHeight="1" x14ac:dyDescent="0.2">
      <c r="B128" s="30"/>
      <c r="L128" s="30"/>
    </row>
    <row r="129" spans="2:65" s="1" customFormat="1" ht="15.2" customHeight="1" x14ac:dyDescent="0.2">
      <c r="B129" s="30"/>
      <c r="C129" s="23" t="s">
        <v>20</v>
      </c>
      <c r="F129" s="21" t="str">
        <f>E17</f>
        <v xml:space="preserve"> </v>
      </c>
      <c r="I129" s="23" t="s">
        <v>25</v>
      </c>
      <c r="J129" s="26" t="str">
        <f>E23</f>
        <v>HESCON,s.r.o.</v>
      </c>
      <c r="L129" s="30"/>
    </row>
    <row r="130" spans="2:65" s="1" customFormat="1" ht="15.2" customHeight="1" x14ac:dyDescent="0.2">
      <c r="B130" s="30"/>
      <c r="C130" s="23" t="s">
        <v>23</v>
      </c>
      <c r="F130" s="21" t="str">
        <f>IF(E20="","",E20)</f>
        <v>Vyplň údaj</v>
      </c>
      <c r="I130" s="23" t="s">
        <v>27</v>
      </c>
      <c r="J130" s="26" t="str">
        <f>E26</f>
        <v xml:space="preserve"> </v>
      </c>
      <c r="L130" s="30"/>
    </row>
    <row r="131" spans="2:65" s="1" customFormat="1" ht="10.35" customHeight="1" x14ac:dyDescent="0.2">
      <c r="B131" s="30"/>
      <c r="L131" s="30"/>
    </row>
    <row r="132" spans="2:65" s="10" customFormat="1" ht="29.25" customHeight="1" x14ac:dyDescent="0.2">
      <c r="B132" s="137"/>
      <c r="C132" s="138" t="s">
        <v>226</v>
      </c>
      <c r="D132" s="139" t="s">
        <v>56</v>
      </c>
      <c r="E132" s="139" t="s">
        <v>52</v>
      </c>
      <c r="F132" s="139" t="s">
        <v>53</v>
      </c>
      <c r="G132" s="139" t="s">
        <v>227</v>
      </c>
      <c r="H132" s="139" t="s">
        <v>228</v>
      </c>
      <c r="I132" s="139" t="s">
        <v>229</v>
      </c>
      <c r="J132" s="140" t="s">
        <v>189</v>
      </c>
      <c r="K132" s="141" t="s">
        <v>230</v>
      </c>
      <c r="L132" s="137"/>
      <c r="M132" s="59" t="s">
        <v>1</v>
      </c>
      <c r="N132" s="60" t="s">
        <v>35</v>
      </c>
      <c r="O132" s="60" t="s">
        <v>231</v>
      </c>
      <c r="P132" s="60" t="s">
        <v>232</v>
      </c>
      <c r="Q132" s="60" t="s">
        <v>233</v>
      </c>
      <c r="R132" s="60" t="s">
        <v>234</v>
      </c>
      <c r="S132" s="60" t="s">
        <v>235</v>
      </c>
      <c r="T132" s="61" t="s">
        <v>236</v>
      </c>
    </row>
    <row r="133" spans="2:65" s="1" customFormat="1" ht="22.9" customHeight="1" x14ac:dyDescent="0.25">
      <c r="B133" s="30"/>
      <c r="C133" s="64" t="s">
        <v>187</v>
      </c>
      <c r="J133" s="142">
        <f>BK133</f>
        <v>0</v>
      </c>
      <c r="L133" s="30"/>
      <c r="M133" s="62"/>
      <c r="N133" s="54"/>
      <c r="O133" s="54"/>
      <c r="P133" s="143">
        <f>P134</f>
        <v>0</v>
      </c>
      <c r="Q133" s="54"/>
      <c r="R133" s="143">
        <f>R134</f>
        <v>0</v>
      </c>
      <c r="S133" s="54"/>
      <c r="T133" s="144">
        <f>T134</f>
        <v>0</v>
      </c>
      <c r="AT133" s="13" t="s">
        <v>70</v>
      </c>
      <c r="AU133" s="13" t="s">
        <v>191</v>
      </c>
      <c r="BK133" s="145">
        <f>BK134</f>
        <v>0</v>
      </c>
    </row>
    <row r="134" spans="2:65" s="11" customFormat="1" ht="25.9" customHeight="1" x14ac:dyDescent="0.2">
      <c r="B134" s="146"/>
      <c r="D134" s="147" t="s">
        <v>70</v>
      </c>
      <c r="E134" s="148" t="s">
        <v>3486</v>
      </c>
      <c r="F134" s="148" t="s">
        <v>4250</v>
      </c>
      <c r="I134" s="149"/>
      <c r="J134" s="150">
        <f>BK134</f>
        <v>0</v>
      </c>
      <c r="L134" s="146"/>
      <c r="M134" s="151"/>
      <c r="P134" s="152">
        <f>P135+P161</f>
        <v>0</v>
      </c>
      <c r="R134" s="152">
        <f>R135+R161</f>
        <v>0</v>
      </c>
      <c r="T134" s="153">
        <f>T135+T161</f>
        <v>0</v>
      </c>
      <c r="AR134" s="147" t="s">
        <v>78</v>
      </c>
      <c r="AT134" s="154" t="s">
        <v>70</v>
      </c>
      <c r="AU134" s="154" t="s">
        <v>71</v>
      </c>
      <c r="AY134" s="147" t="s">
        <v>239</v>
      </c>
      <c r="BK134" s="155">
        <f>BK135+BK161</f>
        <v>0</v>
      </c>
    </row>
    <row r="135" spans="2:65" s="11" customFormat="1" ht="22.9" customHeight="1" x14ac:dyDescent="0.2">
      <c r="B135" s="146"/>
      <c r="D135" s="147" t="s">
        <v>70</v>
      </c>
      <c r="E135" s="156" t="s">
        <v>4251</v>
      </c>
      <c r="F135" s="156" t="s">
        <v>4252</v>
      </c>
      <c r="I135" s="149"/>
      <c r="J135" s="157">
        <f>BK135</f>
        <v>0</v>
      </c>
      <c r="L135" s="146"/>
      <c r="M135" s="151"/>
      <c r="P135" s="152">
        <f>SUM(P136:P160)</f>
        <v>0</v>
      </c>
      <c r="R135" s="152">
        <f>SUM(R136:R160)</f>
        <v>0</v>
      </c>
      <c r="T135" s="153">
        <f>SUM(T136:T160)</f>
        <v>0</v>
      </c>
      <c r="AR135" s="147" t="s">
        <v>78</v>
      </c>
      <c r="AT135" s="154" t="s">
        <v>70</v>
      </c>
      <c r="AU135" s="154" t="s">
        <v>78</v>
      </c>
      <c r="AY135" s="147" t="s">
        <v>239</v>
      </c>
      <c r="BK135" s="155">
        <f>SUM(BK136:BK160)</f>
        <v>0</v>
      </c>
    </row>
    <row r="136" spans="2:65" s="1" customFormat="1" ht="16.5" customHeight="1" x14ac:dyDescent="0.2">
      <c r="B136" s="131"/>
      <c r="C136" s="158" t="s">
        <v>78</v>
      </c>
      <c r="D136" s="158" t="s">
        <v>241</v>
      </c>
      <c r="E136" s="159" t="s">
        <v>4253</v>
      </c>
      <c r="F136" s="160" t="s">
        <v>4362</v>
      </c>
      <c r="G136" s="161" t="s">
        <v>331</v>
      </c>
      <c r="H136" s="162">
        <v>26</v>
      </c>
      <c r="I136" s="163"/>
      <c r="J136" s="164">
        <f t="shared" ref="J136:J160" si="5">ROUND(I136*H136,2)</f>
        <v>0</v>
      </c>
      <c r="K136" s="165"/>
      <c r="L136" s="30"/>
      <c r="M136" s="166" t="s">
        <v>1</v>
      </c>
      <c r="N136" s="130" t="s">
        <v>37</v>
      </c>
      <c r="P136" s="167">
        <f t="shared" ref="P136:P160" si="6">O136*H136</f>
        <v>0</v>
      </c>
      <c r="Q136" s="167">
        <v>0</v>
      </c>
      <c r="R136" s="167">
        <f t="shared" ref="R136:R160" si="7">Q136*H136</f>
        <v>0</v>
      </c>
      <c r="S136" s="167">
        <v>0</v>
      </c>
      <c r="T136" s="168">
        <f t="shared" ref="T136:T160" si="8">S136*H136</f>
        <v>0</v>
      </c>
      <c r="AR136" s="169" t="s">
        <v>245</v>
      </c>
      <c r="AT136" s="169" t="s">
        <v>241</v>
      </c>
      <c r="AU136" s="169" t="s">
        <v>83</v>
      </c>
      <c r="AY136" s="13" t="s">
        <v>239</v>
      </c>
      <c r="BE136" s="97">
        <f t="shared" ref="BE136:BE160" si="9">IF(N136="základná",J136,0)</f>
        <v>0</v>
      </c>
      <c r="BF136" s="97">
        <f t="shared" ref="BF136:BF160" si="10">IF(N136="znížená",J136,0)</f>
        <v>0</v>
      </c>
      <c r="BG136" s="97">
        <f t="shared" ref="BG136:BG160" si="11">IF(N136="zákl. prenesená",J136,0)</f>
        <v>0</v>
      </c>
      <c r="BH136" s="97">
        <f t="shared" ref="BH136:BH160" si="12">IF(N136="zníž. prenesená",J136,0)</f>
        <v>0</v>
      </c>
      <c r="BI136" s="97">
        <f t="shared" ref="BI136:BI160" si="13">IF(N136="nulová",J136,0)</f>
        <v>0</v>
      </c>
      <c r="BJ136" s="13" t="s">
        <v>83</v>
      </c>
      <c r="BK136" s="97">
        <f t="shared" ref="BK136:BK160" si="14">ROUND(I136*H136,2)</f>
        <v>0</v>
      </c>
      <c r="BL136" s="13" t="s">
        <v>245</v>
      </c>
      <c r="BM136" s="169" t="s">
        <v>83</v>
      </c>
    </row>
    <row r="137" spans="2:65" s="1" customFormat="1" ht="16.5" customHeight="1" x14ac:dyDescent="0.2">
      <c r="B137" s="131"/>
      <c r="C137" s="158" t="s">
        <v>83</v>
      </c>
      <c r="D137" s="158" t="s">
        <v>241</v>
      </c>
      <c r="E137" s="159" t="s">
        <v>4255</v>
      </c>
      <c r="F137" s="160" t="s">
        <v>4363</v>
      </c>
      <c r="G137" s="161" t="s">
        <v>331</v>
      </c>
      <c r="H137" s="162">
        <v>16</v>
      </c>
      <c r="I137" s="163"/>
      <c r="J137" s="164">
        <f t="shared" si="5"/>
        <v>0</v>
      </c>
      <c r="K137" s="165"/>
      <c r="L137" s="30"/>
      <c r="M137" s="166" t="s">
        <v>1</v>
      </c>
      <c r="N137" s="130" t="s">
        <v>37</v>
      </c>
      <c r="P137" s="167">
        <f t="shared" si="6"/>
        <v>0</v>
      </c>
      <c r="Q137" s="167">
        <v>0</v>
      </c>
      <c r="R137" s="167">
        <f t="shared" si="7"/>
        <v>0</v>
      </c>
      <c r="S137" s="167">
        <v>0</v>
      </c>
      <c r="T137" s="168">
        <f t="shared" si="8"/>
        <v>0</v>
      </c>
      <c r="AR137" s="169" t="s">
        <v>245</v>
      </c>
      <c r="AT137" s="169" t="s">
        <v>241</v>
      </c>
      <c r="AU137" s="169" t="s">
        <v>83</v>
      </c>
      <c r="AY137" s="13" t="s">
        <v>239</v>
      </c>
      <c r="BE137" s="97">
        <f t="shared" si="9"/>
        <v>0</v>
      </c>
      <c r="BF137" s="97">
        <f t="shared" si="10"/>
        <v>0</v>
      </c>
      <c r="BG137" s="97">
        <f t="shared" si="11"/>
        <v>0</v>
      </c>
      <c r="BH137" s="97">
        <f t="shared" si="12"/>
        <v>0</v>
      </c>
      <c r="BI137" s="97">
        <f t="shared" si="13"/>
        <v>0</v>
      </c>
      <c r="BJ137" s="13" t="s">
        <v>83</v>
      </c>
      <c r="BK137" s="97">
        <f t="shared" si="14"/>
        <v>0</v>
      </c>
      <c r="BL137" s="13" t="s">
        <v>245</v>
      </c>
      <c r="BM137" s="169" t="s">
        <v>245</v>
      </c>
    </row>
    <row r="138" spans="2:65" s="1" customFormat="1" ht="16.5" customHeight="1" x14ac:dyDescent="0.2">
      <c r="B138" s="131"/>
      <c r="C138" s="158" t="s">
        <v>251</v>
      </c>
      <c r="D138" s="158" t="s">
        <v>241</v>
      </c>
      <c r="E138" s="159" t="s">
        <v>4257</v>
      </c>
      <c r="F138" s="160" t="s">
        <v>4364</v>
      </c>
      <c r="G138" s="161" t="s">
        <v>331</v>
      </c>
      <c r="H138" s="162">
        <v>1569</v>
      </c>
      <c r="I138" s="163"/>
      <c r="J138" s="164">
        <f t="shared" si="5"/>
        <v>0</v>
      </c>
      <c r="K138" s="165"/>
      <c r="L138" s="30"/>
      <c r="M138" s="166" t="s">
        <v>1</v>
      </c>
      <c r="N138" s="130" t="s">
        <v>37</v>
      </c>
      <c r="P138" s="167">
        <f t="shared" si="6"/>
        <v>0</v>
      </c>
      <c r="Q138" s="167">
        <v>0</v>
      </c>
      <c r="R138" s="167">
        <f t="shared" si="7"/>
        <v>0</v>
      </c>
      <c r="S138" s="167">
        <v>0</v>
      </c>
      <c r="T138" s="168">
        <f t="shared" si="8"/>
        <v>0</v>
      </c>
      <c r="AR138" s="169" t="s">
        <v>245</v>
      </c>
      <c r="AT138" s="169" t="s">
        <v>241</v>
      </c>
      <c r="AU138" s="169" t="s">
        <v>83</v>
      </c>
      <c r="AY138" s="13" t="s">
        <v>239</v>
      </c>
      <c r="BE138" s="97">
        <f t="shared" si="9"/>
        <v>0</v>
      </c>
      <c r="BF138" s="97">
        <f t="shared" si="10"/>
        <v>0</v>
      </c>
      <c r="BG138" s="97">
        <f t="shared" si="11"/>
        <v>0</v>
      </c>
      <c r="BH138" s="97">
        <f t="shared" si="12"/>
        <v>0</v>
      </c>
      <c r="BI138" s="97">
        <f t="shared" si="13"/>
        <v>0</v>
      </c>
      <c r="BJ138" s="13" t="s">
        <v>83</v>
      </c>
      <c r="BK138" s="97">
        <f t="shared" si="14"/>
        <v>0</v>
      </c>
      <c r="BL138" s="13" t="s">
        <v>245</v>
      </c>
      <c r="BM138" s="169" t="s">
        <v>262</v>
      </c>
    </row>
    <row r="139" spans="2:65" s="1" customFormat="1" ht="16.5" customHeight="1" x14ac:dyDescent="0.2">
      <c r="B139" s="131"/>
      <c r="C139" s="158" t="s">
        <v>245</v>
      </c>
      <c r="D139" s="158" t="s">
        <v>241</v>
      </c>
      <c r="E139" s="159" t="s">
        <v>4259</v>
      </c>
      <c r="F139" s="160" t="s">
        <v>4365</v>
      </c>
      <c r="G139" s="161" t="s">
        <v>331</v>
      </c>
      <c r="H139" s="162">
        <v>13</v>
      </c>
      <c r="I139" s="163"/>
      <c r="J139" s="164">
        <f t="shared" si="5"/>
        <v>0</v>
      </c>
      <c r="K139" s="165"/>
      <c r="L139" s="30"/>
      <c r="M139" s="166" t="s">
        <v>1</v>
      </c>
      <c r="N139" s="130" t="s">
        <v>37</v>
      </c>
      <c r="P139" s="167">
        <f t="shared" si="6"/>
        <v>0</v>
      </c>
      <c r="Q139" s="167">
        <v>0</v>
      </c>
      <c r="R139" s="167">
        <f t="shared" si="7"/>
        <v>0</v>
      </c>
      <c r="S139" s="167">
        <v>0</v>
      </c>
      <c r="T139" s="168">
        <f t="shared" si="8"/>
        <v>0</v>
      </c>
      <c r="AR139" s="169" t="s">
        <v>245</v>
      </c>
      <c r="AT139" s="169" t="s">
        <v>241</v>
      </c>
      <c r="AU139" s="169" t="s">
        <v>83</v>
      </c>
      <c r="AY139" s="13" t="s">
        <v>239</v>
      </c>
      <c r="BE139" s="97">
        <f t="shared" si="9"/>
        <v>0</v>
      </c>
      <c r="BF139" s="97">
        <f t="shared" si="10"/>
        <v>0</v>
      </c>
      <c r="BG139" s="97">
        <f t="shared" si="11"/>
        <v>0</v>
      </c>
      <c r="BH139" s="97">
        <f t="shared" si="12"/>
        <v>0</v>
      </c>
      <c r="BI139" s="97">
        <f t="shared" si="13"/>
        <v>0</v>
      </c>
      <c r="BJ139" s="13" t="s">
        <v>83</v>
      </c>
      <c r="BK139" s="97">
        <f t="shared" si="14"/>
        <v>0</v>
      </c>
      <c r="BL139" s="13" t="s">
        <v>245</v>
      </c>
      <c r="BM139" s="169" t="s">
        <v>270</v>
      </c>
    </row>
    <row r="140" spans="2:65" s="1" customFormat="1" ht="24.2" customHeight="1" x14ac:dyDescent="0.2">
      <c r="B140" s="131"/>
      <c r="C140" s="158" t="s">
        <v>258</v>
      </c>
      <c r="D140" s="158" t="s">
        <v>241</v>
      </c>
      <c r="E140" s="159" t="s">
        <v>4261</v>
      </c>
      <c r="F140" s="160" t="s">
        <v>4366</v>
      </c>
      <c r="G140" s="161" t="s">
        <v>353</v>
      </c>
      <c r="H140" s="162">
        <v>4205</v>
      </c>
      <c r="I140" s="163"/>
      <c r="J140" s="164">
        <f t="shared" si="5"/>
        <v>0</v>
      </c>
      <c r="K140" s="165"/>
      <c r="L140" s="30"/>
      <c r="M140" s="166" t="s">
        <v>1</v>
      </c>
      <c r="N140" s="130" t="s">
        <v>37</v>
      </c>
      <c r="P140" s="167">
        <f t="shared" si="6"/>
        <v>0</v>
      </c>
      <c r="Q140" s="167">
        <v>0</v>
      </c>
      <c r="R140" s="167">
        <f t="shared" si="7"/>
        <v>0</v>
      </c>
      <c r="S140" s="167">
        <v>0</v>
      </c>
      <c r="T140" s="168">
        <f t="shared" si="8"/>
        <v>0</v>
      </c>
      <c r="AR140" s="169" t="s">
        <v>245</v>
      </c>
      <c r="AT140" s="169" t="s">
        <v>241</v>
      </c>
      <c r="AU140" s="169" t="s">
        <v>83</v>
      </c>
      <c r="AY140" s="13" t="s">
        <v>239</v>
      </c>
      <c r="BE140" s="97">
        <f t="shared" si="9"/>
        <v>0</v>
      </c>
      <c r="BF140" s="97">
        <f t="shared" si="10"/>
        <v>0</v>
      </c>
      <c r="BG140" s="97">
        <f t="shared" si="11"/>
        <v>0</v>
      </c>
      <c r="BH140" s="97">
        <f t="shared" si="12"/>
        <v>0</v>
      </c>
      <c r="BI140" s="97">
        <f t="shared" si="13"/>
        <v>0</v>
      </c>
      <c r="BJ140" s="13" t="s">
        <v>83</v>
      </c>
      <c r="BK140" s="97">
        <f t="shared" si="14"/>
        <v>0</v>
      </c>
      <c r="BL140" s="13" t="s">
        <v>245</v>
      </c>
      <c r="BM140" s="169" t="s">
        <v>280</v>
      </c>
    </row>
    <row r="141" spans="2:65" s="1" customFormat="1" ht="21.75" customHeight="1" x14ac:dyDescent="0.2">
      <c r="B141" s="131"/>
      <c r="C141" s="158" t="s">
        <v>262</v>
      </c>
      <c r="D141" s="158" t="s">
        <v>241</v>
      </c>
      <c r="E141" s="159" t="s">
        <v>4263</v>
      </c>
      <c r="F141" s="160" t="s">
        <v>4367</v>
      </c>
      <c r="G141" s="161" t="s">
        <v>353</v>
      </c>
      <c r="H141" s="162">
        <v>4205</v>
      </c>
      <c r="I141" s="163"/>
      <c r="J141" s="164">
        <f t="shared" si="5"/>
        <v>0</v>
      </c>
      <c r="K141" s="165"/>
      <c r="L141" s="30"/>
      <c r="M141" s="166" t="s">
        <v>1</v>
      </c>
      <c r="N141" s="130" t="s">
        <v>37</v>
      </c>
      <c r="P141" s="167">
        <f t="shared" si="6"/>
        <v>0</v>
      </c>
      <c r="Q141" s="167">
        <v>0</v>
      </c>
      <c r="R141" s="167">
        <f t="shared" si="7"/>
        <v>0</v>
      </c>
      <c r="S141" s="167">
        <v>0</v>
      </c>
      <c r="T141" s="168">
        <f t="shared" si="8"/>
        <v>0</v>
      </c>
      <c r="AR141" s="169" t="s">
        <v>245</v>
      </c>
      <c r="AT141" s="169" t="s">
        <v>241</v>
      </c>
      <c r="AU141" s="169" t="s">
        <v>83</v>
      </c>
      <c r="AY141" s="13" t="s">
        <v>239</v>
      </c>
      <c r="BE141" s="97">
        <f t="shared" si="9"/>
        <v>0</v>
      </c>
      <c r="BF141" s="97">
        <f t="shared" si="10"/>
        <v>0</v>
      </c>
      <c r="BG141" s="97">
        <f t="shared" si="11"/>
        <v>0</v>
      </c>
      <c r="BH141" s="97">
        <f t="shared" si="12"/>
        <v>0</v>
      </c>
      <c r="BI141" s="97">
        <f t="shared" si="13"/>
        <v>0</v>
      </c>
      <c r="BJ141" s="13" t="s">
        <v>83</v>
      </c>
      <c r="BK141" s="97">
        <f t="shared" si="14"/>
        <v>0</v>
      </c>
      <c r="BL141" s="13" t="s">
        <v>245</v>
      </c>
      <c r="BM141" s="169" t="s">
        <v>289</v>
      </c>
    </row>
    <row r="142" spans="2:65" s="1" customFormat="1" ht="33" customHeight="1" x14ac:dyDescent="0.2">
      <c r="B142" s="131"/>
      <c r="C142" s="158" t="s">
        <v>266</v>
      </c>
      <c r="D142" s="158" t="s">
        <v>241</v>
      </c>
      <c r="E142" s="159" t="s">
        <v>4265</v>
      </c>
      <c r="F142" s="160" t="s">
        <v>4368</v>
      </c>
      <c r="G142" s="161" t="s">
        <v>353</v>
      </c>
      <c r="H142" s="162">
        <v>48</v>
      </c>
      <c r="I142" s="163"/>
      <c r="J142" s="164">
        <f t="shared" si="5"/>
        <v>0</v>
      </c>
      <c r="K142" s="165"/>
      <c r="L142" s="30"/>
      <c r="M142" s="166" t="s">
        <v>1</v>
      </c>
      <c r="N142" s="130" t="s">
        <v>37</v>
      </c>
      <c r="P142" s="167">
        <f t="shared" si="6"/>
        <v>0</v>
      </c>
      <c r="Q142" s="167">
        <v>0</v>
      </c>
      <c r="R142" s="167">
        <f t="shared" si="7"/>
        <v>0</v>
      </c>
      <c r="S142" s="167">
        <v>0</v>
      </c>
      <c r="T142" s="168">
        <f t="shared" si="8"/>
        <v>0</v>
      </c>
      <c r="AR142" s="169" t="s">
        <v>245</v>
      </c>
      <c r="AT142" s="169" t="s">
        <v>241</v>
      </c>
      <c r="AU142" s="169" t="s">
        <v>83</v>
      </c>
      <c r="AY142" s="13" t="s">
        <v>239</v>
      </c>
      <c r="BE142" s="97">
        <f t="shared" si="9"/>
        <v>0</v>
      </c>
      <c r="BF142" s="97">
        <f t="shared" si="10"/>
        <v>0</v>
      </c>
      <c r="BG142" s="97">
        <f t="shared" si="11"/>
        <v>0</v>
      </c>
      <c r="BH142" s="97">
        <f t="shared" si="12"/>
        <v>0</v>
      </c>
      <c r="BI142" s="97">
        <f t="shared" si="13"/>
        <v>0</v>
      </c>
      <c r="BJ142" s="13" t="s">
        <v>83</v>
      </c>
      <c r="BK142" s="97">
        <f t="shared" si="14"/>
        <v>0</v>
      </c>
      <c r="BL142" s="13" t="s">
        <v>245</v>
      </c>
      <c r="BM142" s="169" t="s">
        <v>297</v>
      </c>
    </row>
    <row r="143" spans="2:65" s="1" customFormat="1" ht="37.9" customHeight="1" x14ac:dyDescent="0.2">
      <c r="B143" s="131"/>
      <c r="C143" s="158" t="s">
        <v>270</v>
      </c>
      <c r="D143" s="158" t="s">
        <v>241</v>
      </c>
      <c r="E143" s="159" t="s">
        <v>4267</v>
      </c>
      <c r="F143" s="160" t="s">
        <v>4369</v>
      </c>
      <c r="G143" s="161" t="s">
        <v>353</v>
      </c>
      <c r="H143" s="162">
        <v>48</v>
      </c>
      <c r="I143" s="163"/>
      <c r="J143" s="164">
        <f t="shared" si="5"/>
        <v>0</v>
      </c>
      <c r="K143" s="165"/>
      <c r="L143" s="30"/>
      <c r="M143" s="166" t="s">
        <v>1</v>
      </c>
      <c r="N143" s="130" t="s">
        <v>37</v>
      </c>
      <c r="P143" s="167">
        <f t="shared" si="6"/>
        <v>0</v>
      </c>
      <c r="Q143" s="167">
        <v>0</v>
      </c>
      <c r="R143" s="167">
        <f t="shared" si="7"/>
        <v>0</v>
      </c>
      <c r="S143" s="167">
        <v>0</v>
      </c>
      <c r="T143" s="168">
        <f t="shared" si="8"/>
        <v>0</v>
      </c>
      <c r="AR143" s="169" t="s">
        <v>245</v>
      </c>
      <c r="AT143" s="169" t="s">
        <v>241</v>
      </c>
      <c r="AU143" s="169" t="s">
        <v>83</v>
      </c>
      <c r="AY143" s="13" t="s">
        <v>239</v>
      </c>
      <c r="BE143" s="97">
        <f t="shared" si="9"/>
        <v>0</v>
      </c>
      <c r="BF143" s="97">
        <f t="shared" si="10"/>
        <v>0</v>
      </c>
      <c r="BG143" s="97">
        <f t="shared" si="11"/>
        <v>0</v>
      </c>
      <c r="BH143" s="97">
        <f t="shared" si="12"/>
        <v>0</v>
      </c>
      <c r="BI143" s="97">
        <f t="shared" si="13"/>
        <v>0</v>
      </c>
      <c r="BJ143" s="13" t="s">
        <v>83</v>
      </c>
      <c r="BK143" s="97">
        <f t="shared" si="14"/>
        <v>0</v>
      </c>
      <c r="BL143" s="13" t="s">
        <v>245</v>
      </c>
      <c r="BM143" s="169" t="s">
        <v>305</v>
      </c>
    </row>
    <row r="144" spans="2:65" s="1" customFormat="1" ht="37.9" customHeight="1" x14ac:dyDescent="0.2">
      <c r="B144" s="131"/>
      <c r="C144" s="158" t="s">
        <v>274</v>
      </c>
      <c r="D144" s="158" t="s">
        <v>241</v>
      </c>
      <c r="E144" s="159" t="s">
        <v>4269</v>
      </c>
      <c r="F144" s="160" t="s">
        <v>4370</v>
      </c>
      <c r="G144" s="161" t="s">
        <v>331</v>
      </c>
      <c r="H144" s="162">
        <v>2</v>
      </c>
      <c r="I144" s="163"/>
      <c r="J144" s="164">
        <f t="shared" si="5"/>
        <v>0</v>
      </c>
      <c r="K144" s="165"/>
      <c r="L144" s="30"/>
      <c r="M144" s="166" t="s">
        <v>1</v>
      </c>
      <c r="N144" s="130" t="s">
        <v>37</v>
      </c>
      <c r="P144" s="167">
        <f t="shared" si="6"/>
        <v>0</v>
      </c>
      <c r="Q144" s="167">
        <v>0</v>
      </c>
      <c r="R144" s="167">
        <f t="shared" si="7"/>
        <v>0</v>
      </c>
      <c r="S144" s="167">
        <v>0</v>
      </c>
      <c r="T144" s="168">
        <f t="shared" si="8"/>
        <v>0</v>
      </c>
      <c r="AR144" s="169" t="s">
        <v>245</v>
      </c>
      <c r="AT144" s="169" t="s">
        <v>241</v>
      </c>
      <c r="AU144" s="169" t="s">
        <v>83</v>
      </c>
      <c r="AY144" s="13" t="s">
        <v>239</v>
      </c>
      <c r="BE144" s="97">
        <f t="shared" si="9"/>
        <v>0</v>
      </c>
      <c r="BF144" s="97">
        <f t="shared" si="10"/>
        <v>0</v>
      </c>
      <c r="BG144" s="97">
        <f t="shared" si="11"/>
        <v>0</v>
      </c>
      <c r="BH144" s="97">
        <f t="shared" si="12"/>
        <v>0</v>
      </c>
      <c r="BI144" s="97">
        <f t="shared" si="13"/>
        <v>0</v>
      </c>
      <c r="BJ144" s="13" t="s">
        <v>83</v>
      </c>
      <c r="BK144" s="97">
        <f t="shared" si="14"/>
        <v>0</v>
      </c>
      <c r="BL144" s="13" t="s">
        <v>245</v>
      </c>
      <c r="BM144" s="169" t="s">
        <v>313</v>
      </c>
    </row>
    <row r="145" spans="2:65" s="1" customFormat="1" ht="33" customHeight="1" x14ac:dyDescent="0.2">
      <c r="B145" s="131"/>
      <c r="C145" s="158" t="s">
        <v>280</v>
      </c>
      <c r="D145" s="158" t="s">
        <v>241</v>
      </c>
      <c r="E145" s="159" t="s">
        <v>4271</v>
      </c>
      <c r="F145" s="160" t="s">
        <v>4371</v>
      </c>
      <c r="G145" s="161" t="s">
        <v>353</v>
      </c>
      <c r="H145" s="162">
        <v>26</v>
      </c>
      <c r="I145" s="163"/>
      <c r="J145" s="164">
        <f t="shared" si="5"/>
        <v>0</v>
      </c>
      <c r="K145" s="165"/>
      <c r="L145" s="30"/>
      <c r="M145" s="166" t="s">
        <v>1</v>
      </c>
      <c r="N145" s="130" t="s">
        <v>37</v>
      </c>
      <c r="P145" s="167">
        <f t="shared" si="6"/>
        <v>0</v>
      </c>
      <c r="Q145" s="167">
        <v>0</v>
      </c>
      <c r="R145" s="167">
        <f t="shared" si="7"/>
        <v>0</v>
      </c>
      <c r="S145" s="167">
        <v>0</v>
      </c>
      <c r="T145" s="168">
        <f t="shared" si="8"/>
        <v>0</v>
      </c>
      <c r="AR145" s="169" t="s">
        <v>245</v>
      </c>
      <c r="AT145" s="169" t="s">
        <v>241</v>
      </c>
      <c r="AU145" s="169" t="s">
        <v>83</v>
      </c>
      <c r="AY145" s="13" t="s">
        <v>239</v>
      </c>
      <c r="BE145" s="97">
        <f t="shared" si="9"/>
        <v>0</v>
      </c>
      <c r="BF145" s="97">
        <f t="shared" si="10"/>
        <v>0</v>
      </c>
      <c r="BG145" s="97">
        <f t="shared" si="11"/>
        <v>0</v>
      </c>
      <c r="BH145" s="97">
        <f t="shared" si="12"/>
        <v>0</v>
      </c>
      <c r="BI145" s="97">
        <f t="shared" si="13"/>
        <v>0</v>
      </c>
      <c r="BJ145" s="13" t="s">
        <v>83</v>
      </c>
      <c r="BK145" s="97">
        <f t="shared" si="14"/>
        <v>0</v>
      </c>
      <c r="BL145" s="13" t="s">
        <v>245</v>
      </c>
      <c r="BM145" s="169" t="s">
        <v>7</v>
      </c>
    </row>
    <row r="146" spans="2:65" s="1" customFormat="1" ht="33" customHeight="1" x14ac:dyDescent="0.2">
      <c r="B146" s="131"/>
      <c r="C146" s="158" t="s">
        <v>285</v>
      </c>
      <c r="D146" s="158" t="s">
        <v>241</v>
      </c>
      <c r="E146" s="159" t="s">
        <v>4273</v>
      </c>
      <c r="F146" s="160" t="s">
        <v>4372</v>
      </c>
      <c r="G146" s="161" t="s">
        <v>353</v>
      </c>
      <c r="H146" s="162">
        <v>11</v>
      </c>
      <c r="I146" s="163"/>
      <c r="J146" s="164">
        <f t="shared" si="5"/>
        <v>0</v>
      </c>
      <c r="K146" s="165"/>
      <c r="L146" s="30"/>
      <c r="M146" s="166" t="s">
        <v>1</v>
      </c>
      <c r="N146" s="130" t="s">
        <v>37</v>
      </c>
      <c r="P146" s="167">
        <f t="shared" si="6"/>
        <v>0</v>
      </c>
      <c r="Q146" s="167">
        <v>0</v>
      </c>
      <c r="R146" s="167">
        <f t="shared" si="7"/>
        <v>0</v>
      </c>
      <c r="S146" s="167">
        <v>0</v>
      </c>
      <c r="T146" s="168">
        <f t="shared" si="8"/>
        <v>0</v>
      </c>
      <c r="AR146" s="169" t="s">
        <v>245</v>
      </c>
      <c r="AT146" s="169" t="s">
        <v>241</v>
      </c>
      <c r="AU146" s="169" t="s">
        <v>83</v>
      </c>
      <c r="AY146" s="13" t="s">
        <v>239</v>
      </c>
      <c r="BE146" s="97">
        <f t="shared" si="9"/>
        <v>0</v>
      </c>
      <c r="BF146" s="97">
        <f t="shared" si="10"/>
        <v>0</v>
      </c>
      <c r="BG146" s="97">
        <f t="shared" si="11"/>
        <v>0</v>
      </c>
      <c r="BH146" s="97">
        <f t="shared" si="12"/>
        <v>0</v>
      </c>
      <c r="BI146" s="97">
        <f t="shared" si="13"/>
        <v>0</v>
      </c>
      <c r="BJ146" s="13" t="s">
        <v>83</v>
      </c>
      <c r="BK146" s="97">
        <f t="shared" si="14"/>
        <v>0</v>
      </c>
      <c r="BL146" s="13" t="s">
        <v>245</v>
      </c>
      <c r="BM146" s="169" t="s">
        <v>328</v>
      </c>
    </row>
    <row r="147" spans="2:65" s="1" customFormat="1" ht="16.5" customHeight="1" x14ac:dyDescent="0.2">
      <c r="B147" s="131"/>
      <c r="C147" s="158" t="s">
        <v>289</v>
      </c>
      <c r="D147" s="158" t="s">
        <v>241</v>
      </c>
      <c r="E147" s="159" t="s">
        <v>4275</v>
      </c>
      <c r="F147" s="160" t="s">
        <v>4373</v>
      </c>
      <c r="G147" s="161" t="s">
        <v>353</v>
      </c>
      <c r="H147" s="162">
        <v>39</v>
      </c>
      <c r="I147" s="163"/>
      <c r="J147" s="164">
        <f t="shared" si="5"/>
        <v>0</v>
      </c>
      <c r="K147" s="165"/>
      <c r="L147" s="30"/>
      <c r="M147" s="166" t="s">
        <v>1</v>
      </c>
      <c r="N147" s="130" t="s">
        <v>37</v>
      </c>
      <c r="P147" s="167">
        <f t="shared" si="6"/>
        <v>0</v>
      </c>
      <c r="Q147" s="167">
        <v>0</v>
      </c>
      <c r="R147" s="167">
        <f t="shared" si="7"/>
        <v>0</v>
      </c>
      <c r="S147" s="167">
        <v>0</v>
      </c>
      <c r="T147" s="168">
        <f t="shared" si="8"/>
        <v>0</v>
      </c>
      <c r="AR147" s="169" t="s">
        <v>245</v>
      </c>
      <c r="AT147" s="169" t="s">
        <v>241</v>
      </c>
      <c r="AU147" s="169" t="s">
        <v>83</v>
      </c>
      <c r="AY147" s="13" t="s">
        <v>239</v>
      </c>
      <c r="BE147" s="97">
        <f t="shared" si="9"/>
        <v>0</v>
      </c>
      <c r="BF147" s="97">
        <f t="shared" si="10"/>
        <v>0</v>
      </c>
      <c r="BG147" s="97">
        <f t="shared" si="11"/>
        <v>0</v>
      </c>
      <c r="BH147" s="97">
        <f t="shared" si="12"/>
        <v>0</v>
      </c>
      <c r="BI147" s="97">
        <f t="shared" si="13"/>
        <v>0</v>
      </c>
      <c r="BJ147" s="13" t="s">
        <v>83</v>
      </c>
      <c r="BK147" s="97">
        <f t="shared" si="14"/>
        <v>0</v>
      </c>
      <c r="BL147" s="13" t="s">
        <v>245</v>
      </c>
      <c r="BM147" s="169" t="s">
        <v>338</v>
      </c>
    </row>
    <row r="148" spans="2:65" s="1" customFormat="1" ht="16.5" customHeight="1" x14ac:dyDescent="0.2">
      <c r="B148" s="131"/>
      <c r="C148" s="158" t="s">
        <v>293</v>
      </c>
      <c r="D148" s="158" t="s">
        <v>241</v>
      </c>
      <c r="E148" s="159" t="s">
        <v>4277</v>
      </c>
      <c r="F148" s="160" t="s">
        <v>4374</v>
      </c>
      <c r="G148" s="161" t="s">
        <v>353</v>
      </c>
      <c r="H148" s="162">
        <v>65</v>
      </c>
      <c r="I148" s="163"/>
      <c r="J148" s="164">
        <f t="shared" si="5"/>
        <v>0</v>
      </c>
      <c r="K148" s="165"/>
      <c r="L148" s="30"/>
      <c r="M148" s="166" t="s">
        <v>1</v>
      </c>
      <c r="N148" s="130" t="s">
        <v>37</v>
      </c>
      <c r="P148" s="167">
        <f t="shared" si="6"/>
        <v>0</v>
      </c>
      <c r="Q148" s="167">
        <v>0</v>
      </c>
      <c r="R148" s="167">
        <f t="shared" si="7"/>
        <v>0</v>
      </c>
      <c r="S148" s="167">
        <v>0</v>
      </c>
      <c r="T148" s="168">
        <f t="shared" si="8"/>
        <v>0</v>
      </c>
      <c r="AR148" s="169" t="s">
        <v>245</v>
      </c>
      <c r="AT148" s="169" t="s">
        <v>241</v>
      </c>
      <c r="AU148" s="169" t="s">
        <v>83</v>
      </c>
      <c r="AY148" s="13" t="s">
        <v>239</v>
      </c>
      <c r="BE148" s="97">
        <f t="shared" si="9"/>
        <v>0</v>
      </c>
      <c r="BF148" s="97">
        <f t="shared" si="10"/>
        <v>0</v>
      </c>
      <c r="BG148" s="97">
        <f t="shared" si="11"/>
        <v>0</v>
      </c>
      <c r="BH148" s="97">
        <f t="shared" si="12"/>
        <v>0</v>
      </c>
      <c r="BI148" s="97">
        <f t="shared" si="13"/>
        <v>0</v>
      </c>
      <c r="BJ148" s="13" t="s">
        <v>83</v>
      </c>
      <c r="BK148" s="97">
        <f t="shared" si="14"/>
        <v>0</v>
      </c>
      <c r="BL148" s="13" t="s">
        <v>245</v>
      </c>
      <c r="BM148" s="169" t="s">
        <v>346</v>
      </c>
    </row>
    <row r="149" spans="2:65" s="1" customFormat="1" ht="16.5" customHeight="1" x14ac:dyDescent="0.2">
      <c r="B149" s="131"/>
      <c r="C149" s="158" t="s">
        <v>297</v>
      </c>
      <c r="D149" s="158" t="s">
        <v>241</v>
      </c>
      <c r="E149" s="159" t="s">
        <v>4279</v>
      </c>
      <c r="F149" s="160" t="s">
        <v>4375</v>
      </c>
      <c r="G149" s="161" t="s">
        <v>331</v>
      </c>
      <c r="H149" s="162">
        <v>17</v>
      </c>
      <c r="I149" s="163"/>
      <c r="J149" s="164">
        <f t="shared" si="5"/>
        <v>0</v>
      </c>
      <c r="K149" s="165"/>
      <c r="L149" s="30"/>
      <c r="M149" s="166" t="s">
        <v>1</v>
      </c>
      <c r="N149" s="130" t="s">
        <v>37</v>
      </c>
      <c r="P149" s="167">
        <f t="shared" si="6"/>
        <v>0</v>
      </c>
      <c r="Q149" s="167">
        <v>0</v>
      </c>
      <c r="R149" s="167">
        <f t="shared" si="7"/>
        <v>0</v>
      </c>
      <c r="S149" s="167">
        <v>0</v>
      </c>
      <c r="T149" s="168">
        <f t="shared" si="8"/>
        <v>0</v>
      </c>
      <c r="AR149" s="169" t="s">
        <v>245</v>
      </c>
      <c r="AT149" s="169" t="s">
        <v>241</v>
      </c>
      <c r="AU149" s="169" t="s">
        <v>83</v>
      </c>
      <c r="AY149" s="13" t="s">
        <v>239</v>
      </c>
      <c r="BE149" s="97">
        <f t="shared" si="9"/>
        <v>0</v>
      </c>
      <c r="BF149" s="97">
        <f t="shared" si="10"/>
        <v>0</v>
      </c>
      <c r="BG149" s="97">
        <f t="shared" si="11"/>
        <v>0</v>
      </c>
      <c r="BH149" s="97">
        <f t="shared" si="12"/>
        <v>0</v>
      </c>
      <c r="BI149" s="97">
        <f t="shared" si="13"/>
        <v>0</v>
      </c>
      <c r="BJ149" s="13" t="s">
        <v>83</v>
      </c>
      <c r="BK149" s="97">
        <f t="shared" si="14"/>
        <v>0</v>
      </c>
      <c r="BL149" s="13" t="s">
        <v>245</v>
      </c>
      <c r="BM149" s="169" t="s">
        <v>355</v>
      </c>
    </row>
    <row r="150" spans="2:65" s="1" customFormat="1" ht="16.5" customHeight="1" x14ac:dyDescent="0.2">
      <c r="B150" s="131"/>
      <c r="C150" s="158" t="s">
        <v>301</v>
      </c>
      <c r="D150" s="158" t="s">
        <v>241</v>
      </c>
      <c r="E150" s="159" t="s">
        <v>4281</v>
      </c>
      <c r="F150" s="160" t="s">
        <v>4376</v>
      </c>
      <c r="G150" s="161" t="s">
        <v>331</v>
      </c>
      <c r="H150" s="162">
        <v>22</v>
      </c>
      <c r="I150" s="163"/>
      <c r="J150" s="164">
        <f t="shared" si="5"/>
        <v>0</v>
      </c>
      <c r="K150" s="165"/>
      <c r="L150" s="30"/>
      <c r="M150" s="166" t="s">
        <v>1</v>
      </c>
      <c r="N150" s="130" t="s">
        <v>37</v>
      </c>
      <c r="P150" s="167">
        <f t="shared" si="6"/>
        <v>0</v>
      </c>
      <c r="Q150" s="167">
        <v>0</v>
      </c>
      <c r="R150" s="167">
        <f t="shared" si="7"/>
        <v>0</v>
      </c>
      <c r="S150" s="167">
        <v>0</v>
      </c>
      <c r="T150" s="168">
        <f t="shared" si="8"/>
        <v>0</v>
      </c>
      <c r="AR150" s="169" t="s">
        <v>245</v>
      </c>
      <c r="AT150" s="169" t="s">
        <v>241</v>
      </c>
      <c r="AU150" s="169" t="s">
        <v>83</v>
      </c>
      <c r="AY150" s="13" t="s">
        <v>239</v>
      </c>
      <c r="BE150" s="97">
        <f t="shared" si="9"/>
        <v>0</v>
      </c>
      <c r="BF150" s="97">
        <f t="shared" si="10"/>
        <v>0</v>
      </c>
      <c r="BG150" s="97">
        <f t="shared" si="11"/>
        <v>0</v>
      </c>
      <c r="BH150" s="97">
        <f t="shared" si="12"/>
        <v>0</v>
      </c>
      <c r="BI150" s="97">
        <f t="shared" si="13"/>
        <v>0</v>
      </c>
      <c r="BJ150" s="13" t="s">
        <v>83</v>
      </c>
      <c r="BK150" s="97">
        <f t="shared" si="14"/>
        <v>0</v>
      </c>
      <c r="BL150" s="13" t="s">
        <v>245</v>
      </c>
      <c r="BM150" s="169" t="s">
        <v>363</v>
      </c>
    </row>
    <row r="151" spans="2:65" s="1" customFormat="1" ht="16.5" customHeight="1" x14ac:dyDescent="0.2">
      <c r="B151" s="131"/>
      <c r="C151" s="158" t="s">
        <v>305</v>
      </c>
      <c r="D151" s="158" t="s">
        <v>241</v>
      </c>
      <c r="E151" s="159" t="s">
        <v>4283</v>
      </c>
      <c r="F151" s="160" t="s">
        <v>4377</v>
      </c>
      <c r="G151" s="161" t="s">
        <v>331</v>
      </c>
      <c r="H151" s="162">
        <v>3</v>
      </c>
      <c r="I151" s="163"/>
      <c r="J151" s="164">
        <f t="shared" si="5"/>
        <v>0</v>
      </c>
      <c r="K151" s="165"/>
      <c r="L151" s="30"/>
      <c r="M151" s="166" t="s">
        <v>1</v>
      </c>
      <c r="N151" s="130" t="s">
        <v>37</v>
      </c>
      <c r="P151" s="167">
        <f t="shared" si="6"/>
        <v>0</v>
      </c>
      <c r="Q151" s="167">
        <v>0</v>
      </c>
      <c r="R151" s="167">
        <f t="shared" si="7"/>
        <v>0</v>
      </c>
      <c r="S151" s="167">
        <v>0</v>
      </c>
      <c r="T151" s="168">
        <f t="shared" si="8"/>
        <v>0</v>
      </c>
      <c r="AR151" s="169" t="s">
        <v>245</v>
      </c>
      <c r="AT151" s="169" t="s">
        <v>241</v>
      </c>
      <c r="AU151" s="169" t="s">
        <v>83</v>
      </c>
      <c r="AY151" s="13" t="s">
        <v>239</v>
      </c>
      <c r="BE151" s="97">
        <f t="shared" si="9"/>
        <v>0</v>
      </c>
      <c r="BF151" s="97">
        <f t="shared" si="10"/>
        <v>0</v>
      </c>
      <c r="BG151" s="97">
        <f t="shared" si="11"/>
        <v>0</v>
      </c>
      <c r="BH151" s="97">
        <f t="shared" si="12"/>
        <v>0</v>
      </c>
      <c r="BI151" s="97">
        <f t="shared" si="13"/>
        <v>0</v>
      </c>
      <c r="BJ151" s="13" t="s">
        <v>83</v>
      </c>
      <c r="BK151" s="97">
        <f t="shared" si="14"/>
        <v>0</v>
      </c>
      <c r="BL151" s="13" t="s">
        <v>245</v>
      </c>
      <c r="BM151" s="169" t="s">
        <v>371</v>
      </c>
    </row>
    <row r="152" spans="2:65" s="1" customFormat="1" ht="16.5" customHeight="1" x14ac:dyDescent="0.2">
      <c r="B152" s="131"/>
      <c r="C152" s="158" t="s">
        <v>309</v>
      </c>
      <c r="D152" s="158" t="s">
        <v>241</v>
      </c>
      <c r="E152" s="159" t="s">
        <v>4285</v>
      </c>
      <c r="F152" s="160" t="s">
        <v>4378</v>
      </c>
      <c r="G152" s="161" t="s">
        <v>331</v>
      </c>
      <c r="H152" s="162">
        <v>9</v>
      </c>
      <c r="I152" s="163"/>
      <c r="J152" s="164">
        <f t="shared" si="5"/>
        <v>0</v>
      </c>
      <c r="K152" s="165"/>
      <c r="L152" s="30"/>
      <c r="M152" s="166" t="s">
        <v>1</v>
      </c>
      <c r="N152" s="130" t="s">
        <v>37</v>
      </c>
      <c r="P152" s="167">
        <f t="shared" si="6"/>
        <v>0</v>
      </c>
      <c r="Q152" s="167">
        <v>0</v>
      </c>
      <c r="R152" s="167">
        <f t="shared" si="7"/>
        <v>0</v>
      </c>
      <c r="S152" s="167">
        <v>0</v>
      </c>
      <c r="T152" s="168">
        <f t="shared" si="8"/>
        <v>0</v>
      </c>
      <c r="AR152" s="169" t="s">
        <v>245</v>
      </c>
      <c r="AT152" s="169" t="s">
        <v>241</v>
      </c>
      <c r="AU152" s="169" t="s">
        <v>83</v>
      </c>
      <c r="AY152" s="13" t="s">
        <v>239</v>
      </c>
      <c r="BE152" s="97">
        <f t="shared" si="9"/>
        <v>0</v>
      </c>
      <c r="BF152" s="97">
        <f t="shared" si="10"/>
        <v>0</v>
      </c>
      <c r="BG152" s="97">
        <f t="shared" si="11"/>
        <v>0</v>
      </c>
      <c r="BH152" s="97">
        <f t="shared" si="12"/>
        <v>0</v>
      </c>
      <c r="BI152" s="97">
        <f t="shared" si="13"/>
        <v>0</v>
      </c>
      <c r="BJ152" s="13" t="s">
        <v>83</v>
      </c>
      <c r="BK152" s="97">
        <f t="shared" si="14"/>
        <v>0</v>
      </c>
      <c r="BL152" s="13" t="s">
        <v>245</v>
      </c>
      <c r="BM152" s="169" t="s">
        <v>379</v>
      </c>
    </row>
    <row r="153" spans="2:65" s="1" customFormat="1" ht="16.5" customHeight="1" x14ac:dyDescent="0.2">
      <c r="B153" s="131"/>
      <c r="C153" s="158" t="s">
        <v>313</v>
      </c>
      <c r="D153" s="158" t="s">
        <v>241</v>
      </c>
      <c r="E153" s="159" t="s">
        <v>4287</v>
      </c>
      <c r="F153" s="160" t="s">
        <v>4379</v>
      </c>
      <c r="G153" s="161" t="s">
        <v>331</v>
      </c>
      <c r="H153" s="162">
        <v>33</v>
      </c>
      <c r="I153" s="163"/>
      <c r="J153" s="164">
        <f t="shared" si="5"/>
        <v>0</v>
      </c>
      <c r="K153" s="165"/>
      <c r="L153" s="30"/>
      <c r="M153" s="166" t="s">
        <v>1</v>
      </c>
      <c r="N153" s="130" t="s">
        <v>37</v>
      </c>
      <c r="P153" s="167">
        <f t="shared" si="6"/>
        <v>0</v>
      </c>
      <c r="Q153" s="167">
        <v>0</v>
      </c>
      <c r="R153" s="167">
        <f t="shared" si="7"/>
        <v>0</v>
      </c>
      <c r="S153" s="167">
        <v>0</v>
      </c>
      <c r="T153" s="168">
        <f t="shared" si="8"/>
        <v>0</v>
      </c>
      <c r="AR153" s="169" t="s">
        <v>245</v>
      </c>
      <c r="AT153" s="169" t="s">
        <v>241</v>
      </c>
      <c r="AU153" s="169" t="s">
        <v>83</v>
      </c>
      <c r="AY153" s="13" t="s">
        <v>239</v>
      </c>
      <c r="BE153" s="97">
        <f t="shared" si="9"/>
        <v>0</v>
      </c>
      <c r="BF153" s="97">
        <f t="shared" si="10"/>
        <v>0</v>
      </c>
      <c r="BG153" s="97">
        <f t="shared" si="11"/>
        <v>0</v>
      </c>
      <c r="BH153" s="97">
        <f t="shared" si="12"/>
        <v>0</v>
      </c>
      <c r="BI153" s="97">
        <f t="shared" si="13"/>
        <v>0</v>
      </c>
      <c r="BJ153" s="13" t="s">
        <v>83</v>
      </c>
      <c r="BK153" s="97">
        <f t="shared" si="14"/>
        <v>0</v>
      </c>
      <c r="BL153" s="13" t="s">
        <v>245</v>
      </c>
      <c r="BM153" s="169" t="s">
        <v>387</v>
      </c>
    </row>
    <row r="154" spans="2:65" s="1" customFormat="1" ht="16.5" customHeight="1" x14ac:dyDescent="0.2">
      <c r="B154" s="131"/>
      <c r="C154" s="158" t="s">
        <v>317</v>
      </c>
      <c r="D154" s="158" t="s">
        <v>241</v>
      </c>
      <c r="E154" s="159" t="s">
        <v>4289</v>
      </c>
      <c r="F154" s="160" t="s">
        <v>4308</v>
      </c>
      <c r="G154" s="161" t="s">
        <v>353</v>
      </c>
      <c r="H154" s="162">
        <v>109</v>
      </c>
      <c r="I154" s="163"/>
      <c r="J154" s="164">
        <f t="shared" si="5"/>
        <v>0</v>
      </c>
      <c r="K154" s="165"/>
      <c r="L154" s="30"/>
      <c r="M154" s="166" t="s">
        <v>1</v>
      </c>
      <c r="N154" s="130" t="s">
        <v>37</v>
      </c>
      <c r="P154" s="167">
        <f t="shared" si="6"/>
        <v>0</v>
      </c>
      <c r="Q154" s="167">
        <v>0</v>
      </c>
      <c r="R154" s="167">
        <f t="shared" si="7"/>
        <v>0</v>
      </c>
      <c r="S154" s="167">
        <v>0</v>
      </c>
      <c r="T154" s="168">
        <f t="shared" si="8"/>
        <v>0</v>
      </c>
      <c r="AR154" s="169" t="s">
        <v>245</v>
      </c>
      <c r="AT154" s="169" t="s">
        <v>241</v>
      </c>
      <c r="AU154" s="169" t="s">
        <v>83</v>
      </c>
      <c r="AY154" s="13" t="s">
        <v>239</v>
      </c>
      <c r="BE154" s="97">
        <f t="shared" si="9"/>
        <v>0</v>
      </c>
      <c r="BF154" s="97">
        <f t="shared" si="10"/>
        <v>0</v>
      </c>
      <c r="BG154" s="97">
        <f t="shared" si="11"/>
        <v>0</v>
      </c>
      <c r="BH154" s="97">
        <f t="shared" si="12"/>
        <v>0</v>
      </c>
      <c r="BI154" s="97">
        <f t="shared" si="13"/>
        <v>0</v>
      </c>
      <c r="BJ154" s="13" t="s">
        <v>83</v>
      </c>
      <c r="BK154" s="97">
        <f t="shared" si="14"/>
        <v>0</v>
      </c>
      <c r="BL154" s="13" t="s">
        <v>245</v>
      </c>
      <c r="BM154" s="169" t="s">
        <v>395</v>
      </c>
    </row>
    <row r="155" spans="2:65" s="1" customFormat="1" ht="16.5" customHeight="1" x14ac:dyDescent="0.2">
      <c r="B155" s="131"/>
      <c r="C155" s="158" t="s">
        <v>7</v>
      </c>
      <c r="D155" s="158" t="s">
        <v>241</v>
      </c>
      <c r="E155" s="159" t="s">
        <v>4291</v>
      </c>
      <c r="F155" s="160" t="s">
        <v>4314</v>
      </c>
      <c r="G155" s="161" t="s">
        <v>353</v>
      </c>
      <c r="H155" s="162">
        <v>7</v>
      </c>
      <c r="I155" s="163"/>
      <c r="J155" s="164">
        <f t="shared" si="5"/>
        <v>0</v>
      </c>
      <c r="K155" s="165"/>
      <c r="L155" s="30"/>
      <c r="M155" s="166" t="s">
        <v>1</v>
      </c>
      <c r="N155" s="130" t="s">
        <v>37</v>
      </c>
      <c r="P155" s="167">
        <f t="shared" si="6"/>
        <v>0</v>
      </c>
      <c r="Q155" s="167">
        <v>0</v>
      </c>
      <c r="R155" s="167">
        <f t="shared" si="7"/>
        <v>0</v>
      </c>
      <c r="S155" s="167">
        <v>0</v>
      </c>
      <c r="T155" s="168">
        <f t="shared" si="8"/>
        <v>0</v>
      </c>
      <c r="AR155" s="169" t="s">
        <v>245</v>
      </c>
      <c r="AT155" s="169" t="s">
        <v>241</v>
      </c>
      <c r="AU155" s="169" t="s">
        <v>83</v>
      </c>
      <c r="AY155" s="13" t="s">
        <v>239</v>
      </c>
      <c r="BE155" s="97">
        <f t="shared" si="9"/>
        <v>0</v>
      </c>
      <c r="BF155" s="97">
        <f t="shared" si="10"/>
        <v>0</v>
      </c>
      <c r="BG155" s="97">
        <f t="shared" si="11"/>
        <v>0</v>
      </c>
      <c r="BH155" s="97">
        <f t="shared" si="12"/>
        <v>0</v>
      </c>
      <c r="BI155" s="97">
        <f t="shared" si="13"/>
        <v>0</v>
      </c>
      <c r="BJ155" s="13" t="s">
        <v>83</v>
      </c>
      <c r="BK155" s="97">
        <f t="shared" si="14"/>
        <v>0</v>
      </c>
      <c r="BL155" s="13" t="s">
        <v>245</v>
      </c>
      <c r="BM155" s="169" t="s">
        <v>403</v>
      </c>
    </row>
    <row r="156" spans="2:65" s="1" customFormat="1" ht="21.75" customHeight="1" x14ac:dyDescent="0.2">
      <c r="B156" s="131"/>
      <c r="C156" s="158" t="s">
        <v>324</v>
      </c>
      <c r="D156" s="158" t="s">
        <v>241</v>
      </c>
      <c r="E156" s="159" t="s">
        <v>4293</v>
      </c>
      <c r="F156" s="160" t="s">
        <v>4380</v>
      </c>
      <c r="G156" s="161" t="s">
        <v>353</v>
      </c>
      <c r="H156" s="162">
        <v>4</v>
      </c>
      <c r="I156" s="163"/>
      <c r="J156" s="164">
        <f t="shared" si="5"/>
        <v>0</v>
      </c>
      <c r="K156" s="165"/>
      <c r="L156" s="30"/>
      <c r="M156" s="166" t="s">
        <v>1</v>
      </c>
      <c r="N156" s="130" t="s">
        <v>37</v>
      </c>
      <c r="P156" s="167">
        <f t="shared" si="6"/>
        <v>0</v>
      </c>
      <c r="Q156" s="167">
        <v>0</v>
      </c>
      <c r="R156" s="167">
        <f t="shared" si="7"/>
        <v>0</v>
      </c>
      <c r="S156" s="167">
        <v>0</v>
      </c>
      <c r="T156" s="168">
        <f t="shared" si="8"/>
        <v>0</v>
      </c>
      <c r="AR156" s="169" t="s">
        <v>245</v>
      </c>
      <c r="AT156" s="169" t="s">
        <v>241</v>
      </c>
      <c r="AU156" s="169" t="s">
        <v>83</v>
      </c>
      <c r="AY156" s="13" t="s">
        <v>239</v>
      </c>
      <c r="BE156" s="97">
        <f t="shared" si="9"/>
        <v>0</v>
      </c>
      <c r="BF156" s="97">
        <f t="shared" si="10"/>
        <v>0</v>
      </c>
      <c r="BG156" s="97">
        <f t="shared" si="11"/>
        <v>0</v>
      </c>
      <c r="BH156" s="97">
        <f t="shared" si="12"/>
        <v>0</v>
      </c>
      <c r="BI156" s="97">
        <f t="shared" si="13"/>
        <v>0</v>
      </c>
      <c r="BJ156" s="13" t="s">
        <v>83</v>
      </c>
      <c r="BK156" s="97">
        <f t="shared" si="14"/>
        <v>0</v>
      </c>
      <c r="BL156" s="13" t="s">
        <v>245</v>
      </c>
      <c r="BM156" s="169" t="s">
        <v>411</v>
      </c>
    </row>
    <row r="157" spans="2:65" s="1" customFormat="1" ht="24.2" customHeight="1" x14ac:dyDescent="0.2">
      <c r="B157" s="131"/>
      <c r="C157" s="158" t="s">
        <v>328</v>
      </c>
      <c r="D157" s="158" t="s">
        <v>241</v>
      </c>
      <c r="E157" s="159" t="s">
        <v>4295</v>
      </c>
      <c r="F157" s="160" t="s">
        <v>4381</v>
      </c>
      <c r="G157" s="161" t="s">
        <v>353</v>
      </c>
      <c r="H157" s="162">
        <v>3</v>
      </c>
      <c r="I157" s="163"/>
      <c r="J157" s="164">
        <f t="shared" si="5"/>
        <v>0</v>
      </c>
      <c r="K157" s="165"/>
      <c r="L157" s="30"/>
      <c r="M157" s="166" t="s">
        <v>1</v>
      </c>
      <c r="N157" s="130" t="s">
        <v>37</v>
      </c>
      <c r="P157" s="167">
        <f t="shared" si="6"/>
        <v>0</v>
      </c>
      <c r="Q157" s="167">
        <v>0</v>
      </c>
      <c r="R157" s="167">
        <f t="shared" si="7"/>
        <v>0</v>
      </c>
      <c r="S157" s="167">
        <v>0</v>
      </c>
      <c r="T157" s="168">
        <f t="shared" si="8"/>
        <v>0</v>
      </c>
      <c r="AR157" s="169" t="s">
        <v>245</v>
      </c>
      <c r="AT157" s="169" t="s">
        <v>241</v>
      </c>
      <c r="AU157" s="169" t="s">
        <v>83</v>
      </c>
      <c r="AY157" s="13" t="s">
        <v>239</v>
      </c>
      <c r="BE157" s="97">
        <f t="shared" si="9"/>
        <v>0</v>
      </c>
      <c r="BF157" s="97">
        <f t="shared" si="10"/>
        <v>0</v>
      </c>
      <c r="BG157" s="97">
        <f t="shared" si="11"/>
        <v>0</v>
      </c>
      <c r="BH157" s="97">
        <f t="shared" si="12"/>
        <v>0</v>
      </c>
      <c r="BI157" s="97">
        <f t="shared" si="13"/>
        <v>0</v>
      </c>
      <c r="BJ157" s="13" t="s">
        <v>83</v>
      </c>
      <c r="BK157" s="97">
        <f t="shared" si="14"/>
        <v>0</v>
      </c>
      <c r="BL157" s="13" t="s">
        <v>245</v>
      </c>
      <c r="BM157" s="169" t="s">
        <v>419</v>
      </c>
    </row>
    <row r="158" spans="2:65" s="1" customFormat="1" ht="16.5" customHeight="1" x14ac:dyDescent="0.2">
      <c r="B158" s="131"/>
      <c r="C158" s="158" t="s">
        <v>333</v>
      </c>
      <c r="D158" s="158" t="s">
        <v>241</v>
      </c>
      <c r="E158" s="159" t="s">
        <v>4297</v>
      </c>
      <c r="F158" s="160" t="s">
        <v>4319</v>
      </c>
      <c r="G158" s="161" t="s">
        <v>244</v>
      </c>
      <c r="H158" s="162">
        <v>2</v>
      </c>
      <c r="I158" s="163"/>
      <c r="J158" s="164">
        <f t="shared" si="5"/>
        <v>0</v>
      </c>
      <c r="K158" s="165"/>
      <c r="L158" s="30"/>
      <c r="M158" s="166" t="s">
        <v>1</v>
      </c>
      <c r="N158" s="130" t="s">
        <v>37</v>
      </c>
      <c r="P158" s="167">
        <f t="shared" si="6"/>
        <v>0</v>
      </c>
      <c r="Q158" s="167">
        <v>0</v>
      </c>
      <c r="R158" s="167">
        <f t="shared" si="7"/>
        <v>0</v>
      </c>
      <c r="S158" s="167">
        <v>0</v>
      </c>
      <c r="T158" s="168">
        <f t="shared" si="8"/>
        <v>0</v>
      </c>
      <c r="AR158" s="169" t="s">
        <v>245</v>
      </c>
      <c r="AT158" s="169" t="s">
        <v>241</v>
      </c>
      <c r="AU158" s="169" t="s">
        <v>83</v>
      </c>
      <c r="AY158" s="13" t="s">
        <v>239</v>
      </c>
      <c r="BE158" s="97">
        <f t="shared" si="9"/>
        <v>0</v>
      </c>
      <c r="BF158" s="97">
        <f t="shared" si="10"/>
        <v>0</v>
      </c>
      <c r="BG158" s="97">
        <f t="shared" si="11"/>
        <v>0</v>
      </c>
      <c r="BH158" s="97">
        <f t="shared" si="12"/>
        <v>0</v>
      </c>
      <c r="BI158" s="97">
        <f t="shared" si="13"/>
        <v>0</v>
      </c>
      <c r="BJ158" s="13" t="s">
        <v>83</v>
      </c>
      <c r="BK158" s="97">
        <f t="shared" si="14"/>
        <v>0</v>
      </c>
      <c r="BL158" s="13" t="s">
        <v>245</v>
      </c>
      <c r="BM158" s="169" t="s">
        <v>427</v>
      </c>
    </row>
    <row r="159" spans="2:65" s="1" customFormat="1" ht="16.5" customHeight="1" x14ac:dyDescent="0.2">
      <c r="B159" s="131"/>
      <c r="C159" s="158" t="s">
        <v>338</v>
      </c>
      <c r="D159" s="158" t="s">
        <v>241</v>
      </c>
      <c r="E159" s="159" t="s">
        <v>4299</v>
      </c>
      <c r="F159" s="160" t="s">
        <v>4321</v>
      </c>
      <c r="G159" s="161" t="s">
        <v>353</v>
      </c>
      <c r="H159" s="162">
        <v>790</v>
      </c>
      <c r="I159" s="163"/>
      <c r="J159" s="164">
        <f t="shared" si="5"/>
        <v>0</v>
      </c>
      <c r="K159" s="165"/>
      <c r="L159" s="30"/>
      <c r="M159" s="166" t="s">
        <v>1</v>
      </c>
      <c r="N159" s="130" t="s">
        <v>37</v>
      </c>
      <c r="P159" s="167">
        <f t="shared" si="6"/>
        <v>0</v>
      </c>
      <c r="Q159" s="167">
        <v>0</v>
      </c>
      <c r="R159" s="167">
        <f t="shared" si="7"/>
        <v>0</v>
      </c>
      <c r="S159" s="167">
        <v>0</v>
      </c>
      <c r="T159" s="168">
        <f t="shared" si="8"/>
        <v>0</v>
      </c>
      <c r="AR159" s="169" t="s">
        <v>245</v>
      </c>
      <c r="AT159" s="169" t="s">
        <v>241</v>
      </c>
      <c r="AU159" s="169" t="s">
        <v>83</v>
      </c>
      <c r="AY159" s="13" t="s">
        <v>239</v>
      </c>
      <c r="BE159" s="97">
        <f t="shared" si="9"/>
        <v>0</v>
      </c>
      <c r="BF159" s="97">
        <f t="shared" si="10"/>
        <v>0</v>
      </c>
      <c r="BG159" s="97">
        <f t="shared" si="11"/>
        <v>0</v>
      </c>
      <c r="BH159" s="97">
        <f t="shared" si="12"/>
        <v>0</v>
      </c>
      <c r="BI159" s="97">
        <f t="shared" si="13"/>
        <v>0</v>
      </c>
      <c r="BJ159" s="13" t="s">
        <v>83</v>
      </c>
      <c r="BK159" s="97">
        <f t="shared" si="14"/>
        <v>0</v>
      </c>
      <c r="BL159" s="13" t="s">
        <v>245</v>
      </c>
      <c r="BM159" s="169" t="s">
        <v>435</v>
      </c>
    </row>
    <row r="160" spans="2:65" s="1" customFormat="1" ht="16.5" customHeight="1" x14ac:dyDescent="0.2">
      <c r="B160" s="131"/>
      <c r="C160" s="158" t="s">
        <v>342</v>
      </c>
      <c r="D160" s="158" t="s">
        <v>241</v>
      </c>
      <c r="E160" s="159" t="s">
        <v>4301</v>
      </c>
      <c r="F160" s="160" t="s">
        <v>4323</v>
      </c>
      <c r="G160" s="161" t="s">
        <v>4324</v>
      </c>
      <c r="H160" s="162">
        <v>1</v>
      </c>
      <c r="I160" s="163"/>
      <c r="J160" s="164">
        <f t="shared" si="5"/>
        <v>0</v>
      </c>
      <c r="K160" s="165"/>
      <c r="L160" s="30"/>
      <c r="M160" s="166" t="s">
        <v>1</v>
      </c>
      <c r="N160" s="130" t="s">
        <v>37</v>
      </c>
      <c r="P160" s="167">
        <f t="shared" si="6"/>
        <v>0</v>
      </c>
      <c r="Q160" s="167">
        <v>0</v>
      </c>
      <c r="R160" s="167">
        <f t="shared" si="7"/>
        <v>0</v>
      </c>
      <c r="S160" s="167">
        <v>0</v>
      </c>
      <c r="T160" s="168">
        <f t="shared" si="8"/>
        <v>0</v>
      </c>
      <c r="AR160" s="169" t="s">
        <v>245</v>
      </c>
      <c r="AT160" s="169" t="s">
        <v>241</v>
      </c>
      <c r="AU160" s="169" t="s">
        <v>83</v>
      </c>
      <c r="AY160" s="13" t="s">
        <v>239</v>
      </c>
      <c r="BE160" s="97">
        <f t="shared" si="9"/>
        <v>0</v>
      </c>
      <c r="BF160" s="97">
        <f t="shared" si="10"/>
        <v>0</v>
      </c>
      <c r="BG160" s="97">
        <f t="shared" si="11"/>
        <v>0</v>
      </c>
      <c r="BH160" s="97">
        <f t="shared" si="12"/>
        <v>0</v>
      </c>
      <c r="BI160" s="97">
        <f t="shared" si="13"/>
        <v>0</v>
      </c>
      <c r="BJ160" s="13" t="s">
        <v>83</v>
      </c>
      <c r="BK160" s="97">
        <f t="shared" si="14"/>
        <v>0</v>
      </c>
      <c r="BL160" s="13" t="s">
        <v>245</v>
      </c>
      <c r="BM160" s="169" t="s">
        <v>443</v>
      </c>
    </row>
    <row r="161" spans="2:65" s="11" customFormat="1" ht="22.9" customHeight="1" x14ac:dyDescent="0.2">
      <c r="B161" s="146"/>
      <c r="D161" s="147" t="s">
        <v>70</v>
      </c>
      <c r="E161" s="156" t="s">
        <v>3464</v>
      </c>
      <c r="F161" s="156" t="s">
        <v>174</v>
      </c>
      <c r="I161" s="149"/>
      <c r="J161" s="157">
        <f>BK161</f>
        <v>0</v>
      </c>
      <c r="L161" s="146"/>
      <c r="M161" s="151"/>
      <c r="P161" s="152">
        <f>SUM(P162:P168)</f>
        <v>0</v>
      </c>
      <c r="R161" s="152">
        <f>SUM(R162:R168)</f>
        <v>0</v>
      </c>
      <c r="T161" s="153">
        <f>SUM(T162:T168)</f>
        <v>0</v>
      </c>
      <c r="AR161" s="147" t="s">
        <v>78</v>
      </c>
      <c r="AT161" s="154" t="s">
        <v>70</v>
      </c>
      <c r="AU161" s="154" t="s">
        <v>78</v>
      </c>
      <c r="AY161" s="147" t="s">
        <v>239</v>
      </c>
      <c r="BK161" s="155">
        <f>SUM(BK162:BK168)</f>
        <v>0</v>
      </c>
    </row>
    <row r="162" spans="2:65" s="1" customFormat="1" ht="24.2" customHeight="1" x14ac:dyDescent="0.2">
      <c r="B162" s="131"/>
      <c r="C162" s="158" t="s">
        <v>346</v>
      </c>
      <c r="D162" s="158" t="s">
        <v>241</v>
      </c>
      <c r="E162" s="159" t="s">
        <v>3466</v>
      </c>
      <c r="F162" s="160" t="s">
        <v>4382</v>
      </c>
      <c r="G162" s="161" t="s">
        <v>4324</v>
      </c>
      <c r="H162" s="162">
        <v>1</v>
      </c>
      <c r="I162" s="163"/>
      <c r="J162" s="164">
        <f t="shared" ref="J162:J168" si="15">ROUND(I162*H162,2)</f>
        <v>0</v>
      </c>
      <c r="K162" s="165"/>
      <c r="L162" s="30"/>
      <c r="M162" s="166" t="s">
        <v>1</v>
      </c>
      <c r="N162" s="130" t="s">
        <v>37</v>
      </c>
      <c r="P162" s="167">
        <f t="shared" ref="P162:P168" si="16">O162*H162</f>
        <v>0</v>
      </c>
      <c r="Q162" s="167">
        <v>0</v>
      </c>
      <c r="R162" s="167">
        <f t="shared" ref="R162:R168" si="17">Q162*H162</f>
        <v>0</v>
      </c>
      <c r="S162" s="167">
        <v>0</v>
      </c>
      <c r="T162" s="168">
        <f t="shared" ref="T162:T168" si="18">S162*H162</f>
        <v>0</v>
      </c>
      <c r="AR162" s="169" t="s">
        <v>245</v>
      </c>
      <c r="AT162" s="169" t="s">
        <v>241</v>
      </c>
      <c r="AU162" s="169" t="s">
        <v>83</v>
      </c>
      <c r="AY162" s="13" t="s">
        <v>239</v>
      </c>
      <c r="BE162" s="97">
        <f t="shared" ref="BE162:BE168" si="19">IF(N162="základná",J162,0)</f>
        <v>0</v>
      </c>
      <c r="BF162" s="97">
        <f t="shared" ref="BF162:BF168" si="20">IF(N162="znížená",J162,0)</f>
        <v>0</v>
      </c>
      <c r="BG162" s="97">
        <f t="shared" ref="BG162:BG168" si="21">IF(N162="zákl. prenesená",J162,0)</f>
        <v>0</v>
      </c>
      <c r="BH162" s="97">
        <f t="shared" ref="BH162:BH168" si="22">IF(N162="zníž. prenesená",J162,0)</f>
        <v>0</v>
      </c>
      <c r="BI162" s="97">
        <f t="shared" ref="BI162:BI168" si="23">IF(N162="nulová",J162,0)</f>
        <v>0</v>
      </c>
      <c r="BJ162" s="13" t="s">
        <v>83</v>
      </c>
      <c r="BK162" s="97">
        <f t="shared" ref="BK162:BK168" si="24">ROUND(I162*H162,2)</f>
        <v>0</v>
      </c>
      <c r="BL162" s="13" t="s">
        <v>245</v>
      </c>
      <c r="BM162" s="169" t="s">
        <v>451</v>
      </c>
    </row>
    <row r="163" spans="2:65" s="1" customFormat="1" ht="16.5" customHeight="1" x14ac:dyDescent="0.2">
      <c r="B163" s="131"/>
      <c r="C163" s="158" t="s">
        <v>350</v>
      </c>
      <c r="D163" s="158" t="s">
        <v>241</v>
      </c>
      <c r="E163" s="159" t="s">
        <v>3468</v>
      </c>
      <c r="F163" s="160" t="s">
        <v>4383</v>
      </c>
      <c r="G163" s="161" t="s">
        <v>4384</v>
      </c>
      <c r="H163" s="162">
        <v>17</v>
      </c>
      <c r="I163" s="163"/>
      <c r="J163" s="164">
        <f t="shared" si="15"/>
        <v>0</v>
      </c>
      <c r="K163" s="165"/>
      <c r="L163" s="30"/>
      <c r="M163" s="166" t="s">
        <v>1</v>
      </c>
      <c r="N163" s="130" t="s">
        <v>37</v>
      </c>
      <c r="P163" s="167">
        <f t="shared" si="16"/>
        <v>0</v>
      </c>
      <c r="Q163" s="167">
        <v>0</v>
      </c>
      <c r="R163" s="167">
        <f t="shared" si="17"/>
        <v>0</v>
      </c>
      <c r="S163" s="167">
        <v>0</v>
      </c>
      <c r="T163" s="168">
        <f t="shared" si="18"/>
        <v>0</v>
      </c>
      <c r="AR163" s="169" t="s">
        <v>245</v>
      </c>
      <c r="AT163" s="169" t="s">
        <v>241</v>
      </c>
      <c r="AU163" s="169" t="s">
        <v>83</v>
      </c>
      <c r="AY163" s="13" t="s">
        <v>239</v>
      </c>
      <c r="BE163" s="97">
        <f t="shared" si="19"/>
        <v>0</v>
      </c>
      <c r="BF163" s="97">
        <f t="shared" si="20"/>
        <v>0</v>
      </c>
      <c r="BG163" s="97">
        <f t="shared" si="21"/>
        <v>0</v>
      </c>
      <c r="BH163" s="97">
        <f t="shared" si="22"/>
        <v>0</v>
      </c>
      <c r="BI163" s="97">
        <f t="shared" si="23"/>
        <v>0</v>
      </c>
      <c r="BJ163" s="13" t="s">
        <v>83</v>
      </c>
      <c r="BK163" s="97">
        <f t="shared" si="24"/>
        <v>0</v>
      </c>
      <c r="BL163" s="13" t="s">
        <v>245</v>
      </c>
      <c r="BM163" s="169" t="s">
        <v>459</v>
      </c>
    </row>
    <row r="164" spans="2:65" s="1" customFormat="1" ht="16.5" customHeight="1" x14ac:dyDescent="0.2">
      <c r="B164" s="131"/>
      <c r="C164" s="158" t="s">
        <v>355</v>
      </c>
      <c r="D164" s="158" t="s">
        <v>241</v>
      </c>
      <c r="E164" s="159" t="s">
        <v>4171</v>
      </c>
      <c r="F164" s="160" t="s">
        <v>4385</v>
      </c>
      <c r="G164" s="161" t="s">
        <v>4386</v>
      </c>
      <c r="H164" s="162">
        <v>7</v>
      </c>
      <c r="I164" s="163"/>
      <c r="J164" s="164">
        <f t="shared" si="15"/>
        <v>0</v>
      </c>
      <c r="K164" s="165"/>
      <c r="L164" s="30"/>
      <c r="M164" s="166" t="s">
        <v>1</v>
      </c>
      <c r="N164" s="130" t="s">
        <v>37</v>
      </c>
      <c r="P164" s="167">
        <f t="shared" si="16"/>
        <v>0</v>
      </c>
      <c r="Q164" s="167">
        <v>0</v>
      </c>
      <c r="R164" s="167">
        <f t="shared" si="17"/>
        <v>0</v>
      </c>
      <c r="S164" s="167">
        <v>0</v>
      </c>
      <c r="T164" s="168">
        <f t="shared" si="18"/>
        <v>0</v>
      </c>
      <c r="AR164" s="169" t="s">
        <v>245</v>
      </c>
      <c r="AT164" s="169" t="s">
        <v>241</v>
      </c>
      <c r="AU164" s="169" t="s">
        <v>83</v>
      </c>
      <c r="AY164" s="13" t="s">
        <v>239</v>
      </c>
      <c r="BE164" s="97">
        <f t="shared" si="19"/>
        <v>0</v>
      </c>
      <c r="BF164" s="97">
        <f t="shared" si="20"/>
        <v>0</v>
      </c>
      <c r="BG164" s="97">
        <f t="shared" si="21"/>
        <v>0</v>
      </c>
      <c r="BH164" s="97">
        <f t="shared" si="22"/>
        <v>0</v>
      </c>
      <c r="BI164" s="97">
        <f t="shared" si="23"/>
        <v>0</v>
      </c>
      <c r="BJ164" s="13" t="s">
        <v>83</v>
      </c>
      <c r="BK164" s="97">
        <f t="shared" si="24"/>
        <v>0</v>
      </c>
      <c r="BL164" s="13" t="s">
        <v>245</v>
      </c>
      <c r="BM164" s="169" t="s">
        <v>467</v>
      </c>
    </row>
    <row r="165" spans="2:65" s="1" customFormat="1" ht="16.5" customHeight="1" x14ac:dyDescent="0.2">
      <c r="B165" s="131"/>
      <c r="C165" s="158" t="s">
        <v>359</v>
      </c>
      <c r="D165" s="158" t="s">
        <v>241</v>
      </c>
      <c r="E165" s="159" t="s">
        <v>3472</v>
      </c>
      <c r="F165" s="160" t="s">
        <v>4336</v>
      </c>
      <c r="G165" s="161" t="s">
        <v>4324</v>
      </c>
      <c r="H165" s="162">
        <v>1</v>
      </c>
      <c r="I165" s="163"/>
      <c r="J165" s="164">
        <f t="shared" si="15"/>
        <v>0</v>
      </c>
      <c r="K165" s="165"/>
      <c r="L165" s="30"/>
      <c r="M165" s="166" t="s">
        <v>1</v>
      </c>
      <c r="N165" s="130" t="s">
        <v>37</v>
      </c>
      <c r="P165" s="167">
        <f t="shared" si="16"/>
        <v>0</v>
      </c>
      <c r="Q165" s="167">
        <v>0</v>
      </c>
      <c r="R165" s="167">
        <f t="shared" si="17"/>
        <v>0</v>
      </c>
      <c r="S165" s="167">
        <v>0</v>
      </c>
      <c r="T165" s="168">
        <f t="shared" si="18"/>
        <v>0</v>
      </c>
      <c r="AR165" s="169" t="s">
        <v>245</v>
      </c>
      <c r="AT165" s="169" t="s">
        <v>241</v>
      </c>
      <c r="AU165" s="169" t="s">
        <v>83</v>
      </c>
      <c r="AY165" s="13" t="s">
        <v>239</v>
      </c>
      <c r="BE165" s="97">
        <f t="shared" si="19"/>
        <v>0</v>
      </c>
      <c r="BF165" s="97">
        <f t="shared" si="20"/>
        <v>0</v>
      </c>
      <c r="BG165" s="97">
        <f t="shared" si="21"/>
        <v>0</v>
      </c>
      <c r="BH165" s="97">
        <f t="shared" si="22"/>
        <v>0</v>
      </c>
      <c r="BI165" s="97">
        <f t="shared" si="23"/>
        <v>0</v>
      </c>
      <c r="BJ165" s="13" t="s">
        <v>83</v>
      </c>
      <c r="BK165" s="97">
        <f t="shared" si="24"/>
        <v>0</v>
      </c>
      <c r="BL165" s="13" t="s">
        <v>245</v>
      </c>
      <c r="BM165" s="169" t="s">
        <v>475</v>
      </c>
    </row>
    <row r="166" spans="2:65" s="1" customFormat="1" ht="16.5" customHeight="1" x14ac:dyDescent="0.2">
      <c r="B166" s="131"/>
      <c r="C166" s="158" t="s">
        <v>363</v>
      </c>
      <c r="D166" s="158" t="s">
        <v>241</v>
      </c>
      <c r="E166" s="159" t="s">
        <v>3474</v>
      </c>
      <c r="F166" s="160" t="s">
        <v>4387</v>
      </c>
      <c r="G166" s="161" t="s">
        <v>4324</v>
      </c>
      <c r="H166" s="162">
        <v>1</v>
      </c>
      <c r="I166" s="163"/>
      <c r="J166" s="164">
        <f t="shared" si="15"/>
        <v>0</v>
      </c>
      <c r="K166" s="165"/>
      <c r="L166" s="30"/>
      <c r="M166" s="166" t="s">
        <v>1</v>
      </c>
      <c r="N166" s="130" t="s">
        <v>37</v>
      </c>
      <c r="P166" s="167">
        <f t="shared" si="16"/>
        <v>0</v>
      </c>
      <c r="Q166" s="167">
        <v>0</v>
      </c>
      <c r="R166" s="167">
        <f t="shared" si="17"/>
        <v>0</v>
      </c>
      <c r="S166" s="167">
        <v>0</v>
      </c>
      <c r="T166" s="168">
        <f t="shared" si="18"/>
        <v>0</v>
      </c>
      <c r="AR166" s="169" t="s">
        <v>245</v>
      </c>
      <c r="AT166" s="169" t="s">
        <v>241</v>
      </c>
      <c r="AU166" s="169" t="s">
        <v>83</v>
      </c>
      <c r="AY166" s="13" t="s">
        <v>239</v>
      </c>
      <c r="BE166" s="97">
        <f t="shared" si="19"/>
        <v>0</v>
      </c>
      <c r="BF166" s="97">
        <f t="shared" si="20"/>
        <v>0</v>
      </c>
      <c r="BG166" s="97">
        <f t="shared" si="21"/>
        <v>0</v>
      </c>
      <c r="BH166" s="97">
        <f t="shared" si="22"/>
        <v>0</v>
      </c>
      <c r="BI166" s="97">
        <f t="shared" si="23"/>
        <v>0</v>
      </c>
      <c r="BJ166" s="13" t="s">
        <v>83</v>
      </c>
      <c r="BK166" s="97">
        <f t="shared" si="24"/>
        <v>0</v>
      </c>
      <c r="BL166" s="13" t="s">
        <v>245</v>
      </c>
      <c r="BM166" s="169" t="s">
        <v>483</v>
      </c>
    </row>
    <row r="167" spans="2:65" s="1" customFormat="1" ht="16.5" customHeight="1" x14ac:dyDescent="0.2">
      <c r="B167" s="131"/>
      <c r="C167" s="158" t="s">
        <v>367</v>
      </c>
      <c r="D167" s="158" t="s">
        <v>241</v>
      </c>
      <c r="E167" s="159" t="s">
        <v>3476</v>
      </c>
      <c r="F167" s="160" t="s">
        <v>4388</v>
      </c>
      <c r="G167" s="161" t="s">
        <v>4324</v>
      </c>
      <c r="H167" s="162">
        <v>1</v>
      </c>
      <c r="I167" s="163"/>
      <c r="J167" s="164">
        <f t="shared" si="15"/>
        <v>0</v>
      </c>
      <c r="K167" s="165"/>
      <c r="L167" s="30"/>
      <c r="M167" s="166" t="s">
        <v>1</v>
      </c>
      <c r="N167" s="130" t="s">
        <v>37</v>
      </c>
      <c r="P167" s="167">
        <f t="shared" si="16"/>
        <v>0</v>
      </c>
      <c r="Q167" s="167">
        <v>0</v>
      </c>
      <c r="R167" s="167">
        <f t="shared" si="17"/>
        <v>0</v>
      </c>
      <c r="S167" s="167">
        <v>0</v>
      </c>
      <c r="T167" s="168">
        <f t="shared" si="18"/>
        <v>0</v>
      </c>
      <c r="AR167" s="169" t="s">
        <v>245</v>
      </c>
      <c r="AT167" s="169" t="s">
        <v>241</v>
      </c>
      <c r="AU167" s="169" t="s">
        <v>83</v>
      </c>
      <c r="AY167" s="13" t="s">
        <v>239</v>
      </c>
      <c r="BE167" s="97">
        <f t="shared" si="19"/>
        <v>0</v>
      </c>
      <c r="BF167" s="97">
        <f t="shared" si="20"/>
        <v>0</v>
      </c>
      <c r="BG167" s="97">
        <f t="shared" si="21"/>
        <v>0</v>
      </c>
      <c r="BH167" s="97">
        <f t="shared" si="22"/>
        <v>0</v>
      </c>
      <c r="BI167" s="97">
        <f t="shared" si="23"/>
        <v>0</v>
      </c>
      <c r="BJ167" s="13" t="s">
        <v>83</v>
      </c>
      <c r="BK167" s="97">
        <f t="shared" si="24"/>
        <v>0</v>
      </c>
      <c r="BL167" s="13" t="s">
        <v>245</v>
      </c>
      <c r="BM167" s="169" t="s">
        <v>491</v>
      </c>
    </row>
    <row r="168" spans="2:65" s="1" customFormat="1" ht="16.5" customHeight="1" x14ac:dyDescent="0.2">
      <c r="B168" s="131"/>
      <c r="C168" s="158" t="s">
        <v>371</v>
      </c>
      <c r="D168" s="158" t="s">
        <v>241</v>
      </c>
      <c r="E168" s="159" t="s">
        <v>3478</v>
      </c>
      <c r="F168" s="160" t="s">
        <v>4389</v>
      </c>
      <c r="G168" s="161" t="s">
        <v>4324</v>
      </c>
      <c r="H168" s="162">
        <v>1</v>
      </c>
      <c r="I168" s="163"/>
      <c r="J168" s="164">
        <f t="shared" si="15"/>
        <v>0</v>
      </c>
      <c r="K168" s="165"/>
      <c r="L168" s="30"/>
      <c r="M168" s="182" t="s">
        <v>1</v>
      </c>
      <c r="N168" s="183" t="s">
        <v>37</v>
      </c>
      <c r="O168" s="184"/>
      <c r="P168" s="185">
        <f t="shared" si="16"/>
        <v>0</v>
      </c>
      <c r="Q168" s="185">
        <v>0</v>
      </c>
      <c r="R168" s="185">
        <f t="shared" si="17"/>
        <v>0</v>
      </c>
      <c r="S168" s="185">
        <v>0</v>
      </c>
      <c r="T168" s="186">
        <f t="shared" si="18"/>
        <v>0</v>
      </c>
      <c r="AR168" s="169" t="s">
        <v>245</v>
      </c>
      <c r="AT168" s="169" t="s">
        <v>241</v>
      </c>
      <c r="AU168" s="169" t="s">
        <v>83</v>
      </c>
      <c r="AY168" s="13" t="s">
        <v>239</v>
      </c>
      <c r="BE168" s="97">
        <f t="shared" si="19"/>
        <v>0</v>
      </c>
      <c r="BF168" s="97">
        <f t="shared" si="20"/>
        <v>0</v>
      </c>
      <c r="BG168" s="97">
        <f t="shared" si="21"/>
        <v>0</v>
      </c>
      <c r="BH168" s="97">
        <f t="shared" si="22"/>
        <v>0</v>
      </c>
      <c r="BI168" s="97">
        <f t="shared" si="23"/>
        <v>0</v>
      </c>
      <c r="BJ168" s="13" t="s">
        <v>83</v>
      </c>
      <c r="BK168" s="97">
        <f t="shared" si="24"/>
        <v>0</v>
      </c>
      <c r="BL168" s="13" t="s">
        <v>245</v>
      </c>
      <c r="BM168" s="169" t="s">
        <v>499</v>
      </c>
    </row>
    <row r="169" spans="2:65" s="1" customFormat="1" ht="6.95" customHeight="1" x14ac:dyDescent="0.2">
      <c r="B169" s="45"/>
      <c r="C169" s="46"/>
      <c r="D169" s="46"/>
      <c r="E169" s="46"/>
      <c r="F169" s="46"/>
      <c r="G169" s="46"/>
      <c r="H169" s="46"/>
      <c r="I169" s="46"/>
      <c r="J169" s="46"/>
      <c r="K169" s="46"/>
      <c r="L169" s="30"/>
    </row>
  </sheetData>
  <autoFilter ref="C132:K168" xr:uid="{00000000-0009-0000-0000-000028000000}"/>
  <mergeCells count="17">
    <mergeCell ref="L2:V2"/>
    <mergeCell ref="D107:F107"/>
    <mergeCell ref="D108:F108"/>
    <mergeCell ref="D109:F109"/>
    <mergeCell ref="E121:H121"/>
    <mergeCell ref="E85:H85"/>
    <mergeCell ref="E87:H87"/>
    <mergeCell ref="E89:H89"/>
    <mergeCell ref="D105:F105"/>
    <mergeCell ref="D106:F106"/>
    <mergeCell ref="E7:H7"/>
    <mergeCell ref="E9:H9"/>
    <mergeCell ref="E11:H11"/>
    <mergeCell ref="E20:H20"/>
    <mergeCell ref="E29:H29"/>
    <mergeCell ref="E125:H125"/>
    <mergeCell ref="E123:H123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B2:BM179"/>
  <sheetViews>
    <sheetView showGridLines="0" workbookViewId="0">
      <selection activeCell="F8" sqref="F8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3" t="s">
        <v>164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4587</v>
      </c>
      <c r="L4" s="16"/>
      <c r="M4" s="103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14</v>
      </c>
      <c r="L6" s="16"/>
    </row>
    <row r="7" spans="2:46" ht="16.5" customHeight="1" x14ac:dyDescent="0.2">
      <c r="B7" s="16"/>
      <c r="E7" s="259" t="str">
        <f>'Rekapitulácia stavby'!K6</f>
        <v>KFA - Košická futbalová aréna II. a III. etapa</v>
      </c>
      <c r="F7" s="261"/>
      <c r="G7" s="261"/>
      <c r="H7" s="261"/>
      <c r="L7" s="16"/>
    </row>
    <row r="8" spans="2:46" ht="12" customHeight="1" x14ac:dyDescent="0.2">
      <c r="B8" s="16"/>
      <c r="D8" s="23" t="s">
        <v>180</v>
      </c>
      <c r="L8" s="16"/>
    </row>
    <row r="9" spans="2:46" s="1" customFormat="1" ht="16.5" customHeight="1" x14ac:dyDescent="0.2">
      <c r="B9" s="30"/>
      <c r="E9" s="259" t="s">
        <v>181</v>
      </c>
      <c r="F9" s="257"/>
      <c r="G9" s="257"/>
      <c r="H9" s="257"/>
      <c r="L9" s="30"/>
    </row>
    <row r="10" spans="2:46" s="1" customFormat="1" ht="12" customHeight="1" x14ac:dyDescent="0.2">
      <c r="B10" s="30"/>
      <c r="D10" s="23" t="s">
        <v>182</v>
      </c>
      <c r="L10" s="30"/>
    </row>
    <row r="11" spans="2:46" s="1" customFormat="1" ht="16.5" customHeight="1" x14ac:dyDescent="0.2">
      <c r="B11" s="30"/>
      <c r="E11" s="226" t="s">
        <v>4390</v>
      </c>
      <c r="F11" s="257"/>
      <c r="G11" s="257"/>
      <c r="H11" s="257"/>
      <c r="L11" s="30"/>
    </row>
    <row r="12" spans="2:46" s="1" customFormat="1" x14ac:dyDescent="0.2">
      <c r="B12" s="30"/>
      <c r="L12" s="30"/>
    </row>
    <row r="13" spans="2:46" s="1" customFormat="1" ht="12" customHeight="1" x14ac:dyDescent="0.2">
      <c r="B13" s="30"/>
      <c r="D13" s="23" t="s">
        <v>15</v>
      </c>
      <c r="F13" s="21" t="s">
        <v>1</v>
      </c>
      <c r="I13" s="23" t="s">
        <v>16</v>
      </c>
      <c r="J13" s="21" t="s">
        <v>1</v>
      </c>
      <c r="L13" s="30"/>
    </row>
    <row r="14" spans="2:46" s="1" customFormat="1" ht="12" customHeight="1" x14ac:dyDescent="0.2">
      <c r="B14" s="30"/>
      <c r="D14" s="23" t="s">
        <v>17</v>
      </c>
      <c r="F14" s="21" t="s">
        <v>18</v>
      </c>
      <c r="I14" s="23" t="s">
        <v>19</v>
      </c>
      <c r="J14" s="53" t="str">
        <f>'Rekapitulácia stavby'!AN8</f>
        <v>4.10.2022 - REV05</v>
      </c>
      <c r="L14" s="30"/>
    </row>
    <row r="15" spans="2:46" s="1" customFormat="1" ht="10.9" customHeight="1" x14ac:dyDescent="0.2">
      <c r="B15" s="30"/>
      <c r="L15" s="30"/>
    </row>
    <row r="16" spans="2:46" s="1" customFormat="1" ht="12" customHeight="1" x14ac:dyDescent="0.2">
      <c r="B16" s="30"/>
      <c r="D16" s="23" t="s">
        <v>20</v>
      </c>
      <c r="I16" s="23" t="s">
        <v>21</v>
      </c>
      <c r="J16" s="21" t="str">
        <f>IF('Rekapitulácia stavby'!AN10="","",'Rekapitulácia stavby'!AN10)</f>
        <v/>
      </c>
      <c r="L16" s="30"/>
    </row>
    <row r="17" spans="2:12" s="1" customFormat="1" ht="18" customHeight="1" x14ac:dyDescent="0.2">
      <c r="B17" s="30"/>
      <c r="E17" s="21" t="str">
        <f>IF('Rekapitulácia stavby'!E11="","",'Rekapitulácia stavby'!E11)</f>
        <v xml:space="preserve"> </v>
      </c>
      <c r="I17" s="23" t="s">
        <v>22</v>
      </c>
      <c r="J17" s="21" t="str">
        <f>IF('Rekapitulácia stavby'!AN11="","",'Rekapitulácia stavby'!AN11)</f>
        <v/>
      </c>
      <c r="L17" s="30"/>
    </row>
    <row r="18" spans="2:12" s="1" customFormat="1" ht="6.95" customHeight="1" x14ac:dyDescent="0.2">
      <c r="B18" s="30"/>
      <c r="L18" s="30"/>
    </row>
    <row r="19" spans="2:12" s="1" customFormat="1" ht="12" customHeight="1" x14ac:dyDescent="0.2">
      <c r="B19" s="30"/>
      <c r="D19" s="23" t="s">
        <v>23</v>
      </c>
      <c r="I19" s="23" t="s">
        <v>21</v>
      </c>
      <c r="J19" s="24" t="str">
        <f>'Rekapitulácia stavby'!AN13</f>
        <v>Vyplň údaj</v>
      </c>
      <c r="L19" s="30"/>
    </row>
    <row r="20" spans="2:12" s="1" customFormat="1" ht="18" customHeight="1" x14ac:dyDescent="0.2">
      <c r="B20" s="30"/>
      <c r="E20" s="258" t="str">
        <f>'Rekapitulácia stavby'!E14</f>
        <v>Vyplň údaj</v>
      </c>
      <c r="F20" s="248"/>
      <c r="G20" s="248"/>
      <c r="H20" s="248"/>
      <c r="I20" s="23" t="s">
        <v>22</v>
      </c>
      <c r="J20" s="24" t="str">
        <f>'Rekapitulácia stavby'!AN14</f>
        <v>Vyplň údaj</v>
      </c>
      <c r="L20" s="30"/>
    </row>
    <row r="21" spans="2:12" s="1" customFormat="1" ht="6.95" customHeight="1" x14ac:dyDescent="0.2">
      <c r="B21" s="30"/>
      <c r="L21" s="30"/>
    </row>
    <row r="22" spans="2:12" s="1" customFormat="1" ht="12" customHeight="1" x14ac:dyDescent="0.2">
      <c r="B22" s="30"/>
      <c r="D22" s="23" t="s">
        <v>25</v>
      </c>
      <c r="I22" s="23" t="s">
        <v>21</v>
      </c>
      <c r="J22" s="21" t="str">
        <f>IF('Rekapitulácia stavby'!AN16="","",'Rekapitulácia stavby'!AN16)</f>
        <v/>
      </c>
      <c r="L22" s="30"/>
    </row>
    <row r="23" spans="2:12" s="1" customFormat="1" ht="18" customHeight="1" x14ac:dyDescent="0.2">
      <c r="B23" s="30"/>
      <c r="E23" s="21" t="str">
        <f>IF('Rekapitulácia stavby'!E17="","",'Rekapitulácia stavby'!E17)</f>
        <v>HESCON,s.r.o.</v>
      </c>
      <c r="I23" s="23" t="s">
        <v>22</v>
      </c>
      <c r="J23" s="21" t="str">
        <f>IF('Rekapitulácia stavby'!AN17="","",'Rekapitulácia stavby'!AN17)</f>
        <v/>
      </c>
      <c r="L23" s="30"/>
    </row>
    <row r="24" spans="2:12" s="1" customFormat="1" ht="6.95" customHeight="1" x14ac:dyDescent="0.2">
      <c r="B24" s="30"/>
      <c r="L24" s="30"/>
    </row>
    <row r="25" spans="2:12" s="1" customFormat="1" ht="12" customHeight="1" x14ac:dyDescent="0.2">
      <c r="B25" s="30"/>
      <c r="D25" s="23" t="s">
        <v>27</v>
      </c>
      <c r="I25" s="23" t="s">
        <v>21</v>
      </c>
      <c r="J25" s="21" t="str">
        <f>IF('Rekapitulácia stavby'!AN19="","",'Rekapitulácia stavby'!AN19)</f>
        <v/>
      </c>
      <c r="L25" s="30"/>
    </row>
    <row r="26" spans="2:12" s="1" customFormat="1" ht="18" customHeight="1" x14ac:dyDescent="0.2">
      <c r="B26" s="30"/>
      <c r="E26" s="21" t="str">
        <f>IF('Rekapitulácia stavby'!E20="","",'Rekapitulácia stavby'!E20)</f>
        <v xml:space="preserve"> </v>
      </c>
      <c r="I26" s="23" t="s">
        <v>22</v>
      </c>
      <c r="J26" s="21" t="str">
        <f>IF('Rekapitulácia stavby'!AN20="","",'Rekapitulácia stavby'!AN20)</f>
        <v/>
      </c>
      <c r="L26" s="30"/>
    </row>
    <row r="27" spans="2:12" s="1" customFormat="1" ht="6.95" customHeight="1" x14ac:dyDescent="0.2">
      <c r="B27" s="30"/>
      <c r="L27" s="30"/>
    </row>
    <row r="28" spans="2:12" s="1" customFormat="1" ht="12" customHeight="1" x14ac:dyDescent="0.2">
      <c r="B28" s="30"/>
      <c r="D28" s="23" t="s">
        <v>28</v>
      </c>
      <c r="L28" s="30"/>
    </row>
    <row r="29" spans="2:12" s="7" customFormat="1" ht="16.5" customHeight="1" x14ac:dyDescent="0.2">
      <c r="B29" s="104"/>
      <c r="E29" s="251" t="s">
        <v>1</v>
      </c>
      <c r="F29" s="251"/>
      <c r="G29" s="251"/>
      <c r="H29" s="251"/>
      <c r="L29" s="104"/>
    </row>
    <row r="30" spans="2:12" s="1" customFormat="1" ht="6.95" customHeight="1" x14ac:dyDescent="0.2">
      <c r="B30" s="30"/>
      <c r="L30" s="30"/>
    </row>
    <row r="31" spans="2:12" s="1" customFormat="1" ht="6.95" customHeight="1" x14ac:dyDescent="0.2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5" customHeight="1" x14ac:dyDescent="0.2">
      <c r="B32" s="30"/>
      <c r="D32" s="21" t="s">
        <v>187</v>
      </c>
      <c r="J32" s="29">
        <f>J98</f>
        <v>0</v>
      </c>
      <c r="L32" s="30"/>
    </row>
    <row r="33" spans="2:12" s="1" customFormat="1" ht="14.45" customHeight="1" x14ac:dyDescent="0.2">
      <c r="B33" s="30"/>
      <c r="D33" s="28" t="s">
        <v>174</v>
      </c>
      <c r="J33" s="29">
        <f>J103</f>
        <v>0</v>
      </c>
      <c r="L33" s="30"/>
    </row>
    <row r="34" spans="2:12" s="1" customFormat="1" ht="25.35" customHeight="1" x14ac:dyDescent="0.2">
      <c r="B34" s="30"/>
      <c r="D34" s="105" t="s">
        <v>31</v>
      </c>
      <c r="J34" s="66">
        <f>ROUND(J32 + J33, 2)</f>
        <v>0</v>
      </c>
      <c r="L34" s="30"/>
    </row>
    <row r="35" spans="2:12" s="1" customFormat="1" ht="6.95" customHeight="1" x14ac:dyDescent="0.2">
      <c r="B35" s="30"/>
      <c r="D35" s="54"/>
      <c r="E35" s="54"/>
      <c r="F35" s="54"/>
      <c r="G35" s="54"/>
      <c r="H35" s="54"/>
      <c r="I35" s="54"/>
      <c r="J35" s="54"/>
      <c r="K35" s="54"/>
      <c r="L35" s="30"/>
    </row>
    <row r="36" spans="2:12" s="1" customFormat="1" ht="14.45" customHeight="1" x14ac:dyDescent="0.2">
      <c r="B36" s="30"/>
      <c r="F36" s="33" t="s">
        <v>33</v>
      </c>
      <c r="I36" s="33" t="s">
        <v>32</v>
      </c>
      <c r="J36" s="33" t="s">
        <v>34</v>
      </c>
      <c r="L36" s="30"/>
    </row>
    <row r="37" spans="2:12" s="1" customFormat="1" ht="14.45" customHeight="1" x14ac:dyDescent="0.2">
      <c r="B37" s="30"/>
      <c r="D37" s="106" t="s">
        <v>35</v>
      </c>
      <c r="E37" s="35" t="s">
        <v>36</v>
      </c>
      <c r="F37" s="107">
        <f>ROUND((SUM(BE103:BE110) + SUM(BE132:BE178)),  2)</f>
        <v>0</v>
      </c>
      <c r="G37" s="108"/>
      <c r="H37" s="108"/>
      <c r="I37" s="109">
        <v>0.2</v>
      </c>
      <c r="J37" s="107">
        <f>ROUND(((SUM(BE103:BE110) + SUM(BE132:BE178))*I37),  2)</f>
        <v>0</v>
      </c>
      <c r="L37" s="30"/>
    </row>
    <row r="38" spans="2:12" s="1" customFormat="1" ht="14.45" customHeight="1" x14ac:dyDescent="0.2">
      <c r="B38" s="30"/>
      <c r="E38" s="35" t="s">
        <v>37</v>
      </c>
      <c r="F38" s="107">
        <f>ROUND((SUM(BF103:BF110) + SUM(BF132:BF178)),  2)</f>
        <v>0</v>
      </c>
      <c r="G38" s="108"/>
      <c r="H38" s="108"/>
      <c r="I38" s="109">
        <v>0.2</v>
      </c>
      <c r="J38" s="107">
        <f>ROUND(((SUM(BF103:BF110) + SUM(BF132:BF178))*I38),  2)</f>
        <v>0</v>
      </c>
      <c r="L38" s="30"/>
    </row>
    <row r="39" spans="2:12" s="1" customFormat="1" ht="14.45" hidden="1" customHeight="1" x14ac:dyDescent="0.2">
      <c r="B39" s="30"/>
      <c r="E39" s="23" t="s">
        <v>38</v>
      </c>
      <c r="F39" s="86">
        <f>ROUND((SUM(BG103:BG110) + SUM(BG132:BG178)),  2)</f>
        <v>0</v>
      </c>
      <c r="I39" s="110">
        <v>0.2</v>
      </c>
      <c r="J39" s="86">
        <f>0</f>
        <v>0</v>
      </c>
      <c r="L39" s="30"/>
    </row>
    <row r="40" spans="2:12" s="1" customFormat="1" ht="14.45" hidden="1" customHeight="1" x14ac:dyDescent="0.2">
      <c r="B40" s="30"/>
      <c r="E40" s="23" t="s">
        <v>39</v>
      </c>
      <c r="F40" s="86">
        <f>ROUND((SUM(BH103:BH110) + SUM(BH132:BH178)),  2)</f>
        <v>0</v>
      </c>
      <c r="I40" s="110">
        <v>0.2</v>
      </c>
      <c r="J40" s="86">
        <f>0</f>
        <v>0</v>
      </c>
      <c r="L40" s="30"/>
    </row>
    <row r="41" spans="2:12" s="1" customFormat="1" ht="14.45" hidden="1" customHeight="1" x14ac:dyDescent="0.2">
      <c r="B41" s="30"/>
      <c r="E41" s="35" t="s">
        <v>40</v>
      </c>
      <c r="F41" s="107">
        <f>ROUND((SUM(BI103:BI110) + SUM(BI132:BI178)),  2)</f>
        <v>0</v>
      </c>
      <c r="G41" s="108"/>
      <c r="H41" s="108"/>
      <c r="I41" s="109">
        <v>0</v>
      </c>
      <c r="J41" s="107">
        <f>0</f>
        <v>0</v>
      </c>
      <c r="L41" s="30"/>
    </row>
    <row r="42" spans="2:12" s="1" customFormat="1" ht="6.95" customHeight="1" x14ac:dyDescent="0.2">
      <c r="B42" s="30"/>
      <c r="L42" s="30"/>
    </row>
    <row r="43" spans="2:12" s="1" customFormat="1" ht="25.35" customHeight="1" x14ac:dyDescent="0.2">
      <c r="B43" s="30"/>
      <c r="C43" s="101"/>
      <c r="D43" s="111" t="s">
        <v>41</v>
      </c>
      <c r="E43" s="57"/>
      <c r="F43" s="57"/>
      <c r="G43" s="112" t="s">
        <v>42</v>
      </c>
      <c r="H43" s="113" t="s">
        <v>43</v>
      </c>
      <c r="I43" s="57"/>
      <c r="J43" s="114">
        <f>SUM(J34:J41)</f>
        <v>0</v>
      </c>
      <c r="K43" s="115"/>
      <c r="L43" s="30"/>
    </row>
    <row r="44" spans="2:12" s="1" customFormat="1" ht="14.45" customHeight="1" x14ac:dyDescent="0.2">
      <c r="B44" s="30"/>
      <c r="L44" s="30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30"/>
      <c r="D50" s="42" t="s">
        <v>44</v>
      </c>
      <c r="E50" s="43"/>
      <c r="F50" s="43"/>
      <c r="G50" s="42" t="s">
        <v>45</v>
      </c>
      <c r="H50" s="43"/>
      <c r="I50" s="43"/>
      <c r="J50" s="43"/>
      <c r="K50" s="43"/>
      <c r="L50" s="30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30"/>
      <c r="D61" s="44" t="s">
        <v>46</v>
      </c>
      <c r="E61" s="32"/>
      <c r="F61" s="116" t="s">
        <v>47</v>
      </c>
      <c r="G61" s="44" t="s">
        <v>46</v>
      </c>
      <c r="H61" s="32"/>
      <c r="I61" s="32"/>
      <c r="J61" s="117" t="s">
        <v>47</v>
      </c>
      <c r="K61" s="32"/>
      <c r="L61" s="30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30"/>
      <c r="D65" s="42" t="s">
        <v>48</v>
      </c>
      <c r="E65" s="43"/>
      <c r="F65" s="43"/>
      <c r="G65" s="42" t="s">
        <v>49</v>
      </c>
      <c r="H65" s="43"/>
      <c r="I65" s="43"/>
      <c r="J65" s="43"/>
      <c r="K65" s="43"/>
      <c r="L65" s="30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30"/>
      <c r="D76" s="44" t="s">
        <v>46</v>
      </c>
      <c r="E76" s="32"/>
      <c r="F76" s="116" t="s">
        <v>47</v>
      </c>
      <c r="G76" s="44" t="s">
        <v>46</v>
      </c>
      <c r="H76" s="32"/>
      <c r="I76" s="32"/>
      <c r="J76" s="117" t="s">
        <v>47</v>
      </c>
      <c r="K76" s="32"/>
      <c r="L76" s="30"/>
    </row>
    <row r="77" spans="2:12" s="1" customFormat="1" ht="14.45" customHeight="1" x14ac:dyDescent="0.2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12" s="1" customFormat="1" ht="6.95" customHeight="1" x14ac:dyDescent="0.2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12" s="1" customFormat="1" ht="24.95" customHeight="1" x14ac:dyDescent="0.2">
      <c r="B82" s="30"/>
      <c r="C82" s="17" t="s">
        <v>4588</v>
      </c>
      <c r="L82" s="30"/>
    </row>
    <row r="83" spans="2:12" s="1" customFormat="1" ht="6.95" customHeight="1" x14ac:dyDescent="0.2">
      <c r="B83" s="30"/>
      <c r="L83" s="30"/>
    </row>
    <row r="84" spans="2:12" s="1" customFormat="1" ht="12" customHeight="1" x14ac:dyDescent="0.2">
      <c r="B84" s="30"/>
      <c r="C84" s="23" t="s">
        <v>14</v>
      </c>
      <c r="L84" s="30"/>
    </row>
    <row r="85" spans="2:12" s="1" customFormat="1" ht="16.5" customHeight="1" x14ac:dyDescent="0.2">
      <c r="B85" s="30"/>
      <c r="E85" s="259" t="str">
        <f>E7</f>
        <v>KFA - Košická futbalová aréna II. a III. etapa</v>
      </c>
      <c r="F85" s="261"/>
      <c r="G85" s="261"/>
      <c r="H85" s="261"/>
      <c r="L85" s="30"/>
    </row>
    <row r="86" spans="2:12" ht="12" customHeight="1" x14ac:dyDescent="0.2">
      <c r="B86" s="16"/>
      <c r="C86" s="23" t="s">
        <v>180</v>
      </c>
      <c r="L86" s="16"/>
    </row>
    <row r="87" spans="2:12" s="1" customFormat="1" ht="16.5" customHeight="1" x14ac:dyDescent="0.2">
      <c r="B87" s="30"/>
      <c r="E87" s="259" t="s">
        <v>181</v>
      </c>
      <c r="F87" s="257"/>
      <c r="G87" s="257"/>
      <c r="H87" s="257"/>
      <c r="L87" s="30"/>
    </row>
    <row r="88" spans="2:12" s="1" customFormat="1" ht="12" customHeight="1" x14ac:dyDescent="0.2">
      <c r="B88" s="30"/>
      <c r="C88" s="23" t="s">
        <v>182</v>
      </c>
      <c r="L88" s="30"/>
    </row>
    <row r="89" spans="2:12" s="1" customFormat="1" ht="16.5" customHeight="1" x14ac:dyDescent="0.2">
      <c r="B89" s="30"/>
      <c r="E89" s="226" t="str">
        <f>E11</f>
        <v>043 - ŠK - Štrukturovaná kabeláž</v>
      </c>
      <c r="F89" s="257"/>
      <c r="G89" s="257"/>
      <c r="H89" s="257"/>
      <c r="L89" s="30"/>
    </row>
    <row r="90" spans="2:12" s="1" customFormat="1" ht="6.95" customHeight="1" x14ac:dyDescent="0.2">
      <c r="B90" s="30"/>
      <c r="L90" s="30"/>
    </row>
    <row r="91" spans="2:12" s="1" customFormat="1" ht="12" customHeight="1" x14ac:dyDescent="0.2">
      <c r="B91" s="30"/>
      <c r="C91" s="23" t="s">
        <v>17</v>
      </c>
      <c r="F91" s="21" t="str">
        <f>F14</f>
        <v xml:space="preserve"> </v>
      </c>
      <c r="I91" s="23" t="s">
        <v>19</v>
      </c>
      <c r="J91" s="53" t="str">
        <f>IF(J14="","",J14)</f>
        <v>4.10.2022 - REV05</v>
      </c>
      <c r="L91" s="30"/>
    </row>
    <row r="92" spans="2:12" s="1" customFormat="1" ht="6.95" customHeight="1" x14ac:dyDescent="0.2">
      <c r="B92" s="30"/>
      <c r="L92" s="30"/>
    </row>
    <row r="93" spans="2:12" s="1" customFormat="1" ht="15.2" customHeight="1" x14ac:dyDescent="0.2">
      <c r="B93" s="30"/>
      <c r="C93" s="23" t="s">
        <v>20</v>
      </c>
      <c r="F93" s="21" t="str">
        <f>E17</f>
        <v xml:space="preserve"> </v>
      </c>
      <c r="I93" s="23" t="s">
        <v>25</v>
      </c>
      <c r="J93" s="26" t="str">
        <f>E23</f>
        <v>HESCON,s.r.o.</v>
      </c>
      <c r="L93" s="30"/>
    </row>
    <row r="94" spans="2:12" s="1" customFormat="1" ht="15.2" customHeight="1" x14ac:dyDescent="0.2">
      <c r="B94" s="30"/>
      <c r="C94" s="23" t="s">
        <v>23</v>
      </c>
      <c r="F94" s="21" t="str">
        <f>IF(E20="","",E20)</f>
        <v>Vyplň údaj</v>
      </c>
      <c r="I94" s="23" t="s">
        <v>27</v>
      </c>
      <c r="J94" s="26" t="str">
        <f>E26</f>
        <v xml:space="preserve"> </v>
      </c>
      <c r="L94" s="30"/>
    </row>
    <row r="95" spans="2:12" s="1" customFormat="1" ht="10.35" customHeight="1" x14ac:dyDescent="0.2">
      <c r="B95" s="30"/>
      <c r="L95" s="30"/>
    </row>
    <row r="96" spans="2:12" s="1" customFormat="1" ht="29.25" customHeight="1" x14ac:dyDescent="0.2">
      <c r="B96" s="30"/>
      <c r="C96" s="118" t="s">
        <v>188</v>
      </c>
      <c r="D96" s="101"/>
      <c r="E96" s="101"/>
      <c r="F96" s="101"/>
      <c r="G96" s="101"/>
      <c r="H96" s="101"/>
      <c r="I96" s="101"/>
      <c r="J96" s="119" t="s">
        <v>189</v>
      </c>
      <c r="K96" s="101"/>
      <c r="L96" s="30"/>
    </row>
    <row r="97" spans="2:65" s="1" customFormat="1" ht="10.35" customHeight="1" x14ac:dyDescent="0.2">
      <c r="B97" s="30"/>
      <c r="L97" s="30"/>
    </row>
    <row r="98" spans="2:65" s="1" customFormat="1" ht="22.9" customHeight="1" x14ac:dyDescent="0.2">
      <c r="B98" s="30"/>
      <c r="C98" s="120" t="s">
        <v>190</v>
      </c>
      <c r="J98" s="66">
        <f>J132</f>
        <v>0</v>
      </c>
      <c r="L98" s="30"/>
      <c r="AU98" s="13" t="s">
        <v>191</v>
      </c>
    </row>
    <row r="99" spans="2:65" s="8" customFormat="1" ht="24.95" customHeight="1" x14ac:dyDescent="0.2">
      <c r="B99" s="121"/>
      <c r="D99" s="122" t="s">
        <v>4391</v>
      </c>
      <c r="E99" s="123"/>
      <c r="F99" s="123"/>
      <c r="G99" s="123"/>
      <c r="H99" s="123"/>
      <c r="I99" s="123"/>
      <c r="J99" s="124">
        <f>J133</f>
        <v>0</v>
      </c>
      <c r="L99" s="121"/>
    </row>
    <row r="100" spans="2:65" s="8" customFormat="1" ht="24.95" customHeight="1" x14ac:dyDescent="0.2">
      <c r="B100" s="121"/>
      <c r="D100" s="122" t="s">
        <v>4392</v>
      </c>
      <c r="E100" s="123"/>
      <c r="F100" s="123"/>
      <c r="G100" s="123"/>
      <c r="H100" s="123"/>
      <c r="I100" s="123"/>
      <c r="J100" s="124">
        <f>J168</f>
        <v>0</v>
      </c>
      <c r="L100" s="121"/>
    </row>
    <row r="101" spans="2:65" s="1" customFormat="1" ht="21.75" customHeight="1" x14ac:dyDescent="0.2">
      <c r="B101" s="30"/>
      <c r="L101" s="30"/>
    </row>
    <row r="102" spans="2:65" s="1" customFormat="1" ht="6.95" customHeight="1" x14ac:dyDescent="0.2">
      <c r="B102" s="30"/>
      <c r="L102" s="30"/>
    </row>
    <row r="103" spans="2:65" s="1" customFormat="1" ht="29.25" customHeight="1" x14ac:dyDescent="0.2">
      <c r="B103" s="30"/>
      <c r="C103" s="120" t="s">
        <v>217</v>
      </c>
      <c r="J103" s="129">
        <f>ROUND(J104 + J105 + J106 + J107 + J108 + J109,2)</f>
        <v>0</v>
      </c>
      <c r="L103" s="30"/>
      <c r="N103" s="130" t="s">
        <v>35</v>
      </c>
    </row>
    <row r="104" spans="2:65" s="1" customFormat="1" ht="18" customHeight="1" x14ac:dyDescent="0.2">
      <c r="B104" s="131"/>
      <c r="C104" s="132"/>
      <c r="D104" s="207" t="s">
        <v>218</v>
      </c>
      <c r="E104" s="260"/>
      <c r="F104" s="260"/>
      <c r="G104" s="132"/>
      <c r="H104" s="132"/>
      <c r="I104" s="132"/>
      <c r="J104" s="94">
        <v>0</v>
      </c>
      <c r="K104" s="132"/>
      <c r="L104" s="131"/>
      <c r="M104" s="132"/>
      <c r="N104" s="134" t="s">
        <v>37</v>
      </c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5" t="s">
        <v>219</v>
      </c>
      <c r="AZ104" s="132"/>
      <c r="BA104" s="132"/>
      <c r="BB104" s="132"/>
      <c r="BC104" s="132"/>
      <c r="BD104" s="132"/>
      <c r="BE104" s="136">
        <f t="shared" ref="BE104:BE109" si="0">IF(N104="základná",J104,0)</f>
        <v>0</v>
      </c>
      <c r="BF104" s="136">
        <f t="shared" ref="BF104:BF109" si="1">IF(N104="znížená",J104,0)</f>
        <v>0</v>
      </c>
      <c r="BG104" s="136">
        <f t="shared" ref="BG104:BG109" si="2">IF(N104="zákl. prenesená",J104,0)</f>
        <v>0</v>
      </c>
      <c r="BH104" s="136">
        <f t="shared" ref="BH104:BH109" si="3">IF(N104="zníž. prenesená",J104,0)</f>
        <v>0</v>
      </c>
      <c r="BI104" s="136">
        <f t="shared" ref="BI104:BI109" si="4">IF(N104="nulová",J104,0)</f>
        <v>0</v>
      </c>
      <c r="BJ104" s="135" t="s">
        <v>83</v>
      </c>
      <c r="BK104" s="132"/>
      <c r="BL104" s="132"/>
      <c r="BM104" s="132"/>
    </row>
    <row r="105" spans="2:65" s="1" customFormat="1" ht="18" customHeight="1" x14ac:dyDescent="0.2">
      <c r="B105" s="131"/>
      <c r="C105" s="132"/>
      <c r="D105" s="207" t="s">
        <v>220</v>
      </c>
      <c r="E105" s="260"/>
      <c r="F105" s="260"/>
      <c r="G105" s="132"/>
      <c r="H105" s="132"/>
      <c r="I105" s="132"/>
      <c r="J105" s="94">
        <v>0</v>
      </c>
      <c r="K105" s="132"/>
      <c r="L105" s="131"/>
      <c r="M105" s="132"/>
      <c r="N105" s="134" t="s">
        <v>37</v>
      </c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5" t="s">
        <v>219</v>
      </c>
      <c r="AZ105" s="132"/>
      <c r="BA105" s="132"/>
      <c r="BB105" s="132"/>
      <c r="BC105" s="132"/>
      <c r="BD105" s="132"/>
      <c r="BE105" s="136">
        <f t="shared" si="0"/>
        <v>0</v>
      </c>
      <c r="BF105" s="136">
        <f t="shared" si="1"/>
        <v>0</v>
      </c>
      <c r="BG105" s="136">
        <f t="shared" si="2"/>
        <v>0</v>
      </c>
      <c r="BH105" s="136">
        <f t="shared" si="3"/>
        <v>0</v>
      </c>
      <c r="BI105" s="136">
        <f t="shared" si="4"/>
        <v>0</v>
      </c>
      <c r="BJ105" s="135" t="s">
        <v>83</v>
      </c>
      <c r="BK105" s="132"/>
      <c r="BL105" s="132"/>
      <c r="BM105" s="132"/>
    </row>
    <row r="106" spans="2:65" s="1" customFormat="1" ht="18" customHeight="1" x14ac:dyDescent="0.2">
      <c r="B106" s="131"/>
      <c r="C106" s="132"/>
      <c r="D106" s="207" t="s">
        <v>221</v>
      </c>
      <c r="E106" s="260"/>
      <c r="F106" s="260"/>
      <c r="G106" s="132"/>
      <c r="H106" s="132"/>
      <c r="I106" s="132"/>
      <c r="J106" s="94">
        <v>0</v>
      </c>
      <c r="K106" s="132"/>
      <c r="L106" s="131"/>
      <c r="M106" s="132"/>
      <c r="N106" s="134" t="s">
        <v>37</v>
      </c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5" t="s">
        <v>219</v>
      </c>
      <c r="AZ106" s="132"/>
      <c r="BA106" s="132"/>
      <c r="BB106" s="132"/>
      <c r="BC106" s="132"/>
      <c r="BD106" s="132"/>
      <c r="BE106" s="136">
        <f t="shared" si="0"/>
        <v>0</v>
      </c>
      <c r="BF106" s="136">
        <f t="shared" si="1"/>
        <v>0</v>
      </c>
      <c r="BG106" s="136">
        <f t="shared" si="2"/>
        <v>0</v>
      </c>
      <c r="BH106" s="136">
        <f t="shared" si="3"/>
        <v>0</v>
      </c>
      <c r="BI106" s="136">
        <f t="shared" si="4"/>
        <v>0</v>
      </c>
      <c r="BJ106" s="135" t="s">
        <v>83</v>
      </c>
      <c r="BK106" s="132"/>
      <c r="BL106" s="132"/>
      <c r="BM106" s="132"/>
    </row>
    <row r="107" spans="2:65" s="1" customFormat="1" ht="18" customHeight="1" x14ac:dyDescent="0.2">
      <c r="B107" s="131"/>
      <c r="C107" s="132"/>
      <c r="D107" s="207" t="s">
        <v>222</v>
      </c>
      <c r="E107" s="260"/>
      <c r="F107" s="260"/>
      <c r="G107" s="132"/>
      <c r="H107" s="132"/>
      <c r="I107" s="132"/>
      <c r="J107" s="94">
        <v>0</v>
      </c>
      <c r="K107" s="132"/>
      <c r="L107" s="131"/>
      <c r="M107" s="132"/>
      <c r="N107" s="134" t="s">
        <v>37</v>
      </c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5" t="s">
        <v>219</v>
      </c>
      <c r="AZ107" s="132"/>
      <c r="BA107" s="132"/>
      <c r="BB107" s="132"/>
      <c r="BC107" s="132"/>
      <c r="BD107" s="132"/>
      <c r="BE107" s="136">
        <f t="shared" si="0"/>
        <v>0</v>
      </c>
      <c r="BF107" s="136">
        <f t="shared" si="1"/>
        <v>0</v>
      </c>
      <c r="BG107" s="136">
        <f t="shared" si="2"/>
        <v>0</v>
      </c>
      <c r="BH107" s="136">
        <f t="shared" si="3"/>
        <v>0</v>
      </c>
      <c r="BI107" s="136">
        <f t="shared" si="4"/>
        <v>0</v>
      </c>
      <c r="BJ107" s="135" t="s">
        <v>83</v>
      </c>
      <c r="BK107" s="132"/>
      <c r="BL107" s="132"/>
      <c r="BM107" s="132"/>
    </row>
    <row r="108" spans="2:65" s="1" customFormat="1" ht="18" customHeight="1" x14ac:dyDescent="0.2">
      <c r="B108" s="131"/>
      <c r="C108" s="132"/>
      <c r="D108" s="207" t="s">
        <v>223</v>
      </c>
      <c r="E108" s="260"/>
      <c r="F108" s="260"/>
      <c r="G108" s="132"/>
      <c r="H108" s="132"/>
      <c r="I108" s="132"/>
      <c r="J108" s="94">
        <v>0</v>
      </c>
      <c r="K108" s="132"/>
      <c r="L108" s="131"/>
      <c r="M108" s="132"/>
      <c r="N108" s="134" t="s">
        <v>37</v>
      </c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5" t="s">
        <v>219</v>
      </c>
      <c r="AZ108" s="132"/>
      <c r="BA108" s="132"/>
      <c r="BB108" s="132"/>
      <c r="BC108" s="132"/>
      <c r="BD108" s="132"/>
      <c r="BE108" s="136">
        <f t="shared" si="0"/>
        <v>0</v>
      </c>
      <c r="BF108" s="136">
        <f t="shared" si="1"/>
        <v>0</v>
      </c>
      <c r="BG108" s="136">
        <f t="shared" si="2"/>
        <v>0</v>
      </c>
      <c r="BH108" s="136">
        <f t="shared" si="3"/>
        <v>0</v>
      </c>
      <c r="BI108" s="136">
        <f t="shared" si="4"/>
        <v>0</v>
      </c>
      <c r="BJ108" s="135" t="s">
        <v>83</v>
      </c>
      <c r="BK108" s="132"/>
      <c r="BL108" s="132"/>
      <c r="BM108" s="132"/>
    </row>
    <row r="109" spans="2:65" s="1" customFormat="1" ht="18" customHeight="1" x14ac:dyDescent="0.2">
      <c r="B109" s="131"/>
      <c r="C109" s="132"/>
      <c r="D109" s="133" t="s">
        <v>224</v>
      </c>
      <c r="E109" s="132"/>
      <c r="F109" s="132"/>
      <c r="G109" s="132"/>
      <c r="H109" s="132"/>
      <c r="I109" s="132"/>
      <c r="J109" s="94">
        <f>ROUND(J32*T109,2)</f>
        <v>0</v>
      </c>
      <c r="K109" s="132"/>
      <c r="L109" s="131"/>
      <c r="M109" s="132"/>
      <c r="N109" s="134" t="s">
        <v>37</v>
      </c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5" t="s">
        <v>225</v>
      </c>
      <c r="AZ109" s="132"/>
      <c r="BA109" s="132"/>
      <c r="BB109" s="132"/>
      <c r="BC109" s="132"/>
      <c r="BD109" s="132"/>
      <c r="BE109" s="136">
        <f t="shared" si="0"/>
        <v>0</v>
      </c>
      <c r="BF109" s="136">
        <f t="shared" si="1"/>
        <v>0</v>
      </c>
      <c r="BG109" s="136">
        <f t="shared" si="2"/>
        <v>0</v>
      </c>
      <c r="BH109" s="136">
        <f t="shared" si="3"/>
        <v>0</v>
      </c>
      <c r="BI109" s="136">
        <f t="shared" si="4"/>
        <v>0</v>
      </c>
      <c r="BJ109" s="135" t="s">
        <v>83</v>
      </c>
      <c r="BK109" s="132"/>
      <c r="BL109" s="132"/>
      <c r="BM109" s="132"/>
    </row>
    <row r="110" spans="2:65" s="1" customFormat="1" x14ac:dyDescent="0.2">
      <c r="B110" s="30"/>
      <c r="L110" s="30"/>
    </row>
    <row r="111" spans="2:65" s="1" customFormat="1" ht="29.25" customHeight="1" x14ac:dyDescent="0.2">
      <c r="B111" s="30"/>
      <c r="C111" s="100" t="s">
        <v>179</v>
      </c>
      <c r="D111" s="101"/>
      <c r="E111" s="101"/>
      <c r="F111" s="101"/>
      <c r="G111" s="101"/>
      <c r="H111" s="101"/>
      <c r="I111" s="101"/>
      <c r="J111" s="102">
        <f>ROUND(J98+J103,2)</f>
        <v>0</v>
      </c>
      <c r="K111" s="101"/>
      <c r="L111" s="30"/>
    </row>
    <row r="112" spans="2:65" s="1" customFormat="1" ht="6.95" customHeight="1" x14ac:dyDescent="0.2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30"/>
    </row>
    <row r="116" spans="2:12" s="1" customFormat="1" ht="6.95" customHeight="1" x14ac:dyDescent="0.2"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30"/>
    </row>
    <row r="117" spans="2:12" s="1" customFormat="1" ht="24.95" customHeight="1" x14ac:dyDescent="0.2">
      <c r="B117" s="30"/>
      <c r="C117" s="17" t="s">
        <v>4589</v>
      </c>
      <c r="L117" s="30"/>
    </row>
    <row r="118" spans="2:12" s="1" customFormat="1" ht="6.95" customHeight="1" x14ac:dyDescent="0.2">
      <c r="B118" s="30"/>
      <c r="L118" s="30"/>
    </row>
    <row r="119" spans="2:12" s="1" customFormat="1" ht="12" customHeight="1" x14ac:dyDescent="0.2">
      <c r="B119" s="30"/>
      <c r="C119" s="23" t="s">
        <v>14</v>
      </c>
      <c r="L119" s="30"/>
    </row>
    <row r="120" spans="2:12" s="1" customFormat="1" ht="16.5" customHeight="1" x14ac:dyDescent="0.2">
      <c r="B120" s="30"/>
      <c r="E120" s="259" t="str">
        <f>E7</f>
        <v>KFA - Košická futbalová aréna II. a III. etapa</v>
      </c>
      <c r="F120" s="261"/>
      <c r="G120" s="261"/>
      <c r="H120" s="261"/>
      <c r="L120" s="30"/>
    </row>
    <row r="121" spans="2:12" ht="12" customHeight="1" x14ac:dyDescent="0.2">
      <c r="B121" s="16"/>
      <c r="C121" s="23" t="s">
        <v>180</v>
      </c>
      <c r="L121" s="16"/>
    </row>
    <row r="122" spans="2:12" s="1" customFormat="1" ht="16.5" customHeight="1" x14ac:dyDescent="0.2">
      <c r="B122" s="30"/>
      <c r="E122" s="259" t="s">
        <v>181</v>
      </c>
      <c r="F122" s="257"/>
      <c r="G122" s="257"/>
      <c r="H122" s="257"/>
      <c r="L122" s="30"/>
    </row>
    <row r="123" spans="2:12" s="1" customFormat="1" ht="12" customHeight="1" x14ac:dyDescent="0.2">
      <c r="B123" s="30"/>
      <c r="C123" s="23" t="s">
        <v>182</v>
      </c>
      <c r="L123" s="30"/>
    </row>
    <row r="124" spans="2:12" s="1" customFormat="1" ht="16.5" customHeight="1" x14ac:dyDescent="0.2">
      <c r="B124" s="30"/>
      <c r="E124" s="226" t="str">
        <f>E11</f>
        <v>043 - ŠK - Štrukturovaná kabeláž</v>
      </c>
      <c r="F124" s="257"/>
      <c r="G124" s="257"/>
      <c r="H124" s="257"/>
      <c r="L124" s="30"/>
    </row>
    <row r="125" spans="2:12" s="1" customFormat="1" ht="6.95" customHeight="1" x14ac:dyDescent="0.2">
      <c r="B125" s="30"/>
      <c r="L125" s="30"/>
    </row>
    <row r="126" spans="2:12" s="1" customFormat="1" ht="12" customHeight="1" x14ac:dyDescent="0.2">
      <c r="B126" s="30"/>
      <c r="C126" s="23" t="s">
        <v>17</v>
      </c>
      <c r="F126" s="21" t="str">
        <f>F14</f>
        <v xml:space="preserve"> </v>
      </c>
      <c r="I126" s="23" t="s">
        <v>19</v>
      </c>
      <c r="J126" s="53" t="str">
        <f>IF(J14="","",J14)</f>
        <v>4.10.2022 - REV05</v>
      </c>
      <c r="L126" s="30"/>
    </row>
    <row r="127" spans="2:12" s="1" customFormat="1" ht="6.95" customHeight="1" x14ac:dyDescent="0.2">
      <c r="B127" s="30"/>
      <c r="L127" s="30"/>
    </row>
    <row r="128" spans="2:12" s="1" customFormat="1" ht="15.2" customHeight="1" x14ac:dyDescent="0.2">
      <c r="B128" s="30"/>
      <c r="C128" s="23" t="s">
        <v>20</v>
      </c>
      <c r="F128" s="21" t="str">
        <f>E17</f>
        <v xml:space="preserve"> </v>
      </c>
      <c r="I128" s="23" t="s">
        <v>25</v>
      </c>
      <c r="J128" s="26" t="str">
        <f>E23</f>
        <v>HESCON,s.r.o.</v>
      </c>
      <c r="L128" s="30"/>
    </row>
    <row r="129" spans="2:65" s="1" customFormat="1" ht="15.2" customHeight="1" x14ac:dyDescent="0.2">
      <c r="B129" s="30"/>
      <c r="C129" s="23" t="s">
        <v>23</v>
      </c>
      <c r="F129" s="21" t="str">
        <f>IF(E20="","",E20)</f>
        <v>Vyplň údaj</v>
      </c>
      <c r="I129" s="23" t="s">
        <v>27</v>
      </c>
      <c r="J129" s="26" t="str">
        <f>E26</f>
        <v xml:space="preserve"> </v>
      </c>
      <c r="L129" s="30"/>
    </row>
    <row r="130" spans="2:65" s="1" customFormat="1" ht="10.35" customHeight="1" x14ac:dyDescent="0.2">
      <c r="B130" s="30"/>
      <c r="L130" s="30"/>
    </row>
    <row r="131" spans="2:65" s="10" customFormat="1" ht="29.25" customHeight="1" x14ac:dyDescent="0.2">
      <c r="B131" s="137"/>
      <c r="C131" s="138" t="s">
        <v>226</v>
      </c>
      <c r="D131" s="139" t="s">
        <v>56</v>
      </c>
      <c r="E131" s="139" t="s">
        <v>52</v>
      </c>
      <c r="F131" s="139" t="s">
        <v>53</v>
      </c>
      <c r="G131" s="139" t="s">
        <v>227</v>
      </c>
      <c r="H131" s="139" t="s">
        <v>228</v>
      </c>
      <c r="I131" s="139" t="s">
        <v>229</v>
      </c>
      <c r="J131" s="140" t="s">
        <v>189</v>
      </c>
      <c r="K131" s="141" t="s">
        <v>230</v>
      </c>
      <c r="L131" s="137"/>
      <c r="M131" s="59" t="s">
        <v>1</v>
      </c>
      <c r="N131" s="60" t="s">
        <v>35</v>
      </c>
      <c r="O131" s="60" t="s">
        <v>231</v>
      </c>
      <c r="P131" s="60" t="s">
        <v>232</v>
      </c>
      <c r="Q131" s="60" t="s">
        <v>233</v>
      </c>
      <c r="R131" s="60" t="s">
        <v>234</v>
      </c>
      <c r="S131" s="60" t="s">
        <v>235</v>
      </c>
      <c r="T131" s="61" t="s">
        <v>236</v>
      </c>
    </row>
    <row r="132" spans="2:65" s="1" customFormat="1" ht="22.9" customHeight="1" x14ac:dyDescent="0.25">
      <c r="B132" s="30"/>
      <c r="C132" s="64" t="s">
        <v>187</v>
      </c>
      <c r="J132" s="142">
        <f>BK132</f>
        <v>0</v>
      </c>
      <c r="L132" s="30"/>
      <c r="M132" s="62"/>
      <c r="N132" s="54"/>
      <c r="O132" s="54"/>
      <c r="P132" s="143">
        <f>P133+P168</f>
        <v>0</v>
      </c>
      <c r="Q132" s="54"/>
      <c r="R132" s="143">
        <f>R133+R168</f>
        <v>0</v>
      </c>
      <c r="S132" s="54"/>
      <c r="T132" s="144">
        <f>T133+T168</f>
        <v>0</v>
      </c>
      <c r="AT132" s="13" t="s">
        <v>70</v>
      </c>
      <c r="AU132" s="13" t="s">
        <v>191</v>
      </c>
      <c r="BK132" s="145">
        <f>BK133+BK168</f>
        <v>0</v>
      </c>
    </row>
    <row r="133" spans="2:65" s="11" customFormat="1" ht="25.9" customHeight="1" x14ac:dyDescent="0.2">
      <c r="B133" s="146"/>
      <c r="D133" s="147" t="s">
        <v>70</v>
      </c>
      <c r="E133" s="148" t="s">
        <v>4393</v>
      </c>
      <c r="F133" s="148" t="s">
        <v>4394</v>
      </c>
      <c r="I133" s="149"/>
      <c r="J133" s="150">
        <f>BK133</f>
        <v>0</v>
      </c>
      <c r="L133" s="146"/>
      <c r="M133" s="151"/>
      <c r="P133" s="152">
        <f>SUM(P134:P167)</f>
        <v>0</v>
      </c>
      <c r="R133" s="152">
        <f>SUM(R134:R167)</f>
        <v>0</v>
      </c>
      <c r="T133" s="153">
        <f>SUM(T134:T167)</f>
        <v>0</v>
      </c>
      <c r="AR133" s="147" t="s">
        <v>78</v>
      </c>
      <c r="AT133" s="154" t="s">
        <v>70</v>
      </c>
      <c r="AU133" s="154" t="s">
        <v>71</v>
      </c>
      <c r="AY133" s="147" t="s">
        <v>239</v>
      </c>
      <c r="BK133" s="155">
        <f>SUM(BK134:BK167)</f>
        <v>0</v>
      </c>
    </row>
    <row r="134" spans="2:65" s="1" customFormat="1" ht="76.349999999999994" customHeight="1" x14ac:dyDescent="0.2">
      <c r="B134" s="131"/>
      <c r="C134" s="158" t="s">
        <v>78</v>
      </c>
      <c r="D134" s="158" t="s">
        <v>241</v>
      </c>
      <c r="E134" s="159" t="s">
        <v>4395</v>
      </c>
      <c r="F134" s="160" t="s">
        <v>4396</v>
      </c>
      <c r="G134" s="161" t="s">
        <v>353</v>
      </c>
      <c r="H134" s="162">
        <v>1</v>
      </c>
      <c r="I134" s="163"/>
      <c r="J134" s="164">
        <f t="shared" ref="J134:J167" si="5">ROUND(I134*H134,2)</f>
        <v>0</v>
      </c>
      <c r="K134" s="165"/>
      <c r="L134" s="30"/>
      <c r="M134" s="166" t="s">
        <v>1</v>
      </c>
      <c r="N134" s="130" t="s">
        <v>37</v>
      </c>
      <c r="P134" s="167">
        <f t="shared" ref="P134:P167" si="6">O134*H134</f>
        <v>0</v>
      </c>
      <c r="Q134" s="167">
        <v>0</v>
      </c>
      <c r="R134" s="167">
        <f t="shared" ref="R134:R167" si="7">Q134*H134</f>
        <v>0</v>
      </c>
      <c r="S134" s="167">
        <v>0</v>
      </c>
      <c r="T134" s="168">
        <f t="shared" ref="T134:T167" si="8">S134*H134</f>
        <v>0</v>
      </c>
      <c r="AR134" s="169" t="s">
        <v>245</v>
      </c>
      <c r="AT134" s="169" t="s">
        <v>241</v>
      </c>
      <c r="AU134" s="169" t="s">
        <v>78</v>
      </c>
      <c r="AY134" s="13" t="s">
        <v>239</v>
      </c>
      <c r="BE134" s="97">
        <f t="shared" ref="BE134:BE167" si="9">IF(N134="základná",J134,0)</f>
        <v>0</v>
      </c>
      <c r="BF134" s="97">
        <f t="shared" ref="BF134:BF167" si="10">IF(N134="znížená",J134,0)</f>
        <v>0</v>
      </c>
      <c r="BG134" s="97">
        <f t="shared" ref="BG134:BG167" si="11">IF(N134="zákl. prenesená",J134,0)</f>
        <v>0</v>
      </c>
      <c r="BH134" s="97">
        <f t="shared" ref="BH134:BH167" si="12">IF(N134="zníž. prenesená",J134,0)</f>
        <v>0</v>
      </c>
      <c r="BI134" s="97">
        <f t="shared" ref="BI134:BI167" si="13">IF(N134="nulová",J134,0)</f>
        <v>0</v>
      </c>
      <c r="BJ134" s="13" t="s">
        <v>83</v>
      </c>
      <c r="BK134" s="97">
        <f t="shared" ref="BK134:BK167" si="14">ROUND(I134*H134,2)</f>
        <v>0</v>
      </c>
      <c r="BL134" s="13" t="s">
        <v>245</v>
      </c>
      <c r="BM134" s="169" t="s">
        <v>83</v>
      </c>
    </row>
    <row r="135" spans="2:65" s="1" customFormat="1" ht="16.5" customHeight="1" x14ac:dyDescent="0.2">
      <c r="B135" s="131"/>
      <c r="C135" s="158" t="s">
        <v>83</v>
      </c>
      <c r="D135" s="158" t="s">
        <v>241</v>
      </c>
      <c r="E135" s="159" t="s">
        <v>4397</v>
      </c>
      <c r="F135" s="160" t="s">
        <v>4398</v>
      </c>
      <c r="G135" s="161" t="s">
        <v>353</v>
      </c>
      <c r="H135" s="162">
        <v>4</v>
      </c>
      <c r="I135" s="163"/>
      <c r="J135" s="164">
        <f t="shared" si="5"/>
        <v>0</v>
      </c>
      <c r="K135" s="165"/>
      <c r="L135" s="30"/>
      <c r="M135" s="166" t="s">
        <v>1</v>
      </c>
      <c r="N135" s="130" t="s">
        <v>37</v>
      </c>
      <c r="P135" s="167">
        <f t="shared" si="6"/>
        <v>0</v>
      </c>
      <c r="Q135" s="167">
        <v>0</v>
      </c>
      <c r="R135" s="167">
        <f t="shared" si="7"/>
        <v>0</v>
      </c>
      <c r="S135" s="167">
        <v>0</v>
      </c>
      <c r="T135" s="168">
        <f t="shared" si="8"/>
        <v>0</v>
      </c>
      <c r="AR135" s="169" t="s">
        <v>245</v>
      </c>
      <c r="AT135" s="169" t="s">
        <v>241</v>
      </c>
      <c r="AU135" s="169" t="s">
        <v>78</v>
      </c>
      <c r="AY135" s="13" t="s">
        <v>239</v>
      </c>
      <c r="BE135" s="97">
        <f t="shared" si="9"/>
        <v>0</v>
      </c>
      <c r="BF135" s="97">
        <f t="shared" si="10"/>
        <v>0</v>
      </c>
      <c r="BG135" s="97">
        <f t="shared" si="11"/>
        <v>0</v>
      </c>
      <c r="BH135" s="97">
        <f t="shared" si="12"/>
        <v>0</v>
      </c>
      <c r="BI135" s="97">
        <f t="shared" si="13"/>
        <v>0</v>
      </c>
      <c r="BJ135" s="13" t="s">
        <v>83</v>
      </c>
      <c r="BK135" s="97">
        <f t="shared" si="14"/>
        <v>0</v>
      </c>
      <c r="BL135" s="13" t="s">
        <v>245</v>
      </c>
      <c r="BM135" s="169" t="s">
        <v>245</v>
      </c>
    </row>
    <row r="136" spans="2:65" s="1" customFormat="1" ht="33" customHeight="1" x14ac:dyDescent="0.2">
      <c r="B136" s="131"/>
      <c r="C136" s="158" t="s">
        <v>251</v>
      </c>
      <c r="D136" s="158" t="s">
        <v>241</v>
      </c>
      <c r="E136" s="159" t="s">
        <v>4399</v>
      </c>
      <c r="F136" s="160" t="s">
        <v>4400</v>
      </c>
      <c r="G136" s="161" t="s">
        <v>353</v>
      </c>
      <c r="H136" s="162">
        <v>8</v>
      </c>
      <c r="I136" s="163"/>
      <c r="J136" s="164">
        <f t="shared" si="5"/>
        <v>0</v>
      </c>
      <c r="K136" s="165"/>
      <c r="L136" s="30"/>
      <c r="M136" s="166" t="s">
        <v>1</v>
      </c>
      <c r="N136" s="130" t="s">
        <v>37</v>
      </c>
      <c r="P136" s="167">
        <f t="shared" si="6"/>
        <v>0</v>
      </c>
      <c r="Q136" s="167">
        <v>0</v>
      </c>
      <c r="R136" s="167">
        <f t="shared" si="7"/>
        <v>0</v>
      </c>
      <c r="S136" s="167">
        <v>0</v>
      </c>
      <c r="T136" s="168">
        <f t="shared" si="8"/>
        <v>0</v>
      </c>
      <c r="AR136" s="169" t="s">
        <v>245</v>
      </c>
      <c r="AT136" s="169" t="s">
        <v>241</v>
      </c>
      <c r="AU136" s="169" t="s">
        <v>78</v>
      </c>
      <c r="AY136" s="13" t="s">
        <v>239</v>
      </c>
      <c r="BE136" s="97">
        <f t="shared" si="9"/>
        <v>0</v>
      </c>
      <c r="BF136" s="97">
        <f t="shared" si="10"/>
        <v>0</v>
      </c>
      <c r="BG136" s="97">
        <f t="shared" si="11"/>
        <v>0</v>
      </c>
      <c r="BH136" s="97">
        <f t="shared" si="12"/>
        <v>0</v>
      </c>
      <c r="BI136" s="97">
        <f t="shared" si="13"/>
        <v>0</v>
      </c>
      <c r="BJ136" s="13" t="s">
        <v>83</v>
      </c>
      <c r="BK136" s="97">
        <f t="shared" si="14"/>
        <v>0</v>
      </c>
      <c r="BL136" s="13" t="s">
        <v>245</v>
      </c>
      <c r="BM136" s="169" t="s">
        <v>262</v>
      </c>
    </row>
    <row r="137" spans="2:65" s="1" customFormat="1" ht="16.5" customHeight="1" x14ac:dyDescent="0.2">
      <c r="B137" s="131"/>
      <c r="C137" s="158" t="s">
        <v>245</v>
      </c>
      <c r="D137" s="158" t="s">
        <v>241</v>
      </c>
      <c r="E137" s="159" t="s">
        <v>4401</v>
      </c>
      <c r="F137" s="160" t="s">
        <v>4402</v>
      </c>
      <c r="G137" s="161" t="s">
        <v>353</v>
      </c>
      <c r="H137" s="162">
        <v>5</v>
      </c>
      <c r="I137" s="163"/>
      <c r="J137" s="164">
        <f t="shared" si="5"/>
        <v>0</v>
      </c>
      <c r="K137" s="165"/>
      <c r="L137" s="30"/>
      <c r="M137" s="166" t="s">
        <v>1</v>
      </c>
      <c r="N137" s="130" t="s">
        <v>37</v>
      </c>
      <c r="P137" s="167">
        <f t="shared" si="6"/>
        <v>0</v>
      </c>
      <c r="Q137" s="167">
        <v>0</v>
      </c>
      <c r="R137" s="167">
        <f t="shared" si="7"/>
        <v>0</v>
      </c>
      <c r="S137" s="167">
        <v>0</v>
      </c>
      <c r="T137" s="168">
        <f t="shared" si="8"/>
        <v>0</v>
      </c>
      <c r="AR137" s="169" t="s">
        <v>245</v>
      </c>
      <c r="AT137" s="169" t="s">
        <v>241</v>
      </c>
      <c r="AU137" s="169" t="s">
        <v>78</v>
      </c>
      <c r="AY137" s="13" t="s">
        <v>239</v>
      </c>
      <c r="BE137" s="97">
        <f t="shared" si="9"/>
        <v>0</v>
      </c>
      <c r="BF137" s="97">
        <f t="shared" si="10"/>
        <v>0</v>
      </c>
      <c r="BG137" s="97">
        <f t="shared" si="11"/>
        <v>0</v>
      </c>
      <c r="BH137" s="97">
        <f t="shared" si="12"/>
        <v>0</v>
      </c>
      <c r="BI137" s="97">
        <f t="shared" si="13"/>
        <v>0</v>
      </c>
      <c r="BJ137" s="13" t="s">
        <v>83</v>
      </c>
      <c r="BK137" s="97">
        <f t="shared" si="14"/>
        <v>0</v>
      </c>
      <c r="BL137" s="13" t="s">
        <v>245</v>
      </c>
      <c r="BM137" s="169" t="s">
        <v>270</v>
      </c>
    </row>
    <row r="138" spans="2:65" s="1" customFormat="1" ht="16.5" customHeight="1" x14ac:dyDescent="0.2">
      <c r="B138" s="131"/>
      <c r="C138" s="158" t="s">
        <v>258</v>
      </c>
      <c r="D138" s="158" t="s">
        <v>241</v>
      </c>
      <c r="E138" s="159" t="s">
        <v>4403</v>
      </c>
      <c r="F138" s="160" t="s">
        <v>4404</v>
      </c>
      <c r="G138" s="161" t="s">
        <v>353</v>
      </c>
      <c r="H138" s="162">
        <v>1</v>
      </c>
      <c r="I138" s="163"/>
      <c r="J138" s="164">
        <f t="shared" si="5"/>
        <v>0</v>
      </c>
      <c r="K138" s="165"/>
      <c r="L138" s="30"/>
      <c r="M138" s="166" t="s">
        <v>1</v>
      </c>
      <c r="N138" s="130" t="s">
        <v>37</v>
      </c>
      <c r="P138" s="167">
        <f t="shared" si="6"/>
        <v>0</v>
      </c>
      <c r="Q138" s="167">
        <v>0</v>
      </c>
      <c r="R138" s="167">
        <f t="shared" si="7"/>
        <v>0</v>
      </c>
      <c r="S138" s="167">
        <v>0</v>
      </c>
      <c r="T138" s="168">
        <f t="shared" si="8"/>
        <v>0</v>
      </c>
      <c r="AR138" s="169" t="s">
        <v>245</v>
      </c>
      <c r="AT138" s="169" t="s">
        <v>241</v>
      </c>
      <c r="AU138" s="169" t="s">
        <v>78</v>
      </c>
      <c r="AY138" s="13" t="s">
        <v>239</v>
      </c>
      <c r="BE138" s="97">
        <f t="shared" si="9"/>
        <v>0</v>
      </c>
      <c r="BF138" s="97">
        <f t="shared" si="10"/>
        <v>0</v>
      </c>
      <c r="BG138" s="97">
        <f t="shared" si="11"/>
        <v>0</v>
      </c>
      <c r="BH138" s="97">
        <f t="shared" si="12"/>
        <v>0</v>
      </c>
      <c r="BI138" s="97">
        <f t="shared" si="13"/>
        <v>0</v>
      </c>
      <c r="BJ138" s="13" t="s">
        <v>83</v>
      </c>
      <c r="BK138" s="97">
        <f t="shared" si="14"/>
        <v>0</v>
      </c>
      <c r="BL138" s="13" t="s">
        <v>245</v>
      </c>
      <c r="BM138" s="169" t="s">
        <v>280</v>
      </c>
    </row>
    <row r="139" spans="2:65" s="1" customFormat="1" ht="16.5" customHeight="1" x14ac:dyDescent="0.2">
      <c r="B139" s="131"/>
      <c r="C139" s="158" t="s">
        <v>262</v>
      </c>
      <c r="D139" s="158" t="s">
        <v>241</v>
      </c>
      <c r="E139" s="159" t="s">
        <v>4405</v>
      </c>
      <c r="F139" s="160" t="s">
        <v>4406</v>
      </c>
      <c r="G139" s="161" t="s">
        <v>353</v>
      </c>
      <c r="H139" s="162">
        <v>5</v>
      </c>
      <c r="I139" s="163"/>
      <c r="J139" s="164">
        <f t="shared" si="5"/>
        <v>0</v>
      </c>
      <c r="K139" s="165"/>
      <c r="L139" s="30"/>
      <c r="M139" s="166" t="s">
        <v>1</v>
      </c>
      <c r="N139" s="130" t="s">
        <v>37</v>
      </c>
      <c r="P139" s="167">
        <f t="shared" si="6"/>
        <v>0</v>
      </c>
      <c r="Q139" s="167">
        <v>0</v>
      </c>
      <c r="R139" s="167">
        <f t="shared" si="7"/>
        <v>0</v>
      </c>
      <c r="S139" s="167">
        <v>0</v>
      </c>
      <c r="T139" s="168">
        <f t="shared" si="8"/>
        <v>0</v>
      </c>
      <c r="AR139" s="169" t="s">
        <v>245</v>
      </c>
      <c r="AT139" s="169" t="s">
        <v>241</v>
      </c>
      <c r="AU139" s="169" t="s">
        <v>78</v>
      </c>
      <c r="AY139" s="13" t="s">
        <v>239</v>
      </c>
      <c r="BE139" s="97">
        <f t="shared" si="9"/>
        <v>0</v>
      </c>
      <c r="BF139" s="97">
        <f t="shared" si="10"/>
        <v>0</v>
      </c>
      <c r="BG139" s="97">
        <f t="shared" si="11"/>
        <v>0</v>
      </c>
      <c r="BH139" s="97">
        <f t="shared" si="12"/>
        <v>0</v>
      </c>
      <c r="BI139" s="97">
        <f t="shared" si="13"/>
        <v>0</v>
      </c>
      <c r="BJ139" s="13" t="s">
        <v>83</v>
      </c>
      <c r="BK139" s="97">
        <f t="shared" si="14"/>
        <v>0</v>
      </c>
      <c r="BL139" s="13" t="s">
        <v>245</v>
      </c>
      <c r="BM139" s="169" t="s">
        <v>289</v>
      </c>
    </row>
    <row r="140" spans="2:65" s="1" customFormat="1" ht="16.5" customHeight="1" x14ac:dyDescent="0.2">
      <c r="B140" s="131"/>
      <c r="C140" s="158" t="s">
        <v>266</v>
      </c>
      <c r="D140" s="158" t="s">
        <v>241</v>
      </c>
      <c r="E140" s="159" t="s">
        <v>4407</v>
      </c>
      <c r="F140" s="160" t="s">
        <v>4408</v>
      </c>
      <c r="G140" s="161" t="s">
        <v>353</v>
      </c>
      <c r="H140" s="162">
        <v>20</v>
      </c>
      <c r="I140" s="163"/>
      <c r="J140" s="164">
        <f t="shared" si="5"/>
        <v>0</v>
      </c>
      <c r="K140" s="165"/>
      <c r="L140" s="30"/>
      <c r="M140" s="166" t="s">
        <v>1</v>
      </c>
      <c r="N140" s="130" t="s">
        <v>37</v>
      </c>
      <c r="P140" s="167">
        <f t="shared" si="6"/>
        <v>0</v>
      </c>
      <c r="Q140" s="167">
        <v>0</v>
      </c>
      <c r="R140" s="167">
        <f t="shared" si="7"/>
        <v>0</v>
      </c>
      <c r="S140" s="167">
        <v>0</v>
      </c>
      <c r="T140" s="168">
        <f t="shared" si="8"/>
        <v>0</v>
      </c>
      <c r="AR140" s="169" t="s">
        <v>245</v>
      </c>
      <c r="AT140" s="169" t="s">
        <v>241</v>
      </c>
      <c r="AU140" s="169" t="s">
        <v>78</v>
      </c>
      <c r="AY140" s="13" t="s">
        <v>239</v>
      </c>
      <c r="BE140" s="97">
        <f t="shared" si="9"/>
        <v>0</v>
      </c>
      <c r="BF140" s="97">
        <f t="shared" si="10"/>
        <v>0</v>
      </c>
      <c r="BG140" s="97">
        <f t="shared" si="11"/>
        <v>0</v>
      </c>
      <c r="BH140" s="97">
        <f t="shared" si="12"/>
        <v>0</v>
      </c>
      <c r="BI140" s="97">
        <f t="shared" si="13"/>
        <v>0</v>
      </c>
      <c r="BJ140" s="13" t="s">
        <v>83</v>
      </c>
      <c r="BK140" s="97">
        <f t="shared" si="14"/>
        <v>0</v>
      </c>
      <c r="BL140" s="13" t="s">
        <v>245</v>
      </c>
      <c r="BM140" s="169" t="s">
        <v>297</v>
      </c>
    </row>
    <row r="141" spans="2:65" s="1" customFormat="1" ht="16.5" customHeight="1" x14ac:dyDescent="0.2">
      <c r="B141" s="131"/>
      <c r="C141" s="158" t="s">
        <v>270</v>
      </c>
      <c r="D141" s="158" t="s">
        <v>241</v>
      </c>
      <c r="E141" s="159" t="s">
        <v>4409</v>
      </c>
      <c r="F141" s="160" t="s">
        <v>4410</v>
      </c>
      <c r="G141" s="161" t="s">
        <v>353</v>
      </c>
      <c r="H141" s="162">
        <v>20</v>
      </c>
      <c r="I141" s="163"/>
      <c r="J141" s="164">
        <f t="shared" si="5"/>
        <v>0</v>
      </c>
      <c r="K141" s="165"/>
      <c r="L141" s="30"/>
      <c r="M141" s="166" t="s">
        <v>1</v>
      </c>
      <c r="N141" s="130" t="s">
        <v>37</v>
      </c>
      <c r="P141" s="167">
        <f t="shared" si="6"/>
        <v>0</v>
      </c>
      <c r="Q141" s="167">
        <v>0</v>
      </c>
      <c r="R141" s="167">
        <f t="shared" si="7"/>
        <v>0</v>
      </c>
      <c r="S141" s="167">
        <v>0</v>
      </c>
      <c r="T141" s="168">
        <f t="shared" si="8"/>
        <v>0</v>
      </c>
      <c r="AR141" s="169" t="s">
        <v>245</v>
      </c>
      <c r="AT141" s="169" t="s">
        <v>241</v>
      </c>
      <c r="AU141" s="169" t="s">
        <v>78</v>
      </c>
      <c r="AY141" s="13" t="s">
        <v>239</v>
      </c>
      <c r="BE141" s="97">
        <f t="shared" si="9"/>
        <v>0</v>
      </c>
      <c r="BF141" s="97">
        <f t="shared" si="10"/>
        <v>0</v>
      </c>
      <c r="BG141" s="97">
        <f t="shared" si="11"/>
        <v>0</v>
      </c>
      <c r="BH141" s="97">
        <f t="shared" si="12"/>
        <v>0</v>
      </c>
      <c r="BI141" s="97">
        <f t="shared" si="13"/>
        <v>0</v>
      </c>
      <c r="BJ141" s="13" t="s">
        <v>83</v>
      </c>
      <c r="BK141" s="97">
        <f t="shared" si="14"/>
        <v>0</v>
      </c>
      <c r="BL141" s="13" t="s">
        <v>245</v>
      </c>
      <c r="BM141" s="169" t="s">
        <v>305</v>
      </c>
    </row>
    <row r="142" spans="2:65" s="1" customFormat="1" ht="16.5" customHeight="1" x14ac:dyDescent="0.2">
      <c r="B142" s="131"/>
      <c r="C142" s="158" t="s">
        <v>274</v>
      </c>
      <c r="D142" s="158" t="s">
        <v>241</v>
      </c>
      <c r="E142" s="159" t="s">
        <v>4411</v>
      </c>
      <c r="F142" s="160" t="s">
        <v>4412</v>
      </c>
      <c r="G142" s="161" t="s">
        <v>353</v>
      </c>
      <c r="H142" s="162">
        <v>20</v>
      </c>
      <c r="I142" s="163"/>
      <c r="J142" s="164">
        <f t="shared" si="5"/>
        <v>0</v>
      </c>
      <c r="K142" s="165"/>
      <c r="L142" s="30"/>
      <c r="M142" s="166" t="s">
        <v>1</v>
      </c>
      <c r="N142" s="130" t="s">
        <v>37</v>
      </c>
      <c r="P142" s="167">
        <f t="shared" si="6"/>
        <v>0</v>
      </c>
      <c r="Q142" s="167">
        <v>0</v>
      </c>
      <c r="R142" s="167">
        <f t="shared" si="7"/>
        <v>0</v>
      </c>
      <c r="S142" s="167">
        <v>0</v>
      </c>
      <c r="T142" s="168">
        <f t="shared" si="8"/>
        <v>0</v>
      </c>
      <c r="AR142" s="169" t="s">
        <v>245</v>
      </c>
      <c r="AT142" s="169" t="s">
        <v>241</v>
      </c>
      <c r="AU142" s="169" t="s">
        <v>78</v>
      </c>
      <c r="AY142" s="13" t="s">
        <v>239</v>
      </c>
      <c r="BE142" s="97">
        <f t="shared" si="9"/>
        <v>0</v>
      </c>
      <c r="BF142" s="97">
        <f t="shared" si="10"/>
        <v>0</v>
      </c>
      <c r="BG142" s="97">
        <f t="shared" si="11"/>
        <v>0</v>
      </c>
      <c r="BH142" s="97">
        <f t="shared" si="12"/>
        <v>0</v>
      </c>
      <c r="BI142" s="97">
        <f t="shared" si="13"/>
        <v>0</v>
      </c>
      <c r="BJ142" s="13" t="s">
        <v>83</v>
      </c>
      <c r="BK142" s="97">
        <f t="shared" si="14"/>
        <v>0</v>
      </c>
      <c r="BL142" s="13" t="s">
        <v>245</v>
      </c>
      <c r="BM142" s="169" t="s">
        <v>313</v>
      </c>
    </row>
    <row r="143" spans="2:65" s="1" customFormat="1" ht="16.5" customHeight="1" x14ac:dyDescent="0.2">
      <c r="B143" s="131"/>
      <c r="C143" s="158" t="s">
        <v>280</v>
      </c>
      <c r="D143" s="158" t="s">
        <v>241</v>
      </c>
      <c r="E143" s="159" t="s">
        <v>4413</v>
      </c>
      <c r="F143" s="160" t="s">
        <v>4414</v>
      </c>
      <c r="G143" s="161" t="s">
        <v>353</v>
      </c>
      <c r="H143" s="162">
        <v>20</v>
      </c>
      <c r="I143" s="163"/>
      <c r="J143" s="164">
        <f t="shared" si="5"/>
        <v>0</v>
      </c>
      <c r="K143" s="165"/>
      <c r="L143" s="30"/>
      <c r="M143" s="166" t="s">
        <v>1</v>
      </c>
      <c r="N143" s="130" t="s">
        <v>37</v>
      </c>
      <c r="P143" s="167">
        <f t="shared" si="6"/>
        <v>0</v>
      </c>
      <c r="Q143" s="167">
        <v>0</v>
      </c>
      <c r="R143" s="167">
        <f t="shared" si="7"/>
        <v>0</v>
      </c>
      <c r="S143" s="167">
        <v>0</v>
      </c>
      <c r="T143" s="168">
        <f t="shared" si="8"/>
        <v>0</v>
      </c>
      <c r="AR143" s="169" t="s">
        <v>245</v>
      </c>
      <c r="AT143" s="169" t="s">
        <v>241</v>
      </c>
      <c r="AU143" s="169" t="s">
        <v>78</v>
      </c>
      <c r="AY143" s="13" t="s">
        <v>239</v>
      </c>
      <c r="BE143" s="97">
        <f t="shared" si="9"/>
        <v>0</v>
      </c>
      <c r="BF143" s="97">
        <f t="shared" si="10"/>
        <v>0</v>
      </c>
      <c r="BG143" s="97">
        <f t="shared" si="11"/>
        <v>0</v>
      </c>
      <c r="BH143" s="97">
        <f t="shared" si="12"/>
        <v>0</v>
      </c>
      <c r="BI143" s="97">
        <f t="shared" si="13"/>
        <v>0</v>
      </c>
      <c r="BJ143" s="13" t="s">
        <v>83</v>
      </c>
      <c r="BK143" s="97">
        <f t="shared" si="14"/>
        <v>0</v>
      </c>
      <c r="BL143" s="13" t="s">
        <v>245</v>
      </c>
      <c r="BM143" s="169" t="s">
        <v>7</v>
      </c>
    </row>
    <row r="144" spans="2:65" s="1" customFormat="1" ht="16.5" customHeight="1" x14ac:dyDescent="0.2">
      <c r="B144" s="131"/>
      <c r="C144" s="158" t="s">
        <v>285</v>
      </c>
      <c r="D144" s="158" t="s">
        <v>241</v>
      </c>
      <c r="E144" s="159" t="s">
        <v>4415</v>
      </c>
      <c r="F144" s="160" t="s">
        <v>4416</v>
      </c>
      <c r="G144" s="161" t="s">
        <v>353</v>
      </c>
      <c r="H144" s="162">
        <v>20</v>
      </c>
      <c r="I144" s="163"/>
      <c r="J144" s="164">
        <f t="shared" si="5"/>
        <v>0</v>
      </c>
      <c r="K144" s="165"/>
      <c r="L144" s="30"/>
      <c r="M144" s="166" t="s">
        <v>1</v>
      </c>
      <c r="N144" s="130" t="s">
        <v>37</v>
      </c>
      <c r="P144" s="167">
        <f t="shared" si="6"/>
        <v>0</v>
      </c>
      <c r="Q144" s="167">
        <v>0</v>
      </c>
      <c r="R144" s="167">
        <f t="shared" si="7"/>
        <v>0</v>
      </c>
      <c r="S144" s="167">
        <v>0</v>
      </c>
      <c r="T144" s="168">
        <f t="shared" si="8"/>
        <v>0</v>
      </c>
      <c r="AR144" s="169" t="s">
        <v>245</v>
      </c>
      <c r="AT144" s="169" t="s">
        <v>241</v>
      </c>
      <c r="AU144" s="169" t="s">
        <v>78</v>
      </c>
      <c r="AY144" s="13" t="s">
        <v>239</v>
      </c>
      <c r="BE144" s="97">
        <f t="shared" si="9"/>
        <v>0</v>
      </c>
      <c r="BF144" s="97">
        <f t="shared" si="10"/>
        <v>0</v>
      </c>
      <c r="BG144" s="97">
        <f t="shared" si="11"/>
        <v>0</v>
      </c>
      <c r="BH144" s="97">
        <f t="shared" si="12"/>
        <v>0</v>
      </c>
      <c r="BI144" s="97">
        <f t="shared" si="13"/>
        <v>0</v>
      </c>
      <c r="BJ144" s="13" t="s">
        <v>83</v>
      </c>
      <c r="BK144" s="97">
        <f t="shared" si="14"/>
        <v>0</v>
      </c>
      <c r="BL144" s="13" t="s">
        <v>245</v>
      </c>
      <c r="BM144" s="169" t="s">
        <v>328</v>
      </c>
    </row>
    <row r="145" spans="2:65" s="1" customFormat="1" ht="24.2" customHeight="1" x14ac:dyDescent="0.2">
      <c r="B145" s="131"/>
      <c r="C145" s="158" t="s">
        <v>289</v>
      </c>
      <c r="D145" s="158" t="s">
        <v>241</v>
      </c>
      <c r="E145" s="159" t="s">
        <v>4417</v>
      </c>
      <c r="F145" s="160" t="s">
        <v>4418</v>
      </c>
      <c r="G145" s="161" t="s">
        <v>353</v>
      </c>
      <c r="H145" s="162">
        <v>89</v>
      </c>
      <c r="I145" s="163"/>
      <c r="J145" s="164">
        <f t="shared" si="5"/>
        <v>0</v>
      </c>
      <c r="K145" s="165"/>
      <c r="L145" s="30"/>
      <c r="M145" s="166" t="s">
        <v>1</v>
      </c>
      <c r="N145" s="130" t="s">
        <v>37</v>
      </c>
      <c r="P145" s="167">
        <f t="shared" si="6"/>
        <v>0</v>
      </c>
      <c r="Q145" s="167">
        <v>0</v>
      </c>
      <c r="R145" s="167">
        <f t="shared" si="7"/>
        <v>0</v>
      </c>
      <c r="S145" s="167">
        <v>0</v>
      </c>
      <c r="T145" s="168">
        <f t="shared" si="8"/>
        <v>0</v>
      </c>
      <c r="AR145" s="169" t="s">
        <v>245</v>
      </c>
      <c r="AT145" s="169" t="s">
        <v>241</v>
      </c>
      <c r="AU145" s="169" t="s">
        <v>78</v>
      </c>
      <c r="AY145" s="13" t="s">
        <v>239</v>
      </c>
      <c r="BE145" s="97">
        <f t="shared" si="9"/>
        <v>0</v>
      </c>
      <c r="BF145" s="97">
        <f t="shared" si="10"/>
        <v>0</v>
      </c>
      <c r="BG145" s="97">
        <f t="shared" si="11"/>
        <v>0</v>
      </c>
      <c r="BH145" s="97">
        <f t="shared" si="12"/>
        <v>0</v>
      </c>
      <c r="BI145" s="97">
        <f t="shared" si="13"/>
        <v>0</v>
      </c>
      <c r="BJ145" s="13" t="s">
        <v>83</v>
      </c>
      <c r="BK145" s="97">
        <f t="shared" si="14"/>
        <v>0</v>
      </c>
      <c r="BL145" s="13" t="s">
        <v>245</v>
      </c>
      <c r="BM145" s="169" t="s">
        <v>338</v>
      </c>
    </row>
    <row r="146" spans="2:65" s="1" customFormat="1" ht="16.5" customHeight="1" x14ac:dyDescent="0.2">
      <c r="B146" s="131"/>
      <c r="C146" s="158" t="s">
        <v>293</v>
      </c>
      <c r="D146" s="158" t="s">
        <v>241</v>
      </c>
      <c r="E146" s="159" t="s">
        <v>4419</v>
      </c>
      <c r="F146" s="160" t="s">
        <v>4420</v>
      </c>
      <c r="G146" s="161" t="s">
        <v>353</v>
      </c>
      <c r="H146" s="162">
        <v>146</v>
      </c>
      <c r="I146" s="163"/>
      <c r="J146" s="164">
        <f t="shared" si="5"/>
        <v>0</v>
      </c>
      <c r="K146" s="165"/>
      <c r="L146" s="30"/>
      <c r="M146" s="166" t="s">
        <v>1</v>
      </c>
      <c r="N146" s="130" t="s">
        <v>37</v>
      </c>
      <c r="P146" s="167">
        <f t="shared" si="6"/>
        <v>0</v>
      </c>
      <c r="Q146" s="167">
        <v>0</v>
      </c>
      <c r="R146" s="167">
        <f t="shared" si="7"/>
        <v>0</v>
      </c>
      <c r="S146" s="167">
        <v>0</v>
      </c>
      <c r="T146" s="168">
        <f t="shared" si="8"/>
        <v>0</v>
      </c>
      <c r="AR146" s="169" t="s">
        <v>245</v>
      </c>
      <c r="AT146" s="169" t="s">
        <v>241</v>
      </c>
      <c r="AU146" s="169" t="s">
        <v>78</v>
      </c>
      <c r="AY146" s="13" t="s">
        <v>239</v>
      </c>
      <c r="BE146" s="97">
        <f t="shared" si="9"/>
        <v>0</v>
      </c>
      <c r="BF146" s="97">
        <f t="shared" si="10"/>
        <v>0</v>
      </c>
      <c r="BG146" s="97">
        <f t="shared" si="11"/>
        <v>0</v>
      </c>
      <c r="BH146" s="97">
        <f t="shared" si="12"/>
        <v>0</v>
      </c>
      <c r="BI146" s="97">
        <f t="shared" si="13"/>
        <v>0</v>
      </c>
      <c r="BJ146" s="13" t="s">
        <v>83</v>
      </c>
      <c r="BK146" s="97">
        <f t="shared" si="14"/>
        <v>0</v>
      </c>
      <c r="BL146" s="13" t="s">
        <v>245</v>
      </c>
      <c r="BM146" s="169" t="s">
        <v>346</v>
      </c>
    </row>
    <row r="147" spans="2:65" s="1" customFormat="1" ht="16.5" customHeight="1" x14ac:dyDescent="0.2">
      <c r="B147" s="131"/>
      <c r="C147" s="158" t="s">
        <v>297</v>
      </c>
      <c r="D147" s="158" t="s">
        <v>241</v>
      </c>
      <c r="E147" s="159" t="s">
        <v>4421</v>
      </c>
      <c r="F147" s="160" t="s">
        <v>4422</v>
      </c>
      <c r="G147" s="161" t="s">
        <v>353</v>
      </c>
      <c r="H147" s="162">
        <v>89</v>
      </c>
      <c r="I147" s="163"/>
      <c r="J147" s="164">
        <f t="shared" si="5"/>
        <v>0</v>
      </c>
      <c r="K147" s="165"/>
      <c r="L147" s="30"/>
      <c r="M147" s="166" t="s">
        <v>1</v>
      </c>
      <c r="N147" s="130" t="s">
        <v>37</v>
      </c>
      <c r="P147" s="167">
        <f t="shared" si="6"/>
        <v>0</v>
      </c>
      <c r="Q147" s="167">
        <v>0</v>
      </c>
      <c r="R147" s="167">
        <f t="shared" si="7"/>
        <v>0</v>
      </c>
      <c r="S147" s="167">
        <v>0</v>
      </c>
      <c r="T147" s="168">
        <f t="shared" si="8"/>
        <v>0</v>
      </c>
      <c r="AR147" s="169" t="s">
        <v>245</v>
      </c>
      <c r="AT147" s="169" t="s">
        <v>241</v>
      </c>
      <c r="AU147" s="169" t="s">
        <v>78</v>
      </c>
      <c r="AY147" s="13" t="s">
        <v>239</v>
      </c>
      <c r="BE147" s="97">
        <f t="shared" si="9"/>
        <v>0</v>
      </c>
      <c r="BF147" s="97">
        <f t="shared" si="10"/>
        <v>0</v>
      </c>
      <c r="BG147" s="97">
        <f t="shared" si="11"/>
        <v>0</v>
      </c>
      <c r="BH147" s="97">
        <f t="shared" si="12"/>
        <v>0</v>
      </c>
      <c r="BI147" s="97">
        <f t="shared" si="13"/>
        <v>0</v>
      </c>
      <c r="BJ147" s="13" t="s">
        <v>83</v>
      </c>
      <c r="BK147" s="97">
        <f t="shared" si="14"/>
        <v>0</v>
      </c>
      <c r="BL147" s="13" t="s">
        <v>245</v>
      </c>
      <c r="BM147" s="169" t="s">
        <v>355</v>
      </c>
    </row>
    <row r="148" spans="2:65" s="1" customFormat="1" ht="16.5" customHeight="1" x14ac:dyDescent="0.2">
      <c r="B148" s="131"/>
      <c r="C148" s="158" t="s">
        <v>301</v>
      </c>
      <c r="D148" s="158" t="s">
        <v>241</v>
      </c>
      <c r="E148" s="159" t="s">
        <v>4423</v>
      </c>
      <c r="F148" s="160" t="s">
        <v>4424</v>
      </c>
      <c r="G148" s="161" t="s">
        <v>331</v>
      </c>
      <c r="H148" s="162">
        <v>13000</v>
      </c>
      <c r="I148" s="163"/>
      <c r="J148" s="164">
        <f t="shared" si="5"/>
        <v>0</v>
      </c>
      <c r="K148" s="165"/>
      <c r="L148" s="30"/>
      <c r="M148" s="166" t="s">
        <v>1</v>
      </c>
      <c r="N148" s="130" t="s">
        <v>37</v>
      </c>
      <c r="P148" s="167">
        <f t="shared" si="6"/>
        <v>0</v>
      </c>
      <c r="Q148" s="167">
        <v>0</v>
      </c>
      <c r="R148" s="167">
        <f t="shared" si="7"/>
        <v>0</v>
      </c>
      <c r="S148" s="167">
        <v>0</v>
      </c>
      <c r="T148" s="168">
        <f t="shared" si="8"/>
        <v>0</v>
      </c>
      <c r="AR148" s="169" t="s">
        <v>245</v>
      </c>
      <c r="AT148" s="169" t="s">
        <v>241</v>
      </c>
      <c r="AU148" s="169" t="s">
        <v>78</v>
      </c>
      <c r="AY148" s="13" t="s">
        <v>239</v>
      </c>
      <c r="BE148" s="97">
        <f t="shared" si="9"/>
        <v>0</v>
      </c>
      <c r="BF148" s="97">
        <f t="shared" si="10"/>
        <v>0</v>
      </c>
      <c r="BG148" s="97">
        <f t="shared" si="11"/>
        <v>0</v>
      </c>
      <c r="BH148" s="97">
        <f t="shared" si="12"/>
        <v>0</v>
      </c>
      <c r="BI148" s="97">
        <f t="shared" si="13"/>
        <v>0</v>
      </c>
      <c r="BJ148" s="13" t="s">
        <v>83</v>
      </c>
      <c r="BK148" s="97">
        <f t="shared" si="14"/>
        <v>0</v>
      </c>
      <c r="BL148" s="13" t="s">
        <v>245</v>
      </c>
      <c r="BM148" s="169" t="s">
        <v>363</v>
      </c>
    </row>
    <row r="149" spans="2:65" s="1" customFormat="1" ht="16.5" customHeight="1" x14ac:dyDescent="0.2">
      <c r="B149" s="131"/>
      <c r="C149" s="158" t="s">
        <v>305</v>
      </c>
      <c r="D149" s="158" t="s">
        <v>241</v>
      </c>
      <c r="E149" s="159" t="s">
        <v>4425</v>
      </c>
      <c r="F149" s="160" t="s">
        <v>4426</v>
      </c>
      <c r="G149" s="161" t="s">
        <v>331</v>
      </c>
      <c r="H149" s="162">
        <v>5000</v>
      </c>
      <c r="I149" s="163"/>
      <c r="J149" s="164">
        <f t="shared" si="5"/>
        <v>0</v>
      </c>
      <c r="K149" s="165"/>
      <c r="L149" s="30"/>
      <c r="M149" s="166" t="s">
        <v>1</v>
      </c>
      <c r="N149" s="130" t="s">
        <v>37</v>
      </c>
      <c r="P149" s="167">
        <f t="shared" si="6"/>
        <v>0</v>
      </c>
      <c r="Q149" s="167">
        <v>0</v>
      </c>
      <c r="R149" s="167">
        <f t="shared" si="7"/>
        <v>0</v>
      </c>
      <c r="S149" s="167">
        <v>0</v>
      </c>
      <c r="T149" s="168">
        <f t="shared" si="8"/>
        <v>0</v>
      </c>
      <c r="AR149" s="169" t="s">
        <v>245</v>
      </c>
      <c r="AT149" s="169" t="s">
        <v>241</v>
      </c>
      <c r="AU149" s="169" t="s">
        <v>78</v>
      </c>
      <c r="AY149" s="13" t="s">
        <v>239</v>
      </c>
      <c r="BE149" s="97">
        <f t="shared" si="9"/>
        <v>0</v>
      </c>
      <c r="BF149" s="97">
        <f t="shared" si="10"/>
        <v>0</v>
      </c>
      <c r="BG149" s="97">
        <f t="shared" si="11"/>
        <v>0</v>
      </c>
      <c r="BH149" s="97">
        <f t="shared" si="12"/>
        <v>0</v>
      </c>
      <c r="BI149" s="97">
        <f t="shared" si="13"/>
        <v>0</v>
      </c>
      <c r="BJ149" s="13" t="s">
        <v>83</v>
      </c>
      <c r="BK149" s="97">
        <f t="shared" si="14"/>
        <v>0</v>
      </c>
      <c r="BL149" s="13" t="s">
        <v>245</v>
      </c>
      <c r="BM149" s="169" t="s">
        <v>371</v>
      </c>
    </row>
    <row r="150" spans="2:65" s="1" customFormat="1" ht="16.5" customHeight="1" x14ac:dyDescent="0.2">
      <c r="B150" s="131"/>
      <c r="C150" s="158" t="s">
        <v>309</v>
      </c>
      <c r="D150" s="158" t="s">
        <v>241</v>
      </c>
      <c r="E150" s="159" t="s">
        <v>4427</v>
      </c>
      <c r="F150" s="160" t="s">
        <v>4428</v>
      </c>
      <c r="G150" s="161" t="s">
        <v>331</v>
      </c>
      <c r="H150" s="162">
        <v>50</v>
      </c>
      <c r="I150" s="163"/>
      <c r="J150" s="164">
        <f t="shared" si="5"/>
        <v>0</v>
      </c>
      <c r="K150" s="165"/>
      <c r="L150" s="30"/>
      <c r="M150" s="166" t="s">
        <v>1</v>
      </c>
      <c r="N150" s="130" t="s">
        <v>37</v>
      </c>
      <c r="P150" s="167">
        <f t="shared" si="6"/>
        <v>0</v>
      </c>
      <c r="Q150" s="167">
        <v>0</v>
      </c>
      <c r="R150" s="167">
        <f t="shared" si="7"/>
        <v>0</v>
      </c>
      <c r="S150" s="167">
        <v>0</v>
      </c>
      <c r="T150" s="168">
        <f t="shared" si="8"/>
        <v>0</v>
      </c>
      <c r="AR150" s="169" t="s">
        <v>245</v>
      </c>
      <c r="AT150" s="169" t="s">
        <v>241</v>
      </c>
      <c r="AU150" s="169" t="s">
        <v>78</v>
      </c>
      <c r="AY150" s="13" t="s">
        <v>239</v>
      </c>
      <c r="BE150" s="97">
        <f t="shared" si="9"/>
        <v>0</v>
      </c>
      <c r="BF150" s="97">
        <f t="shared" si="10"/>
        <v>0</v>
      </c>
      <c r="BG150" s="97">
        <f t="shared" si="11"/>
        <v>0</v>
      </c>
      <c r="BH150" s="97">
        <f t="shared" si="12"/>
        <v>0</v>
      </c>
      <c r="BI150" s="97">
        <f t="shared" si="13"/>
        <v>0</v>
      </c>
      <c r="BJ150" s="13" t="s">
        <v>83</v>
      </c>
      <c r="BK150" s="97">
        <f t="shared" si="14"/>
        <v>0</v>
      </c>
      <c r="BL150" s="13" t="s">
        <v>245</v>
      </c>
      <c r="BM150" s="169" t="s">
        <v>379</v>
      </c>
    </row>
    <row r="151" spans="2:65" s="1" customFormat="1" ht="37.9" customHeight="1" x14ac:dyDescent="0.2">
      <c r="B151" s="131"/>
      <c r="C151" s="158" t="s">
        <v>313</v>
      </c>
      <c r="D151" s="158" t="s">
        <v>241</v>
      </c>
      <c r="E151" s="159" t="s">
        <v>4429</v>
      </c>
      <c r="F151" s="160" t="s">
        <v>4430</v>
      </c>
      <c r="G151" s="161" t="s">
        <v>331</v>
      </c>
      <c r="H151" s="162">
        <v>90</v>
      </c>
      <c r="I151" s="163"/>
      <c r="J151" s="164">
        <f t="shared" si="5"/>
        <v>0</v>
      </c>
      <c r="K151" s="165"/>
      <c r="L151" s="30"/>
      <c r="M151" s="166" t="s">
        <v>1</v>
      </c>
      <c r="N151" s="130" t="s">
        <v>37</v>
      </c>
      <c r="P151" s="167">
        <f t="shared" si="6"/>
        <v>0</v>
      </c>
      <c r="Q151" s="167">
        <v>0</v>
      </c>
      <c r="R151" s="167">
        <f t="shared" si="7"/>
        <v>0</v>
      </c>
      <c r="S151" s="167">
        <v>0</v>
      </c>
      <c r="T151" s="168">
        <f t="shared" si="8"/>
        <v>0</v>
      </c>
      <c r="AR151" s="169" t="s">
        <v>245</v>
      </c>
      <c r="AT151" s="169" t="s">
        <v>241</v>
      </c>
      <c r="AU151" s="169" t="s">
        <v>78</v>
      </c>
      <c r="AY151" s="13" t="s">
        <v>239</v>
      </c>
      <c r="BE151" s="97">
        <f t="shared" si="9"/>
        <v>0</v>
      </c>
      <c r="BF151" s="97">
        <f t="shared" si="10"/>
        <v>0</v>
      </c>
      <c r="BG151" s="97">
        <f t="shared" si="11"/>
        <v>0</v>
      </c>
      <c r="BH151" s="97">
        <f t="shared" si="12"/>
        <v>0</v>
      </c>
      <c r="BI151" s="97">
        <f t="shared" si="13"/>
        <v>0</v>
      </c>
      <c r="BJ151" s="13" t="s">
        <v>83</v>
      </c>
      <c r="BK151" s="97">
        <f t="shared" si="14"/>
        <v>0</v>
      </c>
      <c r="BL151" s="13" t="s">
        <v>245</v>
      </c>
      <c r="BM151" s="169" t="s">
        <v>387</v>
      </c>
    </row>
    <row r="152" spans="2:65" s="1" customFormat="1" ht="37.9" customHeight="1" x14ac:dyDescent="0.2">
      <c r="B152" s="131"/>
      <c r="C152" s="158" t="s">
        <v>317</v>
      </c>
      <c r="D152" s="158" t="s">
        <v>241</v>
      </c>
      <c r="E152" s="159" t="s">
        <v>4431</v>
      </c>
      <c r="F152" s="160" t="s">
        <v>4432</v>
      </c>
      <c r="G152" s="161" t="s">
        <v>331</v>
      </c>
      <c r="H152" s="162">
        <v>220</v>
      </c>
      <c r="I152" s="163"/>
      <c r="J152" s="164">
        <f t="shared" si="5"/>
        <v>0</v>
      </c>
      <c r="K152" s="165"/>
      <c r="L152" s="30"/>
      <c r="M152" s="166" t="s">
        <v>1</v>
      </c>
      <c r="N152" s="130" t="s">
        <v>37</v>
      </c>
      <c r="P152" s="167">
        <f t="shared" si="6"/>
        <v>0</v>
      </c>
      <c r="Q152" s="167">
        <v>0</v>
      </c>
      <c r="R152" s="167">
        <f t="shared" si="7"/>
        <v>0</v>
      </c>
      <c r="S152" s="167">
        <v>0</v>
      </c>
      <c r="T152" s="168">
        <f t="shared" si="8"/>
        <v>0</v>
      </c>
      <c r="AR152" s="169" t="s">
        <v>245</v>
      </c>
      <c r="AT152" s="169" t="s">
        <v>241</v>
      </c>
      <c r="AU152" s="169" t="s">
        <v>78</v>
      </c>
      <c r="AY152" s="13" t="s">
        <v>239</v>
      </c>
      <c r="BE152" s="97">
        <f t="shared" si="9"/>
        <v>0</v>
      </c>
      <c r="BF152" s="97">
        <f t="shared" si="10"/>
        <v>0</v>
      </c>
      <c r="BG152" s="97">
        <f t="shared" si="11"/>
        <v>0</v>
      </c>
      <c r="BH152" s="97">
        <f t="shared" si="12"/>
        <v>0</v>
      </c>
      <c r="BI152" s="97">
        <f t="shared" si="13"/>
        <v>0</v>
      </c>
      <c r="BJ152" s="13" t="s">
        <v>83</v>
      </c>
      <c r="BK152" s="97">
        <f t="shared" si="14"/>
        <v>0</v>
      </c>
      <c r="BL152" s="13" t="s">
        <v>245</v>
      </c>
      <c r="BM152" s="169" t="s">
        <v>395</v>
      </c>
    </row>
    <row r="153" spans="2:65" s="1" customFormat="1" ht="16.5" customHeight="1" x14ac:dyDescent="0.2">
      <c r="B153" s="131"/>
      <c r="C153" s="158" t="s">
        <v>7</v>
      </c>
      <c r="D153" s="158" t="s">
        <v>241</v>
      </c>
      <c r="E153" s="159" t="s">
        <v>4433</v>
      </c>
      <c r="F153" s="160" t="s">
        <v>4434</v>
      </c>
      <c r="G153" s="161" t="s">
        <v>331</v>
      </c>
      <c r="H153" s="162">
        <v>2168</v>
      </c>
      <c r="I153" s="163"/>
      <c r="J153" s="164">
        <f t="shared" si="5"/>
        <v>0</v>
      </c>
      <c r="K153" s="165"/>
      <c r="L153" s="30"/>
      <c r="M153" s="166" t="s">
        <v>1</v>
      </c>
      <c r="N153" s="130" t="s">
        <v>37</v>
      </c>
      <c r="P153" s="167">
        <f t="shared" si="6"/>
        <v>0</v>
      </c>
      <c r="Q153" s="167">
        <v>0</v>
      </c>
      <c r="R153" s="167">
        <f t="shared" si="7"/>
        <v>0</v>
      </c>
      <c r="S153" s="167">
        <v>0</v>
      </c>
      <c r="T153" s="168">
        <f t="shared" si="8"/>
        <v>0</v>
      </c>
      <c r="AR153" s="169" t="s">
        <v>245</v>
      </c>
      <c r="AT153" s="169" t="s">
        <v>241</v>
      </c>
      <c r="AU153" s="169" t="s">
        <v>78</v>
      </c>
      <c r="AY153" s="13" t="s">
        <v>239</v>
      </c>
      <c r="BE153" s="97">
        <f t="shared" si="9"/>
        <v>0</v>
      </c>
      <c r="BF153" s="97">
        <f t="shared" si="10"/>
        <v>0</v>
      </c>
      <c r="BG153" s="97">
        <f t="shared" si="11"/>
        <v>0</v>
      </c>
      <c r="BH153" s="97">
        <f t="shared" si="12"/>
        <v>0</v>
      </c>
      <c r="BI153" s="97">
        <f t="shared" si="13"/>
        <v>0</v>
      </c>
      <c r="BJ153" s="13" t="s">
        <v>83</v>
      </c>
      <c r="BK153" s="97">
        <f t="shared" si="14"/>
        <v>0</v>
      </c>
      <c r="BL153" s="13" t="s">
        <v>245</v>
      </c>
      <c r="BM153" s="169" t="s">
        <v>403</v>
      </c>
    </row>
    <row r="154" spans="2:65" s="1" customFormat="1" ht="16.5" customHeight="1" x14ac:dyDescent="0.2">
      <c r="B154" s="131"/>
      <c r="C154" s="158" t="s">
        <v>324</v>
      </c>
      <c r="D154" s="158" t="s">
        <v>241</v>
      </c>
      <c r="E154" s="159" t="s">
        <v>4435</v>
      </c>
      <c r="F154" s="160" t="s">
        <v>4436</v>
      </c>
      <c r="G154" s="161" t="s">
        <v>331</v>
      </c>
      <c r="H154" s="162">
        <v>2936</v>
      </c>
      <c r="I154" s="163"/>
      <c r="J154" s="164">
        <f t="shared" si="5"/>
        <v>0</v>
      </c>
      <c r="K154" s="165"/>
      <c r="L154" s="30"/>
      <c r="M154" s="166" t="s">
        <v>1</v>
      </c>
      <c r="N154" s="130" t="s">
        <v>37</v>
      </c>
      <c r="P154" s="167">
        <f t="shared" si="6"/>
        <v>0</v>
      </c>
      <c r="Q154" s="167">
        <v>0</v>
      </c>
      <c r="R154" s="167">
        <f t="shared" si="7"/>
        <v>0</v>
      </c>
      <c r="S154" s="167">
        <v>0</v>
      </c>
      <c r="T154" s="168">
        <f t="shared" si="8"/>
        <v>0</v>
      </c>
      <c r="AR154" s="169" t="s">
        <v>245</v>
      </c>
      <c r="AT154" s="169" t="s">
        <v>241</v>
      </c>
      <c r="AU154" s="169" t="s">
        <v>78</v>
      </c>
      <c r="AY154" s="13" t="s">
        <v>239</v>
      </c>
      <c r="BE154" s="97">
        <f t="shared" si="9"/>
        <v>0</v>
      </c>
      <c r="BF154" s="97">
        <f t="shared" si="10"/>
        <v>0</v>
      </c>
      <c r="BG154" s="97">
        <f t="shared" si="11"/>
        <v>0</v>
      </c>
      <c r="BH154" s="97">
        <f t="shared" si="12"/>
        <v>0</v>
      </c>
      <c r="BI154" s="97">
        <f t="shared" si="13"/>
        <v>0</v>
      </c>
      <c r="BJ154" s="13" t="s">
        <v>83</v>
      </c>
      <c r="BK154" s="97">
        <f t="shared" si="14"/>
        <v>0</v>
      </c>
      <c r="BL154" s="13" t="s">
        <v>245</v>
      </c>
      <c r="BM154" s="169" t="s">
        <v>411</v>
      </c>
    </row>
    <row r="155" spans="2:65" s="1" customFormat="1" ht="16.5" customHeight="1" x14ac:dyDescent="0.2">
      <c r="B155" s="131"/>
      <c r="C155" s="158" t="s">
        <v>328</v>
      </c>
      <c r="D155" s="158" t="s">
        <v>241</v>
      </c>
      <c r="E155" s="159" t="s">
        <v>4437</v>
      </c>
      <c r="F155" s="160" t="s">
        <v>4378</v>
      </c>
      <c r="G155" s="161" t="s">
        <v>331</v>
      </c>
      <c r="H155" s="162">
        <v>1646</v>
      </c>
      <c r="I155" s="163"/>
      <c r="J155" s="164">
        <f t="shared" si="5"/>
        <v>0</v>
      </c>
      <c r="K155" s="165"/>
      <c r="L155" s="30"/>
      <c r="M155" s="166" t="s">
        <v>1</v>
      </c>
      <c r="N155" s="130" t="s">
        <v>37</v>
      </c>
      <c r="P155" s="167">
        <f t="shared" si="6"/>
        <v>0</v>
      </c>
      <c r="Q155" s="167">
        <v>0</v>
      </c>
      <c r="R155" s="167">
        <f t="shared" si="7"/>
        <v>0</v>
      </c>
      <c r="S155" s="167">
        <v>0</v>
      </c>
      <c r="T155" s="168">
        <f t="shared" si="8"/>
        <v>0</v>
      </c>
      <c r="AR155" s="169" t="s">
        <v>245</v>
      </c>
      <c r="AT155" s="169" t="s">
        <v>241</v>
      </c>
      <c r="AU155" s="169" t="s">
        <v>78</v>
      </c>
      <c r="AY155" s="13" t="s">
        <v>239</v>
      </c>
      <c r="BE155" s="97">
        <f t="shared" si="9"/>
        <v>0</v>
      </c>
      <c r="BF155" s="97">
        <f t="shared" si="10"/>
        <v>0</v>
      </c>
      <c r="BG155" s="97">
        <f t="shared" si="11"/>
        <v>0</v>
      </c>
      <c r="BH155" s="97">
        <f t="shared" si="12"/>
        <v>0</v>
      </c>
      <c r="BI155" s="97">
        <f t="shared" si="13"/>
        <v>0</v>
      </c>
      <c r="BJ155" s="13" t="s">
        <v>83</v>
      </c>
      <c r="BK155" s="97">
        <f t="shared" si="14"/>
        <v>0</v>
      </c>
      <c r="BL155" s="13" t="s">
        <v>245</v>
      </c>
      <c r="BM155" s="169" t="s">
        <v>419</v>
      </c>
    </row>
    <row r="156" spans="2:65" s="1" customFormat="1" ht="16.5" customHeight="1" x14ac:dyDescent="0.2">
      <c r="B156" s="131"/>
      <c r="C156" s="158" t="s">
        <v>333</v>
      </c>
      <c r="D156" s="158" t="s">
        <v>241</v>
      </c>
      <c r="E156" s="159" t="s">
        <v>4438</v>
      </c>
      <c r="F156" s="160" t="s">
        <v>4439</v>
      </c>
      <c r="G156" s="161" t="s">
        <v>353</v>
      </c>
      <c r="H156" s="162">
        <v>2601.6</v>
      </c>
      <c r="I156" s="163"/>
      <c r="J156" s="164">
        <f t="shared" si="5"/>
        <v>0</v>
      </c>
      <c r="K156" s="165"/>
      <c r="L156" s="30"/>
      <c r="M156" s="166" t="s">
        <v>1</v>
      </c>
      <c r="N156" s="130" t="s">
        <v>37</v>
      </c>
      <c r="P156" s="167">
        <f t="shared" si="6"/>
        <v>0</v>
      </c>
      <c r="Q156" s="167">
        <v>0</v>
      </c>
      <c r="R156" s="167">
        <f t="shared" si="7"/>
        <v>0</v>
      </c>
      <c r="S156" s="167">
        <v>0</v>
      </c>
      <c r="T156" s="168">
        <f t="shared" si="8"/>
        <v>0</v>
      </c>
      <c r="AR156" s="169" t="s">
        <v>245</v>
      </c>
      <c r="AT156" s="169" t="s">
        <v>241</v>
      </c>
      <c r="AU156" s="169" t="s">
        <v>78</v>
      </c>
      <c r="AY156" s="13" t="s">
        <v>239</v>
      </c>
      <c r="BE156" s="97">
        <f t="shared" si="9"/>
        <v>0</v>
      </c>
      <c r="BF156" s="97">
        <f t="shared" si="10"/>
        <v>0</v>
      </c>
      <c r="BG156" s="97">
        <f t="shared" si="11"/>
        <v>0</v>
      </c>
      <c r="BH156" s="97">
        <f t="shared" si="12"/>
        <v>0</v>
      </c>
      <c r="BI156" s="97">
        <f t="shared" si="13"/>
        <v>0</v>
      </c>
      <c r="BJ156" s="13" t="s">
        <v>83</v>
      </c>
      <c r="BK156" s="97">
        <f t="shared" si="14"/>
        <v>0</v>
      </c>
      <c r="BL156" s="13" t="s">
        <v>245</v>
      </c>
      <c r="BM156" s="169" t="s">
        <v>427</v>
      </c>
    </row>
    <row r="157" spans="2:65" s="1" customFormat="1" ht="16.5" customHeight="1" x14ac:dyDescent="0.2">
      <c r="B157" s="131"/>
      <c r="C157" s="158" t="s">
        <v>338</v>
      </c>
      <c r="D157" s="158" t="s">
        <v>241</v>
      </c>
      <c r="E157" s="159" t="s">
        <v>4440</v>
      </c>
      <c r="F157" s="160" t="s">
        <v>4441</v>
      </c>
      <c r="G157" s="161" t="s">
        <v>353</v>
      </c>
      <c r="H157" s="162">
        <v>3523.2</v>
      </c>
      <c r="I157" s="163"/>
      <c r="J157" s="164">
        <f t="shared" si="5"/>
        <v>0</v>
      </c>
      <c r="K157" s="165"/>
      <c r="L157" s="30"/>
      <c r="M157" s="166" t="s">
        <v>1</v>
      </c>
      <c r="N157" s="130" t="s">
        <v>37</v>
      </c>
      <c r="P157" s="167">
        <f t="shared" si="6"/>
        <v>0</v>
      </c>
      <c r="Q157" s="167">
        <v>0</v>
      </c>
      <c r="R157" s="167">
        <f t="shared" si="7"/>
        <v>0</v>
      </c>
      <c r="S157" s="167">
        <v>0</v>
      </c>
      <c r="T157" s="168">
        <f t="shared" si="8"/>
        <v>0</v>
      </c>
      <c r="AR157" s="169" t="s">
        <v>245</v>
      </c>
      <c r="AT157" s="169" t="s">
        <v>241</v>
      </c>
      <c r="AU157" s="169" t="s">
        <v>78</v>
      </c>
      <c r="AY157" s="13" t="s">
        <v>239</v>
      </c>
      <c r="BE157" s="97">
        <f t="shared" si="9"/>
        <v>0</v>
      </c>
      <c r="BF157" s="97">
        <f t="shared" si="10"/>
        <v>0</v>
      </c>
      <c r="BG157" s="97">
        <f t="shared" si="11"/>
        <v>0</v>
      </c>
      <c r="BH157" s="97">
        <f t="shared" si="12"/>
        <v>0</v>
      </c>
      <c r="BI157" s="97">
        <f t="shared" si="13"/>
        <v>0</v>
      </c>
      <c r="BJ157" s="13" t="s">
        <v>83</v>
      </c>
      <c r="BK157" s="97">
        <f t="shared" si="14"/>
        <v>0</v>
      </c>
      <c r="BL157" s="13" t="s">
        <v>245</v>
      </c>
      <c r="BM157" s="169" t="s">
        <v>435</v>
      </c>
    </row>
    <row r="158" spans="2:65" s="1" customFormat="1" ht="16.5" customHeight="1" x14ac:dyDescent="0.2">
      <c r="B158" s="131"/>
      <c r="C158" s="158" t="s">
        <v>342</v>
      </c>
      <c r="D158" s="158" t="s">
        <v>241</v>
      </c>
      <c r="E158" s="159" t="s">
        <v>4442</v>
      </c>
      <c r="F158" s="160" t="s">
        <v>4374</v>
      </c>
      <c r="G158" s="161" t="s">
        <v>353</v>
      </c>
      <c r="H158" s="162">
        <v>1975.2</v>
      </c>
      <c r="I158" s="163"/>
      <c r="J158" s="164">
        <f t="shared" si="5"/>
        <v>0</v>
      </c>
      <c r="K158" s="165"/>
      <c r="L158" s="30"/>
      <c r="M158" s="166" t="s">
        <v>1</v>
      </c>
      <c r="N158" s="130" t="s">
        <v>37</v>
      </c>
      <c r="P158" s="167">
        <f t="shared" si="6"/>
        <v>0</v>
      </c>
      <c r="Q158" s="167">
        <v>0</v>
      </c>
      <c r="R158" s="167">
        <f t="shared" si="7"/>
        <v>0</v>
      </c>
      <c r="S158" s="167">
        <v>0</v>
      </c>
      <c r="T158" s="168">
        <f t="shared" si="8"/>
        <v>0</v>
      </c>
      <c r="AR158" s="169" t="s">
        <v>245</v>
      </c>
      <c r="AT158" s="169" t="s">
        <v>241</v>
      </c>
      <c r="AU158" s="169" t="s">
        <v>78</v>
      </c>
      <c r="AY158" s="13" t="s">
        <v>239</v>
      </c>
      <c r="BE158" s="97">
        <f t="shared" si="9"/>
        <v>0</v>
      </c>
      <c r="BF158" s="97">
        <f t="shared" si="10"/>
        <v>0</v>
      </c>
      <c r="BG158" s="97">
        <f t="shared" si="11"/>
        <v>0</v>
      </c>
      <c r="BH158" s="97">
        <f t="shared" si="12"/>
        <v>0</v>
      </c>
      <c r="BI158" s="97">
        <f t="shared" si="13"/>
        <v>0</v>
      </c>
      <c r="BJ158" s="13" t="s">
        <v>83</v>
      </c>
      <c r="BK158" s="97">
        <f t="shared" si="14"/>
        <v>0</v>
      </c>
      <c r="BL158" s="13" t="s">
        <v>245</v>
      </c>
      <c r="BM158" s="169" t="s">
        <v>443</v>
      </c>
    </row>
    <row r="159" spans="2:65" s="1" customFormat="1" ht="16.5" customHeight="1" x14ac:dyDescent="0.2">
      <c r="B159" s="131"/>
      <c r="C159" s="158" t="s">
        <v>346</v>
      </c>
      <c r="D159" s="158" t="s">
        <v>241</v>
      </c>
      <c r="E159" s="159" t="s">
        <v>4443</v>
      </c>
      <c r="F159" s="160" t="s">
        <v>4310</v>
      </c>
      <c r="G159" s="161" t="s">
        <v>331</v>
      </c>
      <c r="H159" s="162">
        <v>200</v>
      </c>
      <c r="I159" s="163"/>
      <c r="J159" s="164">
        <f t="shared" si="5"/>
        <v>0</v>
      </c>
      <c r="K159" s="165"/>
      <c r="L159" s="30"/>
      <c r="M159" s="166" t="s">
        <v>1</v>
      </c>
      <c r="N159" s="130" t="s">
        <v>37</v>
      </c>
      <c r="P159" s="167">
        <f t="shared" si="6"/>
        <v>0</v>
      </c>
      <c r="Q159" s="167">
        <v>0</v>
      </c>
      <c r="R159" s="167">
        <f t="shared" si="7"/>
        <v>0</v>
      </c>
      <c r="S159" s="167">
        <v>0</v>
      </c>
      <c r="T159" s="168">
        <f t="shared" si="8"/>
        <v>0</v>
      </c>
      <c r="AR159" s="169" t="s">
        <v>245</v>
      </c>
      <c r="AT159" s="169" t="s">
        <v>241</v>
      </c>
      <c r="AU159" s="169" t="s">
        <v>78</v>
      </c>
      <c r="AY159" s="13" t="s">
        <v>239</v>
      </c>
      <c r="BE159" s="97">
        <f t="shared" si="9"/>
        <v>0</v>
      </c>
      <c r="BF159" s="97">
        <f t="shared" si="10"/>
        <v>0</v>
      </c>
      <c r="BG159" s="97">
        <f t="shared" si="11"/>
        <v>0</v>
      </c>
      <c r="BH159" s="97">
        <f t="shared" si="12"/>
        <v>0</v>
      </c>
      <c r="BI159" s="97">
        <f t="shared" si="13"/>
        <v>0</v>
      </c>
      <c r="BJ159" s="13" t="s">
        <v>83</v>
      </c>
      <c r="BK159" s="97">
        <f t="shared" si="14"/>
        <v>0</v>
      </c>
      <c r="BL159" s="13" t="s">
        <v>245</v>
      </c>
      <c r="BM159" s="169" t="s">
        <v>451</v>
      </c>
    </row>
    <row r="160" spans="2:65" s="1" customFormat="1" ht="16.5" customHeight="1" x14ac:dyDescent="0.2">
      <c r="B160" s="131"/>
      <c r="C160" s="158" t="s">
        <v>350</v>
      </c>
      <c r="D160" s="158" t="s">
        <v>241</v>
      </c>
      <c r="E160" s="159" t="s">
        <v>4444</v>
      </c>
      <c r="F160" s="160" t="s">
        <v>4312</v>
      </c>
      <c r="G160" s="161" t="s">
        <v>331</v>
      </c>
      <c r="H160" s="162">
        <v>200</v>
      </c>
      <c r="I160" s="163"/>
      <c r="J160" s="164">
        <f t="shared" si="5"/>
        <v>0</v>
      </c>
      <c r="K160" s="165"/>
      <c r="L160" s="30"/>
      <c r="M160" s="166" t="s">
        <v>1</v>
      </c>
      <c r="N160" s="130" t="s">
        <v>37</v>
      </c>
      <c r="P160" s="167">
        <f t="shared" si="6"/>
        <v>0</v>
      </c>
      <c r="Q160" s="167">
        <v>0</v>
      </c>
      <c r="R160" s="167">
        <f t="shared" si="7"/>
        <v>0</v>
      </c>
      <c r="S160" s="167">
        <v>0</v>
      </c>
      <c r="T160" s="168">
        <f t="shared" si="8"/>
        <v>0</v>
      </c>
      <c r="AR160" s="169" t="s">
        <v>245</v>
      </c>
      <c r="AT160" s="169" t="s">
        <v>241</v>
      </c>
      <c r="AU160" s="169" t="s">
        <v>78</v>
      </c>
      <c r="AY160" s="13" t="s">
        <v>239</v>
      </c>
      <c r="BE160" s="97">
        <f t="shared" si="9"/>
        <v>0</v>
      </c>
      <c r="BF160" s="97">
        <f t="shared" si="10"/>
        <v>0</v>
      </c>
      <c r="BG160" s="97">
        <f t="shared" si="11"/>
        <v>0</v>
      </c>
      <c r="BH160" s="97">
        <f t="shared" si="12"/>
        <v>0</v>
      </c>
      <c r="BI160" s="97">
        <f t="shared" si="13"/>
        <v>0</v>
      </c>
      <c r="BJ160" s="13" t="s">
        <v>83</v>
      </c>
      <c r="BK160" s="97">
        <f t="shared" si="14"/>
        <v>0</v>
      </c>
      <c r="BL160" s="13" t="s">
        <v>245</v>
      </c>
      <c r="BM160" s="169" t="s">
        <v>459</v>
      </c>
    </row>
    <row r="161" spans="2:65" s="1" customFormat="1" ht="16.5" customHeight="1" x14ac:dyDescent="0.2">
      <c r="B161" s="131"/>
      <c r="C161" s="158" t="s">
        <v>355</v>
      </c>
      <c r="D161" s="158" t="s">
        <v>241</v>
      </c>
      <c r="E161" s="159" t="s">
        <v>4445</v>
      </c>
      <c r="F161" s="160" t="s">
        <v>4446</v>
      </c>
      <c r="G161" s="161" t="s">
        <v>353</v>
      </c>
      <c r="H161" s="162">
        <v>47</v>
      </c>
      <c r="I161" s="163"/>
      <c r="J161" s="164">
        <f t="shared" si="5"/>
        <v>0</v>
      </c>
      <c r="K161" s="165"/>
      <c r="L161" s="30"/>
      <c r="M161" s="166" t="s">
        <v>1</v>
      </c>
      <c r="N161" s="130" t="s">
        <v>37</v>
      </c>
      <c r="P161" s="167">
        <f t="shared" si="6"/>
        <v>0</v>
      </c>
      <c r="Q161" s="167">
        <v>0</v>
      </c>
      <c r="R161" s="167">
        <f t="shared" si="7"/>
        <v>0</v>
      </c>
      <c r="S161" s="167">
        <v>0</v>
      </c>
      <c r="T161" s="168">
        <f t="shared" si="8"/>
        <v>0</v>
      </c>
      <c r="AR161" s="169" t="s">
        <v>245</v>
      </c>
      <c r="AT161" s="169" t="s">
        <v>241</v>
      </c>
      <c r="AU161" s="169" t="s">
        <v>78</v>
      </c>
      <c r="AY161" s="13" t="s">
        <v>239</v>
      </c>
      <c r="BE161" s="97">
        <f t="shared" si="9"/>
        <v>0</v>
      </c>
      <c r="BF161" s="97">
        <f t="shared" si="10"/>
        <v>0</v>
      </c>
      <c r="BG161" s="97">
        <f t="shared" si="11"/>
        <v>0</v>
      </c>
      <c r="BH161" s="97">
        <f t="shared" si="12"/>
        <v>0</v>
      </c>
      <c r="BI161" s="97">
        <f t="shared" si="13"/>
        <v>0</v>
      </c>
      <c r="BJ161" s="13" t="s">
        <v>83</v>
      </c>
      <c r="BK161" s="97">
        <f t="shared" si="14"/>
        <v>0</v>
      </c>
      <c r="BL161" s="13" t="s">
        <v>245</v>
      </c>
      <c r="BM161" s="169" t="s">
        <v>467</v>
      </c>
    </row>
    <row r="162" spans="2:65" s="1" customFormat="1" ht="16.5" customHeight="1" x14ac:dyDescent="0.2">
      <c r="B162" s="131"/>
      <c r="C162" s="158" t="s">
        <v>359</v>
      </c>
      <c r="D162" s="158" t="s">
        <v>241</v>
      </c>
      <c r="E162" s="159" t="s">
        <v>4447</v>
      </c>
      <c r="F162" s="160" t="s">
        <v>4308</v>
      </c>
      <c r="G162" s="161" t="s">
        <v>353</v>
      </c>
      <c r="H162" s="162">
        <v>530</v>
      </c>
      <c r="I162" s="163"/>
      <c r="J162" s="164">
        <f t="shared" si="5"/>
        <v>0</v>
      </c>
      <c r="K162" s="165"/>
      <c r="L162" s="30"/>
      <c r="M162" s="166" t="s">
        <v>1</v>
      </c>
      <c r="N162" s="130" t="s">
        <v>37</v>
      </c>
      <c r="P162" s="167">
        <f t="shared" si="6"/>
        <v>0</v>
      </c>
      <c r="Q162" s="167">
        <v>0</v>
      </c>
      <c r="R162" s="167">
        <f t="shared" si="7"/>
        <v>0</v>
      </c>
      <c r="S162" s="167">
        <v>0</v>
      </c>
      <c r="T162" s="168">
        <f t="shared" si="8"/>
        <v>0</v>
      </c>
      <c r="AR162" s="169" t="s">
        <v>245</v>
      </c>
      <c r="AT162" s="169" t="s">
        <v>241</v>
      </c>
      <c r="AU162" s="169" t="s">
        <v>78</v>
      </c>
      <c r="AY162" s="13" t="s">
        <v>239</v>
      </c>
      <c r="BE162" s="97">
        <f t="shared" si="9"/>
        <v>0</v>
      </c>
      <c r="BF162" s="97">
        <f t="shared" si="10"/>
        <v>0</v>
      </c>
      <c r="BG162" s="97">
        <f t="shared" si="11"/>
        <v>0</v>
      </c>
      <c r="BH162" s="97">
        <f t="shared" si="12"/>
        <v>0</v>
      </c>
      <c r="BI162" s="97">
        <f t="shared" si="13"/>
        <v>0</v>
      </c>
      <c r="BJ162" s="13" t="s">
        <v>83</v>
      </c>
      <c r="BK162" s="97">
        <f t="shared" si="14"/>
        <v>0</v>
      </c>
      <c r="BL162" s="13" t="s">
        <v>245</v>
      </c>
      <c r="BM162" s="169" t="s">
        <v>475</v>
      </c>
    </row>
    <row r="163" spans="2:65" s="1" customFormat="1" ht="16.5" customHeight="1" x14ac:dyDescent="0.2">
      <c r="B163" s="131"/>
      <c r="C163" s="158" t="s">
        <v>363</v>
      </c>
      <c r="D163" s="158" t="s">
        <v>241</v>
      </c>
      <c r="E163" s="159" t="s">
        <v>4448</v>
      </c>
      <c r="F163" s="160" t="s">
        <v>4449</v>
      </c>
      <c r="G163" s="161" t="s">
        <v>353</v>
      </c>
      <c r="H163" s="162">
        <v>4</v>
      </c>
      <c r="I163" s="163"/>
      <c r="J163" s="164">
        <f t="shared" si="5"/>
        <v>0</v>
      </c>
      <c r="K163" s="165"/>
      <c r="L163" s="30"/>
      <c r="M163" s="166" t="s">
        <v>1</v>
      </c>
      <c r="N163" s="130" t="s">
        <v>37</v>
      </c>
      <c r="P163" s="167">
        <f t="shared" si="6"/>
        <v>0</v>
      </c>
      <c r="Q163" s="167">
        <v>0</v>
      </c>
      <c r="R163" s="167">
        <f t="shared" si="7"/>
        <v>0</v>
      </c>
      <c r="S163" s="167">
        <v>0</v>
      </c>
      <c r="T163" s="168">
        <f t="shared" si="8"/>
        <v>0</v>
      </c>
      <c r="AR163" s="169" t="s">
        <v>245</v>
      </c>
      <c r="AT163" s="169" t="s">
        <v>241</v>
      </c>
      <c r="AU163" s="169" t="s">
        <v>78</v>
      </c>
      <c r="AY163" s="13" t="s">
        <v>239</v>
      </c>
      <c r="BE163" s="97">
        <f t="shared" si="9"/>
        <v>0</v>
      </c>
      <c r="BF163" s="97">
        <f t="shared" si="10"/>
        <v>0</v>
      </c>
      <c r="BG163" s="97">
        <f t="shared" si="11"/>
        <v>0</v>
      </c>
      <c r="BH163" s="97">
        <f t="shared" si="12"/>
        <v>0</v>
      </c>
      <c r="BI163" s="97">
        <f t="shared" si="13"/>
        <v>0</v>
      </c>
      <c r="BJ163" s="13" t="s">
        <v>83</v>
      </c>
      <c r="BK163" s="97">
        <f t="shared" si="14"/>
        <v>0</v>
      </c>
      <c r="BL163" s="13" t="s">
        <v>245</v>
      </c>
      <c r="BM163" s="169" t="s">
        <v>483</v>
      </c>
    </row>
    <row r="164" spans="2:65" s="1" customFormat="1" ht="16.5" customHeight="1" x14ac:dyDescent="0.2">
      <c r="B164" s="131"/>
      <c r="C164" s="158" t="s">
        <v>367</v>
      </c>
      <c r="D164" s="158" t="s">
        <v>241</v>
      </c>
      <c r="E164" s="159" t="s">
        <v>4450</v>
      </c>
      <c r="F164" s="160" t="s">
        <v>4451</v>
      </c>
      <c r="G164" s="161" t="s">
        <v>353</v>
      </c>
      <c r="H164" s="162">
        <v>4</v>
      </c>
      <c r="I164" s="163"/>
      <c r="J164" s="164">
        <f t="shared" si="5"/>
        <v>0</v>
      </c>
      <c r="K164" s="165"/>
      <c r="L164" s="30"/>
      <c r="M164" s="166" t="s">
        <v>1</v>
      </c>
      <c r="N164" s="130" t="s">
        <v>37</v>
      </c>
      <c r="P164" s="167">
        <f t="shared" si="6"/>
        <v>0</v>
      </c>
      <c r="Q164" s="167">
        <v>0</v>
      </c>
      <c r="R164" s="167">
        <f t="shared" si="7"/>
        <v>0</v>
      </c>
      <c r="S164" s="167">
        <v>0</v>
      </c>
      <c r="T164" s="168">
        <f t="shared" si="8"/>
        <v>0</v>
      </c>
      <c r="AR164" s="169" t="s">
        <v>245</v>
      </c>
      <c r="AT164" s="169" t="s">
        <v>241</v>
      </c>
      <c r="AU164" s="169" t="s">
        <v>78</v>
      </c>
      <c r="AY164" s="13" t="s">
        <v>239</v>
      </c>
      <c r="BE164" s="97">
        <f t="shared" si="9"/>
        <v>0</v>
      </c>
      <c r="BF164" s="97">
        <f t="shared" si="10"/>
        <v>0</v>
      </c>
      <c r="BG164" s="97">
        <f t="shared" si="11"/>
        <v>0</v>
      </c>
      <c r="BH164" s="97">
        <f t="shared" si="12"/>
        <v>0</v>
      </c>
      <c r="BI164" s="97">
        <f t="shared" si="13"/>
        <v>0</v>
      </c>
      <c r="BJ164" s="13" t="s">
        <v>83</v>
      </c>
      <c r="BK164" s="97">
        <f t="shared" si="14"/>
        <v>0</v>
      </c>
      <c r="BL164" s="13" t="s">
        <v>245</v>
      </c>
      <c r="BM164" s="169" t="s">
        <v>491</v>
      </c>
    </row>
    <row r="165" spans="2:65" s="1" customFormat="1" ht="16.5" customHeight="1" x14ac:dyDescent="0.2">
      <c r="B165" s="131"/>
      <c r="C165" s="158" t="s">
        <v>371</v>
      </c>
      <c r="D165" s="158" t="s">
        <v>241</v>
      </c>
      <c r="E165" s="159" t="s">
        <v>4452</v>
      </c>
      <c r="F165" s="160" t="s">
        <v>4453</v>
      </c>
      <c r="G165" s="161" t="s">
        <v>353</v>
      </c>
      <c r="H165" s="162">
        <v>2</v>
      </c>
      <c r="I165" s="163"/>
      <c r="J165" s="164">
        <f t="shared" si="5"/>
        <v>0</v>
      </c>
      <c r="K165" s="165"/>
      <c r="L165" s="30"/>
      <c r="M165" s="166" t="s">
        <v>1</v>
      </c>
      <c r="N165" s="130" t="s">
        <v>37</v>
      </c>
      <c r="P165" s="167">
        <f t="shared" si="6"/>
        <v>0</v>
      </c>
      <c r="Q165" s="167">
        <v>0</v>
      </c>
      <c r="R165" s="167">
        <f t="shared" si="7"/>
        <v>0</v>
      </c>
      <c r="S165" s="167">
        <v>0</v>
      </c>
      <c r="T165" s="168">
        <f t="shared" si="8"/>
        <v>0</v>
      </c>
      <c r="AR165" s="169" t="s">
        <v>245</v>
      </c>
      <c r="AT165" s="169" t="s">
        <v>241</v>
      </c>
      <c r="AU165" s="169" t="s">
        <v>78</v>
      </c>
      <c r="AY165" s="13" t="s">
        <v>239</v>
      </c>
      <c r="BE165" s="97">
        <f t="shared" si="9"/>
        <v>0</v>
      </c>
      <c r="BF165" s="97">
        <f t="shared" si="10"/>
        <v>0</v>
      </c>
      <c r="BG165" s="97">
        <f t="shared" si="11"/>
        <v>0</v>
      </c>
      <c r="BH165" s="97">
        <f t="shared" si="12"/>
        <v>0</v>
      </c>
      <c r="BI165" s="97">
        <f t="shared" si="13"/>
        <v>0</v>
      </c>
      <c r="BJ165" s="13" t="s">
        <v>83</v>
      </c>
      <c r="BK165" s="97">
        <f t="shared" si="14"/>
        <v>0</v>
      </c>
      <c r="BL165" s="13" t="s">
        <v>245</v>
      </c>
      <c r="BM165" s="169" t="s">
        <v>499</v>
      </c>
    </row>
    <row r="166" spans="2:65" s="1" customFormat="1" ht="16.5" customHeight="1" x14ac:dyDescent="0.2">
      <c r="B166" s="131"/>
      <c r="C166" s="158" t="s">
        <v>375</v>
      </c>
      <c r="D166" s="158" t="s">
        <v>241</v>
      </c>
      <c r="E166" s="159" t="s">
        <v>4454</v>
      </c>
      <c r="F166" s="160" t="s">
        <v>4319</v>
      </c>
      <c r="G166" s="161" t="s">
        <v>4324</v>
      </c>
      <c r="H166" s="162">
        <v>1</v>
      </c>
      <c r="I166" s="163"/>
      <c r="J166" s="164">
        <f t="shared" si="5"/>
        <v>0</v>
      </c>
      <c r="K166" s="165"/>
      <c r="L166" s="30"/>
      <c r="M166" s="166" t="s">
        <v>1</v>
      </c>
      <c r="N166" s="130" t="s">
        <v>37</v>
      </c>
      <c r="P166" s="167">
        <f t="shared" si="6"/>
        <v>0</v>
      </c>
      <c r="Q166" s="167">
        <v>0</v>
      </c>
      <c r="R166" s="167">
        <f t="shared" si="7"/>
        <v>0</v>
      </c>
      <c r="S166" s="167">
        <v>0</v>
      </c>
      <c r="T166" s="168">
        <f t="shared" si="8"/>
        <v>0</v>
      </c>
      <c r="AR166" s="169" t="s">
        <v>245</v>
      </c>
      <c r="AT166" s="169" t="s">
        <v>241</v>
      </c>
      <c r="AU166" s="169" t="s">
        <v>78</v>
      </c>
      <c r="AY166" s="13" t="s">
        <v>239</v>
      </c>
      <c r="BE166" s="97">
        <f t="shared" si="9"/>
        <v>0</v>
      </c>
      <c r="BF166" s="97">
        <f t="shared" si="10"/>
        <v>0</v>
      </c>
      <c r="BG166" s="97">
        <f t="shared" si="11"/>
        <v>0</v>
      </c>
      <c r="BH166" s="97">
        <f t="shared" si="12"/>
        <v>0</v>
      </c>
      <c r="BI166" s="97">
        <f t="shared" si="13"/>
        <v>0</v>
      </c>
      <c r="BJ166" s="13" t="s">
        <v>83</v>
      </c>
      <c r="BK166" s="97">
        <f t="shared" si="14"/>
        <v>0</v>
      </c>
      <c r="BL166" s="13" t="s">
        <v>245</v>
      </c>
      <c r="BM166" s="169" t="s">
        <v>507</v>
      </c>
    </row>
    <row r="167" spans="2:65" s="1" customFormat="1" ht="16.5" customHeight="1" x14ac:dyDescent="0.2">
      <c r="B167" s="131"/>
      <c r="C167" s="158" t="s">
        <v>379</v>
      </c>
      <c r="D167" s="158" t="s">
        <v>241</v>
      </c>
      <c r="E167" s="159" t="s">
        <v>4455</v>
      </c>
      <c r="F167" s="160" t="s">
        <v>4456</v>
      </c>
      <c r="G167" s="161" t="s">
        <v>353</v>
      </c>
      <c r="H167" s="162">
        <v>1</v>
      </c>
      <c r="I167" s="163"/>
      <c r="J167" s="164">
        <f t="shared" si="5"/>
        <v>0</v>
      </c>
      <c r="K167" s="165"/>
      <c r="L167" s="30"/>
      <c r="M167" s="166" t="s">
        <v>1</v>
      </c>
      <c r="N167" s="130" t="s">
        <v>37</v>
      </c>
      <c r="P167" s="167">
        <f t="shared" si="6"/>
        <v>0</v>
      </c>
      <c r="Q167" s="167">
        <v>0</v>
      </c>
      <c r="R167" s="167">
        <f t="shared" si="7"/>
        <v>0</v>
      </c>
      <c r="S167" s="167">
        <v>0</v>
      </c>
      <c r="T167" s="168">
        <f t="shared" si="8"/>
        <v>0</v>
      </c>
      <c r="AR167" s="169" t="s">
        <v>245</v>
      </c>
      <c r="AT167" s="169" t="s">
        <v>241</v>
      </c>
      <c r="AU167" s="169" t="s">
        <v>78</v>
      </c>
      <c r="AY167" s="13" t="s">
        <v>239</v>
      </c>
      <c r="BE167" s="97">
        <f t="shared" si="9"/>
        <v>0</v>
      </c>
      <c r="BF167" s="97">
        <f t="shared" si="10"/>
        <v>0</v>
      </c>
      <c r="BG167" s="97">
        <f t="shared" si="11"/>
        <v>0</v>
      </c>
      <c r="BH167" s="97">
        <f t="shared" si="12"/>
        <v>0</v>
      </c>
      <c r="BI167" s="97">
        <f t="shared" si="13"/>
        <v>0</v>
      </c>
      <c r="BJ167" s="13" t="s">
        <v>83</v>
      </c>
      <c r="BK167" s="97">
        <f t="shared" si="14"/>
        <v>0</v>
      </c>
      <c r="BL167" s="13" t="s">
        <v>245</v>
      </c>
      <c r="BM167" s="169" t="s">
        <v>515</v>
      </c>
    </row>
    <row r="168" spans="2:65" s="11" customFormat="1" ht="25.9" customHeight="1" x14ac:dyDescent="0.2">
      <c r="B168" s="146"/>
      <c r="D168" s="147" t="s">
        <v>70</v>
      </c>
      <c r="E168" s="148" t="s">
        <v>4325</v>
      </c>
      <c r="F168" s="148" t="s">
        <v>174</v>
      </c>
      <c r="I168" s="149"/>
      <c r="J168" s="150">
        <f>BK168</f>
        <v>0</v>
      </c>
      <c r="L168" s="146"/>
      <c r="M168" s="151"/>
      <c r="P168" s="152">
        <f>SUM(P169:P178)</f>
        <v>0</v>
      </c>
      <c r="R168" s="152">
        <f>SUM(R169:R178)</f>
        <v>0</v>
      </c>
      <c r="T168" s="153">
        <f>SUM(T169:T178)</f>
        <v>0</v>
      </c>
      <c r="AR168" s="147" t="s">
        <v>78</v>
      </c>
      <c r="AT168" s="154" t="s">
        <v>70</v>
      </c>
      <c r="AU168" s="154" t="s">
        <v>71</v>
      </c>
      <c r="AY168" s="147" t="s">
        <v>239</v>
      </c>
      <c r="BK168" s="155">
        <f>SUM(BK169:BK178)</f>
        <v>0</v>
      </c>
    </row>
    <row r="169" spans="2:65" s="1" customFormat="1" ht="16.5" customHeight="1" x14ac:dyDescent="0.2">
      <c r="B169" s="131"/>
      <c r="C169" s="158" t="s">
        <v>383</v>
      </c>
      <c r="D169" s="158" t="s">
        <v>241</v>
      </c>
      <c r="E169" s="159" t="s">
        <v>4326</v>
      </c>
      <c r="F169" s="160" t="s">
        <v>4327</v>
      </c>
      <c r="G169" s="161" t="s">
        <v>4324</v>
      </c>
      <c r="H169" s="162">
        <v>1</v>
      </c>
      <c r="I169" s="163"/>
      <c r="J169" s="164">
        <f t="shared" ref="J169:J178" si="15">ROUND(I169*H169,2)</f>
        <v>0</v>
      </c>
      <c r="K169" s="165"/>
      <c r="L169" s="30"/>
      <c r="M169" s="166" t="s">
        <v>1</v>
      </c>
      <c r="N169" s="130" t="s">
        <v>37</v>
      </c>
      <c r="P169" s="167">
        <f t="shared" ref="P169:P178" si="16">O169*H169</f>
        <v>0</v>
      </c>
      <c r="Q169" s="167">
        <v>0</v>
      </c>
      <c r="R169" s="167">
        <f t="shared" ref="R169:R178" si="17">Q169*H169</f>
        <v>0</v>
      </c>
      <c r="S169" s="167">
        <v>0</v>
      </c>
      <c r="T169" s="168">
        <f t="shared" ref="T169:T178" si="18">S169*H169</f>
        <v>0</v>
      </c>
      <c r="AR169" s="169" t="s">
        <v>245</v>
      </c>
      <c r="AT169" s="169" t="s">
        <v>241</v>
      </c>
      <c r="AU169" s="169" t="s">
        <v>78</v>
      </c>
      <c r="AY169" s="13" t="s">
        <v>239</v>
      </c>
      <c r="BE169" s="97">
        <f t="shared" ref="BE169:BE178" si="19">IF(N169="základná",J169,0)</f>
        <v>0</v>
      </c>
      <c r="BF169" s="97">
        <f t="shared" ref="BF169:BF178" si="20">IF(N169="znížená",J169,0)</f>
        <v>0</v>
      </c>
      <c r="BG169" s="97">
        <f t="shared" ref="BG169:BG178" si="21">IF(N169="zákl. prenesená",J169,0)</f>
        <v>0</v>
      </c>
      <c r="BH169" s="97">
        <f t="shared" ref="BH169:BH178" si="22">IF(N169="zníž. prenesená",J169,0)</f>
        <v>0</v>
      </c>
      <c r="BI169" s="97">
        <f t="shared" ref="BI169:BI178" si="23">IF(N169="nulová",J169,0)</f>
        <v>0</v>
      </c>
      <c r="BJ169" s="13" t="s">
        <v>83</v>
      </c>
      <c r="BK169" s="97">
        <f t="shared" ref="BK169:BK178" si="24">ROUND(I169*H169,2)</f>
        <v>0</v>
      </c>
      <c r="BL169" s="13" t="s">
        <v>245</v>
      </c>
      <c r="BM169" s="169" t="s">
        <v>523</v>
      </c>
    </row>
    <row r="170" spans="2:65" s="1" customFormat="1" ht="16.5" customHeight="1" x14ac:dyDescent="0.2">
      <c r="B170" s="131"/>
      <c r="C170" s="158" t="s">
        <v>387</v>
      </c>
      <c r="D170" s="158" t="s">
        <v>241</v>
      </c>
      <c r="E170" s="159" t="s">
        <v>4329</v>
      </c>
      <c r="F170" s="160" t="s">
        <v>4457</v>
      </c>
      <c r="G170" s="161" t="s">
        <v>4384</v>
      </c>
      <c r="H170" s="162">
        <v>1</v>
      </c>
      <c r="I170" s="163"/>
      <c r="J170" s="164">
        <f t="shared" si="15"/>
        <v>0</v>
      </c>
      <c r="K170" s="165"/>
      <c r="L170" s="30"/>
      <c r="M170" s="166" t="s">
        <v>1</v>
      </c>
      <c r="N170" s="130" t="s">
        <v>37</v>
      </c>
      <c r="P170" s="167">
        <f t="shared" si="16"/>
        <v>0</v>
      </c>
      <c r="Q170" s="167">
        <v>0</v>
      </c>
      <c r="R170" s="167">
        <f t="shared" si="17"/>
        <v>0</v>
      </c>
      <c r="S170" s="167">
        <v>0</v>
      </c>
      <c r="T170" s="168">
        <f t="shared" si="18"/>
        <v>0</v>
      </c>
      <c r="AR170" s="169" t="s">
        <v>245</v>
      </c>
      <c r="AT170" s="169" t="s">
        <v>241</v>
      </c>
      <c r="AU170" s="169" t="s">
        <v>78</v>
      </c>
      <c r="AY170" s="13" t="s">
        <v>239</v>
      </c>
      <c r="BE170" s="97">
        <f t="shared" si="19"/>
        <v>0</v>
      </c>
      <c r="BF170" s="97">
        <f t="shared" si="20"/>
        <v>0</v>
      </c>
      <c r="BG170" s="97">
        <f t="shared" si="21"/>
        <v>0</v>
      </c>
      <c r="BH170" s="97">
        <f t="shared" si="22"/>
        <v>0</v>
      </c>
      <c r="BI170" s="97">
        <f t="shared" si="23"/>
        <v>0</v>
      </c>
      <c r="BJ170" s="13" t="s">
        <v>83</v>
      </c>
      <c r="BK170" s="97">
        <f t="shared" si="24"/>
        <v>0</v>
      </c>
      <c r="BL170" s="13" t="s">
        <v>245</v>
      </c>
      <c r="BM170" s="169" t="s">
        <v>530</v>
      </c>
    </row>
    <row r="171" spans="2:65" s="1" customFormat="1" ht="16.5" customHeight="1" x14ac:dyDescent="0.2">
      <c r="B171" s="131"/>
      <c r="C171" s="158" t="s">
        <v>391</v>
      </c>
      <c r="D171" s="158" t="s">
        <v>241</v>
      </c>
      <c r="E171" s="159" t="s">
        <v>4332</v>
      </c>
      <c r="F171" s="160" t="s">
        <v>4458</v>
      </c>
      <c r="G171" s="161" t="s">
        <v>4324</v>
      </c>
      <c r="H171" s="162">
        <v>1</v>
      </c>
      <c r="I171" s="163"/>
      <c r="J171" s="164">
        <f t="shared" si="15"/>
        <v>0</v>
      </c>
      <c r="K171" s="165"/>
      <c r="L171" s="30"/>
      <c r="M171" s="166" t="s">
        <v>1</v>
      </c>
      <c r="N171" s="130" t="s">
        <v>37</v>
      </c>
      <c r="P171" s="167">
        <f t="shared" si="16"/>
        <v>0</v>
      </c>
      <c r="Q171" s="167">
        <v>0</v>
      </c>
      <c r="R171" s="167">
        <f t="shared" si="17"/>
        <v>0</v>
      </c>
      <c r="S171" s="167">
        <v>0</v>
      </c>
      <c r="T171" s="168">
        <f t="shared" si="18"/>
        <v>0</v>
      </c>
      <c r="AR171" s="169" t="s">
        <v>245</v>
      </c>
      <c r="AT171" s="169" t="s">
        <v>241</v>
      </c>
      <c r="AU171" s="169" t="s">
        <v>78</v>
      </c>
      <c r="AY171" s="13" t="s">
        <v>239</v>
      </c>
      <c r="BE171" s="97">
        <f t="shared" si="19"/>
        <v>0</v>
      </c>
      <c r="BF171" s="97">
        <f t="shared" si="20"/>
        <v>0</v>
      </c>
      <c r="BG171" s="97">
        <f t="shared" si="21"/>
        <v>0</v>
      </c>
      <c r="BH171" s="97">
        <f t="shared" si="22"/>
        <v>0</v>
      </c>
      <c r="BI171" s="97">
        <f t="shared" si="23"/>
        <v>0</v>
      </c>
      <c r="BJ171" s="13" t="s">
        <v>83</v>
      </c>
      <c r="BK171" s="97">
        <f t="shared" si="24"/>
        <v>0</v>
      </c>
      <c r="BL171" s="13" t="s">
        <v>245</v>
      </c>
      <c r="BM171" s="169" t="s">
        <v>537</v>
      </c>
    </row>
    <row r="172" spans="2:65" s="1" customFormat="1" ht="16.5" customHeight="1" x14ac:dyDescent="0.2">
      <c r="B172" s="131"/>
      <c r="C172" s="158" t="s">
        <v>395</v>
      </c>
      <c r="D172" s="158" t="s">
        <v>241</v>
      </c>
      <c r="E172" s="159" t="s">
        <v>4335</v>
      </c>
      <c r="F172" s="160" t="s">
        <v>4459</v>
      </c>
      <c r="G172" s="161" t="s">
        <v>4324</v>
      </c>
      <c r="H172" s="162">
        <v>1</v>
      </c>
      <c r="I172" s="163"/>
      <c r="J172" s="164">
        <f t="shared" si="15"/>
        <v>0</v>
      </c>
      <c r="K172" s="165"/>
      <c r="L172" s="30"/>
      <c r="M172" s="166" t="s">
        <v>1</v>
      </c>
      <c r="N172" s="130" t="s">
        <v>37</v>
      </c>
      <c r="P172" s="167">
        <f t="shared" si="16"/>
        <v>0</v>
      </c>
      <c r="Q172" s="167">
        <v>0</v>
      </c>
      <c r="R172" s="167">
        <f t="shared" si="17"/>
        <v>0</v>
      </c>
      <c r="S172" s="167">
        <v>0</v>
      </c>
      <c r="T172" s="168">
        <f t="shared" si="18"/>
        <v>0</v>
      </c>
      <c r="AR172" s="169" t="s">
        <v>245</v>
      </c>
      <c r="AT172" s="169" t="s">
        <v>241</v>
      </c>
      <c r="AU172" s="169" t="s">
        <v>78</v>
      </c>
      <c r="AY172" s="13" t="s">
        <v>239</v>
      </c>
      <c r="BE172" s="97">
        <f t="shared" si="19"/>
        <v>0</v>
      </c>
      <c r="BF172" s="97">
        <f t="shared" si="20"/>
        <v>0</v>
      </c>
      <c r="BG172" s="97">
        <f t="shared" si="21"/>
        <v>0</v>
      </c>
      <c r="BH172" s="97">
        <f t="shared" si="22"/>
        <v>0</v>
      </c>
      <c r="BI172" s="97">
        <f t="shared" si="23"/>
        <v>0</v>
      </c>
      <c r="BJ172" s="13" t="s">
        <v>83</v>
      </c>
      <c r="BK172" s="97">
        <f t="shared" si="24"/>
        <v>0</v>
      </c>
      <c r="BL172" s="13" t="s">
        <v>245</v>
      </c>
      <c r="BM172" s="169" t="s">
        <v>544</v>
      </c>
    </row>
    <row r="173" spans="2:65" s="1" customFormat="1" ht="16.5" customHeight="1" x14ac:dyDescent="0.2">
      <c r="B173" s="131"/>
      <c r="C173" s="158" t="s">
        <v>399</v>
      </c>
      <c r="D173" s="158" t="s">
        <v>241</v>
      </c>
      <c r="E173" s="159" t="s">
        <v>4460</v>
      </c>
      <c r="F173" s="160" t="s">
        <v>4336</v>
      </c>
      <c r="G173" s="161" t="s">
        <v>4324</v>
      </c>
      <c r="H173" s="162">
        <v>1</v>
      </c>
      <c r="I173" s="163"/>
      <c r="J173" s="164">
        <f t="shared" si="15"/>
        <v>0</v>
      </c>
      <c r="K173" s="165"/>
      <c r="L173" s="30"/>
      <c r="M173" s="166" t="s">
        <v>1</v>
      </c>
      <c r="N173" s="130" t="s">
        <v>37</v>
      </c>
      <c r="P173" s="167">
        <f t="shared" si="16"/>
        <v>0</v>
      </c>
      <c r="Q173" s="167">
        <v>0</v>
      </c>
      <c r="R173" s="167">
        <f t="shared" si="17"/>
        <v>0</v>
      </c>
      <c r="S173" s="167">
        <v>0</v>
      </c>
      <c r="T173" s="168">
        <f t="shared" si="18"/>
        <v>0</v>
      </c>
      <c r="AR173" s="169" t="s">
        <v>245</v>
      </c>
      <c r="AT173" s="169" t="s">
        <v>241</v>
      </c>
      <c r="AU173" s="169" t="s">
        <v>78</v>
      </c>
      <c r="AY173" s="13" t="s">
        <v>239</v>
      </c>
      <c r="BE173" s="97">
        <f t="shared" si="19"/>
        <v>0</v>
      </c>
      <c r="BF173" s="97">
        <f t="shared" si="20"/>
        <v>0</v>
      </c>
      <c r="BG173" s="97">
        <f t="shared" si="21"/>
        <v>0</v>
      </c>
      <c r="BH173" s="97">
        <f t="shared" si="22"/>
        <v>0</v>
      </c>
      <c r="BI173" s="97">
        <f t="shared" si="23"/>
        <v>0</v>
      </c>
      <c r="BJ173" s="13" t="s">
        <v>83</v>
      </c>
      <c r="BK173" s="97">
        <f t="shared" si="24"/>
        <v>0</v>
      </c>
      <c r="BL173" s="13" t="s">
        <v>245</v>
      </c>
      <c r="BM173" s="169" t="s">
        <v>552</v>
      </c>
    </row>
    <row r="174" spans="2:65" s="1" customFormat="1" ht="16.5" customHeight="1" x14ac:dyDescent="0.2">
      <c r="B174" s="131"/>
      <c r="C174" s="158" t="s">
        <v>403</v>
      </c>
      <c r="D174" s="158" t="s">
        <v>241</v>
      </c>
      <c r="E174" s="159" t="s">
        <v>4461</v>
      </c>
      <c r="F174" s="160" t="s">
        <v>4385</v>
      </c>
      <c r="G174" s="161" t="s">
        <v>4386</v>
      </c>
      <c r="H174" s="162">
        <v>10</v>
      </c>
      <c r="I174" s="163"/>
      <c r="J174" s="164">
        <f t="shared" si="15"/>
        <v>0</v>
      </c>
      <c r="K174" s="165"/>
      <c r="L174" s="30"/>
      <c r="M174" s="166" t="s">
        <v>1</v>
      </c>
      <c r="N174" s="130" t="s">
        <v>37</v>
      </c>
      <c r="P174" s="167">
        <f t="shared" si="16"/>
        <v>0</v>
      </c>
      <c r="Q174" s="167">
        <v>0</v>
      </c>
      <c r="R174" s="167">
        <f t="shared" si="17"/>
        <v>0</v>
      </c>
      <c r="S174" s="167">
        <v>0</v>
      </c>
      <c r="T174" s="168">
        <f t="shared" si="18"/>
        <v>0</v>
      </c>
      <c r="AR174" s="169" t="s">
        <v>245</v>
      </c>
      <c r="AT174" s="169" t="s">
        <v>241</v>
      </c>
      <c r="AU174" s="169" t="s">
        <v>78</v>
      </c>
      <c r="AY174" s="13" t="s">
        <v>239</v>
      </c>
      <c r="BE174" s="97">
        <f t="shared" si="19"/>
        <v>0</v>
      </c>
      <c r="BF174" s="97">
        <f t="shared" si="20"/>
        <v>0</v>
      </c>
      <c r="BG174" s="97">
        <f t="shared" si="21"/>
        <v>0</v>
      </c>
      <c r="BH174" s="97">
        <f t="shared" si="22"/>
        <v>0</v>
      </c>
      <c r="BI174" s="97">
        <f t="shared" si="23"/>
        <v>0</v>
      </c>
      <c r="BJ174" s="13" t="s">
        <v>83</v>
      </c>
      <c r="BK174" s="97">
        <f t="shared" si="24"/>
        <v>0</v>
      </c>
      <c r="BL174" s="13" t="s">
        <v>245</v>
      </c>
      <c r="BM174" s="169" t="s">
        <v>560</v>
      </c>
    </row>
    <row r="175" spans="2:65" s="1" customFormat="1" ht="16.5" customHeight="1" x14ac:dyDescent="0.2">
      <c r="B175" s="131"/>
      <c r="C175" s="158" t="s">
        <v>407</v>
      </c>
      <c r="D175" s="158" t="s">
        <v>241</v>
      </c>
      <c r="E175" s="159" t="s">
        <v>4462</v>
      </c>
      <c r="F175" s="160" t="s">
        <v>4463</v>
      </c>
      <c r="G175" s="161" t="s">
        <v>4386</v>
      </c>
      <c r="H175" s="162">
        <v>30</v>
      </c>
      <c r="I175" s="163"/>
      <c r="J175" s="164">
        <f t="shared" si="15"/>
        <v>0</v>
      </c>
      <c r="K175" s="165"/>
      <c r="L175" s="30"/>
      <c r="M175" s="166" t="s">
        <v>1</v>
      </c>
      <c r="N175" s="130" t="s">
        <v>37</v>
      </c>
      <c r="P175" s="167">
        <f t="shared" si="16"/>
        <v>0</v>
      </c>
      <c r="Q175" s="167">
        <v>0</v>
      </c>
      <c r="R175" s="167">
        <f t="shared" si="17"/>
        <v>0</v>
      </c>
      <c r="S175" s="167">
        <v>0</v>
      </c>
      <c r="T175" s="168">
        <f t="shared" si="18"/>
        <v>0</v>
      </c>
      <c r="AR175" s="169" t="s">
        <v>245</v>
      </c>
      <c r="AT175" s="169" t="s">
        <v>241</v>
      </c>
      <c r="AU175" s="169" t="s">
        <v>78</v>
      </c>
      <c r="AY175" s="13" t="s">
        <v>239</v>
      </c>
      <c r="BE175" s="97">
        <f t="shared" si="19"/>
        <v>0</v>
      </c>
      <c r="BF175" s="97">
        <f t="shared" si="20"/>
        <v>0</v>
      </c>
      <c r="BG175" s="97">
        <f t="shared" si="21"/>
        <v>0</v>
      </c>
      <c r="BH175" s="97">
        <f t="shared" si="22"/>
        <v>0</v>
      </c>
      <c r="BI175" s="97">
        <f t="shared" si="23"/>
        <v>0</v>
      </c>
      <c r="BJ175" s="13" t="s">
        <v>83</v>
      </c>
      <c r="BK175" s="97">
        <f t="shared" si="24"/>
        <v>0</v>
      </c>
      <c r="BL175" s="13" t="s">
        <v>245</v>
      </c>
      <c r="BM175" s="169" t="s">
        <v>568</v>
      </c>
    </row>
    <row r="176" spans="2:65" s="1" customFormat="1" ht="16.5" customHeight="1" x14ac:dyDescent="0.2">
      <c r="B176" s="131"/>
      <c r="C176" s="158" t="s">
        <v>411</v>
      </c>
      <c r="D176" s="158" t="s">
        <v>241</v>
      </c>
      <c r="E176" s="159" t="s">
        <v>4464</v>
      </c>
      <c r="F176" s="160" t="s">
        <v>4465</v>
      </c>
      <c r="G176" s="161" t="s">
        <v>4324</v>
      </c>
      <c r="H176" s="162">
        <v>1</v>
      </c>
      <c r="I176" s="163"/>
      <c r="J176" s="164">
        <f t="shared" si="15"/>
        <v>0</v>
      </c>
      <c r="K176" s="165"/>
      <c r="L176" s="30"/>
      <c r="M176" s="166" t="s">
        <v>1</v>
      </c>
      <c r="N176" s="130" t="s">
        <v>37</v>
      </c>
      <c r="P176" s="167">
        <f t="shared" si="16"/>
        <v>0</v>
      </c>
      <c r="Q176" s="167">
        <v>0</v>
      </c>
      <c r="R176" s="167">
        <f t="shared" si="17"/>
        <v>0</v>
      </c>
      <c r="S176" s="167">
        <v>0</v>
      </c>
      <c r="T176" s="168">
        <f t="shared" si="18"/>
        <v>0</v>
      </c>
      <c r="AR176" s="169" t="s">
        <v>245</v>
      </c>
      <c r="AT176" s="169" t="s">
        <v>241</v>
      </c>
      <c r="AU176" s="169" t="s">
        <v>78</v>
      </c>
      <c r="AY176" s="13" t="s">
        <v>239</v>
      </c>
      <c r="BE176" s="97">
        <f t="shared" si="19"/>
        <v>0</v>
      </c>
      <c r="BF176" s="97">
        <f t="shared" si="20"/>
        <v>0</v>
      </c>
      <c r="BG176" s="97">
        <f t="shared" si="21"/>
        <v>0</v>
      </c>
      <c r="BH176" s="97">
        <f t="shared" si="22"/>
        <v>0</v>
      </c>
      <c r="BI176" s="97">
        <f t="shared" si="23"/>
        <v>0</v>
      </c>
      <c r="BJ176" s="13" t="s">
        <v>83</v>
      </c>
      <c r="BK176" s="97">
        <f t="shared" si="24"/>
        <v>0</v>
      </c>
      <c r="BL176" s="13" t="s">
        <v>245</v>
      </c>
      <c r="BM176" s="169" t="s">
        <v>576</v>
      </c>
    </row>
    <row r="177" spans="2:65" s="1" customFormat="1" ht="16.5" customHeight="1" x14ac:dyDescent="0.2">
      <c r="B177" s="131"/>
      <c r="C177" s="158" t="s">
        <v>415</v>
      </c>
      <c r="D177" s="158" t="s">
        <v>241</v>
      </c>
      <c r="E177" s="159" t="s">
        <v>4466</v>
      </c>
      <c r="F177" s="160" t="s">
        <v>4467</v>
      </c>
      <c r="G177" s="161" t="s">
        <v>353</v>
      </c>
      <c r="H177" s="162">
        <v>146</v>
      </c>
      <c r="I177" s="163"/>
      <c r="J177" s="164">
        <f t="shared" si="15"/>
        <v>0</v>
      </c>
      <c r="K177" s="165"/>
      <c r="L177" s="30"/>
      <c r="M177" s="166" t="s">
        <v>1</v>
      </c>
      <c r="N177" s="130" t="s">
        <v>37</v>
      </c>
      <c r="P177" s="167">
        <f t="shared" si="16"/>
        <v>0</v>
      </c>
      <c r="Q177" s="167">
        <v>0</v>
      </c>
      <c r="R177" s="167">
        <f t="shared" si="17"/>
        <v>0</v>
      </c>
      <c r="S177" s="167">
        <v>0</v>
      </c>
      <c r="T177" s="168">
        <f t="shared" si="18"/>
        <v>0</v>
      </c>
      <c r="AR177" s="169" t="s">
        <v>245</v>
      </c>
      <c r="AT177" s="169" t="s">
        <v>241</v>
      </c>
      <c r="AU177" s="169" t="s">
        <v>78</v>
      </c>
      <c r="AY177" s="13" t="s">
        <v>239</v>
      </c>
      <c r="BE177" s="97">
        <f t="shared" si="19"/>
        <v>0</v>
      </c>
      <c r="BF177" s="97">
        <f t="shared" si="20"/>
        <v>0</v>
      </c>
      <c r="BG177" s="97">
        <f t="shared" si="21"/>
        <v>0</v>
      </c>
      <c r="BH177" s="97">
        <f t="shared" si="22"/>
        <v>0</v>
      </c>
      <c r="BI177" s="97">
        <f t="shared" si="23"/>
        <v>0</v>
      </c>
      <c r="BJ177" s="13" t="s">
        <v>83</v>
      </c>
      <c r="BK177" s="97">
        <f t="shared" si="24"/>
        <v>0</v>
      </c>
      <c r="BL177" s="13" t="s">
        <v>245</v>
      </c>
      <c r="BM177" s="169" t="s">
        <v>584</v>
      </c>
    </row>
    <row r="178" spans="2:65" s="1" customFormat="1" ht="16.5" customHeight="1" x14ac:dyDescent="0.2">
      <c r="B178" s="131"/>
      <c r="C178" s="158" t="s">
        <v>419</v>
      </c>
      <c r="D178" s="158" t="s">
        <v>241</v>
      </c>
      <c r="E178" s="159" t="s">
        <v>4468</v>
      </c>
      <c r="F178" s="160" t="s">
        <v>4469</v>
      </c>
      <c r="G178" s="161" t="s">
        <v>4324</v>
      </c>
      <c r="H178" s="162">
        <v>1</v>
      </c>
      <c r="I178" s="163"/>
      <c r="J178" s="164">
        <f t="shared" si="15"/>
        <v>0</v>
      </c>
      <c r="K178" s="165"/>
      <c r="L178" s="30"/>
      <c r="M178" s="182" t="s">
        <v>1</v>
      </c>
      <c r="N178" s="183" t="s">
        <v>37</v>
      </c>
      <c r="O178" s="184"/>
      <c r="P178" s="185">
        <f t="shared" si="16"/>
        <v>0</v>
      </c>
      <c r="Q178" s="185">
        <v>0</v>
      </c>
      <c r="R178" s="185">
        <f t="shared" si="17"/>
        <v>0</v>
      </c>
      <c r="S178" s="185">
        <v>0</v>
      </c>
      <c r="T178" s="186">
        <f t="shared" si="18"/>
        <v>0</v>
      </c>
      <c r="AR178" s="169" t="s">
        <v>245</v>
      </c>
      <c r="AT178" s="169" t="s">
        <v>241</v>
      </c>
      <c r="AU178" s="169" t="s">
        <v>78</v>
      </c>
      <c r="AY178" s="13" t="s">
        <v>239</v>
      </c>
      <c r="BE178" s="97">
        <f t="shared" si="19"/>
        <v>0</v>
      </c>
      <c r="BF178" s="97">
        <f t="shared" si="20"/>
        <v>0</v>
      </c>
      <c r="BG178" s="97">
        <f t="shared" si="21"/>
        <v>0</v>
      </c>
      <c r="BH178" s="97">
        <f t="shared" si="22"/>
        <v>0</v>
      </c>
      <c r="BI178" s="97">
        <f t="shared" si="23"/>
        <v>0</v>
      </c>
      <c r="BJ178" s="13" t="s">
        <v>83</v>
      </c>
      <c r="BK178" s="97">
        <f t="shared" si="24"/>
        <v>0</v>
      </c>
      <c r="BL178" s="13" t="s">
        <v>245</v>
      </c>
      <c r="BM178" s="169" t="s">
        <v>592</v>
      </c>
    </row>
    <row r="179" spans="2:65" s="1" customFormat="1" ht="6.95" customHeight="1" x14ac:dyDescent="0.2">
      <c r="B179" s="45"/>
      <c r="C179" s="46"/>
      <c r="D179" s="46"/>
      <c r="E179" s="46"/>
      <c r="F179" s="46"/>
      <c r="G179" s="46"/>
      <c r="H179" s="46"/>
      <c r="I179" s="46"/>
      <c r="J179" s="46"/>
      <c r="K179" s="46"/>
      <c r="L179" s="30"/>
    </row>
  </sheetData>
  <autoFilter ref="C131:K178" xr:uid="{00000000-0009-0000-0000-000029000000}"/>
  <mergeCells count="17">
    <mergeCell ref="L2:V2"/>
    <mergeCell ref="D106:F106"/>
    <mergeCell ref="D107:F107"/>
    <mergeCell ref="D108:F108"/>
    <mergeCell ref="E120:H120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  <mergeCell ref="E29:H29"/>
    <mergeCell ref="E124:H124"/>
    <mergeCell ref="E122:H1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B2:BM175"/>
  <sheetViews>
    <sheetView showGridLines="0" workbookViewId="0">
      <selection activeCell="E9" sqref="E9:H9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3" t="s">
        <v>166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4587</v>
      </c>
      <c r="L4" s="16"/>
      <c r="M4" s="103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14</v>
      </c>
      <c r="L6" s="16"/>
    </row>
    <row r="7" spans="2:46" ht="16.5" customHeight="1" x14ac:dyDescent="0.2">
      <c r="B7" s="16"/>
      <c r="E7" s="259" t="str">
        <f>'Rekapitulácia stavby'!K6</f>
        <v>KFA - Košická futbalová aréna II. a III. etapa</v>
      </c>
      <c r="F7" s="261"/>
      <c r="G7" s="261"/>
      <c r="H7" s="261"/>
      <c r="L7" s="16"/>
    </row>
    <row r="8" spans="2:46" ht="12" customHeight="1" x14ac:dyDescent="0.2">
      <c r="B8" s="16"/>
      <c r="D8" s="23" t="s">
        <v>180</v>
      </c>
      <c r="L8" s="16"/>
    </row>
    <row r="9" spans="2:46" s="1" customFormat="1" ht="16.5" customHeight="1" x14ac:dyDescent="0.2">
      <c r="B9" s="30"/>
      <c r="E9" s="259" t="s">
        <v>181</v>
      </c>
      <c r="F9" s="257"/>
      <c r="G9" s="257"/>
      <c r="H9" s="257"/>
      <c r="L9" s="30"/>
    </row>
    <row r="10" spans="2:46" s="1" customFormat="1" ht="12" customHeight="1" x14ac:dyDescent="0.2">
      <c r="B10" s="30"/>
      <c r="D10" s="23" t="s">
        <v>182</v>
      </c>
      <c r="L10" s="30"/>
    </row>
    <row r="11" spans="2:46" s="1" customFormat="1" ht="16.5" customHeight="1" x14ac:dyDescent="0.2">
      <c r="B11" s="30"/>
      <c r="E11" s="226" t="s">
        <v>4470</v>
      </c>
      <c r="F11" s="257"/>
      <c r="G11" s="257"/>
      <c r="H11" s="257"/>
      <c r="L11" s="30"/>
    </row>
    <row r="12" spans="2:46" s="1" customFormat="1" x14ac:dyDescent="0.2">
      <c r="B12" s="30"/>
      <c r="L12" s="30"/>
    </row>
    <row r="13" spans="2:46" s="1" customFormat="1" ht="12" customHeight="1" x14ac:dyDescent="0.2">
      <c r="B13" s="30"/>
      <c r="D13" s="23" t="s">
        <v>15</v>
      </c>
      <c r="F13" s="21" t="s">
        <v>1</v>
      </c>
      <c r="I13" s="23" t="s">
        <v>16</v>
      </c>
      <c r="J13" s="21" t="s">
        <v>1</v>
      </c>
      <c r="L13" s="30"/>
    </row>
    <row r="14" spans="2:46" s="1" customFormat="1" ht="12" customHeight="1" x14ac:dyDescent="0.2">
      <c r="B14" s="30"/>
      <c r="D14" s="23" t="s">
        <v>17</v>
      </c>
      <c r="F14" s="21" t="s">
        <v>18</v>
      </c>
      <c r="I14" s="23" t="s">
        <v>19</v>
      </c>
      <c r="J14" s="53" t="str">
        <f>'Rekapitulácia stavby'!AN8</f>
        <v>4.10.2022 - REV05</v>
      </c>
      <c r="L14" s="30"/>
    </row>
    <row r="15" spans="2:46" s="1" customFormat="1" ht="10.9" customHeight="1" x14ac:dyDescent="0.2">
      <c r="B15" s="30"/>
      <c r="L15" s="30"/>
    </row>
    <row r="16" spans="2:46" s="1" customFormat="1" ht="12" customHeight="1" x14ac:dyDescent="0.2">
      <c r="B16" s="30"/>
      <c r="D16" s="23" t="s">
        <v>20</v>
      </c>
      <c r="I16" s="23" t="s">
        <v>21</v>
      </c>
      <c r="J16" s="21" t="str">
        <f>IF('Rekapitulácia stavby'!AN10="","",'Rekapitulácia stavby'!AN10)</f>
        <v/>
      </c>
      <c r="L16" s="30"/>
    </row>
    <row r="17" spans="2:12" s="1" customFormat="1" ht="18" customHeight="1" x14ac:dyDescent="0.2">
      <c r="B17" s="30"/>
      <c r="E17" s="21" t="str">
        <f>IF('Rekapitulácia stavby'!E11="","",'Rekapitulácia stavby'!E11)</f>
        <v xml:space="preserve"> </v>
      </c>
      <c r="I17" s="23" t="s">
        <v>22</v>
      </c>
      <c r="J17" s="21" t="str">
        <f>IF('Rekapitulácia stavby'!AN11="","",'Rekapitulácia stavby'!AN11)</f>
        <v/>
      </c>
      <c r="L17" s="30"/>
    </row>
    <row r="18" spans="2:12" s="1" customFormat="1" ht="6.95" customHeight="1" x14ac:dyDescent="0.2">
      <c r="B18" s="30"/>
      <c r="L18" s="30"/>
    </row>
    <row r="19" spans="2:12" s="1" customFormat="1" ht="12" customHeight="1" x14ac:dyDescent="0.2">
      <c r="B19" s="30"/>
      <c r="D19" s="23" t="s">
        <v>23</v>
      </c>
      <c r="I19" s="23" t="s">
        <v>21</v>
      </c>
      <c r="J19" s="24" t="str">
        <f>'Rekapitulácia stavby'!AN13</f>
        <v>Vyplň údaj</v>
      </c>
      <c r="L19" s="30"/>
    </row>
    <row r="20" spans="2:12" s="1" customFormat="1" ht="18" customHeight="1" x14ac:dyDescent="0.2">
      <c r="B20" s="30"/>
      <c r="E20" s="258" t="str">
        <f>'Rekapitulácia stavby'!E14</f>
        <v>Vyplň údaj</v>
      </c>
      <c r="F20" s="248"/>
      <c r="G20" s="248"/>
      <c r="H20" s="248"/>
      <c r="I20" s="23" t="s">
        <v>22</v>
      </c>
      <c r="J20" s="24" t="str">
        <f>'Rekapitulácia stavby'!AN14</f>
        <v>Vyplň údaj</v>
      </c>
      <c r="L20" s="30"/>
    </row>
    <row r="21" spans="2:12" s="1" customFormat="1" ht="6.95" customHeight="1" x14ac:dyDescent="0.2">
      <c r="B21" s="30"/>
      <c r="L21" s="30"/>
    </row>
    <row r="22" spans="2:12" s="1" customFormat="1" ht="12" customHeight="1" x14ac:dyDescent="0.2">
      <c r="B22" s="30"/>
      <c r="D22" s="23" t="s">
        <v>25</v>
      </c>
      <c r="I22" s="23" t="s">
        <v>21</v>
      </c>
      <c r="J22" s="21" t="str">
        <f>IF('Rekapitulácia stavby'!AN16="","",'Rekapitulácia stavby'!AN16)</f>
        <v/>
      </c>
      <c r="L22" s="30"/>
    </row>
    <row r="23" spans="2:12" s="1" customFormat="1" ht="18" customHeight="1" x14ac:dyDescent="0.2">
      <c r="B23" s="30"/>
      <c r="E23" s="21" t="str">
        <f>IF('Rekapitulácia stavby'!E17="","",'Rekapitulácia stavby'!E17)</f>
        <v>HESCON,s.r.o.</v>
      </c>
      <c r="I23" s="23" t="s">
        <v>22</v>
      </c>
      <c r="J23" s="21" t="str">
        <f>IF('Rekapitulácia stavby'!AN17="","",'Rekapitulácia stavby'!AN17)</f>
        <v/>
      </c>
      <c r="L23" s="30"/>
    </row>
    <row r="24" spans="2:12" s="1" customFormat="1" ht="6.95" customHeight="1" x14ac:dyDescent="0.2">
      <c r="B24" s="30"/>
      <c r="L24" s="30"/>
    </row>
    <row r="25" spans="2:12" s="1" customFormat="1" ht="12" customHeight="1" x14ac:dyDescent="0.2">
      <c r="B25" s="30"/>
      <c r="D25" s="23" t="s">
        <v>27</v>
      </c>
      <c r="I25" s="23" t="s">
        <v>21</v>
      </c>
      <c r="J25" s="21" t="str">
        <f>IF('Rekapitulácia stavby'!AN19="","",'Rekapitulácia stavby'!AN19)</f>
        <v/>
      </c>
      <c r="L25" s="30"/>
    </row>
    <row r="26" spans="2:12" s="1" customFormat="1" ht="18" customHeight="1" x14ac:dyDescent="0.2">
      <c r="B26" s="30"/>
      <c r="E26" s="21" t="str">
        <f>IF('Rekapitulácia stavby'!E20="","",'Rekapitulácia stavby'!E20)</f>
        <v xml:space="preserve"> </v>
      </c>
      <c r="I26" s="23" t="s">
        <v>22</v>
      </c>
      <c r="J26" s="21" t="str">
        <f>IF('Rekapitulácia stavby'!AN20="","",'Rekapitulácia stavby'!AN20)</f>
        <v/>
      </c>
      <c r="L26" s="30"/>
    </row>
    <row r="27" spans="2:12" s="1" customFormat="1" ht="6.95" customHeight="1" x14ac:dyDescent="0.2">
      <c r="B27" s="30"/>
      <c r="L27" s="30"/>
    </row>
    <row r="28" spans="2:12" s="1" customFormat="1" ht="12" customHeight="1" x14ac:dyDescent="0.2">
      <c r="B28" s="30"/>
      <c r="D28" s="23" t="s">
        <v>28</v>
      </c>
      <c r="L28" s="30"/>
    </row>
    <row r="29" spans="2:12" s="7" customFormat="1" ht="16.5" customHeight="1" x14ac:dyDescent="0.2">
      <c r="B29" s="104"/>
      <c r="E29" s="251" t="s">
        <v>1</v>
      </c>
      <c r="F29" s="251"/>
      <c r="G29" s="251"/>
      <c r="H29" s="251"/>
      <c r="L29" s="104"/>
    </row>
    <row r="30" spans="2:12" s="1" customFormat="1" ht="6.95" customHeight="1" x14ac:dyDescent="0.2">
      <c r="B30" s="30"/>
      <c r="L30" s="30"/>
    </row>
    <row r="31" spans="2:12" s="1" customFormat="1" ht="6.95" customHeight="1" x14ac:dyDescent="0.2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5" customHeight="1" x14ac:dyDescent="0.2">
      <c r="B32" s="30"/>
      <c r="D32" s="21" t="s">
        <v>187</v>
      </c>
      <c r="J32" s="29">
        <f>J98</f>
        <v>0</v>
      </c>
      <c r="L32" s="30"/>
    </row>
    <row r="33" spans="2:12" s="1" customFormat="1" ht="14.45" customHeight="1" x14ac:dyDescent="0.2">
      <c r="B33" s="30"/>
      <c r="D33" s="28" t="s">
        <v>174</v>
      </c>
      <c r="J33" s="29">
        <f>J105</f>
        <v>0</v>
      </c>
      <c r="L33" s="30"/>
    </row>
    <row r="34" spans="2:12" s="1" customFormat="1" ht="25.35" customHeight="1" x14ac:dyDescent="0.2">
      <c r="B34" s="30"/>
      <c r="D34" s="105" t="s">
        <v>31</v>
      </c>
      <c r="J34" s="66">
        <f>ROUND(J32 + J33, 2)</f>
        <v>0</v>
      </c>
      <c r="L34" s="30"/>
    </row>
    <row r="35" spans="2:12" s="1" customFormat="1" ht="6.95" customHeight="1" x14ac:dyDescent="0.2">
      <c r="B35" s="30"/>
      <c r="D35" s="54"/>
      <c r="E35" s="54"/>
      <c r="F35" s="54"/>
      <c r="G35" s="54"/>
      <c r="H35" s="54"/>
      <c r="I35" s="54"/>
      <c r="J35" s="54"/>
      <c r="K35" s="54"/>
      <c r="L35" s="30"/>
    </row>
    <row r="36" spans="2:12" s="1" customFormat="1" ht="14.45" customHeight="1" x14ac:dyDescent="0.2">
      <c r="B36" s="30"/>
      <c r="F36" s="33" t="s">
        <v>33</v>
      </c>
      <c r="I36" s="33" t="s">
        <v>32</v>
      </c>
      <c r="J36" s="33" t="s">
        <v>34</v>
      </c>
      <c r="L36" s="30"/>
    </row>
    <row r="37" spans="2:12" s="1" customFormat="1" ht="14.45" customHeight="1" x14ac:dyDescent="0.2">
      <c r="B37" s="30"/>
      <c r="D37" s="106" t="s">
        <v>35</v>
      </c>
      <c r="E37" s="35" t="s">
        <v>36</v>
      </c>
      <c r="F37" s="107">
        <f>ROUND((SUM(BE105:BE112) + SUM(BE134:BE174)),  2)</f>
        <v>0</v>
      </c>
      <c r="G37" s="108"/>
      <c r="H37" s="108"/>
      <c r="I37" s="109">
        <v>0.2</v>
      </c>
      <c r="J37" s="107">
        <f>ROUND(((SUM(BE105:BE112) + SUM(BE134:BE174))*I37),  2)</f>
        <v>0</v>
      </c>
      <c r="L37" s="30"/>
    </row>
    <row r="38" spans="2:12" s="1" customFormat="1" ht="14.45" customHeight="1" x14ac:dyDescent="0.2">
      <c r="B38" s="30"/>
      <c r="E38" s="35" t="s">
        <v>37</v>
      </c>
      <c r="F38" s="107">
        <f>ROUND((SUM(BF105:BF112) + SUM(BF134:BF174)),  2)</f>
        <v>0</v>
      </c>
      <c r="G38" s="108"/>
      <c r="H38" s="108"/>
      <c r="I38" s="109">
        <v>0.2</v>
      </c>
      <c r="J38" s="107">
        <f>ROUND(((SUM(BF105:BF112) + SUM(BF134:BF174))*I38),  2)</f>
        <v>0</v>
      </c>
      <c r="L38" s="30"/>
    </row>
    <row r="39" spans="2:12" s="1" customFormat="1" ht="14.45" hidden="1" customHeight="1" x14ac:dyDescent="0.2">
      <c r="B39" s="30"/>
      <c r="E39" s="23" t="s">
        <v>38</v>
      </c>
      <c r="F39" s="86">
        <f>ROUND((SUM(BG105:BG112) + SUM(BG134:BG174)),  2)</f>
        <v>0</v>
      </c>
      <c r="I39" s="110">
        <v>0.2</v>
      </c>
      <c r="J39" s="86">
        <f>0</f>
        <v>0</v>
      </c>
      <c r="L39" s="30"/>
    </row>
    <row r="40" spans="2:12" s="1" customFormat="1" ht="14.45" hidden="1" customHeight="1" x14ac:dyDescent="0.2">
      <c r="B40" s="30"/>
      <c r="E40" s="23" t="s">
        <v>39</v>
      </c>
      <c r="F40" s="86">
        <f>ROUND((SUM(BH105:BH112) + SUM(BH134:BH174)),  2)</f>
        <v>0</v>
      </c>
      <c r="I40" s="110">
        <v>0.2</v>
      </c>
      <c r="J40" s="86">
        <f>0</f>
        <v>0</v>
      </c>
      <c r="L40" s="30"/>
    </row>
    <row r="41" spans="2:12" s="1" customFormat="1" ht="14.45" hidden="1" customHeight="1" x14ac:dyDescent="0.2">
      <c r="B41" s="30"/>
      <c r="E41" s="35" t="s">
        <v>40</v>
      </c>
      <c r="F41" s="107">
        <f>ROUND((SUM(BI105:BI112) + SUM(BI134:BI174)),  2)</f>
        <v>0</v>
      </c>
      <c r="G41" s="108"/>
      <c r="H41" s="108"/>
      <c r="I41" s="109">
        <v>0</v>
      </c>
      <c r="J41" s="107">
        <f>0</f>
        <v>0</v>
      </c>
      <c r="L41" s="30"/>
    </row>
    <row r="42" spans="2:12" s="1" customFormat="1" ht="6.95" customHeight="1" x14ac:dyDescent="0.2">
      <c r="B42" s="30"/>
      <c r="L42" s="30"/>
    </row>
    <row r="43" spans="2:12" s="1" customFormat="1" ht="25.35" customHeight="1" x14ac:dyDescent="0.2">
      <c r="B43" s="30"/>
      <c r="C43" s="101"/>
      <c r="D43" s="111" t="s">
        <v>41</v>
      </c>
      <c r="E43" s="57"/>
      <c r="F43" s="57"/>
      <c r="G43" s="112" t="s">
        <v>42</v>
      </c>
      <c r="H43" s="113" t="s">
        <v>43</v>
      </c>
      <c r="I43" s="57"/>
      <c r="J43" s="114">
        <f>SUM(J34:J41)</f>
        <v>0</v>
      </c>
      <c r="K43" s="115"/>
      <c r="L43" s="30"/>
    </row>
    <row r="44" spans="2:12" s="1" customFormat="1" ht="14.45" customHeight="1" x14ac:dyDescent="0.2">
      <c r="B44" s="30"/>
      <c r="L44" s="30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30"/>
      <c r="D50" s="42" t="s">
        <v>44</v>
      </c>
      <c r="E50" s="43"/>
      <c r="F50" s="43"/>
      <c r="G50" s="42" t="s">
        <v>45</v>
      </c>
      <c r="H50" s="43"/>
      <c r="I50" s="43"/>
      <c r="J50" s="43"/>
      <c r="K50" s="43"/>
      <c r="L50" s="30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30"/>
      <c r="D61" s="44" t="s">
        <v>46</v>
      </c>
      <c r="E61" s="32"/>
      <c r="F61" s="116" t="s">
        <v>47</v>
      </c>
      <c r="G61" s="44" t="s">
        <v>46</v>
      </c>
      <c r="H61" s="32"/>
      <c r="I61" s="32"/>
      <c r="J61" s="117" t="s">
        <v>47</v>
      </c>
      <c r="K61" s="32"/>
      <c r="L61" s="30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30"/>
      <c r="D65" s="42" t="s">
        <v>48</v>
      </c>
      <c r="E65" s="43"/>
      <c r="F65" s="43"/>
      <c r="G65" s="42" t="s">
        <v>49</v>
      </c>
      <c r="H65" s="43"/>
      <c r="I65" s="43"/>
      <c r="J65" s="43"/>
      <c r="K65" s="43"/>
      <c r="L65" s="30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30"/>
      <c r="D76" s="44" t="s">
        <v>46</v>
      </c>
      <c r="E76" s="32"/>
      <c r="F76" s="116" t="s">
        <v>47</v>
      </c>
      <c r="G76" s="44" t="s">
        <v>46</v>
      </c>
      <c r="H76" s="32"/>
      <c r="I76" s="32"/>
      <c r="J76" s="117" t="s">
        <v>47</v>
      </c>
      <c r="K76" s="32"/>
      <c r="L76" s="30"/>
    </row>
    <row r="77" spans="2:12" s="1" customFormat="1" ht="14.45" customHeight="1" x14ac:dyDescent="0.2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12" s="1" customFormat="1" ht="6.95" customHeight="1" x14ac:dyDescent="0.2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12" s="1" customFormat="1" ht="24.95" customHeight="1" x14ac:dyDescent="0.2">
      <c r="B82" s="30"/>
      <c r="C82" s="17" t="s">
        <v>4588</v>
      </c>
      <c r="L82" s="30"/>
    </row>
    <row r="83" spans="2:12" s="1" customFormat="1" ht="6.95" customHeight="1" x14ac:dyDescent="0.2">
      <c r="B83" s="30"/>
      <c r="L83" s="30"/>
    </row>
    <row r="84" spans="2:12" s="1" customFormat="1" ht="12" customHeight="1" x14ac:dyDescent="0.2">
      <c r="B84" s="30"/>
      <c r="C84" s="23" t="s">
        <v>14</v>
      </c>
      <c r="L84" s="30"/>
    </row>
    <row r="85" spans="2:12" s="1" customFormat="1" ht="16.5" customHeight="1" x14ac:dyDescent="0.2">
      <c r="B85" s="30"/>
      <c r="E85" s="259" t="str">
        <f>E7</f>
        <v>KFA - Košická futbalová aréna II. a III. etapa</v>
      </c>
      <c r="F85" s="261"/>
      <c r="G85" s="261"/>
      <c r="H85" s="261"/>
      <c r="L85" s="30"/>
    </row>
    <row r="86" spans="2:12" ht="12" customHeight="1" x14ac:dyDescent="0.2">
      <c r="B86" s="16"/>
      <c r="C86" s="23" t="s">
        <v>180</v>
      </c>
      <c r="L86" s="16"/>
    </row>
    <row r="87" spans="2:12" s="1" customFormat="1" ht="16.5" customHeight="1" x14ac:dyDescent="0.2">
      <c r="B87" s="30"/>
      <c r="E87" s="259" t="s">
        <v>181</v>
      </c>
      <c r="F87" s="257"/>
      <c r="G87" s="257"/>
      <c r="H87" s="257"/>
      <c r="L87" s="30"/>
    </row>
    <row r="88" spans="2:12" s="1" customFormat="1" ht="12" customHeight="1" x14ac:dyDescent="0.2">
      <c r="B88" s="30"/>
      <c r="C88" s="23" t="s">
        <v>182</v>
      </c>
      <c r="L88" s="30"/>
    </row>
    <row r="89" spans="2:12" s="1" customFormat="1" ht="16.5" customHeight="1" x14ac:dyDescent="0.2">
      <c r="B89" s="30"/>
      <c r="E89" s="226" t="str">
        <f>E11</f>
        <v>044 - TV Infraštruktúra</v>
      </c>
      <c r="F89" s="257"/>
      <c r="G89" s="257"/>
      <c r="H89" s="257"/>
      <c r="L89" s="30"/>
    </row>
    <row r="90" spans="2:12" s="1" customFormat="1" ht="6.95" customHeight="1" x14ac:dyDescent="0.2">
      <c r="B90" s="30"/>
      <c r="L90" s="30"/>
    </row>
    <row r="91" spans="2:12" s="1" customFormat="1" ht="12" customHeight="1" x14ac:dyDescent="0.2">
      <c r="B91" s="30"/>
      <c r="C91" s="23" t="s">
        <v>17</v>
      </c>
      <c r="F91" s="21" t="str">
        <f>F14</f>
        <v xml:space="preserve"> </v>
      </c>
      <c r="I91" s="23" t="s">
        <v>19</v>
      </c>
      <c r="J91" s="53" t="str">
        <f>IF(J14="","",J14)</f>
        <v>4.10.2022 - REV05</v>
      </c>
      <c r="L91" s="30"/>
    </row>
    <row r="92" spans="2:12" s="1" customFormat="1" ht="6.95" customHeight="1" x14ac:dyDescent="0.2">
      <c r="B92" s="30"/>
      <c r="L92" s="30"/>
    </row>
    <row r="93" spans="2:12" s="1" customFormat="1" ht="15.2" customHeight="1" x14ac:dyDescent="0.2">
      <c r="B93" s="30"/>
      <c r="C93" s="23" t="s">
        <v>20</v>
      </c>
      <c r="F93" s="21" t="str">
        <f>E17</f>
        <v xml:space="preserve"> </v>
      </c>
      <c r="I93" s="23" t="s">
        <v>25</v>
      </c>
      <c r="J93" s="26" t="str">
        <f>E23</f>
        <v>HESCON,s.r.o.</v>
      </c>
      <c r="L93" s="30"/>
    </row>
    <row r="94" spans="2:12" s="1" customFormat="1" ht="15.2" customHeight="1" x14ac:dyDescent="0.2">
      <c r="B94" s="30"/>
      <c r="C94" s="23" t="s">
        <v>23</v>
      </c>
      <c r="F94" s="21" t="str">
        <f>IF(E20="","",E20)</f>
        <v>Vyplň údaj</v>
      </c>
      <c r="I94" s="23" t="s">
        <v>27</v>
      </c>
      <c r="J94" s="26" t="str">
        <f>E26</f>
        <v xml:space="preserve"> </v>
      </c>
      <c r="L94" s="30"/>
    </row>
    <row r="95" spans="2:12" s="1" customFormat="1" ht="10.35" customHeight="1" x14ac:dyDescent="0.2">
      <c r="B95" s="30"/>
      <c r="L95" s="30"/>
    </row>
    <row r="96" spans="2:12" s="1" customFormat="1" ht="29.25" customHeight="1" x14ac:dyDescent="0.2">
      <c r="B96" s="30"/>
      <c r="C96" s="118" t="s">
        <v>188</v>
      </c>
      <c r="D96" s="101"/>
      <c r="E96" s="101"/>
      <c r="F96" s="101"/>
      <c r="G96" s="101"/>
      <c r="H96" s="101"/>
      <c r="I96" s="101"/>
      <c r="J96" s="119" t="s">
        <v>189</v>
      </c>
      <c r="K96" s="101"/>
      <c r="L96" s="30"/>
    </row>
    <row r="97" spans="2:65" s="1" customFormat="1" ht="10.35" customHeight="1" x14ac:dyDescent="0.2">
      <c r="B97" s="30"/>
      <c r="L97" s="30"/>
    </row>
    <row r="98" spans="2:65" s="1" customFormat="1" ht="22.9" customHeight="1" x14ac:dyDescent="0.2">
      <c r="B98" s="30"/>
      <c r="C98" s="120" t="s">
        <v>190</v>
      </c>
      <c r="J98" s="66">
        <f>J134</f>
        <v>0</v>
      </c>
      <c r="L98" s="30"/>
      <c r="AU98" s="13" t="s">
        <v>191</v>
      </c>
    </row>
    <row r="99" spans="2:65" s="8" customFormat="1" ht="24.95" customHeight="1" x14ac:dyDescent="0.2">
      <c r="B99" s="121"/>
      <c r="D99" s="122" t="s">
        <v>4247</v>
      </c>
      <c r="E99" s="123"/>
      <c r="F99" s="123"/>
      <c r="G99" s="123"/>
      <c r="H99" s="123"/>
      <c r="I99" s="123"/>
      <c r="J99" s="124">
        <f>J135</f>
        <v>0</v>
      </c>
      <c r="L99" s="121"/>
    </row>
    <row r="100" spans="2:65" s="8" customFormat="1" ht="24.95" customHeight="1" x14ac:dyDescent="0.2">
      <c r="B100" s="121"/>
      <c r="D100" s="122" t="s">
        <v>4471</v>
      </c>
      <c r="E100" s="123"/>
      <c r="F100" s="123"/>
      <c r="G100" s="123"/>
      <c r="H100" s="123"/>
      <c r="I100" s="123"/>
      <c r="J100" s="124">
        <f>J144</f>
        <v>0</v>
      </c>
      <c r="L100" s="121"/>
    </row>
    <row r="101" spans="2:65" s="8" customFormat="1" ht="24.95" customHeight="1" x14ac:dyDescent="0.2">
      <c r="B101" s="121"/>
      <c r="D101" s="122" t="s">
        <v>4472</v>
      </c>
      <c r="E101" s="123"/>
      <c r="F101" s="123"/>
      <c r="G101" s="123"/>
      <c r="H101" s="123"/>
      <c r="I101" s="123"/>
      <c r="J101" s="124">
        <f>J148</f>
        <v>0</v>
      </c>
      <c r="L101" s="121"/>
    </row>
    <row r="102" spans="2:65" s="8" customFormat="1" ht="24.95" customHeight="1" x14ac:dyDescent="0.2">
      <c r="B102" s="121"/>
      <c r="D102" s="122" t="s">
        <v>4392</v>
      </c>
      <c r="E102" s="123"/>
      <c r="F102" s="123"/>
      <c r="G102" s="123"/>
      <c r="H102" s="123"/>
      <c r="I102" s="123"/>
      <c r="J102" s="124">
        <f>J164</f>
        <v>0</v>
      </c>
      <c r="L102" s="121"/>
    </row>
    <row r="103" spans="2:65" s="1" customFormat="1" ht="21.75" customHeight="1" x14ac:dyDescent="0.2">
      <c r="B103" s="30"/>
      <c r="L103" s="30"/>
    </row>
    <row r="104" spans="2:65" s="1" customFormat="1" ht="6.95" customHeight="1" x14ac:dyDescent="0.2">
      <c r="B104" s="30"/>
      <c r="L104" s="30"/>
    </row>
    <row r="105" spans="2:65" s="1" customFormat="1" ht="29.25" customHeight="1" x14ac:dyDescent="0.2">
      <c r="B105" s="30"/>
      <c r="C105" s="120" t="s">
        <v>217</v>
      </c>
      <c r="J105" s="129">
        <f>ROUND(J106 + J107 + J108 + J109 + J110 + J111,2)</f>
        <v>0</v>
      </c>
      <c r="L105" s="30"/>
      <c r="N105" s="130" t="s">
        <v>35</v>
      </c>
    </row>
    <row r="106" spans="2:65" s="1" customFormat="1" ht="18" customHeight="1" x14ac:dyDescent="0.2">
      <c r="B106" s="131"/>
      <c r="C106" s="132"/>
      <c r="D106" s="207" t="s">
        <v>218</v>
      </c>
      <c r="E106" s="260"/>
      <c r="F106" s="260"/>
      <c r="G106" s="132"/>
      <c r="H106" s="132"/>
      <c r="I106" s="132"/>
      <c r="J106" s="94">
        <v>0</v>
      </c>
      <c r="K106" s="132"/>
      <c r="L106" s="131"/>
      <c r="M106" s="132"/>
      <c r="N106" s="134" t="s">
        <v>37</v>
      </c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5" t="s">
        <v>219</v>
      </c>
      <c r="AZ106" s="132"/>
      <c r="BA106" s="132"/>
      <c r="BB106" s="132"/>
      <c r="BC106" s="132"/>
      <c r="BD106" s="132"/>
      <c r="BE106" s="136">
        <f t="shared" ref="BE106:BE111" si="0">IF(N106="základná",J106,0)</f>
        <v>0</v>
      </c>
      <c r="BF106" s="136">
        <f t="shared" ref="BF106:BF111" si="1">IF(N106="znížená",J106,0)</f>
        <v>0</v>
      </c>
      <c r="BG106" s="136">
        <f t="shared" ref="BG106:BG111" si="2">IF(N106="zákl. prenesená",J106,0)</f>
        <v>0</v>
      </c>
      <c r="BH106" s="136">
        <f t="shared" ref="BH106:BH111" si="3">IF(N106="zníž. prenesená",J106,0)</f>
        <v>0</v>
      </c>
      <c r="BI106" s="136">
        <f t="shared" ref="BI106:BI111" si="4">IF(N106="nulová",J106,0)</f>
        <v>0</v>
      </c>
      <c r="BJ106" s="135" t="s">
        <v>83</v>
      </c>
      <c r="BK106" s="132"/>
      <c r="BL106" s="132"/>
      <c r="BM106" s="132"/>
    </row>
    <row r="107" spans="2:65" s="1" customFormat="1" ht="18" customHeight="1" x14ac:dyDescent="0.2">
      <c r="B107" s="131"/>
      <c r="C107" s="132"/>
      <c r="D107" s="207" t="s">
        <v>220</v>
      </c>
      <c r="E107" s="260"/>
      <c r="F107" s="260"/>
      <c r="G107" s="132"/>
      <c r="H107" s="132"/>
      <c r="I107" s="132"/>
      <c r="J107" s="94">
        <v>0</v>
      </c>
      <c r="K107" s="132"/>
      <c r="L107" s="131"/>
      <c r="M107" s="132"/>
      <c r="N107" s="134" t="s">
        <v>37</v>
      </c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5" t="s">
        <v>219</v>
      </c>
      <c r="AZ107" s="132"/>
      <c r="BA107" s="132"/>
      <c r="BB107" s="132"/>
      <c r="BC107" s="132"/>
      <c r="BD107" s="132"/>
      <c r="BE107" s="136">
        <f t="shared" si="0"/>
        <v>0</v>
      </c>
      <c r="BF107" s="136">
        <f t="shared" si="1"/>
        <v>0</v>
      </c>
      <c r="BG107" s="136">
        <f t="shared" si="2"/>
        <v>0</v>
      </c>
      <c r="BH107" s="136">
        <f t="shared" si="3"/>
        <v>0</v>
      </c>
      <c r="BI107" s="136">
        <f t="shared" si="4"/>
        <v>0</v>
      </c>
      <c r="BJ107" s="135" t="s">
        <v>83</v>
      </c>
      <c r="BK107" s="132"/>
      <c r="BL107" s="132"/>
      <c r="BM107" s="132"/>
    </row>
    <row r="108" spans="2:65" s="1" customFormat="1" ht="18" customHeight="1" x14ac:dyDescent="0.2">
      <c r="B108" s="131"/>
      <c r="C108" s="132"/>
      <c r="D108" s="207" t="s">
        <v>221</v>
      </c>
      <c r="E108" s="260"/>
      <c r="F108" s="260"/>
      <c r="G108" s="132"/>
      <c r="H108" s="132"/>
      <c r="I108" s="132"/>
      <c r="J108" s="94">
        <v>0</v>
      </c>
      <c r="K108" s="132"/>
      <c r="L108" s="131"/>
      <c r="M108" s="132"/>
      <c r="N108" s="134" t="s">
        <v>37</v>
      </c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5" t="s">
        <v>219</v>
      </c>
      <c r="AZ108" s="132"/>
      <c r="BA108" s="132"/>
      <c r="BB108" s="132"/>
      <c r="BC108" s="132"/>
      <c r="BD108" s="132"/>
      <c r="BE108" s="136">
        <f t="shared" si="0"/>
        <v>0</v>
      </c>
      <c r="BF108" s="136">
        <f t="shared" si="1"/>
        <v>0</v>
      </c>
      <c r="BG108" s="136">
        <f t="shared" si="2"/>
        <v>0</v>
      </c>
      <c r="BH108" s="136">
        <f t="shared" si="3"/>
        <v>0</v>
      </c>
      <c r="BI108" s="136">
        <f t="shared" si="4"/>
        <v>0</v>
      </c>
      <c r="BJ108" s="135" t="s">
        <v>83</v>
      </c>
      <c r="BK108" s="132"/>
      <c r="BL108" s="132"/>
      <c r="BM108" s="132"/>
    </row>
    <row r="109" spans="2:65" s="1" customFormat="1" ht="18" customHeight="1" x14ac:dyDescent="0.2">
      <c r="B109" s="131"/>
      <c r="C109" s="132"/>
      <c r="D109" s="207" t="s">
        <v>222</v>
      </c>
      <c r="E109" s="260"/>
      <c r="F109" s="260"/>
      <c r="G109" s="132"/>
      <c r="H109" s="132"/>
      <c r="I109" s="132"/>
      <c r="J109" s="94">
        <v>0</v>
      </c>
      <c r="K109" s="132"/>
      <c r="L109" s="131"/>
      <c r="M109" s="132"/>
      <c r="N109" s="134" t="s">
        <v>37</v>
      </c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5" t="s">
        <v>219</v>
      </c>
      <c r="AZ109" s="132"/>
      <c r="BA109" s="132"/>
      <c r="BB109" s="132"/>
      <c r="BC109" s="132"/>
      <c r="BD109" s="132"/>
      <c r="BE109" s="136">
        <f t="shared" si="0"/>
        <v>0</v>
      </c>
      <c r="BF109" s="136">
        <f t="shared" si="1"/>
        <v>0</v>
      </c>
      <c r="BG109" s="136">
        <f t="shared" si="2"/>
        <v>0</v>
      </c>
      <c r="BH109" s="136">
        <f t="shared" si="3"/>
        <v>0</v>
      </c>
      <c r="BI109" s="136">
        <f t="shared" si="4"/>
        <v>0</v>
      </c>
      <c r="BJ109" s="135" t="s">
        <v>83</v>
      </c>
      <c r="BK109" s="132"/>
      <c r="BL109" s="132"/>
      <c r="BM109" s="132"/>
    </row>
    <row r="110" spans="2:65" s="1" customFormat="1" ht="18" customHeight="1" x14ac:dyDescent="0.2">
      <c r="B110" s="131"/>
      <c r="C110" s="132"/>
      <c r="D110" s="207" t="s">
        <v>223</v>
      </c>
      <c r="E110" s="260"/>
      <c r="F110" s="260"/>
      <c r="G110" s="132"/>
      <c r="H110" s="132"/>
      <c r="I110" s="132"/>
      <c r="J110" s="94">
        <v>0</v>
      </c>
      <c r="K110" s="132"/>
      <c r="L110" s="131"/>
      <c r="M110" s="132"/>
      <c r="N110" s="134" t="s">
        <v>37</v>
      </c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5" t="s">
        <v>219</v>
      </c>
      <c r="AZ110" s="132"/>
      <c r="BA110" s="132"/>
      <c r="BB110" s="132"/>
      <c r="BC110" s="132"/>
      <c r="BD110" s="132"/>
      <c r="BE110" s="136">
        <f t="shared" si="0"/>
        <v>0</v>
      </c>
      <c r="BF110" s="136">
        <f t="shared" si="1"/>
        <v>0</v>
      </c>
      <c r="BG110" s="136">
        <f t="shared" si="2"/>
        <v>0</v>
      </c>
      <c r="BH110" s="136">
        <f t="shared" si="3"/>
        <v>0</v>
      </c>
      <c r="BI110" s="136">
        <f t="shared" si="4"/>
        <v>0</v>
      </c>
      <c r="BJ110" s="135" t="s">
        <v>83</v>
      </c>
      <c r="BK110" s="132"/>
      <c r="BL110" s="132"/>
      <c r="BM110" s="132"/>
    </row>
    <row r="111" spans="2:65" s="1" customFormat="1" ht="18" customHeight="1" x14ac:dyDescent="0.2">
      <c r="B111" s="131"/>
      <c r="C111" s="132"/>
      <c r="D111" s="133" t="s">
        <v>224</v>
      </c>
      <c r="E111" s="132"/>
      <c r="F111" s="132"/>
      <c r="G111" s="132"/>
      <c r="H111" s="132"/>
      <c r="I111" s="132"/>
      <c r="J111" s="94">
        <f>ROUND(J32*T111,2)</f>
        <v>0</v>
      </c>
      <c r="K111" s="132"/>
      <c r="L111" s="131"/>
      <c r="M111" s="132"/>
      <c r="N111" s="134" t="s">
        <v>37</v>
      </c>
      <c r="O111" s="132"/>
      <c r="P111" s="132"/>
      <c r="Q111" s="132"/>
      <c r="R111" s="132"/>
      <c r="S111" s="132"/>
      <c r="T111" s="132"/>
      <c r="U111" s="132"/>
      <c r="V111" s="132"/>
      <c r="W111" s="132"/>
      <c r="X111" s="132"/>
      <c r="Y111" s="132"/>
      <c r="Z111" s="132"/>
      <c r="AA111" s="132"/>
      <c r="AB111" s="132"/>
      <c r="AC111" s="132"/>
      <c r="AD111" s="132"/>
      <c r="AE111" s="132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5" t="s">
        <v>225</v>
      </c>
      <c r="AZ111" s="132"/>
      <c r="BA111" s="132"/>
      <c r="BB111" s="132"/>
      <c r="BC111" s="132"/>
      <c r="BD111" s="132"/>
      <c r="BE111" s="136">
        <f t="shared" si="0"/>
        <v>0</v>
      </c>
      <c r="BF111" s="136">
        <f t="shared" si="1"/>
        <v>0</v>
      </c>
      <c r="BG111" s="136">
        <f t="shared" si="2"/>
        <v>0</v>
      </c>
      <c r="BH111" s="136">
        <f t="shared" si="3"/>
        <v>0</v>
      </c>
      <c r="BI111" s="136">
        <f t="shared" si="4"/>
        <v>0</v>
      </c>
      <c r="BJ111" s="135" t="s">
        <v>83</v>
      </c>
      <c r="BK111" s="132"/>
      <c r="BL111" s="132"/>
      <c r="BM111" s="132"/>
    </row>
    <row r="112" spans="2:65" s="1" customFormat="1" x14ac:dyDescent="0.2">
      <c r="B112" s="30"/>
      <c r="L112" s="30"/>
    </row>
    <row r="113" spans="2:12" s="1" customFormat="1" ht="29.25" customHeight="1" x14ac:dyDescent="0.2">
      <c r="B113" s="30"/>
      <c r="C113" s="100" t="s">
        <v>179</v>
      </c>
      <c r="D113" s="101"/>
      <c r="E113" s="101"/>
      <c r="F113" s="101"/>
      <c r="G113" s="101"/>
      <c r="H113" s="101"/>
      <c r="I113" s="101"/>
      <c r="J113" s="102">
        <f>ROUND(J98+J105,2)</f>
        <v>0</v>
      </c>
      <c r="K113" s="101"/>
      <c r="L113" s="30"/>
    </row>
    <row r="114" spans="2:12" s="1" customFormat="1" ht="6.95" customHeight="1" x14ac:dyDescent="0.2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30"/>
    </row>
    <row r="118" spans="2:12" s="1" customFormat="1" ht="6.95" customHeight="1" x14ac:dyDescent="0.2"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30"/>
    </row>
    <row r="119" spans="2:12" s="1" customFormat="1" ht="24.95" customHeight="1" x14ac:dyDescent="0.2">
      <c r="B119" s="30"/>
      <c r="C119" s="17" t="s">
        <v>4589</v>
      </c>
      <c r="L119" s="30"/>
    </row>
    <row r="120" spans="2:12" s="1" customFormat="1" ht="6.95" customHeight="1" x14ac:dyDescent="0.2">
      <c r="B120" s="30"/>
      <c r="L120" s="30"/>
    </row>
    <row r="121" spans="2:12" s="1" customFormat="1" ht="12" customHeight="1" x14ac:dyDescent="0.2">
      <c r="B121" s="30"/>
      <c r="C121" s="23" t="s">
        <v>14</v>
      </c>
      <c r="L121" s="30"/>
    </row>
    <row r="122" spans="2:12" s="1" customFormat="1" ht="16.5" customHeight="1" x14ac:dyDescent="0.2">
      <c r="B122" s="30"/>
      <c r="E122" s="259" t="str">
        <f>E7</f>
        <v>KFA - Košická futbalová aréna II. a III. etapa</v>
      </c>
      <c r="F122" s="261"/>
      <c r="G122" s="261"/>
      <c r="H122" s="261"/>
      <c r="L122" s="30"/>
    </row>
    <row r="123" spans="2:12" ht="12" customHeight="1" x14ac:dyDescent="0.2">
      <c r="B123" s="16"/>
      <c r="C123" s="23" t="s">
        <v>180</v>
      </c>
      <c r="L123" s="16"/>
    </row>
    <row r="124" spans="2:12" s="1" customFormat="1" ht="16.5" customHeight="1" x14ac:dyDescent="0.2">
      <c r="B124" s="30"/>
      <c r="E124" s="259" t="s">
        <v>181</v>
      </c>
      <c r="F124" s="257"/>
      <c r="G124" s="257"/>
      <c r="H124" s="257"/>
      <c r="L124" s="30"/>
    </row>
    <row r="125" spans="2:12" s="1" customFormat="1" ht="12" customHeight="1" x14ac:dyDescent="0.2">
      <c r="B125" s="30"/>
      <c r="C125" s="23" t="s">
        <v>182</v>
      </c>
      <c r="L125" s="30"/>
    </row>
    <row r="126" spans="2:12" s="1" customFormat="1" ht="16.5" customHeight="1" x14ac:dyDescent="0.2">
      <c r="B126" s="30"/>
      <c r="E126" s="226" t="str">
        <f>E11</f>
        <v>044 - TV Infraštruktúra</v>
      </c>
      <c r="F126" s="257"/>
      <c r="G126" s="257"/>
      <c r="H126" s="257"/>
      <c r="L126" s="30"/>
    </row>
    <row r="127" spans="2:12" s="1" customFormat="1" ht="6.95" customHeight="1" x14ac:dyDescent="0.2">
      <c r="B127" s="30"/>
      <c r="L127" s="30"/>
    </row>
    <row r="128" spans="2:12" s="1" customFormat="1" ht="12" customHeight="1" x14ac:dyDescent="0.2">
      <c r="B128" s="30"/>
      <c r="C128" s="23" t="s">
        <v>17</v>
      </c>
      <c r="F128" s="21" t="str">
        <f>F14</f>
        <v xml:space="preserve"> </v>
      </c>
      <c r="I128" s="23" t="s">
        <v>19</v>
      </c>
      <c r="J128" s="53" t="str">
        <f>IF(J14="","",J14)</f>
        <v>4.10.2022 - REV05</v>
      </c>
      <c r="L128" s="30"/>
    </row>
    <row r="129" spans="2:65" s="1" customFormat="1" ht="6.95" customHeight="1" x14ac:dyDescent="0.2">
      <c r="B129" s="30"/>
      <c r="L129" s="30"/>
    </row>
    <row r="130" spans="2:65" s="1" customFormat="1" ht="15.2" customHeight="1" x14ac:dyDescent="0.2">
      <c r="B130" s="30"/>
      <c r="C130" s="23" t="s">
        <v>20</v>
      </c>
      <c r="F130" s="21" t="str">
        <f>E17</f>
        <v xml:space="preserve"> </v>
      </c>
      <c r="I130" s="23" t="s">
        <v>25</v>
      </c>
      <c r="J130" s="26" t="str">
        <f>E23</f>
        <v>HESCON,s.r.o.</v>
      </c>
      <c r="L130" s="30"/>
    </row>
    <row r="131" spans="2:65" s="1" customFormat="1" ht="15.2" customHeight="1" x14ac:dyDescent="0.2">
      <c r="B131" s="30"/>
      <c r="C131" s="23" t="s">
        <v>23</v>
      </c>
      <c r="F131" s="21" t="str">
        <f>IF(E20="","",E20)</f>
        <v>Vyplň údaj</v>
      </c>
      <c r="I131" s="23" t="s">
        <v>27</v>
      </c>
      <c r="J131" s="26" t="str">
        <f>E26</f>
        <v xml:space="preserve"> </v>
      </c>
      <c r="L131" s="30"/>
    </row>
    <row r="132" spans="2:65" s="1" customFormat="1" ht="10.35" customHeight="1" x14ac:dyDescent="0.2">
      <c r="B132" s="30"/>
      <c r="L132" s="30"/>
    </row>
    <row r="133" spans="2:65" s="10" customFormat="1" ht="29.25" customHeight="1" x14ac:dyDescent="0.2">
      <c r="B133" s="137"/>
      <c r="C133" s="138" t="s">
        <v>226</v>
      </c>
      <c r="D133" s="139" t="s">
        <v>56</v>
      </c>
      <c r="E133" s="139" t="s">
        <v>52</v>
      </c>
      <c r="F133" s="139" t="s">
        <v>53</v>
      </c>
      <c r="G133" s="139" t="s">
        <v>227</v>
      </c>
      <c r="H133" s="139" t="s">
        <v>228</v>
      </c>
      <c r="I133" s="139" t="s">
        <v>229</v>
      </c>
      <c r="J133" s="140" t="s">
        <v>189</v>
      </c>
      <c r="K133" s="141" t="s">
        <v>230</v>
      </c>
      <c r="L133" s="137"/>
      <c r="M133" s="59" t="s">
        <v>1</v>
      </c>
      <c r="N133" s="60" t="s">
        <v>35</v>
      </c>
      <c r="O133" s="60" t="s">
        <v>231</v>
      </c>
      <c r="P133" s="60" t="s">
        <v>232</v>
      </c>
      <c r="Q133" s="60" t="s">
        <v>233</v>
      </c>
      <c r="R133" s="60" t="s">
        <v>234</v>
      </c>
      <c r="S133" s="60" t="s">
        <v>235</v>
      </c>
      <c r="T133" s="61" t="s">
        <v>236</v>
      </c>
    </row>
    <row r="134" spans="2:65" s="1" customFormat="1" ht="22.9" customHeight="1" x14ac:dyDescent="0.25">
      <c r="B134" s="30"/>
      <c r="C134" s="64" t="s">
        <v>187</v>
      </c>
      <c r="J134" s="142">
        <f>BK134</f>
        <v>0</v>
      </c>
      <c r="L134" s="30"/>
      <c r="M134" s="62"/>
      <c r="N134" s="54"/>
      <c r="O134" s="54"/>
      <c r="P134" s="143">
        <f>P135+P144+P148+P164</f>
        <v>0</v>
      </c>
      <c r="Q134" s="54"/>
      <c r="R134" s="143">
        <f>R135+R144+R148+R164</f>
        <v>0</v>
      </c>
      <c r="S134" s="54"/>
      <c r="T134" s="144">
        <f>T135+T144+T148+T164</f>
        <v>0</v>
      </c>
      <c r="AT134" s="13" t="s">
        <v>70</v>
      </c>
      <c r="AU134" s="13" t="s">
        <v>191</v>
      </c>
      <c r="BK134" s="145">
        <f>BK135+BK144+BK148+BK164</f>
        <v>0</v>
      </c>
    </row>
    <row r="135" spans="2:65" s="11" customFormat="1" ht="25.9" customHeight="1" x14ac:dyDescent="0.2">
      <c r="B135" s="146"/>
      <c r="D135" s="147" t="s">
        <v>70</v>
      </c>
      <c r="E135" s="148" t="s">
        <v>3486</v>
      </c>
      <c r="F135" s="148" t="s">
        <v>4250</v>
      </c>
      <c r="I135" s="149"/>
      <c r="J135" s="150">
        <f>BK135</f>
        <v>0</v>
      </c>
      <c r="L135" s="146"/>
      <c r="M135" s="151"/>
      <c r="P135" s="152">
        <f>SUM(P136:P143)</f>
        <v>0</v>
      </c>
      <c r="R135" s="152">
        <f>SUM(R136:R143)</f>
        <v>0</v>
      </c>
      <c r="T135" s="153">
        <f>SUM(T136:T143)</f>
        <v>0</v>
      </c>
      <c r="AR135" s="147" t="s">
        <v>78</v>
      </c>
      <c r="AT135" s="154" t="s">
        <v>70</v>
      </c>
      <c r="AU135" s="154" t="s">
        <v>71</v>
      </c>
      <c r="AY135" s="147" t="s">
        <v>239</v>
      </c>
      <c r="BK135" s="155">
        <f>SUM(BK136:BK143)</f>
        <v>0</v>
      </c>
    </row>
    <row r="136" spans="2:65" s="1" customFormat="1" ht="37.9" customHeight="1" x14ac:dyDescent="0.2">
      <c r="B136" s="131"/>
      <c r="C136" s="158" t="s">
        <v>78</v>
      </c>
      <c r="D136" s="158" t="s">
        <v>241</v>
      </c>
      <c r="E136" s="159" t="s">
        <v>4473</v>
      </c>
      <c r="F136" s="160" t="s">
        <v>4474</v>
      </c>
      <c r="G136" s="161" t="s">
        <v>353</v>
      </c>
      <c r="H136" s="162">
        <v>6</v>
      </c>
      <c r="I136" s="163"/>
      <c r="J136" s="164">
        <f t="shared" ref="J136:J143" si="5">ROUND(I136*H136,2)</f>
        <v>0</v>
      </c>
      <c r="K136" s="165"/>
      <c r="L136" s="30"/>
      <c r="M136" s="166" t="s">
        <v>1</v>
      </c>
      <c r="N136" s="130" t="s">
        <v>37</v>
      </c>
      <c r="P136" s="167">
        <f t="shared" ref="P136:P143" si="6">O136*H136</f>
        <v>0</v>
      </c>
      <c r="Q136" s="167">
        <v>0</v>
      </c>
      <c r="R136" s="167">
        <f t="shared" ref="R136:R143" si="7">Q136*H136</f>
        <v>0</v>
      </c>
      <c r="S136" s="167">
        <v>0</v>
      </c>
      <c r="T136" s="168">
        <f t="shared" ref="T136:T143" si="8">S136*H136</f>
        <v>0</v>
      </c>
      <c r="AR136" s="169" t="s">
        <v>245</v>
      </c>
      <c r="AT136" s="169" t="s">
        <v>241</v>
      </c>
      <c r="AU136" s="169" t="s">
        <v>78</v>
      </c>
      <c r="AY136" s="13" t="s">
        <v>239</v>
      </c>
      <c r="BE136" s="97">
        <f t="shared" ref="BE136:BE143" si="9">IF(N136="základná",J136,0)</f>
        <v>0</v>
      </c>
      <c r="BF136" s="97">
        <f t="shared" ref="BF136:BF143" si="10">IF(N136="znížená",J136,0)</f>
        <v>0</v>
      </c>
      <c r="BG136" s="97">
        <f t="shared" ref="BG136:BG143" si="11">IF(N136="zákl. prenesená",J136,0)</f>
        <v>0</v>
      </c>
      <c r="BH136" s="97">
        <f t="shared" ref="BH136:BH143" si="12">IF(N136="zníž. prenesená",J136,0)</f>
        <v>0</v>
      </c>
      <c r="BI136" s="97">
        <f t="shared" ref="BI136:BI143" si="13">IF(N136="nulová",J136,0)</f>
        <v>0</v>
      </c>
      <c r="BJ136" s="13" t="s">
        <v>83</v>
      </c>
      <c r="BK136" s="97">
        <f t="shared" ref="BK136:BK143" si="14">ROUND(I136*H136,2)</f>
        <v>0</v>
      </c>
      <c r="BL136" s="13" t="s">
        <v>245</v>
      </c>
      <c r="BM136" s="169" t="s">
        <v>83</v>
      </c>
    </row>
    <row r="137" spans="2:65" s="1" customFormat="1" ht="16.5" customHeight="1" x14ac:dyDescent="0.2">
      <c r="B137" s="131"/>
      <c r="C137" s="158" t="s">
        <v>83</v>
      </c>
      <c r="D137" s="158" t="s">
        <v>241</v>
      </c>
      <c r="E137" s="159" t="s">
        <v>4475</v>
      </c>
      <c r="F137" s="160" t="s">
        <v>4476</v>
      </c>
      <c r="G137" s="161" t="s">
        <v>353</v>
      </c>
      <c r="H137" s="162">
        <v>2</v>
      </c>
      <c r="I137" s="163"/>
      <c r="J137" s="164">
        <f t="shared" si="5"/>
        <v>0</v>
      </c>
      <c r="K137" s="165"/>
      <c r="L137" s="30"/>
      <c r="M137" s="166" t="s">
        <v>1</v>
      </c>
      <c r="N137" s="130" t="s">
        <v>37</v>
      </c>
      <c r="P137" s="167">
        <f t="shared" si="6"/>
        <v>0</v>
      </c>
      <c r="Q137" s="167">
        <v>0</v>
      </c>
      <c r="R137" s="167">
        <f t="shared" si="7"/>
        <v>0</v>
      </c>
      <c r="S137" s="167">
        <v>0</v>
      </c>
      <c r="T137" s="168">
        <f t="shared" si="8"/>
        <v>0</v>
      </c>
      <c r="AR137" s="169" t="s">
        <v>245</v>
      </c>
      <c r="AT137" s="169" t="s">
        <v>241</v>
      </c>
      <c r="AU137" s="169" t="s">
        <v>78</v>
      </c>
      <c r="AY137" s="13" t="s">
        <v>239</v>
      </c>
      <c r="BE137" s="97">
        <f t="shared" si="9"/>
        <v>0</v>
      </c>
      <c r="BF137" s="97">
        <f t="shared" si="10"/>
        <v>0</v>
      </c>
      <c r="BG137" s="97">
        <f t="shared" si="11"/>
        <v>0</v>
      </c>
      <c r="BH137" s="97">
        <f t="shared" si="12"/>
        <v>0</v>
      </c>
      <c r="BI137" s="97">
        <f t="shared" si="13"/>
        <v>0</v>
      </c>
      <c r="BJ137" s="13" t="s">
        <v>83</v>
      </c>
      <c r="BK137" s="97">
        <f t="shared" si="14"/>
        <v>0</v>
      </c>
      <c r="BL137" s="13" t="s">
        <v>245</v>
      </c>
      <c r="BM137" s="169" t="s">
        <v>245</v>
      </c>
    </row>
    <row r="138" spans="2:65" s="1" customFormat="1" ht="16.5" customHeight="1" x14ac:dyDescent="0.2">
      <c r="B138" s="131"/>
      <c r="C138" s="158" t="s">
        <v>251</v>
      </c>
      <c r="D138" s="158" t="s">
        <v>241</v>
      </c>
      <c r="E138" s="159" t="s">
        <v>4477</v>
      </c>
      <c r="F138" s="160" t="s">
        <v>4478</v>
      </c>
      <c r="G138" s="161" t="s">
        <v>353</v>
      </c>
      <c r="H138" s="162">
        <v>2</v>
      </c>
      <c r="I138" s="163"/>
      <c r="J138" s="164">
        <f t="shared" si="5"/>
        <v>0</v>
      </c>
      <c r="K138" s="165"/>
      <c r="L138" s="30"/>
      <c r="M138" s="166" t="s">
        <v>1</v>
      </c>
      <c r="N138" s="130" t="s">
        <v>37</v>
      </c>
      <c r="P138" s="167">
        <f t="shared" si="6"/>
        <v>0</v>
      </c>
      <c r="Q138" s="167">
        <v>0</v>
      </c>
      <c r="R138" s="167">
        <f t="shared" si="7"/>
        <v>0</v>
      </c>
      <c r="S138" s="167">
        <v>0</v>
      </c>
      <c r="T138" s="168">
        <f t="shared" si="8"/>
        <v>0</v>
      </c>
      <c r="AR138" s="169" t="s">
        <v>245</v>
      </c>
      <c r="AT138" s="169" t="s">
        <v>241</v>
      </c>
      <c r="AU138" s="169" t="s">
        <v>78</v>
      </c>
      <c r="AY138" s="13" t="s">
        <v>239</v>
      </c>
      <c r="BE138" s="97">
        <f t="shared" si="9"/>
        <v>0</v>
      </c>
      <c r="BF138" s="97">
        <f t="shared" si="10"/>
        <v>0</v>
      </c>
      <c r="BG138" s="97">
        <f t="shared" si="11"/>
        <v>0</v>
      </c>
      <c r="BH138" s="97">
        <f t="shared" si="12"/>
        <v>0</v>
      </c>
      <c r="BI138" s="97">
        <f t="shared" si="13"/>
        <v>0</v>
      </c>
      <c r="BJ138" s="13" t="s">
        <v>83</v>
      </c>
      <c r="BK138" s="97">
        <f t="shared" si="14"/>
        <v>0</v>
      </c>
      <c r="BL138" s="13" t="s">
        <v>245</v>
      </c>
      <c r="BM138" s="169" t="s">
        <v>262</v>
      </c>
    </row>
    <row r="139" spans="2:65" s="1" customFormat="1" ht="16.5" customHeight="1" x14ac:dyDescent="0.2">
      <c r="B139" s="131"/>
      <c r="C139" s="158" t="s">
        <v>245</v>
      </c>
      <c r="D139" s="158" t="s">
        <v>241</v>
      </c>
      <c r="E139" s="159" t="s">
        <v>4479</v>
      </c>
      <c r="F139" s="160" t="s">
        <v>4480</v>
      </c>
      <c r="G139" s="161" t="s">
        <v>353</v>
      </c>
      <c r="H139" s="162">
        <v>6</v>
      </c>
      <c r="I139" s="163"/>
      <c r="J139" s="164">
        <f t="shared" si="5"/>
        <v>0</v>
      </c>
      <c r="K139" s="165"/>
      <c r="L139" s="30"/>
      <c r="M139" s="166" t="s">
        <v>1</v>
      </c>
      <c r="N139" s="130" t="s">
        <v>37</v>
      </c>
      <c r="P139" s="167">
        <f t="shared" si="6"/>
        <v>0</v>
      </c>
      <c r="Q139" s="167">
        <v>0</v>
      </c>
      <c r="R139" s="167">
        <f t="shared" si="7"/>
        <v>0</v>
      </c>
      <c r="S139" s="167">
        <v>0</v>
      </c>
      <c r="T139" s="168">
        <f t="shared" si="8"/>
        <v>0</v>
      </c>
      <c r="AR139" s="169" t="s">
        <v>245</v>
      </c>
      <c r="AT139" s="169" t="s">
        <v>241</v>
      </c>
      <c r="AU139" s="169" t="s">
        <v>78</v>
      </c>
      <c r="AY139" s="13" t="s">
        <v>239</v>
      </c>
      <c r="BE139" s="97">
        <f t="shared" si="9"/>
        <v>0</v>
      </c>
      <c r="BF139" s="97">
        <f t="shared" si="10"/>
        <v>0</v>
      </c>
      <c r="BG139" s="97">
        <f t="shared" si="11"/>
        <v>0</v>
      </c>
      <c r="BH139" s="97">
        <f t="shared" si="12"/>
        <v>0</v>
      </c>
      <c r="BI139" s="97">
        <f t="shared" si="13"/>
        <v>0</v>
      </c>
      <c r="BJ139" s="13" t="s">
        <v>83</v>
      </c>
      <c r="BK139" s="97">
        <f t="shared" si="14"/>
        <v>0</v>
      </c>
      <c r="BL139" s="13" t="s">
        <v>245</v>
      </c>
      <c r="BM139" s="169" t="s">
        <v>270</v>
      </c>
    </row>
    <row r="140" spans="2:65" s="1" customFormat="1" ht="21.75" customHeight="1" x14ac:dyDescent="0.2">
      <c r="B140" s="131"/>
      <c r="C140" s="158" t="s">
        <v>258</v>
      </c>
      <c r="D140" s="158" t="s">
        <v>241</v>
      </c>
      <c r="E140" s="159" t="s">
        <v>4481</v>
      </c>
      <c r="F140" s="160" t="s">
        <v>4482</v>
      </c>
      <c r="G140" s="161" t="s">
        <v>353</v>
      </c>
      <c r="H140" s="162">
        <v>6</v>
      </c>
      <c r="I140" s="163"/>
      <c r="J140" s="164">
        <f t="shared" si="5"/>
        <v>0</v>
      </c>
      <c r="K140" s="165"/>
      <c r="L140" s="30"/>
      <c r="M140" s="166" t="s">
        <v>1</v>
      </c>
      <c r="N140" s="130" t="s">
        <v>37</v>
      </c>
      <c r="P140" s="167">
        <f t="shared" si="6"/>
        <v>0</v>
      </c>
      <c r="Q140" s="167">
        <v>0</v>
      </c>
      <c r="R140" s="167">
        <f t="shared" si="7"/>
        <v>0</v>
      </c>
      <c r="S140" s="167">
        <v>0</v>
      </c>
      <c r="T140" s="168">
        <f t="shared" si="8"/>
        <v>0</v>
      </c>
      <c r="AR140" s="169" t="s">
        <v>245</v>
      </c>
      <c r="AT140" s="169" t="s">
        <v>241</v>
      </c>
      <c r="AU140" s="169" t="s">
        <v>78</v>
      </c>
      <c r="AY140" s="13" t="s">
        <v>239</v>
      </c>
      <c r="BE140" s="97">
        <f t="shared" si="9"/>
        <v>0</v>
      </c>
      <c r="BF140" s="97">
        <f t="shared" si="10"/>
        <v>0</v>
      </c>
      <c r="BG140" s="97">
        <f t="shared" si="11"/>
        <v>0</v>
      </c>
      <c r="BH140" s="97">
        <f t="shared" si="12"/>
        <v>0</v>
      </c>
      <c r="BI140" s="97">
        <f t="shared" si="13"/>
        <v>0</v>
      </c>
      <c r="BJ140" s="13" t="s">
        <v>83</v>
      </c>
      <c r="BK140" s="97">
        <f t="shared" si="14"/>
        <v>0</v>
      </c>
      <c r="BL140" s="13" t="s">
        <v>245</v>
      </c>
      <c r="BM140" s="169" t="s">
        <v>280</v>
      </c>
    </row>
    <row r="141" spans="2:65" s="1" customFormat="1" ht="16.5" customHeight="1" x14ac:dyDescent="0.2">
      <c r="B141" s="131"/>
      <c r="C141" s="158" t="s">
        <v>262</v>
      </c>
      <c r="D141" s="158" t="s">
        <v>241</v>
      </c>
      <c r="E141" s="159" t="s">
        <v>4483</v>
      </c>
      <c r="F141" s="160" t="s">
        <v>4484</v>
      </c>
      <c r="G141" s="161" t="s">
        <v>353</v>
      </c>
      <c r="H141" s="162">
        <v>144</v>
      </c>
      <c r="I141" s="163"/>
      <c r="J141" s="164">
        <f t="shared" si="5"/>
        <v>0</v>
      </c>
      <c r="K141" s="165"/>
      <c r="L141" s="30"/>
      <c r="M141" s="166" t="s">
        <v>1</v>
      </c>
      <c r="N141" s="130" t="s">
        <v>37</v>
      </c>
      <c r="P141" s="167">
        <f t="shared" si="6"/>
        <v>0</v>
      </c>
      <c r="Q141" s="167">
        <v>0</v>
      </c>
      <c r="R141" s="167">
        <f t="shared" si="7"/>
        <v>0</v>
      </c>
      <c r="S141" s="167">
        <v>0</v>
      </c>
      <c r="T141" s="168">
        <f t="shared" si="8"/>
        <v>0</v>
      </c>
      <c r="AR141" s="169" t="s">
        <v>245</v>
      </c>
      <c r="AT141" s="169" t="s">
        <v>241</v>
      </c>
      <c r="AU141" s="169" t="s">
        <v>78</v>
      </c>
      <c r="AY141" s="13" t="s">
        <v>239</v>
      </c>
      <c r="BE141" s="97">
        <f t="shared" si="9"/>
        <v>0</v>
      </c>
      <c r="BF141" s="97">
        <f t="shared" si="10"/>
        <v>0</v>
      </c>
      <c r="BG141" s="97">
        <f t="shared" si="11"/>
        <v>0</v>
      </c>
      <c r="BH141" s="97">
        <f t="shared" si="12"/>
        <v>0</v>
      </c>
      <c r="BI141" s="97">
        <f t="shared" si="13"/>
        <v>0</v>
      </c>
      <c r="BJ141" s="13" t="s">
        <v>83</v>
      </c>
      <c r="BK141" s="97">
        <f t="shared" si="14"/>
        <v>0</v>
      </c>
      <c r="BL141" s="13" t="s">
        <v>245</v>
      </c>
      <c r="BM141" s="169" t="s">
        <v>289</v>
      </c>
    </row>
    <row r="142" spans="2:65" s="1" customFormat="1" ht="16.5" customHeight="1" x14ac:dyDescent="0.2">
      <c r="B142" s="131"/>
      <c r="C142" s="158" t="s">
        <v>266</v>
      </c>
      <c r="D142" s="158" t="s">
        <v>241</v>
      </c>
      <c r="E142" s="159" t="s">
        <v>4485</v>
      </c>
      <c r="F142" s="160" t="s">
        <v>4486</v>
      </c>
      <c r="G142" s="161" t="s">
        <v>353</v>
      </c>
      <c r="H142" s="162">
        <v>144</v>
      </c>
      <c r="I142" s="163"/>
      <c r="J142" s="164">
        <f t="shared" si="5"/>
        <v>0</v>
      </c>
      <c r="K142" s="165"/>
      <c r="L142" s="30"/>
      <c r="M142" s="166" t="s">
        <v>1</v>
      </c>
      <c r="N142" s="130" t="s">
        <v>37</v>
      </c>
      <c r="P142" s="167">
        <f t="shared" si="6"/>
        <v>0</v>
      </c>
      <c r="Q142" s="167">
        <v>0</v>
      </c>
      <c r="R142" s="167">
        <f t="shared" si="7"/>
        <v>0</v>
      </c>
      <c r="S142" s="167">
        <v>0</v>
      </c>
      <c r="T142" s="168">
        <f t="shared" si="8"/>
        <v>0</v>
      </c>
      <c r="AR142" s="169" t="s">
        <v>245</v>
      </c>
      <c r="AT142" s="169" t="s">
        <v>241</v>
      </c>
      <c r="AU142" s="169" t="s">
        <v>78</v>
      </c>
      <c r="AY142" s="13" t="s">
        <v>239</v>
      </c>
      <c r="BE142" s="97">
        <f t="shared" si="9"/>
        <v>0</v>
      </c>
      <c r="BF142" s="97">
        <f t="shared" si="10"/>
        <v>0</v>
      </c>
      <c r="BG142" s="97">
        <f t="shared" si="11"/>
        <v>0</v>
      </c>
      <c r="BH142" s="97">
        <f t="shared" si="12"/>
        <v>0</v>
      </c>
      <c r="BI142" s="97">
        <f t="shared" si="13"/>
        <v>0</v>
      </c>
      <c r="BJ142" s="13" t="s">
        <v>83</v>
      </c>
      <c r="BK142" s="97">
        <f t="shared" si="14"/>
        <v>0</v>
      </c>
      <c r="BL142" s="13" t="s">
        <v>245</v>
      </c>
      <c r="BM142" s="169" t="s">
        <v>297</v>
      </c>
    </row>
    <row r="143" spans="2:65" s="1" customFormat="1" ht="16.5" customHeight="1" x14ac:dyDescent="0.2">
      <c r="B143" s="131"/>
      <c r="C143" s="158" t="s">
        <v>270</v>
      </c>
      <c r="D143" s="158" t="s">
        <v>241</v>
      </c>
      <c r="E143" s="159" t="s">
        <v>4487</v>
      </c>
      <c r="F143" s="160" t="s">
        <v>4488</v>
      </c>
      <c r="G143" s="161" t="s">
        <v>353</v>
      </c>
      <c r="H143" s="162">
        <v>144</v>
      </c>
      <c r="I143" s="163"/>
      <c r="J143" s="164">
        <f t="shared" si="5"/>
        <v>0</v>
      </c>
      <c r="K143" s="165"/>
      <c r="L143" s="30"/>
      <c r="M143" s="166" t="s">
        <v>1</v>
      </c>
      <c r="N143" s="130" t="s">
        <v>37</v>
      </c>
      <c r="P143" s="167">
        <f t="shared" si="6"/>
        <v>0</v>
      </c>
      <c r="Q143" s="167">
        <v>0</v>
      </c>
      <c r="R143" s="167">
        <f t="shared" si="7"/>
        <v>0</v>
      </c>
      <c r="S143" s="167">
        <v>0</v>
      </c>
      <c r="T143" s="168">
        <f t="shared" si="8"/>
        <v>0</v>
      </c>
      <c r="AR143" s="169" t="s">
        <v>245</v>
      </c>
      <c r="AT143" s="169" t="s">
        <v>241</v>
      </c>
      <c r="AU143" s="169" t="s">
        <v>78</v>
      </c>
      <c r="AY143" s="13" t="s">
        <v>239</v>
      </c>
      <c r="BE143" s="97">
        <f t="shared" si="9"/>
        <v>0</v>
      </c>
      <c r="BF143" s="97">
        <f t="shared" si="10"/>
        <v>0</v>
      </c>
      <c r="BG143" s="97">
        <f t="shared" si="11"/>
        <v>0</v>
      </c>
      <c r="BH143" s="97">
        <f t="shared" si="12"/>
        <v>0</v>
      </c>
      <c r="BI143" s="97">
        <f t="shared" si="13"/>
        <v>0</v>
      </c>
      <c r="BJ143" s="13" t="s">
        <v>83</v>
      </c>
      <c r="BK143" s="97">
        <f t="shared" si="14"/>
        <v>0</v>
      </c>
      <c r="BL143" s="13" t="s">
        <v>245</v>
      </c>
      <c r="BM143" s="169" t="s">
        <v>305</v>
      </c>
    </row>
    <row r="144" spans="2:65" s="11" customFormat="1" ht="25.9" customHeight="1" x14ac:dyDescent="0.2">
      <c r="B144" s="146"/>
      <c r="D144" s="147" t="s">
        <v>70</v>
      </c>
      <c r="E144" s="148" t="s">
        <v>4489</v>
      </c>
      <c r="F144" s="148" t="s">
        <v>4490</v>
      </c>
      <c r="I144" s="149"/>
      <c r="J144" s="150">
        <f>BK144</f>
        <v>0</v>
      </c>
      <c r="L144" s="146"/>
      <c r="M144" s="151"/>
      <c r="P144" s="152">
        <f>SUM(P145:P147)</f>
        <v>0</v>
      </c>
      <c r="R144" s="152">
        <f>SUM(R145:R147)</f>
        <v>0</v>
      </c>
      <c r="T144" s="153">
        <f>SUM(T145:T147)</f>
        <v>0</v>
      </c>
      <c r="AR144" s="147" t="s">
        <v>78</v>
      </c>
      <c r="AT144" s="154" t="s">
        <v>70</v>
      </c>
      <c r="AU144" s="154" t="s">
        <v>71</v>
      </c>
      <c r="AY144" s="147" t="s">
        <v>239</v>
      </c>
      <c r="BK144" s="155">
        <f>SUM(BK145:BK147)</f>
        <v>0</v>
      </c>
    </row>
    <row r="145" spans="2:65" s="1" customFormat="1" ht="24.2" customHeight="1" x14ac:dyDescent="0.2">
      <c r="B145" s="131"/>
      <c r="C145" s="158" t="s">
        <v>274</v>
      </c>
      <c r="D145" s="158" t="s">
        <v>241</v>
      </c>
      <c r="E145" s="159" t="s">
        <v>4491</v>
      </c>
      <c r="F145" s="160" t="s">
        <v>4492</v>
      </c>
      <c r="G145" s="161" t="s">
        <v>331</v>
      </c>
      <c r="H145" s="162">
        <v>750</v>
      </c>
      <c r="I145" s="163"/>
      <c r="J145" s="164">
        <f>ROUND(I145*H145,2)</f>
        <v>0</v>
      </c>
      <c r="K145" s="165"/>
      <c r="L145" s="30"/>
      <c r="M145" s="166" t="s">
        <v>1</v>
      </c>
      <c r="N145" s="130" t="s">
        <v>37</v>
      </c>
      <c r="P145" s="167">
        <f>O145*H145</f>
        <v>0</v>
      </c>
      <c r="Q145" s="167">
        <v>0</v>
      </c>
      <c r="R145" s="167">
        <f>Q145*H145</f>
        <v>0</v>
      </c>
      <c r="S145" s="167">
        <v>0</v>
      </c>
      <c r="T145" s="168">
        <f>S145*H145</f>
        <v>0</v>
      </c>
      <c r="AR145" s="169" t="s">
        <v>245</v>
      </c>
      <c r="AT145" s="169" t="s">
        <v>241</v>
      </c>
      <c r="AU145" s="169" t="s">
        <v>78</v>
      </c>
      <c r="AY145" s="13" t="s">
        <v>239</v>
      </c>
      <c r="BE145" s="97">
        <f>IF(N145="základná",J145,0)</f>
        <v>0</v>
      </c>
      <c r="BF145" s="97">
        <f>IF(N145="znížená",J145,0)</f>
        <v>0</v>
      </c>
      <c r="BG145" s="97">
        <f>IF(N145="zákl. prenesená",J145,0)</f>
        <v>0</v>
      </c>
      <c r="BH145" s="97">
        <f>IF(N145="zníž. prenesená",J145,0)</f>
        <v>0</v>
      </c>
      <c r="BI145" s="97">
        <f>IF(N145="nulová",J145,0)</f>
        <v>0</v>
      </c>
      <c r="BJ145" s="13" t="s">
        <v>83</v>
      </c>
      <c r="BK145" s="97">
        <f>ROUND(I145*H145,2)</f>
        <v>0</v>
      </c>
      <c r="BL145" s="13" t="s">
        <v>245</v>
      </c>
      <c r="BM145" s="169" t="s">
        <v>313</v>
      </c>
    </row>
    <row r="146" spans="2:65" s="1" customFormat="1" ht="21.75" customHeight="1" x14ac:dyDescent="0.2">
      <c r="B146" s="131"/>
      <c r="C146" s="158" t="s">
        <v>280</v>
      </c>
      <c r="D146" s="158" t="s">
        <v>241</v>
      </c>
      <c r="E146" s="159" t="s">
        <v>4493</v>
      </c>
      <c r="F146" s="160" t="s">
        <v>4494</v>
      </c>
      <c r="G146" s="161" t="s">
        <v>331</v>
      </c>
      <c r="H146" s="162">
        <v>400</v>
      </c>
      <c r="I146" s="163"/>
      <c r="J146" s="164">
        <f>ROUND(I146*H146,2)</f>
        <v>0</v>
      </c>
      <c r="K146" s="165"/>
      <c r="L146" s="30"/>
      <c r="M146" s="166" t="s">
        <v>1</v>
      </c>
      <c r="N146" s="130" t="s">
        <v>37</v>
      </c>
      <c r="P146" s="167">
        <f>O146*H146</f>
        <v>0</v>
      </c>
      <c r="Q146" s="167">
        <v>0</v>
      </c>
      <c r="R146" s="167">
        <f>Q146*H146</f>
        <v>0</v>
      </c>
      <c r="S146" s="167">
        <v>0</v>
      </c>
      <c r="T146" s="168">
        <f>S146*H146</f>
        <v>0</v>
      </c>
      <c r="AR146" s="169" t="s">
        <v>245</v>
      </c>
      <c r="AT146" s="169" t="s">
        <v>241</v>
      </c>
      <c r="AU146" s="169" t="s">
        <v>78</v>
      </c>
      <c r="AY146" s="13" t="s">
        <v>239</v>
      </c>
      <c r="BE146" s="97">
        <f>IF(N146="základná",J146,0)</f>
        <v>0</v>
      </c>
      <c r="BF146" s="97">
        <f>IF(N146="znížená",J146,0)</f>
        <v>0</v>
      </c>
      <c r="BG146" s="97">
        <f>IF(N146="zákl. prenesená",J146,0)</f>
        <v>0</v>
      </c>
      <c r="BH146" s="97">
        <f>IF(N146="zníž. prenesená",J146,0)</f>
        <v>0</v>
      </c>
      <c r="BI146" s="97">
        <f>IF(N146="nulová",J146,0)</f>
        <v>0</v>
      </c>
      <c r="BJ146" s="13" t="s">
        <v>83</v>
      </c>
      <c r="BK146" s="97">
        <f>ROUND(I146*H146,2)</f>
        <v>0</v>
      </c>
      <c r="BL146" s="13" t="s">
        <v>245</v>
      </c>
      <c r="BM146" s="169" t="s">
        <v>7</v>
      </c>
    </row>
    <row r="147" spans="2:65" s="1" customFormat="1" ht="33" customHeight="1" x14ac:dyDescent="0.2">
      <c r="B147" s="131"/>
      <c r="C147" s="158" t="s">
        <v>285</v>
      </c>
      <c r="D147" s="158" t="s">
        <v>241</v>
      </c>
      <c r="E147" s="159" t="s">
        <v>4495</v>
      </c>
      <c r="F147" s="160" t="s">
        <v>4496</v>
      </c>
      <c r="G147" s="161" t="s">
        <v>353</v>
      </c>
      <c r="H147" s="162">
        <v>2</v>
      </c>
      <c r="I147" s="163"/>
      <c r="J147" s="164">
        <f>ROUND(I147*H147,2)</f>
        <v>0</v>
      </c>
      <c r="K147" s="165"/>
      <c r="L147" s="30"/>
      <c r="M147" s="166" t="s">
        <v>1</v>
      </c>
      <c r="N147" s="130" t="s">
        <v>37</v>
      </c>
      <c r="P147" s="167">
        <f>O147*H147</f>
        <v>0</v>
      </c>
      <c r="Q147" s="167">
        <v>0</v>
      </c>
      <c r="R147" s="167">
        <f>Q147*H147</f>
        <v>0</v>
      </c>
      <c r="S147" s="167">
        <v>0</v>
      </c>
      <c r="T147" s="168">
        <f>S147*H147</f>
        <v>0</v>
      </c>
      <c r="AR147" s="169" t="s">
        <v>245</v>
      </c>
      <c r="AT147" s="169" t="s">
        <v>241</v>
      </c>
      <c r="AU147" s="169" t="s">
        <v>78</v>
      </c>
      <c r="AY147" s="13" t="s">
        <v>239</v>
      </c>
      <c r="BE147" s="97">
        <f>IF(N147="základná",J147,0)</f>
        <v>0</v>
      </c>
      <c r="BF147" s="97">
        <f>IF(N147="znížená",J147,0)</f>
        <v>0</v>
      </c>
      <c r="BG147" s="97">
        <f>IF(N147="zákl. prenesená",J147,0)</f>
        <v>0</v>
      </c>
      <c r="BH147" s="97">
        <f>IF(N147="zníž. prenesená",J147,0)</f>
        <v>0</v>
      </c>
      <c r="BI147" s="97">
        <f>IF(N147="nulová",J147,0)</f>
        <v>0</v>
      </c>
      <c r="BJ147" s="13" t="s">
        <v>83</v>
      </c>
      <c r="BK147" s="97">
        <f>ROUND(I147*H147,2)</f>
        <v>0</v>
      </c>
      <c r="BL147" s="13" t="s">
        <v>245</v>
      </c>
      <c r="BM147" s="169" t="s">
        <v>328</v>
      </c>
    </row>
    <row r="148" spans="2:65" s="11" customFormat="1" ht="25.9" customHeight="1" x14ac:dyDescent="0.2">
      <c r="B148" s="146"/>
      <c r="D148" s="147" t="s">
        <v>70</v>
      </c>
      <c r="E148" s="148" t="s">
        <v>4251</v>
      </c>
      <c r="F148" s="148" t="s">
        <v>4252</v>
      </c>
      <c r="I148" s="149"/>
      <c r="J148" s="150">
        <f>BK148</f>
        <v>0</v>
      </c>
      <c r="L148" s="146"/>
      <c r="M148" s="151"/>
      <c r="P148" s="152">
        <f>SUM(P149:P163)</f>
        <v>0</v>
      </c>
      <c r="R148" s="152">
        <f>SUM(R149:R163)</f>
        <v>0</v>
      </c>
      <c r="T148" s="153">
        <f>SUM(T149:T163)</f>
        <v>0</v>
      </c>
      <c r="AR148" s="147" t="s">
        <v>78</v>
      </c>
      <c r="AT148" s="154" t="s">
        <v>70</v>
      </c>
      <c r="AU148" s="154" t="s">
        <v>71</v>
      </c>
      <c r="AY148" s="147" t="s">
        <v>239</v>
      </c>
      <c r="BK148" s="155">
        <f>SUM(BK149:BK163)</f>
        <v>0</v>
      </c>
    </row>
    <row r="149" spans="2:65" s="1" customFormat="1" ht="16.5" customHeight="1" x14ac:dyDescent="0.2">
      <c r="B149" s="131"/>
      <c r="C149" s="158" t="s">
        <v>289</v>
      </c>
      <c r="D149" s="158" t="s">
        <v>241</v>
      </c>
      <c r="E149" s="159" t="s">
        <v>4253</v>
      </c>
      <c r="F149" s="160" t="s">
        <v>4428</v>
      </c>
      <c r="G149" s="161" t="s">
        <v>331</v>
      </c>
      <c r="H149" s="162">
        <v>20</v>
      </c>
      <c r="I149" s="163"/>
      <c r="J149" s="164">
        <f t="shared" ref="J149:J163" si="15">ROUND(I149*H149,2)</f>
        <v>0</v>
      </c>
      <c r="K149" s="165"/>
      <c r="L149" s="30"/>
      <c r="M149" s="166" t="s">
        <v>1</v>
      </c>
      <c r="N149" s="130" t="s">
        <v>37</v>
      </c>
      <c r="P149" s="167">
        <f t="shared" ref="P149:P163" si="16">O149*H149</f>
        <v>0</v>
      </c>
      <c r="Q149" s="167">
        <v>0</v>
      </c>
      <c r="R149" s="167">
        <f t="shared" ref="R149:R163" si="17">Q149*H149</f>
        <v>0</v>
      </c>
      <c r="S149" s="167">
        <v>0</v>
      </c>
      <c r="T149" s="168">
        <f t="shared" ref="T149:T163" si="18">S149*H149</f>
        <v>0</v>
      </c>
      <c r="AR149" s="169" t="s">
        <v>245</v>
      </c>
      <c r="AT149" s="169" t="s">
        <v>241</v>
      </c>
      <c r="AU149" s="169" t="s">
        <v>78</v>
      </c>
      <c r="AY149" s="13" t="s">
        <v>239</v>
      </c>
      <c r="BE149" s="97">
        <f t="shared" ref="BE149:BE163" si="19">IF(N149="základná",J149,0)</f>
        <v>0</v>
      </c>
      <c r="BF149" s="97">
        <f t="shared" ref="BF149:BF163" si="20">IF(N149="znížená",J149,0)</f>
        <v>0</v>
      </c>
      <c r="BG149" s="97">
        <f t="shared" ref="BG149:BG163" si="21">IF(N149="zákl. prenesená",J149,0)</f>
        <v>0</v>
      </c>
      <c r="BH149" s="97">
        <f t="shared" ref="BH149:BH163" si="22">IF(N149="zníž. prenesená",J149,0)</f>
        <v>0</v>
      </c>
      <c r="BI149" s="97">
        <f t="shared" ref="BI149:BI163" si="23">IF(N149="nulová",J149,0)</f>
        <v>0</v>
      </c>
      <c r="BJ149" s="13" t="s">
        <v>83</v>
      </c>
      <c r="BK149" s="97">
        <f t="shared" ref="BK149:BK163" si="24">ROUND(I149*H149,2)</f>
        <v>0</v>
      </c>
      <c r="BL149" s="13" t="s">
        <v>245</v>
      </c>
      <c r="BM149" s="169" t="s">
        <v>338</v>
      </c>
    </row>
    <row r="150" spans="2:65" s="1" customFormat="1" ht="37.9" customHeight="1" x14ac:dyDescent="0.2">
      <c r="B150" s="131"/>
      <c r="C150" s="158" t="s">
        <v>293</v>
      </c>
      <c r="D150" s="158" t="s">
        <v>241</v>
      </c>
      <c r="E150" s="159" t="s">
        <v>4255</v>
      </c>
      <c r="F150" s="160" t="s">
        <v>4497</v>
      </c>
      <c r="G150" s="161" t="s">
        <v>331</v>
      </c>
      <c r="H150" s="162">
        <v>40</v>
      </c>
      <c r="I150" s="163"/>
      <c r="J150" s="164">
        <f t="shared" si="15"/>
        <v>0</v>
      </c>
      <c r="K150" s="165"/>
      <c r="L150" s="30"/>
      <c r="M150" s="166" t="s">
        <v>1</v>
      </c>
      <c r="N150" s="130" t="s">
        <v>37</v>
      </c>
      <c r="P150" s="167">
        <f t="shared" si="16"/>
        <v>0</v>
      </c>
      <c r="Q150" s="167">
        <v>0</v>
      </c>
      <c r="R150" s="167">
        <f t="shared" si="17"/>
        <v>0</v>
      </c>
      <c r="S150" s="167">
        <v>0</v>
      </c>
      <c r="T150" s="168">
        <f t="shared" si="18"/>
        <v>0</v>
      </c>
      <c r="AR150" s="169" t="s">
        <v>245</v>
      </c>
      <c r="AT150" s="169" t="s">
        <v>241</v>
      </c>
      <c r="AU150" s="169" t="s">
        <v>78</v>
      </c>
      <c r="AY150" s="13" t="s">
        <v>239</v>
      </c>
      <c r="BE150" s="97">
        <f t="shared" si="19"/>
        <v>0</v>
      </c>
      <c r="BF150" s="97">
        <f t="shared" si="20"/>
        <v>0</v>
      </c>
      <c r="BG150" s="97">
        <f t="shared" si="21"/>
        <v>0</v>
      </c>
      <c r="BH150" s="97">
        <f t="shared" si="22"/>
        <v>0</v>
      </c>
      <c r="BI150" s="97">
        <f t="shared" si="23"/>
        <v>0</v>
      </c>
      <c r="BJ150" s="13" t="s">
        <v>83</v>
      </c>
      <c r="BK150" s="97">
        <f t="shared" si="24"/>
        <v>0</v>
      </c>
      <c r="BL150" s="13" t="s">
        <v>245</v>
      </c>
      <c r="BM150" s="169" t="s">
        <v>346</v>
      </c>
    </row>
    <row r="151" spans="2:65" s="1" customFormat="1" ht="16.5" customHeight="1" x14ac:dyDescent="0.2">
      <c r="B151" s="131"/>
      <c r="C151" s="158" t="s">
        <v>297</v>
      </c>
      <c r="D151" s="158" t="s">
        <v>241</v>
      </c>
      <c r="E151" s="159" t="s">
        <v>4257</v>
      </c>
      <c r="F151" s="160" t="s">
        <v>4436</v>
      </c>
      <c r="G151" s="161" t="s">
        <v>331</v>
      </c>
      <c r="H151" s="162">
        <v>200</v>
      </c>
      <c r="I151" s="163"/>
      <c r="J151" s="164">
        <f t="shared" si="15"/>
        <v>0</v>
      </c>
      <c r="K151" s="165"/>
      <c r="L151" s="30"/>
      <c r="M151" s="166" t="s">
        <v>1</v>
      </c>
      <c r="N151" s="130" t="s">
        <v>37</v>
      </c>
      <c r="P151" s="167">
        <f t="shared" si="16"/>
        <v>0</v>
      </c>
      <c r="Q151" s="167">
        <v>0</v>
      </c>
      <c r="R151" s="167">
        <f t="shared" si="17"/>
        <v>0</v>
      </c>
      <c r="S151" s="167">
        <v>0</v>
      </c>
      <c r="T151" s="168">
        <f t="shared" si="18"/>
        <v>0</v>
      </c>
      <c r="AR151" s="169" t="s">
        <v>245</v>
      </c>
      <c r="AT151" s="169" t="s">
        <v>241</v>
      </c>
      <c r="AU151" s="169" t="s">
        <v>78</v>
      </c>
      <c r="AY151" s="13" t="s">
        <v>239</v>
      </c>
      <c r="BE151" s="97">
        <f t="shared" si="19"/>
        <v>0</v>
      </c>
      <c r="BF151" s="97">
        <f t="shared" si="20"/>
        <v>0</v>
      </c>
      <c r="BG151" s="97">
        <f t="shared" si="21"/>
        <v>0</v>
      </c>
      <c r="BH151" s="97">
        <f t="shared" si="22"/>
        <v>0</v>
      </c>
      <c r="BI151" s="97">
        <f t="shared" si="23"/>
        <v>0</v>
      </c>
      <c r="BJ151" s="13" t="s">
        <v>83</v>
      </c>
      <c r="BK151" s="97">
        <f t="shared" si="24"/>
        <v>0</v>
      </c>
      <c r="BL151" s="13" t="s">
        <v>245</v>
      </c>
      <c r="BM151" s="169" t="s">
        <v>355</v>
      </c>
    </row>
    <row r="152" spans="2:65" s="1" customFormat="1" ht="16.5" customHeight="1" x14ac:dyDescent="0.2">
      <c r="B152" s="131"/>
      <c r="C152" s="158" t="s">
        <v>301</v>
      </c>
      <c r="D152" s="158" t="s">
        <v>241</v>
      </c>
      <c r="E152" s="159" t="s">
        <v>4259</v>
      </c>
      <c r="F152" s="160" t="s">
        <v>4378</v>
      </c>
      <c r="G152" s="161" t="s">
        <v>331</v>
      </c>
      <c r="H152" s="162">
        <v>300</v>
      </c>
      <c r="I152" s="163"/>
      <c r="J152" s="164">
        <f t="shared" si="15"/>
        <v>0</v>
      </c>
      <c r="K152" s="165"/>
      <c r="L152" s="30"/>
      <c r="M152" s="166" t="s">
        <v>1</v>
      </c>
      <c r="N152" s="130" t="s">
        <v>37</v>
      </c>
      <c r="P152" s="167">
        <f t="shared" si="16"/>
        <v>0</v>
      </c>
      <c r="Q152" s="167">
        <v>0</v>
      </c>
      <c r="R152" s="167">
        <f t="shared" si="17"/>
        <v>0</v>
      </c>
      <c r="S152" s="167">
        <v>0</v>
      </c>
      <c r="T152" s="168">
        <f t="shared" si="18"/>
        <v>0</v>
      </c>
      <c r="AR152" s="169" t="s">
        <v>245</v>
      </c>
      <c r="AT152" s="169" t="s">
        <v>241</v>
      </c>
      <c r="AU152" s="169" t="s">
        <v>78</v>
      </c>
      <c r="AY152" s="13" t="s">
        <v>239</v>
      </c>
      <c r="BE152" s="97">
        <f t="shared" si="19"/>
        <v>0</v>
      </c>
      <c r="BF152" s="97">
        <f t="shared" si="20"/>
        <v>0</v>
      </c>
      <c r="BG152" s="97">
        <f t="shared" si="21"/>
        <v>0</v>
      </c>
      <c r="BH152" s="97">
        <f t="shared" si="22"/>
        <v>0</v>
      </c>
      <c r="BI152" s="97">
        <f t="shared" si="23"/>
        <v>0</v>
      </c>
      <c r="BJ152" s="13" t="s">
        <v>83</v>
      </c>
      <c r="BK152" s="97">
        <f t="shared" si="24"/>
        <v>0</v>
      </c>
      <c r="BL152" s="13" t="s">
        <v>245</v>
      </c>
      <c r="BM152" s="169" t="s">
        <v>363</v>
      </c>
    </row>
    <row r="153" spans="2:65" s="1" customFormat="1" ht="16.5" customHeight="1" x14ac:dyDescent="0.2">
      <c r="B153" s="131"/>
      <c r="C153" s="158" t="s">
        <v>305</v>
      </c>
      <c r="D153" s="158" t="s">
        <v>241</v>
      </c>
      <c r="E153" s="159" t="s">
        <v>4261</v>
      </c>
      <c r="F153" s="160" t="s">
        <v>4441</v>
      </c>
      <c r="G153" s="161" t="s">
        <v>353</v>
      </c>
      <c r="H153" s="162">
        <v>200</v>
      </c>
      <c r="I153" s="163"/>
      <c r="J153" s="164">
        <f t="shared" si="15"/>
        <v>0</v>
      </c>
      <c r="K153" s="165"/>
      <c r="L153" s="30"/>
      <c r="M153" s="166" t="s">
        <v>1</v>
      </c>
      <c r="N153" s="130" t="s">
        <v>37</v>
      </c>
      <c r="P153" s="167">
        <f t="shared" si="16"/>
        <v>0</v>
      </c>
      <c r="Q153" s="167">
        <v>0</v>
      </c>
      <c r="R153" s="167">
        <f t="shared" si="17"/>
        <v>0</v>
      </c>
      <c r="S153" s="167">
        <v>0</v>
      </c>
      <c r="T153" s="168">
        <f t="shared" si="18"/>
        <v>0</v>
      </c>
      <c r="AR153" s="169" t="s">
        <v>245</v>
      </c>
      <c r="AT153" s="169" t="s">
        <v>241</v>
      </c>
      <c r="AU153" s="169" t="s">
        <v>78</v>
      </c>
      <c r="AY153" s="13" t="s">
        <v>239</v>
      </c>
      <c r="BE153" s="97">
        <f t="shared" si="19"/>
        <v>0</v>
      </c>
      <c r="BF153" s="97">
        <f t="shared" si="20"/>
        <v>0</v>
      </c>
      <c r="BG153" s="97">
        <f t="shared" si="21"/>
        <v>0</v>
      </c>
      <c r="BH153" s="97">
        <f t="shared" si="22"/>
        <v>0</v>
      </c>
      <c r="BI153" s="97">
        <f t="shared" si="23"/>
        <v>0</v>
      </c>
      <c r="BJ153" s="13" t="s">
        <v>83</v>
      </c>
      <c r="BK153" s="97">
        <f t="shared" si="24"/>
        <v>0</v>
      </c>
      <c r="BL153" s="13" t="s">
        <v>245</v>
      </c>
      <c r="BM153" s="169" t="s">
        <v>371</v>
      </c>
    </row>
    <row r="154" spans="2:65" s="1" customFormat="1" ht="16.5" customHeight="1" x14ac:dyDescent="0.2">
      <c r="B154" s="131"/>
      <c r="C154" s="158" t="s">
        <v>309</v>
      </c>
      <c r="D154" s="158" t="s">
        <v>241</v>
      </c>
      <c r="E154" s="159" t="s">
        <v>4263</v>
      </c>
      <c r="F154" s="160" t="s">
        <v>4498</v>
      </c>
      <c r="G154" s="161" t="s">
        <v>353</v>
      </c>
      <c r="H154" s="162">
        <v>300</v>
      </c>
      <c r="I154" s="163"/>
      <c r="J154" s="164">
        <f t="shared" si="15"/>
        <v>0</v>
      </c>
      <c r="K154" s="165"/>
      <c r="L154" s="30"/>
      <c r="M154" s="166" t="s">
        <v>1</v>
      </c>
      <c r="N154" s="130" t="s">
        <v>37</v>
      </c>
      <c r="P154" s="167">
        <f t="shared" si="16"/>
        <v>0</v>
      </c>
      <c r="Q154" s="167">
        <v>0</v>
      </c>
      <c r="R154" s="167">
        <f t="shared" si="17"/>
        <v>0</v>
      </c>
      <c r="S154" s="167">
        <v>0</v>
      </c>
      <c r="T154" s="168">
        <f t="shared" si="18"/>
        <v>0</v>
      </c>
      <c r="AR154" s="169" t="s">
        <v>245</v>
      </c>
      <c r="AT154" s="169" t="s">
        <v>241</v>
      </c>
      <c r="AU154" s="169" t="s">
        <v>78</v>
      </c>
      <c r="AY154" s="13" t="s">
        <v>239</v>
      </c>
      <c r="BE154" s="97">
        <f t="shared" si="19"/>
        <v>0</v>
      </c>
      <c r="BF154" s="97">
        <f t="shared" si="20"/>
        <v>0</v>
      </c>
      <c r="BG154" s="97">
        <f t="shared" si="21"/>
        <v>0</v>
      </c>
      <c r="BH154" s="97">
        <f t="shared" si="22"/>
        <v>0</v>
      </c>
      <c r="BI154" s="97">
        <f t="shared" si="23"/>
        <v>0</v>
      </c>
      <c r="BJ154" s="13" t="s">
        <v>83</v>
      </c>
      <c r="BK154" s="97">
        <f t="shared" si="24"/>
        <v>0</v>
      </c>
      <c r="BL154" s="13" t="s">
        <v>245</v>
      </c>
      <c r="BM154" s="169" t="s">
        <v>379</v>
      </c>
    </row>
    <row r="155" spans="2:65" s="1" customFormat="1" ht="16.5" customHeight="1" x14ac:dyDescent="0.2">
      <c r="B155" s="131"/>
      <c r="C155" s="158" t="s">
        <v>313</v>
      </c>
      <c r="D155" s="158" t="s">
        <v>241</v>
      </c>
      <c r="E155" s="159" t="s">
        <v>4265</v>
      </c>
      <c r="F155" s="160" t="s">
        <v>4310</v>
      </c>
      <c r="G155" s="161" t="s">
        <v>331</v>
      </c>
      <c r="H155" s="162">
        <v>30</v>
      </c>
      <c r="I155" s="163"/>
      <c r="J155" s="164">
        <f t="shared" si="15"/>
        <v>0</v>
      </c>
      <c r="K155" s="165"/>
      <c r="L155" s="30"/>
      <c r="M155" s="166" t="s">
        <v>1</v>
      </c>
      <c r="N155" s="130" t="s">
        <v>37</v>
      </c>
      <c r="P155" s="167">
        <f t="shared" si="16"/>
        <v>0</v>
      </c>
      <c r="Q155" s="167">
        <v>0</v>
      </c>
      <c r="R155" s="167">
        <f t="shared" si="17"/>
        <v>0</v>
      </c>
      <c r="S155" s="167">
        <v>0</v>
      </c>
      <c r="T155" s="168">
        <f t="shared" si="18"/>
        <v>0</v>
      </c>
      <c r="AR155" s="169" t="s">
        <v>245</v>
      </c>
      <c r="AT155" s="169" t="s">
        <v>241</v>
      </c>
      <c r="AU155" s="169" t="s">
        <v>78</v>
      </c>
      <c r="AY155" s="13" t="s">
        <v>239</v>
      </c>
      <c r="BE155" s="97">
        <f t="shared" si="19"/>
        <v>0</v>
      </c>
      <c r="BF155" s="97">
        <f t="shared" si="20"/>
        <v>0</v>
      </c>
      <c r="BG155" s="97">
        <f t="shared" si="21"/>
        <v>0</v>
      </c>
      <c r="BH155" s="97">
        <f t="shared" si="22"/>
        <v>0</v>
      </c>
      <c r="BI155" s="97">
        <f t="shared" si="23"/>
        <v>0</v>
      </c>
      <c r="BJ155" s="13" t="s">
        <v>83</v>
      </c>
      <c r="BK155" s="97">
        <f t="shared" si="24"/>
        <v>0</v>
      </c>
      <c r="BL155" s="13" t="s">
        <v>245</v>
      </c>
      <c r="BM155" s="169" t="s">
        <v>387</v>
      </c>
    </row>
    <row r="156" spans="2:65" s="1" customFormat="1" ht="16.5" customHeight="1" x14ac:dyDescent="0.2">
      <c r="B156" s="131"/>
      <c r="C156" s="158" t="s">
        <v>317</v>
      </c>
      <c r="D156" s="158" t="s">
        <v>241</v>
      </c>
      <c r="E156" s="159" t="s">
        <v>4267</v>
      </c>
      <c r="F156" s="160" t="s">
        <v>4312</v>
      </c>
      <c r="G156" s="161" t="s">
        <v>331</v>
      </c>
      <c r="H156" s="162">
        <v>50</v>
      </c>
      <c r="I156" s="163"/>
      <c r="J156" s="164">
        <f t="shared" si="15"/>
        <v>0</v>
      </c>
      <c r="K156" s="165"/>
      <c r="L156" s="30"/>
      <c r="M156" s="166" t="s">
        <v>1</v>
      </c>
      <c r="N156" s="130" t="s">
        <v>37</v>
      </c>
      <c r="P156" s="167">
        <f t="shared" si="16"/>
        <v>0</v>
      </c>
      <c r="Q156" s="167">
        <v>0</v>
      </c>
      <c r="R156" s="167">
        <f t="shared" si="17"/>
        <v>0</v>
      </c>
      <c r="S156" s="167">
        <v>0</v>
      </c>
      <c r="T156" s="168">
        <f t="shared" si="18"/>
        <v>0</v>
      </c>
      <c r="AR156" s="169" t="s">
        <v>245</v>
      </c>
      <c r="AT156" s="169" t="s">
        <v>241</v>
      </c>
      <c r="AU156" s="169" t="s">
        <v>78</v>
      </c>
      <c r="AY156" s="13" t="s">
        <v>239</v>
      </c>
      <c r="BE156" s="97">
        <f t="shared" si="19"/>
        <v>0</v>
      </c>
      <c r="BF156" s="97">
        <f t="shared" si="20"/>
        <v>0</v>
      </c>
      <c r="BG156" s="97">
        <f t="shared" si="21"/>
        <v>0</v>
      </c>
      <c r="BH156" s="97">
        <f t="shared" si="22"/>
        <v>0</v>
      </c>
      <c r="BI156" s="97">
        <f t="shared" si="23"/>
        <v>0</v>
      </c>
      <c r="BJ156" s="13" t="s">
        <v>83</v>
      </c>
      <c r="BK156" s="97">
        <f t="shared" si="24"/>
        <v>0</v>
      </c>
      <c r="BL156" s="13" t="s">
        <v>245</v>
      </c>
      <c r="BM156" s="169" t="s">
        <v>395</v>
      </c>
    </row>
    <row r="157" spans="2:65" s="1" customFormat="1" ht="16.5" customHeight="1" x14ac:dyDescent="0.2">
      <c r="B157" s="131"/>
      <c r="C157" s="158" t="s">
        <v>7</v>
      </c>
      <c r="D157" s="158" t="s">
        <v>241</v>
      </c>
      <c r="E157" s="159" t="s">
        <v>4269</v>
      </c>
      <c r="F157" s="160" t="s">
        <v>4446</v>
      </c>
      <c r="G157" s="161" t="s">
        <v>353</v>
      </c>
      <c r="H157" s="162">
        <v>10</v>
      </c>
      <c r="I157" s="163"/>
      <c r="J157" s="164">
        <f t="shared" si="15"/>
        <v>0</v>
      </c>
      <c r="K157" s="165"/>
      <c r="L157" s="30"/>
      <c r="M157" s="166" t="s">
        <v>1</v>
      </c>
      <c r="N157" s="130" t="s">
        <v>37</v>
      </c>
      <c r="P157" s="167">
        <f t="shared" si="16"/>
        <v>0</v>
      </c>
      <c r="Q157" s="167">
        <v>0</v>
      </c>
      <c r="R157" s="167">
        <f t="shared" si="17"/>
        <v>0</v>
      </c>
      <c r="S157" s="167">
        <v>0</v>
      </c>
      <c r="T157" s="168">
        <f t="shared" si="18"/>
        <v>0</v>
      </c>
      <c r="AR157" s="169" t="s">
        <v>245</v>
      </c>
      <c r="AT157" s="169" t="s">
        <v>241</v>
      </c>
      <c r="AU157" s="169" t="s">
        <v>78</v>
      </c>
      <c r="AY157" s="13" t="s">
        <v>239</v>
      </c>
      <c r="BE157" s="97">
        <f t="shared" si="19"/>
        <v>0</v>
      </c>
      <c r="BF157" s="97">
        <f t="shared" si="20"/>
        <v>0</v>
      </c>
      <c r="BG157" s="97">
        <f t="shared" si="21"/>
        <v>0</v>
      </c>
      <c r="BH157" s="97">
        <f t="shared" si="22"/>
        <v>0</v>
      </c>
      <c r="BI157" s="97">
        <f t="shared" si="23"/>
        <v>0</v>
      </c>
      <c r="BJ157" s="13" t="s">
        <v>83</v>
      </c>
      <c r="BK157" s="97">
        <f t="shared" si="24"/>
        <v>0</v>
      </c>
      <c r="BL157" s="13" t="s">
        <v>245</v>
      </c>
      <c r="BM157" s="169" t="s">
        <v>403</v>
      </c>
    </row>
    <row r="158" spans="2:65" s="1" customFormat="1" ht="16.5" customHeight="1" x14ac:dyDescent="0.2">
      <c r="B158" s="131"/>
      <c r="C158" s="158" t="s">
        <v>324</v>
      </c>
      <c r="D158" s="158" t="s">
        <v>241</v>
      </c>
      <c r="E158" s="159" t="s">
        <v>4271</v>
      </c>
      <c r="F158" s="160" t="s">
        <v>4308</v>
      </c>
      <c r="G158" s="161" t="s">
        <v>353</v>
      </c>
      <c r="H158" s="162">
        <v>200</v>
      </c>
      <c r="I158" s="163"/>
      <c r="J158" s="164">
        <f t="shared" si="15"/>
        <v>0</v>
      </c>
      <c r="K158" s="165"/>
      <c r="L158" s="30"/>
      <c r="M158" s="166" t="s">
        <v>1</v>
      </c>
      <c r="N158" s="130" t="s">
        <v>37</v>
      </c>
      <c r="P158" s="167">
        <f t="shared" si="16"/>
        <v>0</v>
      </c>
      <c r="Q158" s="167">
        <v>0</v>
      </c>
      <c r="R158" s="167">
        <f t="shared" si="17"/>
        <v>0</v>
      </c>
      <c r="S158" s="167">
        <v>0</v>
      </c>
      <c r="T158" s="168">
        <f t="shared" si="18"/>
        <v>0</v>
      </c>
      <c r="AR158" s="169" t="s">
        <v>245</v>
      </c>
      <c r="AT158" s="169" t="s">
        <v>241</v>
      </c>
      <c r="AU158" s="169" t="s">
        <v>78</v>
      </c>
      <c r="AY158" s="13" t="s">
        <v>239</v>
      </c>
      <c r="BE158" s="97">
        <f t="shared" si="19"/>
        <v>0</v>
      </c>
      <c r="BF158" s="97">
        <f t="shared" si="20"/>
        <v>0</v>
      </c>
      <c r="BG158" s="97">
        <f t="shared" si="21"/>
        <v>0</v>
      </c>
      <c r="BH158" s="97">
        <f t="shared" si="22"/>
        <v>0</v>
      </c>
      <c r="BI158" s="97">
        <f t="shared" si="23"/>
        <v>0</v>
      </c>
      <c r="BJ158" s="13" t="s">
        <v>83</v>
      </c>
      <c r="BK158" s="97">
        <f t="shared" si="24"/>
        <v>0</v>
      </c>
      <c r="BL158" s="13" t="s">
        <v>245</v>
      </c>
      <c r="BM158" s="169" t="s">
        <v>411</v>
      </c>
    </row>
    <row r="159" spans="2:65" s="1" customFormat="1" ht="16.5" customHeight="1" x14ac:dyDescent="0.2">
      <c r="B159" s="131"/>
      <c r="C159" s="158" t="s">
        <v>328</v>
      </c>
      <c r="D159" s="158" t="s">
        <v>241</v>
      </c>
      <c r="E159" s="159" t="s">
        <v>4273</v>
      </c>
      <c r="F159" s="160" t="s">
        <v>4449</v>
      </c>
      <c r="G159" s="161" t="s">
        <v>353</v>
      </c>
      <c r="H159" s="162">
        <v>2</v>
      </c>
      <c r="I159" s="163"/>
      <c r="J159" s="164">
        <f t="shared" si="15"/>
        <v>0</v>
      </c>
      <c r="K159" s="165"/>
      <c r="L159" s="30"/>
      <c r="M159" s="166" t="s">
        <v>1</v>
      </c>
      <c r="N159" s="130" t="s">
        <v>37</v>
      </c>
      <c r="P159" s="167">
        <f t="shared" si="16"/>
        <v>0</v>
      </c>
      <c r="Q159" s="167">
        <v>0</v>
      </c>
      <c r="R159" s="167">
        <f t="shared" si="17"/>
        <v>0</v>
      </c>
      <c r="S159" s="167">
        <v>0</v>
      </c>
      <c r="T159" s="168">
        <f t="shared" si="18"/>
        <v>0</v>
      </c>
      <c r="AR159" s="169" t="s">
        <v>245</v>
      </c>
      <c r="AT159" s="169" t="s">
        <v>241</v>
      </c>
      <c r="AU159" s="169" t="s">
        <v>78</v>
      </c>
      <c r="AY159" s="13" t="s">
        <v>239</v>
      </c>
      <c r="BE159" s="97">
        <f t="shared" si="19"/>
        <v>0</v>
      </c>
      <c r="BF159" s="97">
        <f t="shared" si="20"/>
        <v>0</v>
      </c>
      <c r="BG159" s="97">
        <f t="shared" si="21"/>
        <v>0</v>
      </c>
      <c r="BH159" s="97">
        <f t="shared" si="22"/>
        <v>0</v>
      </c>
      <c r="BI159" s="97">
        <f t="shared" si="23"/>
        <v>0</v>
      </c>
      <c r="BJ159" s="13" t="s">
        <v>83</v>
      </c>
      <c r="BK159" s="97">
        <f t="shared" si="24"/>
        <v>0</v>
      </c>
      <c r="BL159" s="13" t="s">
        <v>245</v>
      </c>
      <c r="BM159" s="169" t="s">
        <v>419</v>
      </c>
    </row>
    <row r="160" spans="2:65" s="1" customFormat="1" ht="16.5" customHeight="1" x14ac:dyDescent="0.2">
      <c r="B160" s="131"/>
      <c r="C160" s="158" t="s">
        <v>333</v>
      </c>
      <c r="D160" s="158" t="s">
        <v>241</v>
      </c>
      <c r="E160" s="159" t="s">
        <v>4275</v>
      </c>
      <c r="F160" s="160" t="s">
        <v>4451</v>
      </c>
      <c r="G160" s="161" t="s">
        <v>353</v>
      </c>
      <c r="H160" s="162">
        <v>1</v>
      </c>
      <c r="I160" s="163"/>
      <c r="J160" s="164">
        <f t="shared" si="15"/>
        <v>0</v>
      </c>
      <c r="K160" s="165"/>
      <c r="L160" s="30"/>
      <c r="M160" s="166" t="s">
        <v>1</v>
      </c>
      <c r="N160" s="130" t="s">
        <v>37</v>
      </c>
      <c r="P160" s="167">
        <f t="shared" si="16"/>
        <v>0</v>
      </c>
      <c r="Q160" s="167">
        <v>0</v>
      </c>
      <c r="R160" s="167">
        <f t="shared" si="17"/>
        <v>0</v>
      </c>
      <c r="S160" s="167">
        <v>0</v>
      </c>
      <c r="T160" s="168">
        <f t="shared" si="18"/>
        <v>0</v>
      </c>
      <c r="AR160" s="169" t="s">
        <v>245</v>
      </c>
      <c r="AT160" s="169" t="s">
        <v>241</v>
      </c>
      <c r="AU160" s="169" t="s">
        <v>78</v>
      </c>
      <c r="AY160" s="13" t="s">
        <v>239</v>
      </c>
      <c r="BE160" s="97">
        <f t="shared" si="19"/>
        <v>0</v>
      </c>
      <c r="BF160" s="97">
        <f t="shared" si="20"/>
        <v>0</v>
      </c>
      <c r="BG160" s="97">
        <f t="shared" si="21"/>
        <v>0</v>
      </c>
      <c r="BH160" s="97">
        <f t="shared" si="22"/>
        <v>0</v>
      </c>
      <c r="BI160" s="97">
        <f t="shared" si="23"/>
        <v>0</v>
      </c>
      <c r="BJ160" s="13" t="s">
        <v>83</v>
      </c>
      <c r="BK160" s="97">
        <f t="shared" si="24"/>
        <v>0</v>
      </c>
      <c r="BL160" s="13" t="s">
        <v>245</v>
      </c>
      <c r="BM160" s="169" t="s">
        <v>427</v>
      </c>
    </row>
    <row r="161" spans="2:65" s="1" customFormat="1" ht="16.5" customHeight="1" x14ac:dyDescent="0.2">
      <c r="B161" s="131"/>
      <c r="C161" s="158" t="s">
        <v>338</v>
      </c>
      <c r="D161" s="158" t="s">
        <v>241</v>
      </c>
      <c r="E161" s="159" t="s">
        <v>4277</v>
      </c>
      <c r="F161" s="160" t="s">
        <v>4453</v>
      </c>
      <c r="G161" s="161" t="s">
        <v>353</v>
      </c>
      <c r="H161" s="162">
        <v>1</v>
      </c>
      <c r="I161" s="163"/>
      <c r="J161" s="164">
        <f t="shared" si="15"/>
        <v>0</v>
      </c>
      <c r="K161" s="165"/>
      <c r="L161" s="30"/>
      <c r="M161" s="166" t="s">
        <v>1</v>
      </c>
      <c r="N161" s="130" t="s">
        <v>37</v>
      </c>
      <c r="P161" s="167">
        <f t="shared" si="16"/>
        <v>0</v>
      </c>
      <c r="Q161" s="167">
        <v>0</v>
      </c>
      <c r="R161" s="167">
        <f t="shared" si="17"/>
        <v>0</v>
      </c>
      <c r="S161" s="167">
        <v>0</v>
      </c>
      <c r="T161" s="168">
        <f t="shared" si="18"/>
        <v>0</v>
      </c>
      <c r="AR161" s="169" t="s">
        <v>245</v>
      </c>
      <c r="AT161" s="169" t="s">
        <v>241</v>
      </c>
      <c r="AU161" s="169" t="s">
        <v>78</v>
      </c>
      <c r="AY161" s="13" t="s">
        <v>239</v>
      </c>
      <c r="BE161" s="97">
        <f t="shared" si="19"/>
        <v>0</v>
      </c>
      <c r="BF161" s="97">
        <f t="shared" si="20"/>
        <v>0</v>
      </c>
      <c r="BG161" s="97">
        <f t="shared" si="21"/>
        <v>0</v>
      </c>
      <c r="BH161" s="97">
        <f t="shared" si="22"/>
        <v>0</v>
      </c>
      <c r="BI161" s="97">
        <f t="shared" si="23"/>
        <v>0</v>
      </c>
      <c r="BJ161" s="13" t="s">
        <v>83</v>
      </c>
      <c r="BK161" s="97">
        <f t="shared" si="24"/>
        <v>0</v>
      </c>
      <c r="BL161" s="13" t="s">
        <v>245</v>
      </c>
      <c r="BM161" s="169" t="s">
        <v>435</v>
      </c>
    </row>
    <row r="162" spans="2:65" s="1" customFormat="1" ht="16.5" customHeight="1" x14ac:dyDescent="0.2">
      <c r="B162" s="131"/>
      <c r="C162" s="158" t="s">
        <v>342</v>
      </c>
      <c r="D162" s="158" t="s">
        <v>241</v>
      </c>
      <c r="E162" s="159" t="s">
        <v>4279</v>
      </c>
      <c r="F162" s="160" t="s">
        <v>4319</v>
      </c>
      <c r="G162" s="161" t="s">
        <v>4324</v>
      </c>
      <c r="H162" s="162">
        <v>1</v>
      </c>
      <c r="I162" s="163"/>
      <c r="J162" s="164">
        <f t="shared" si="15"/>
        <v>0</v>
      </c>
      <c r="K162" s="165"/>
      <c r="L162" s="30"/>
      <c r="M162" s="166" t="s">
        <v>1</v>
      </c>
      <c r="N162" s="130" t="s">
        <v>37</v>
      </c>
      <c r="P162" s="167">
        <f t="shared" si="16"/>
        <v>0</v>
      </c>
      <c r="Q162" s="167">
        <v>0</v>
      </c>
      <c r="R162" s="167">
        <f t="shared" si="17"/>
        <v>0</v>
      </c>
      <c r="S162" s="167">
        <v>0</v>
      </c>
      <c r="T162" s="168">
        <f t="shared" si="18"/>
        <v>0</v>
      </c>
      <c r="AR162" s="169" t="s">
        <v>245</v>
      </c>
      <c r="AT162" s="169" t="s">
        <v>241</v>
      </c>
      <c r="AU162" s="169" t="s">
        <v>78</v>
      </c>
      <c r="AY162" s="13" t="s">
        <v>239</v>
      </c>
      <c r="BE162" s="97">
        <f t="shared" si="19"/>
        <v>0</v>
      </c>
      <c r="BF162" s="97">
        <f t="shared" si="20"/>
        <v>0</v>
      </c>
      <c r="BG162" s="97">
        <f t="shared" si="21"/>
        <v>0</v>
      </c>
      <c r="BH162" s="97">
        <f t="shared" si="22"/>
        <v>0</v>
      </c>
      <c r="BI162" s="97">
        <f t="shared" si="23"/>
        <v>0</v>
      </c>
      <c r="BJ162" s="13" t="s">
        <v>83</v>
      </c>
      <c r="BK162" s="97">
        <f t="shared" si="24"/>
        <v>0</v>
      </c>
      <c r="BL162" s="13" t="s">
        <v>245</v>
      </c>
      <c r="BM162" s="169" t="s">
        <v>443</v>
      </c>
    </row>
    <row r="163" spans="2:65" s="1" customFormat="1" ht="16.5" customHeight="1" x14ac:dyDescent="0.2">
      <c r="B163" s="131"/>
      <c r="C163" s="158" t="s">
        <v>346</v>
      </c>
      <c r="D163" s="158" t="s">
        <v>241</v>
      </c>
      <c r="E163" s="159" t="s">
        <v>4281</v>
      </c>
      <c r="F163" s="160" t="s">
        <v>4456</v>
      </c>
      <c r="G163" s="161" t="s">
        <v>353</v>
      </c>
      <c r="H163" s="162">
        <v>1</v>
      </c>
      <c r="I163" s="163"/>
      <c r="J163" s="164">
        <f t="shared" si="15"/>
        <v>0</v>
      </c>
      <c r="K163" s="165"/>
      <c r="L163" s="30"/>
      <c r="M163" s="166" t="s">
        <v>1</v>
      </c>
      <c r="N163" s="130" t="s">
        <v>37</v>
      </c>
      <c r="P163" s="167">
        <f t="shared" si="16"/>
        <v>0</v>
      </c>
      <c r="Q163" s="167">
        <v>0</v>
      </c>
      <c r="R163" s="167">
        <f t="shared" si="17"/>
        <v>0</v>
      </c>
      <c r="S163" s="167">
        <v>0</v>
      </c>
      <c r="T163" s="168">
        <f t="shared" si="18"/>
        <v>0</v>
      </c>
      <c r="AR163" s="169" t="s">
        <v>245</v>
      </c>
      <c r="AT163" s="169" t="s">
        <v>241</v>
      </c>
      <c r="AU163" s="169" t="s">
        <v>78</v>
      </c>
      <c r="AY163" s="13" t="s">
        <v>239</v>
      </c>
      <c r="BE163" s="97">
        <f t="shared" si="19"/>
        <v>0</v>
      </c>
      <c r="BF163" s="97">
        <f t="shared" si="20"/>
        <v>0</v>
      </c>
      <c r="BG163" s="97">
        <f t="shared" si="21"/>
        <v>0</v>
      </c>
      <c r="BH163" s="97">
        <f t="shared" si="22"/>
        <v>0</v>
      </c>
      <c r="BI163" s="97">
        <f t="shared" si="23"/>
        <v>0</v>
      </c>
      <c r="BJ163" s="13" t="s">
        <v>83</v>
      </c>
      <c r="BK163" s="97">
        <f t="shared" si="24"/>
        <v>0</v>
      </c>
      <c r="BL163" s="13" t="s">
        <v>245</v>
      </c>
      <c r="BM163" s="169" t="s">
        <v>451</v>
      </c>
    </row>
    <row r="164" spans="2:65" s="11" customFormat="1" ht="25.9" customHeight="1" x14ac:dyDescent="0.2">
      <c r="B164" s="146"/>
      <c r="D164" s="147" t="s">
        <v>70</v>
      </c>
      <c r="E164" s="148" t="s">
        <v>4325</v>
      </c>
      <c r="F164" s="148" t="s">
        <v>174</v>
      </c>
      <c r="I164" s="149"/>
      <c r="J164" s="150">
        <f>BK164</f>
        <v>0</v>
      </c>
      <c r="L164" s="146"/>
      <c r="M164" s="151"/>
      <c r="P164" s="152">
        <f>SUM(P165:P174)</f>
        <v>0</v>
      </c>
      <c r="R164" s="152">
        <f>SUM(R165:R174)</f>
        <v>0</v>
      </c>
      <c r="T164" s="153">
        <f>SUM(T165:T174)</f>
        <v>0</v>
      </c>
      <c r="AR164" s="147" t="s">
        <v>78</v>
      </c>
      <c r="AT164" s="154" t="s">
        <v>70</v>
      </c>
      <c r="AU164" s="154" t="s">
        <v>71</v>
      </c>
      <c r="AY164" s="147" t="s">
        <v>239</v>
      </c>
      <c r="BK164" s="155">
        <f>SUM(BK165:BK174)</f>
        <v>0</v>
      </c>
    </row>
    <row r="165" spans="2:65" s="1" customFormat="1" ht="16.5" customHeight="1" x14ac:dyDescent="0.2">
      <c r="B165" s="131"/>
      <c r="C165" s="158" t="s">
        <v>350</v>
      </c>
      <c r="D165" s="158" t="s">
        <v>241</v>
      </c>
      <c r="E165" s="159" t="s">
        <v>4326</v>
      </c>
      <c r="F165" s="160" t="s">
        <v>4327</v>
      </c>
      <c r="G165" s="161" t="s">
        <v>4324</v>
      </c>
      <c r="H165" s="162">
        <v>1</v>
      </c>
      <c r="I165" s="163"/>
      <c r="J165" s="164">
        <f t="shared" ref="J165:J174" si="25">ROUND(I165*H165,2)</f>
        <v>0</v>
      </c>
      <c r="K165" s="165"/>
      <c r="L165" s="30"/>
      <c r="M165" s="166" t="s">
        <v>1</v>
      </c>
      <c r="N165" s="130" t="s">
        <v>37</v>
      </c>
      <c r="P165" s="167">
        <f t="shared" ref="P165:P174" si="26">O165*H165</f>
        <v>0</v>
      </c>
      <c r="Q165" s="167">
        <v>0</v>
      </c>
      <c r="R165" s="167">
        <f t="shared" ref="R165:R174" si="27">Q165*H165</f>
        <v>0</v>
      </c>
      <c r="S165" s="167">
        <v>0</v>
      </c>
      <c r="T165" s="168">
        <f t="shared" ref="T165:T174" si="28">S165*H165</f>
        <v>0</v>
      </c>
      <c r="AR165" s="169" t="s">
        <v>245</v>
      </c>
      <c r="AT165" s="169" t="s">
        <v>241</v>
      </c>
      <c r="AU165" s="169" t="s">
        <v>78</v>
      </c>
      <c r="AY165" s="13" t="s">
        <v>239</v>
      </c>
      <c r="BE165" s="97">
        <f t="shared" ref="BE165:BE174" si="29">IF(N165="základná",J165,0)</f>
        <v>0</v>
      </c>
      <c r="BF165" s="97">
        <f t="shared" ref="BF165:BF174" si="30">IF(N165="znížená",J165,0)</f>
        <v>0</v>
      </c>
      <c r="BG165" s="97">
        <f t="shared" ref="BG165:BG174" si="31">IF(N165="zákl. prenesená",J165,0)</f>
        <v>0</v>
      </c>
      <c r="BH165" s="97">
        <f t="shared" ref="BH165:BH174" si="32">IF(N165="zníž. prenesená",J165,0)</f>
        <v>0</v>
      </c>
      <c r="BI165" s="97">
        <f t="shared" ref="BI165:BI174" si="33">IF(N165="nulová",J165,0)</f>
        <v>0</v>
      </c>
      <c r="BJ165" s="13" t="s">
        <v>83</v>
      </c>
      <c r="BK165" s="97">
        <f t="shared" ref="BK165:BK174" si="34">ROUND(I165*H165,2)</f>
        <v>0</v>
      </c>
      <c r="BL165" s="13" t="s">
        <v>245</v>
      </c>
      <c r="BM165" s="169" t="s">
        <v>459</v>
      </c>
    </row>
    <row r="166" spans="2:65" s="1" customFormat="1" ht="16.5" customHeight="1" x14ac:dyDescent="0.2">
      <c r="B166" s="131"/>
      <c r="C166" s="158" t="s">
        <v>355</v>
      </c>
      <c r="D166" s="158" t="s">
        <v>241</v>
      </c>
      <c r="E166" s="159" t="s">
        <v>4329</v>
      </c>
      <c r="F166" s="160" t="s">
        <v>4457</v>
      </c>
      <c r="G166" s="161" t="s">
        <v>4324</v>
      </c>
      <c r="H166" s="162">
        <v>1</v>
      </c>
      <c r="I166" s="163"/>
      <c r="J166" s="164">
        <f t="shared" si="25"/>
        <v>0</v>
      </c>
      <c r="K166" s="165"/>
      <c r="L166" s="30"/>
      <c r="M166" s="166" t="s">
        <v>1</v>
      </c>
      <c r="N166" s="130" t="s">
        <v>37</v>
      </c>
      <c r="P166" s="167">
        <f t="shared" si="26"/>
        <v>0</v>
      </c>
      <c r="Q166" s="167">
        <v>0</v>
      </c>
      <c r="R166" s="167">
        <f t="shared" si="27"/>
        <v>0</v>
      </c>
      <c r="S166" s="167">
        <v>0</v>
      </c>
      <c r="T166" s="168">
        <f t="shared" si="28"/>
        <v>0</v>
      </c>
      <c r="AR166" s="169" t="s">
        <v>245</v>
      </c>
      <c r="AT166" s="169" t="s">
        <v>241</v>
      </c>
      <c r="AU166" s="169" t="s">
        <v>78</v>
      </c>
      <c r="AY166" s="13" t="s">
        <v>239</v>
      </c>
      <c r="BE166" s="97">
        <f t="shared" si="29"/>
        <v>0</v>
      </c>
      <c r="BF166" s="97">
        <f t="shared" si="30"/>
        <v>0</v>
      </c>
      <c r="BG166" s="97">
        <f t="shared" si="31"/>
        <v>0</v>
      </c>
      <c r="BH166" s="97">
        <f t="shared" si="32"/>
        <v>0</v>
      </c>
      <c r="BI166" s="97">
        <f t="shared" si="33"/>
        <v>0</v>
      </c>
      <c r="BJ166" s="13" t="s">
        <v>83</v>
      </c>
      <c r="BK166" s="97">
        <f t="shared" si="34"/>
        <v>0</v>
      </c>
      <c r="BL166" s="13" t="s">
        <v>245</v>
      </c>
      <c r="BM166" s="169" t="s">
        <v>467</v>
      </c>
    </row>
    <row r="167" spans="2:65" s="1" customFormat="1" ht="16.5" customHeight="1" x14ac:dyDescent="0.2">
      <c r="B167" s="131"/>
      <c r="C167" s="158" t="s">
        <v>359</v>
      </c>
      <c r="D167" s="158" t="s">
        <v>241</v>
      </c>
      <c r="E167" s="159" t="s">
        <v>4332</v>
      </c>
      <c r="F167" s="160" t="s">
        <v>4499</v>
      </c>
      <c r="G167" s="161" t="s">
        <v>353</v>
      </c>
      <c r="H167" s="162">
        <v>6</v>
      </c>
      <c r="I167" s="163"/>
      <c r="J167" s="164">
        <f t="shared" si="25"/>
        <v>0</v>
      </c>
      <c r="K167" s="165"/>
      <c r="L167" s="30"/>
      <c r="M167" s="166" t="s">
        <v>1</v>
      </c>
      <c r="N167" s="130" t="s">
        <v>37</v>
      </c>
      <c r="P167" s="167">
        <f t="shared" si="26"/>
        <v>0</v>
      </c>
      <c r="Q167" s="167">
        <v>0</v>
      </c>
      <c r="R167" s="167">
        <f t="shared" si="27"/>
        <v>0</v>
      </c>
      <c r="S167" s="167">
        <v>0</v>
      </c>
      <c r="T167" s="168">
        <f t="shared" si="28"/>
        <v>0</v>
      </c>
      <c r="AR167" s="169" t="s">
        <v>245</v>
      </c>
      <c r="AT167" s="169" t="s">
        <v>241</v>
      </c>
      <c r="AU167" s="169" t="s">
        <v>78</v>
      </c>
      <c r="AY167" s="13" t="s">
        <v>239</v>
      </c>
      <c r="BE167" s="97">
        <f t="shared" si="29"/>
        <v>0</v>
      </c>
      <c r="BF167" s="97">
        <f t="shared" si="30"/>
        <v>0</v>
      </c>
      <c r="BG167" s="97">
        <f t="shared" si="31"/>
        <v>0</v>
      </c>
      <c r="BH167" s="97">
        <f t="shared" si="32"/>
        <v>0</v>
      </c>
      <c r="BI167" s="97">
        <f t="shared" si="33"/>
        <v>0</v>
      </c>
      <c r="BJ167" s="13" t="s">
        <v>83</v>
      </c>
      <c r="BK167" s="97">
        <f t="shared" si="34"/>
        <v>0</v>
      </c>
      <c r="BL167" s="13" t="s">
        <v>245</v>
      </c>
      <c r="BM167" s="169" t="s">
        <v>475</v>
      </c>
    </row>
    <row r="168" spans="2:65" s="1" customFormat="1" ht="16.5" customHeight="1" x14ac:dyDescent="0.2">
      <c r="B168" s="131"/>
      <c r="C168" s="158" t="s">
        <v>363</v>
      </c>
      <c r="D168" s="158" t="s">
        <v>241</v>
      </c>
      <c r="E168" s="159" t="s">
        <v>4335</v>
      </c>
      <c r="F168" s="160" t="s">
        <v>4383</v>
      </c>
      <c r="G168" s="161" t="s">
        <v>4384</v>
      </c>
      <c r="H168" s="162">
        <v>5</v>
      </c>
      <c r="I168" s="163"/>
      <c r="J168" s="164">
        <f t="shared" si="25"/>
        <v>0</v>
      </c>
      <c r="K168" s="165"/>
      <c r="L168" s="30"/>
      <c r="M168" s="166" t="s">
        <v>1</v>
      </c>
      <c r="N168" s="130" t="s">
        <v>37</v>
      </c>
      <c r="P168" s="167">
        <f t="shared" si="26"/>
        <v>0</v>
      </c>
      <c r="Q168" s="167">
        <v>0</v>
      </c>
      <c r="R168" s="167">
        <f t="shared" si="27"/>
        <v>0</v>
      </c>
      <c r="S168" s="167">
        <v>0</v>
      </c>
      <c r="T168" s="168">
        <f t="shared" si="28"/>
        <v>0</v>
      </c>
      <c r="AR168" s="169" t="s">
        <v>245</v>
      </c>
      <c r="AT168" s="169" t="s">
        <v>241</v>
      </c>
      <c r="AU168" s="169" t="s">
        <v>78</v>
      </c>
      <c r="AY168" s="13" t="s">
        <v>239</v>
      </c>
      <c r="BE168" s="97">
        <f t="shared" si="29"/>
        <v>0</v>
      </c>
      <c r="BF168" s="97">
        <f t="shared" si="30"/>
        <v>0</v>
      </c>
      <c r="BG168" s="97">
        <f t="shared" si="31"/>
        <v>0</v>
      </c>
      <c r="BH168" s="97">
        <f t="shared" si="32"/>
        <v>0</v>
      </c>
      <c r="BI168" s="97">
        <f t="shared" si="33"/>
        <v>0</v>
      </c>
      <c r="BJ168" s="13" t="s">
        <v>83</v>
      </c>
      <c r="BK168" s="97">
        <f t="shared" si="34"/>
        <v>0</v>
      </c>
      <c r="BL168" s="13" t="s">
        <v>245</v>
      </c>
      <c r="BM168" s="169" t="s">
        <v>483</v>
      </c>
    </row>
    <row r="169" spans="2:65" s="1" customFormat="1" ht="16.5" customHeight="1" x14ac:dyDescent="0.2">
      <c r="B169" s="131"/>
      <c r="C169" s="158" t="s">
        <v>367</v>
      </c>
      <c r="D169" s="158" t="s">
        <v>241</v>
      </c>
      <c r="E169" s="159" t="s">
        <v>4460</v>
      </c>
      <c r="F169" s="160" t="s">
        <v>4385</v>
      </c>
      <c r="G169" s="161" t="s">
        <v>4386</v>
      </c>
      <c r="H169" s="162">
        <v>5</v>
      </c>
      <c r="I169" s="163"/>
      <c r="J169" s="164">
        <f t="shared" si="25"/>
        <v>0</v>
      </c>
      <c r="K169" s="165"/>
      <c r="L169" s="30"/>
      <c r="M169" s="166" t="s">
        <v>1</v>
      </c>
      <c r="N169" s="130" t="s">
        <v>37</v>
      </c>
      <c r="P169" s="167">
        <f t="shared" si="26"/>
        <v>0</v>
      </c>
      <c r="Q169" s="167">
        <v>0</v>
      </c>
      <c r="R169" s="167">
        <f t="shared" si="27"/>
        <v>0</v>
      </c>
      <c r="S169" s="167">
        <v>0</v>
      </c>
      <c r="T169" s="168">
        <f t="shared" si="28"/>
        <v>0</v>
      </c>
      <c r="AR169" s="169" t="s">
        <v>245</v>
      </c>
      <c r="AT169" s="169" t="s">
        <v>241</v>
      </c>
      <c r="AU169" s="169" t="s">
        <v>78</v>
      </c>
      <c r="AY169" s="13" t="s">
        <v>239</v>
      </c>
      <c r="BE169" s="97">
        <f t="shared" si="29"/>
        <v>0</v>
      </c>
      <c r="BF169" s="97">
        <f t="shared" si="30"/>
        <v>0</v>
      </c>
      <c r="BG169" s="97">
        <f t="shared" si="31"/>
        <v>0</v>
      </c>
      <c r="BH169" s="97">
        <f t="shared" si="32"/>
        <v>0</v>
      </c>
      <c r="BI169" s="97">
        <f t="shared" si="33"/>
        <v>0</v>
      </c>
      <c r="BJ169" s="13" t="s">
        <v>83</v>
      </c>
      <c r="BK169" s="97">
        <f t="shared" si="34"/>
        <v>0</v>
      </c>
      <c r="BL169" s="13" t="s">
        <v>245</v>
      </c>
      <c r="BM169" s="169" t="s">
        <v>491</v>
      </c>
    </row>
    <row r="170" spans="2:65" s="1" customFormat="1" ht="16.5" customHeight="1" x14ac:dyDescent="0.2">
      <c r="B170" s="131"/>
      <c r="C170" s="158" t="s">
        <v>371</v>
      </c>
      <c r="D170" s="158" t="s">
        <v>241</v>
      </c>
      <c r="E170" s="159" t="s">
        <v>4461</v>
      </c>
      <c r="F170" s="160" t="s">
        <v>4463</v>
      </c>
      <c r="G170" s="161" t="s">
        <v>4386</v>
      </c>
      <c r="H170" s="162">
        <v>10</v>
      </c>
      <c r="I170" s="163"/>
      <c r="J170" s="164">
        <f t="shared" si="25"/>
        <v>0</v>
      </c>
      <c r="K170" s="165"/>
      <c r="L170" s="30"/>
      <c r="M170" s="166" t="s">
        <v>1</v>
      </c>
      <c r="N170" s="130" t="s">
        <v>37</v>
      </c>
      <c r="P170" s="167">
        <f t="shared" si="26"/>
        <v>0</v>
      </c>
      <c r="Q170" s="167">
        <v>0</v>
      </c>
      <c r="R170" s="167">
        <f t="shared" si="27"/>
        <v>0</v>
      </c>
      <c r="S170" s="167">
        <v>0</v>
      </c>
      <c r="T170" s="168">
        <f t="shared" si="28"/>
        <v>0</v>
      </c>
      <c r="AR170" s="169" t="s">
        <v>245</v>
      </c>
      <c r="AT170" s="169" t="s">
        <v>241</v>
      </c>
      <c r="AU170" s="169" t="s">
        <v>78</v>
      </c>
      <c r="AY170" s="13" t="s">
        <v>239</v>
      </c>
      <c r="BE170" s="97">
        <f t="shared" si="29"/>
        <v>0</v>
      </c>
      <c r="BF170" s="97">
        <f t="shared" si="30"/>
        <v>0</v>
      </c>
      <c r="BG170" s="97">
        <f t="shared" si="31"/>
        <v>0</v>
      </c>
      <c r="BH170" s="97">
        <f t="shared" si="32"/>
        <v>0</v>
      </c>
      <c r="BI170" s="97">
        <f t="shared" si="33"/>
        <v>0</v>
      </c>
      <c r="BJ170" s="13" t="s">
        <v>83</v>
      </c>
      <c r="BK170" s="97">
        <f t="shared" si="34"/>
        <v>0</v>
      </c>
      <c r="BL170" s="13" t="s">
        <v>245</v>
      </c>
      <c r="BM170" s="169" t="s">
        <v>499</v>
      </c>
    </row>
    <row r="171" spans="2:65" s="1" customFormat="1" ht="16.5" customHeight="1" x14ac:dyDescent="0.2">
      <c r="B171" s="131"/>
      <c r="C171" s="158" t="s">
        <v>375</v>
      </c>
      <c r="D171" s="158" t="s">
        <v>241</v>
      </c>
      <c r="E171" s="159" t="s">
        <v>4462</v>
      </c>
      <c r="F171" s="160" t="s">
        <v>4387</v>
      </c>
      <c r="G171" s="161" t="s">
        <v>4324</v>
      </c>
      <c r="H171" s="162">
        <v>1</v>
      </c>
      <c r="I171" s="163"/>
      <c r="J171" s="164">
        <f t="shared" si="25"/>
        <v>0</v>
      </c>
      <c r="K171" s="165"/>
      <c r="L171" s="30"/>
      <c r="M171" s="166" t="s">
        <v>1</v>
      </c>
      <c r="N171" s="130" t="s">
        <v>37</v>
      </c>
      <c r="P171" s="167">
        <f t="shared" si="26"/>
        <v>0</v>
      </c>
      <c r="Q171" s="167">
        <v>0</v>
      </c>
      <c r="R171" s="167">
        <f t="shared" si="27"/>
        <v>0</v>
      </c>
      <c r="S171" s="167">
        <v>0</v>
      </c>
      <c r="T171" s="168">
        <f t="shared" si="28"/>
        <v>0</v>
      </c>
      <c r="AR171" s="169" t="s">
        <v>245</v>
      </c>
      <c r="AT171" s="169" t="s">
        <v>241</v>
      </c>
      <c r="AU171" s="169" t="s">
        <v>78</v>
      </c>
      <c r="AY171" s="13" t="s">
        <v>239</v>
      </c>
      <c r="BE171" s="97">
        <f t="shared" si="29"/>
        <v>0</v>
      </c>
      <c r="BF171" s="97">
        <f t="shared" si="30"/>
        <v>0</v>
      </c>
      <c r="BG171" s="97">
        <f t="shared" si="31"/>
        <v>0</v>
      </c>
      <c r="BH171" s="97">
        <f t="shared" si="32"/>
        <v>0</v>
      </c>
      <c r="BI171" s="97">
        <f t="shared" si="33"/>
        <v>0</v>
      </c>
      <c r="BJ171" s="13" t="s">
        <v>83</v>
      </c>
      <c r="BK171" s="97">
        <f t="shared" si="34"/>
        <v>0</v>
      </c>
      <c r="BL171" s="13" t="s">
        <v>245</v>
      </c>
      <c r="BM171" s="169" t="s">
        <v>507</v>
      </c>
    </row>
    <row r="172" spans="2:65" s="1" customFormat="1" ht="16.5" customHeight="1" x14ac:dyDescent="0.2">
      <c r="B172" s="131"/>
      <c r="C172" s="158" t="s">
        <v>379</v>
      </c>
      <c r="D172" s="158" t="s">
        <v>241</v>
      </c>
      <c r="E172" s="159" t="s">
        <v>4464</v>
      </c>
      <c r="F172" s="160" t="s">
        <v>4458</v>
      </c>
      <c r="G172" s="161" t="s">
        <v>4324</v>
      </c>
      <c r="H172" s="162">
        <v>1</v>
      </c>
      <c r="I172" s="163"/>
      <c r="J172" s="164">
        <f t="shared" si="25"/>
        <v>0</v>
      </c>
      <c r="K172" s="165"/>
      <c r="L172" s="30"/>
      <c r="M172" s="166" t="s">
        <v>1</v>
      </c>
      <c r="N172" s="130" t="s">
        <v>37</v>
      </c>
      <c r="P172" s="167">
        <f t="shared" si="26"/>
        <v>0</v>
      </c>
      <c r="Q172" s="167">
        <v>0</v>
      </c>
      <c r="R172" s="167">
        <f t="shared" si="27"/>
        <v>0</v>
      </c>
      <c r="S172" s="167">
        <v>0</v>
      </c>
      <c r="T172" s="168">
        <f t="shared" si="28"/>
        <v>0</v>
      </c>
      <c r="AR172" s="169" t="s">
        <v>245</v>
      </c>
      <c r="AT172" s="169" t="s">
        <v>241</v>
      </c>
      <c r="AU172" s="169" t="s">
        <v>78</v>
      </c>
      <c r="AY172" s="13" t="s">
        <v>239</v>
      </c>
      <c r="BE172" s="97">
        <f t="shared" si="29"/>
        <v>0</v>
      </c>
      <c r="BF172" s="97">
        <f t="shared" si="30"/>
        <v>0</v>
      </c>
      <c r="BG172" s="97">
        <f t="shared" si="31"/>
        <v>0</v>
      </c>
      <c r="BH172" s="97">
        <f t="shared" si="32"/>
        <v>0</v>
      </c>
      <c r="BI172" s="97">
        <f t="shared" si="33"/>
        <v>0</v>
      </c>
      <c r="BJ172" s="13" t="s">
        <v>83</v>
      </c>
      <c r="BK172" s="97">
        <f t="shared" si="34"/>
        <v>0</v>
      </c>
      <c r="BL172" s="13" t="s">
        <v>245</v>
      </c>
      <c r="BM172" s="169" t="s">
        <v>515</v>
      </c>
    </row>
    <row r="173" spans="2:65" s="1" customFormat="1" ht="16.5" customHeight="1" x14ac:dyDescent="0.2">
      <c r="B173" s="131"/>
      <c r="C173" s="158" t="s">
        <v>383</v>
      </c>
      <c r="D173" s="158" t="s">
        <v>241</v>
      </c>
      <c r="E173" s="159" t="s">
        <v>4466</v>
      </c>
      <c r="F173" s="160" t="s">
        <v>4459</v>
      </c>
      <c r="G173" s="161" t="s">
        <v>4324</v>
      </c>
      <c r="H173" s="162">
        <v>1</v>
      </c>
      <c r="I173" s="163"/>
      <c r="J173" s="164">
        <f t="shared" si="25"/>
        <v>0</v>
      </c>
      <c r="K173" s="165"/>
      <c r="L173" s="30"/>
      <c r="M173" s="166" t="s">
        <v>1</v>
      </c>
      <c r="N173" s="130" t="s">
        <v>37</v>
      </c>
      <c r="P173" s="167">
        <f t="shared" si="26"/>
        <v>0</v>
      </c>
      <c r="Q173" s="167">
        <v>0</v>
      </c>
      <c r="R173" s="167">
        <f t="shared" si="27"/>
        <v>0</v>
      </c>
      <c r="S173" s="167">
        <v>0</v>
      </c>
      <c r="T173" s="168">
        <f t="shared" si="28"/>
        <v>0</v>
      </c>
      <c r="AR173" s="169" t="s">
        <v>245</v>
      </c>
      <c r="AT173" s="169" t="s">
        <v>241</v>
      </c>
      <c r="AU173" s="169" t="s">
        <v>78</v>
      </c>
      <c r="AY173" s="13" t="s">
        <v>239</v>
      </c>
      <c r="BE173" s="97">
        <f t="shared" si="29"/>
        <v>0</v>
      </c>
      <c r="BF173" s="97">
        <f t="shared" si="30"/>
        <v>0</v>
      </c>
      <c r="BG173" s="97">
        <f t="shared" si="31"/>
        <v>0</v>
      </c>
      <c r="BH173" s="97">
        <f t="shared" si="32"/>
        <v>0</v>
      </c>
      <c r="BI173" s="97">
        <f t="shared" si="33"/>
        <v>0</v>
      </c>
      <c r="BJ173" s="13" t="s">
        <v>83</v>
      </c>
      <c r="BK173" s="97">
        <f t="shared" si="34"/>
        <v>0</v>
      </c>
      <c r="BL173" s="13" t="s">
        <v>245</v>
      </c>
      <c r="BM173" s="169" t="s">
        <v>523</v>
      </c>
    </row>
    <row r="174" spans="2:65" s="1" customFormat="1" ht="16.5" customHeight="1" x14ac:dyDescent="0.2">
      <c r="B174" s="131"/>
      <c r="C174" s="158" t="s">
        <v>387</v>
      </c>
      <c r="D174" s="158" t="s">
        <v>241</v>
      </c>
      <c r="E174" s="159" t="s">
        <v>4468</v>
      </c>
      <c r="F174" s="160" t="s">
        <v>4336</v>
      </c>
      <c r="G174" s="161" t="s">
        <v>4324</v>
      </c>
      <c r="H174" s="162">
        <v>1</v>
      </c>
      <c r="I174" s="163"/>
      <c r="J174" s="164">
        <f t="shared" si="25"/>
        <v>0</v>
      </c>
      <c r="K174" s="165"/>
      <c r="L174" s="30"/>
      <c r="M174" s="182" t="s">
        <v>1</v>
      </c>
      <c r="N174" s="183" t="s">
        <v>37</v>
      </c>
      <c r="O174" s="184"/>
      <c r="P174" s="185">
        <f t="shared" si="26"/>
        <v>0</v>
      </c>
      <c r="Q174" s="185">
        <v>0</v>
      </c>
      <c r="R174" s="185">
        <f t="shared" si="27"/>
        <v>0</v>
      </c>
      <c r="S174" s="185">
        <v>0</v>
      </c>
      <c r="T174" s="186">
        <f t="shared" si="28"/>
        <v>0</v>
      </c>
      <c r="AR174" s="169" t="s">
        <v>245</v>
      </c>
      <c r="AT174" s="169" t="s">
        <v>241</v>
      </c>
      <c r="AU174" s="169" t="s">
        <v>78</v>
      </c>
      <c r="AY174" s="13" t="s">
        <v>239</v>
      </c>
      <c r="BE174" s="97">
        <f t="shared" si="29"/>
        <v>0</v>
      </c>
      <c r="BF174" s="97">
        <f t="shared" si="30"/>
        <v>0</v>
      </c>
      <c r="BG174" s="97">
        <f t="shared" si="31"/>
        <v>0</v>
      </c>
      <c r="BH174" s="97">
        <f t="shared" si="32"/>
        <v>0</v>
      </c>
      <c r="BI174" s="97">
        <f t="shared" si="33"/>
        <v>0</v>
      </c>
      <c r="BJ174" s="13" t="s">
        <v>83</v>
      </c>
      <c r="BK174" s="97">
        <f t="shared" si="34"/>
        <v>0</v>
      </c>
      <c r="BL174" s="13" t="s">
        <v>245</v>
      </c>
      <c r="BM174" s="169" t="s">
        <v>530</v>
      </c>
    </row>
    <row r="175" spans="2:65" s="1" customFormat="1" ht="6.95" customHeight="1" x14ac:dyDescent="0.2">
      <c r="B175" s="45"/>
      <c r="C175" s="46"/>
      <c r="D175" s="46"/>
      <c r="E175" s="46"/>
      <c r="F175" s="46"/>
      <c r="G175" s="46"/>
      <c r="H175" s="46"/>
      <c r="I175" s="46"/>
      <c r="J175" s="46"/>
      <c r="K175" s="46"/>
      <c r="L175" s="30"/>
    </row>
  </sheetData>
  <autoFilter ref="C133:K174" xr:uid="{00000000-0009-0000-0000-00002A000000}"/>
  <mergeCells count="17">
    <mergeCell ref="L2:V2"/>
    <mergeCell ref="D108:F108"/>
    <mergeCell ref="D109:F109"/>
    <mergeCell ref="D110:F110"/>
    <mergeCell ref="E122:H122"/>
    <mergeCell ref="E85:H85"/>
    <mergeCell ref="E87:H87"/>
    <mergeCell ref="E89:H89"/>
    <mergeCell ref="D106:F106"/>
    <mergeCell ref="D107:F107"/>
    <mergeCell ref="E7:H7"/>
    <mergeCell ref="E9:H9"/>
    <mergeCell ref="E11:H11"/>
    <mergeCell ref="E20:H20"/>
    <mergeCell ref="E29:H29"/>
    <mergeCell ref="E126:H126"/>
    <mergeCell ref="E124:H124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B2:BM186"/>
  <sheetViews>
    <sheetView showGridLines="0" workbookViewId="0">
      <selection activeCell="E9" sqref="E9:H9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3" t="s">
        <v>168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4587</v>
      </c>
      <c r="L4" s="16"/>
      <c r="M4" s="103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14</v>
      </c>
      <c r="L6" s="16"/>
    </row>
    <row r="7" spans="2:46" ht="16.5" customHeight="1" x14ac:dyDescent="0.2">
      <c r="B7" s="16"/>
      <c r="E7" s="259" t="str">
        <f>'Rekapitulácia stavby'!K6</f>
        <v>KFA - Košická futbalová aréna II. a III. etapa</v>
      </c>
      <c r="F7" s="261"/>
      <c r="G7" s="261"/>
      <c r="H7" s="261"/>
      <c r="L7" s="16"/>
    </row>
    <row r="8" spans="2:46" ht="12" customHeight="1" x14ac:dyDescent="0.2">
      <c r="B8" s="16"/>
      <c r="D8" s="23" t="s">
        <v>180</v>
      </c>
      <c r="L8" s="16"/>
    </row>
    <row r="9" spans="2:46" s="1" customFormat="1" ht="16.5" customHeight="1" x14ac:dyDescent="0.2">
      <c r="B9" s="30"/>
      <c r="E9" s="259" t="s">
        <v>181</v>
      </c>
      <c r="F9" s="257"/>
      <c r="G9" s="257"/>
      <c r="H9" s="257"/>
      <c r="L9" s="30"/>
    </row>
    <row r="10" spans="2:46" s="1" customFormat="1" ht="12" customHeight="1" x14ac:dyDescent="0.2">
      <c r="B10" s="30"/>
      <c r="D10" s="23" t="s">
        <v>182</v>
      </c>
      <c r="L10" s="30"/>
    </row>
    <row r="11" spans="2:46" s="1" customFormat="1" ht="16.5" customHeight="1" x14ac:dyDescent="0.2">
      <c r="B11" s="30"/>
      <c r="E11" s="226" t="s">
        <v>4500</v>
      </c>
      <c r="F11" s="257"/>
      <c r="G11" s="257"/>
      <c r="H11" s="257"/>
      <c r="L11" s="30"/>
    </row>
    <row r="12" spans="2:46" s="1" customFormat="1" x14ac:dyDescent="0.2">
      <c r="B12" s="30"/>
      <c r="L12" s="30"/>
    </row>
    <row r="13" spans="2:46" s="1" customFormat="1" ht="12" customHeight="1" x14ac:dyDescent="0.2">
      <c r="B13" s="30"/>
      <c r="D13" s="23" t="s">
        <v>15</v>
      </c>
      <c r="F13" s="21" t="s">
        <v>1</v>
      </c>
      <c r="I13" s="23" t="s">
        <v>16</v>
      </c>
      <c r="J13" s="21" t="s">
        <v>1</v>
      </c>
      <c r="L13" s="30"/>
    </row>
    <row r="14" spans="2:46" s="1" customFormat="1" ht="12" customHeight="1" x14ac:dyDescent="0.2">
      <c r="B14" s="30"/>
      <c r="D14" s="23" t="s">
        <v>17</v>
      </c>
      <c r="F14" s="21" t="s">
        <v>18</v>
      </c>
      <c r="I14" s="23" t="s">
        <v>19</v>
      </c>
      <c r="J14" s="53" t="str">
        <f>'Rekapitulácia stavby'!AN8</f>
        <v>4.10.2022 - REV05</v>
      </c>
      <c r="L14" s="30"/>
    </row>
    <row r="15" spans="2:46" s="1" customFormat="1" ht="10.9" customHeight="1" x14ac:dyDescent="0.2">
      <c r="B15" s="30"/>
      <c r="L15" s="30"/>
    </row>
    <row r="16" spans="2:46" s="1" customFormat="1" ht="12" customHeight="1" x14ac:dyDescent="0.2">
      <c r="B16" s="30"/>
      <c r="D16" s="23" t="s">
        <v>20</v>
      </c>
      <c r="I16" s="23" t="s">
        <v>21</v>
      </c>
      <c r="J16" s="21" t="str">
        <f>IF('Rekapitulácia stavby'!AN10="","",'Rekapitulácia stavby'!AN10)</f>
        <v/>
      </c>
      <c r="L16" s="30"/>
    </row>
    <row r="17" spans="2:12" s="1" customFormat="1" ht="18" customHeight="1" x14ac:dyDescent="0.2">
      <c r="B17" s="30"/>
      <c r="E17" s="21" t="str">
        <f>IF('Rekapitulácia stavby'!E11="","",'Rekapitulácia stavby'!E11)</f>
        <v xml:space="preserve"> </v>
      </c>
      <c r="I17" s="23" t="s">
        <v>22</v>
      </c>
      <c r="J17" s="21" t="str">
        <f>IF('Rekapitulácia stavby'!AN11="","",'Rekapitulácia stavby'!AN11)</f>
        <v/>
      </c>
      <c r="L17" s="30"/>
    </row>
    <row r="18" spans="2:12" s="1" customFormat="1" ht="6.95" customHeight="1" x14ac:dyDescent="0.2">
      <c r="B18" s="30"/>
      <c r="L18" s="30"/>
    </row>
    <row r="19" spans="2:12" s="1" customFormat="1" ht="12" customHeight="1" x14ac:dyDescent="0.2">
      <c r="B19" s="30"/>
      <c r="D19" s="23" t="s">
        <v>23</v>
      </c>
      <c r="I19" s="23" t="s">
        <v>21</v>
      </c>
      <c r="J19" s="24" t="str">
        <f>'Rekapitulácia stavby'!AN13</f>
        <v>Vyplň údaj</v>
      </c>
      <c r="L19" s="30"/>
    </row>
    <row r="20" spans="2:12" s="1" customFormat="1" ht="18" customHeight="1" x14ac:dyDescent="0.2">
      <c r="B20" s="30"/>
      <c r="E20" s="258" t="str">
        <f>'Rekapitulácia stavby'!E14</f>
        <v>Vyplň údaj</v>
      </c>
      <c r="F20" s="248"/>
      <c r="G20" s="248"/>
      <c r="H20" s="248"/>
      <c r="I20" s="23" t="s">
        <v>22</v>
      </c>
      <c r="J20" s="24" t="str">
        <f>'Rekapitulácia stavby'!AN14</f>
        <v>Vyplň údaj</v>
      </c>
      <c r="L20" s="30"/>
    </row>
    <row r="21" spans="2:12" s="1" customFormat="1" ht="6.95" customHeight="1" x14ac:dyDescent="0.2">
      <c r="B21" s="30"/>
      <c r="L21" s="30"/>
    </row>
    <row r="22" spans="2:12" s="1" customFormat="1" ht="12" customHeight="1" x14ac:dyDescent="0.2">
      <c r="B22" s="30"/>
      <c r="D22" s="23" t="s">
        <v>25</v>
      </c>
      <c r="I22" s="23" t="s">
        <v>21</v>
      </c>
      <c r="J22" s="21" t="str">
        <f>IF('Rekapitulácia stavby'!AN16="","",'Rekapitulácia stavby'!AN16)</f>
        <v/>
      </c>
      <c r="L22" s="30"/>
    </row>
    <row r="23" spans="2:12" s="1" customFormat="1" ht="18" customHeight="1" x14ac:dyDescent="0.2">
      <c r="B23" s="30"/>
      <c r="E23" s="21" t="str">
        <f>IF('Rekapitulácia stavby'!E17="","",'Rekapitulácia stavby'!E17)</f>
        <v>HESCON,s.r.o.</v>
      </c>
      <c r="I23" s="23" t="s">
        <v>22</v>
      </c>
      <c r="J23" s="21" t="str">
        <f>IF('Rekapitulácia stavby'!AN17="","",'Rekapitulácia stavby'!AN17)</f>
        <v/>
      </c>
      <c r="L23" s="30"/>
    </row>
    <row r="24" spans="2:12" s="1" customFormat="1" ht="6.95" customHeight="1" x14ac:dyDescent="0.2">
      <c r="B24" s="30"/>
      <c r="L24" s="30"/>
    </row>
    <row r="25" spans="2:12" s="1" customFormat="1" ht="12" customHeight="1" x14ac:dyDescent="0.2">
      <c r="B25" s="30"/>
      <c r="D25" s="23" t="s">
        <v>27</v>
      </c>
      <c r="I25" s="23" t="s">
        <v>21</v>
      </c>
      <c r="J25" s="21" t="str">
        <f>IF('Rekapitulácia stavby'!AN19="","",'Rekapitulácia stavby'!AN19)</f>
        <v/>
      </c>
      <c r="L25" s="30"/>
    </row>
    <row r="26" spans="2:12" s="1" customFormat="1" ht="18" customHeight="1" x14ac:dyDescent="0.2">
      <c r="B26" s="30"/>
      <c r="E26" s="21" t="str">
        <f>IF('Rekapitulácia stavby'!E20="","",'Rekapitulácia stavby'!E20)</f>
        <v xml:space="preserve"> </v>
      </c>
      <c r="I26" s="23" t="s">
        <v>22</v>
      </c>
      <c r="J26" s="21" t="str">
        <f>IF('Rekapitulácia stavby'!AN20="","",'Rekapitulácia stavby'!AN20)</f>
        <v/>
      </c>
      <c r="L26" s="30"/>
    </row>
    <row r="27" spans="2:12" s="1" customFormat="1" ht="6.95" customHeight="1" x14ac:dyDescent="0.2">
      <c r="B27" s="30"/>
      <c r="L27" s="30"/>
    </row>
    <row r="28" spans="2:12" s="1" customFormat="1" ht="12" customHeight="1" x14ac:dyDescent="0.2">
      <c r="B28" s="30"/>
      <c r="D28" s="23" t="s">
        <v>28</v>
      </c>
      <c r="L28" s="30"/>
    </row>
    <row r="29" spans="2:12" s="7" customFormat="1" ht="16.5" customHeight="1" x14ac:dyDescent="0.2">
      <c r="B29" s="104"/>
      <c r="E29" s="251" t="s">
        <v>1</v>
      </c>
      <c r="F29" s="251"/>
      <c r="G29" s="251"/>
      <c r="H29" s="251"/>
      <c r="L29" s="104"/>
    </row>
    <row r="30" spans="2:12" s="1" customFormat="1" ht="6.95" customHeight="1" x14ac:dyDescent="0.2">
      <c r="B30" s="30"/>
      <c r="L30" s="30"/>
    </row>
    <row r="31" spans="2:12" s="1" customFormat="1" ht="6.95" customHeight="1" x14ac:dyDescent="0.2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5" customHeight="1" x14ac:dyDescent="0.2">
      <c r="B32" s="30"/>
      <c r="D32" s="21" t="s">
        <v>187</v>
      </c>
      <c r="J32" s="29">
        <f>J98</f>
        <v>0</v>
      </c>
      <c r="L32" s="30"/>
    </row>
    <row r="33" spans="2:12" s="1" customFormat="1" ht="14.45" customHeight="1" x14ac:dyDescent="0.2">
      <c r="B33" s="30"/>
      <c r="D33" s="28" t="s">
        <v>174</v>
      </c>
      <c r="J33" s="29">
        <f>J107</f>
        <v>0</v>
      </c>
      <c r="L33" s="30"/>
    </row>
    <row r="34" spans="2:12" s="1" customFormat="1" ht="25.35" customHeight="1" x14ac:dyDescent="0.2">
      <c r="B34" s="30"/>
      <c r="D34" s="105" t="s">
        <v>31</v>
      </c>
      <c r="J34" s="66">
        <f>ROUND(J32 + J33, 2)</f>
        <v>0</v>
      </c>
      <c r="L34" s="30"/>
    </row>
    <row r="35" spans="2:12" s="1" customFormat="1" ht="6.95" customHeight="1" x14ac:dyDescent="0.2">
      <c r="B35" s="30"/>
      <c r="D35" s="54"/>
      <c r="E35" s="54"/>
      <c r="F35" s="54"/>
      <c r="G35" s="54"/>
      <c r="H35" s="54"/>
      <c r="I35" s="54"/>
      <c r="J35" s="54"/>
      <c r="K35" s="54"/>
      <c r="L35" s="30"/>
    </row>
    <row r="36" spans="2:12" s="1" customFormat="1" ht="14.45" customHeight="1" x14ac:dyDescent="0.2">
      <c r="B36" s="30"/>
      <c r="F36" s="33" t="s">
        <v>33</v>
      </c>
      <c r="I36" s="33" t="s">
        <v>32</v>
      </c>
      <c r="J36" s="33" t="s">
        <v>34</v>
      </c>
      <c r="L36" s="30"/>
    </row>
    <row r="37" spans="2:12" s="1" customFormat="1" ht="14.45" customHeight="1" x14ac:dyDescent="0.2">
      <c r="B37" s="30"/>
      <c r="D37" s="106" t="s">
        <v>35</v>
      </c>
      <c r="E37" s="35" t="s">
        <v>36</v>
      </c>
      <c r="F37" s="107">
        <f>ROUND((SUM(BE107:BE114) + SUM(BE136:BE185)),  2)</f>
        <v>0</v>
      </c>
      <c r="G37" s="108"/>
      <c r="H37" s="108"/>
      <c r="I37" s="109">
        <v>0.2</v>
      </c>
      <c r="J37" s="107">
        <f>ROUND(((SUM(BE107:BE114) + SUM(BE136:BE185))*I37),  2)</f>
        <v>0</v>
      </c>
      <c r="L37" s="30"/>
    </row>
    <row r="38" spans="2:12" s="1" customFormat="1" ht="14.45" customHeight="1" x14ac:dyDescent="0.2">
      <c r="B38" s="30"/>
      <c r="E38" s="35" t="s">
        <v>37</v>
      </c>
      <c r="F38" s="107">
        <f>ROUND((SUM(BF107:BF114) + SUM(BF136:BF185)),  2)</f>
        <v>0</v>
      </c>
      <c r="G38" s="108"/>
      <c r="H38" s="108"/>
      <c r="I38" s="109">
        <v>0.2</v>
      </c>
      <c r="J38" s="107">
        <f>ROUND(((SUM(BF107:BF114) + SUM(BF136:BF185))*I38),  2)</f>
        <v>0</v>
      </c>
      <c r="L38" s="30"/>
    </row>
    <row r="39" spans="2:12" s="1" customFormat="1" ht="14.45" hidden="1" customHeight="1" x14ac:dyDescent="0.2">
      <c r="B39" s="30"/>
      <c r="E39" s="23" t="s">
        <v>38</v>
      </c>
      <c r="F39" s="86">
        <f>ROUND((SUM(BG107:BG114) + SUM(BG136:BG185)),  2)</f>
        <v>0</v>
      </c>
      <c r="I39" s="110">
        <v>0.2</v>
      </c>
      <c r="J39" s="86">
        <f>0</f>
        <v>0</v>
      </c>
      <c r="L39" s="30"/>
    </row>
    <row r="40" spans="2:12" s="1" customFormat="1" ht="14.45" hidden="1" customHeight="1" x14ac:dyDescent="0.2">
      <c r="B40" s="30"/>
      <c r="E40" s="23" t="s">
        <v>39</v>
      </c>
      <c r="F40" s="86">
        <f>ROUND((SUM(BH107:BH114) + SUM(BH136:BH185)),  2)</f>
        <v>0</v>
      </c>
      <c r="I40" s="110">
        <v>0.2</v>
      </c>
      <c r="J40" s="86">
        <f>0</f>
        <v>0</v>
      </c>
      <c r="L40" s="30"/>
    </row>
    <row r="41" spans="2:12" s="1" customFormat="1" ht="14.45" hidden="1" customHeight="1" x14ac:dyDescent="0.2">
      <c r="B41" s="30"/>
      <c r="E41" s="35" t="s">
        <v>40</v>
      </c>
      <c r="F41" s="107">
        <f>ROUND((SUM(BI107:BI114) + SUM(BI136:BI185)),  2)</f>
        <v>0</v>
      </c>
      <c r="G41" s="108"/>
      <c r="H41" s="108"/>
      <c r="I41" s="109">
        <v>0</v>
      </c>
      <c r="J41" s="107">
        <f>0</f>
        <v>0</v>
      </c>
      <c r="L41" s="30"/>
    </row>
    <row r="42" spans="2:12" s="1" customFormat="1" ht="6.95" customHeight="1" x14ac:dyDescent="0.2">
      <c r="B42" s="30"/>
      <c r="L42" s="30"/>
    </row>
    <row r="43" spans="2:12" s="1" customFormat="1" ht="25.35" customHeight="1" x14ac:dyDescent="0.2">
      <c r="B43" s="30"/>
      <c r="C43" s="101"/>
      <c r="D43" s="111" t="s">
        <v>41</v>
      </c>
      <c r="E43" s="57"/>
      <c r="F43" s="57"/>
      <c r="G43" s="112" t="s">
        <v>42</v>
      </c>
      <c r="H43" s="113" t="s">
        <v>43</v>
      </c>
      <c r="I43" s="57"/>
      <c r="J43" s="114">
        <f>SUM(J34:J41)</f>
        <v>0</v>
      </c>
      <c r="K43" s="115"/>
      <c r="L43" s="30"/>
    </row>
    <row r="44" spans="2:12" s="1" customFormat="1" ht="14.45" customHeight="1" x14ac:dyDescent="0.2">
      <c r="B44" s="30"/>
      <c r="L44" s="30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30"/>
      <c r="D50" s="42" t="s">
        <v>44</v>
      </c>
      <c r="E50" s="43"/>
      <c r="F50" s="43"/>
      <c r="G50" s="42" t="s">
        <v>45</v>
      </c>
      <c r="H50" s="43"/>
      <c r="I50" s="43"/>
      <c r="J50" s="43"/>
      <c r="K50" s="43"/>
      <c r="L50" s="30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30"/>
      <c r="D61" s="44" t="s">
        <v>46</v>
      </c>
      <c r="E61" s="32"/>
      <c r="F61" s="116" t="s">
        <v>47</v>
      </c>
      <c r="G61" s="44" t="s">
        <v>46</v>
      </c>
      <c r="H61" s="32"/>
      <c r="I61" s="32"/>
      <c r="J61" s="117" t="s">
        <v>47</v>
      </c>
      <c r="K61" s="32"/>
      <c r="L61" s="30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30"/>
      <c r="D65" s="42" t="s">
        <v>48</v>
      </c>
      <c r="E65" s="43"/>
      <c r="F65" s="43"/>
      <c r="G65" s="42" t="s">
        <v>49</v>
      </c>
      <c r="H65" s="43"/>
      <c r="I65" s="43"/>
      <c r="J65" s="43"/>
      <c r="K65" s="43"/>
      <c r="L65" s="30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30"/>
      <c r="D76" s="44" t="s">
        <v>46</v>
      </c>
      <c r="E76" s="32"/>
      <c r="F76" s="116" t="s">
        <v>47</v>
      </c>
      <c r="G76" s="44" t="s">
        <v>46</v>
      </c>
      <c r="H76" s="32"/>
      <c r="I76" s="32"/>
      <c r="J76" s="117" t="s">
        <v>47</v>
      </c>
      <c r="K76" s="32"/>
      <c r="L76" s="30"/>
    </row>
    <row r="77" spans="2:12" s="1" customFormat="1" ht="14.45" customHeight="1" x14ac:dyDescent="0.2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12" s="1" customFormat="1" ht="6.95" customHeight="1" x14ac:dyDescent="0.2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12" s="1" customFormat="1" ht="24.95" customHeight="1" x14ac:dyDescent="0.2">
      <c r="B82" s="30"/>
      <c r="C82" s="17" t="s">
        <v>4588</v>
      </c>
      <c r="L82" s="30"/>
    </row>
    <row r="83" spans="2:12" s="1" customFormat="1" ht="6.95" customHeight="1" x14ac:dyDescent="0.2">
      <c r="B83" s="30"/>
      <c r="L83" s="30"/>
    </row>
    <row r="84" spans="2:12" s="1" customFormat="1" ht="12" customHeight="1" x14ac:dyDescent="0.2">
      <c r="B84" s="30"/>
      <c r="C84" s="23" t="s">
        <v>14</v>
      </c>
      <c r="L84" s="30"/>
    </row>
    <row r="85" spans="2:12" s="1" customFormat="1" ht="16.5" customHeight="1" x14ac:dyDescent="0.2">
      <c r="B85" s="30"/>
      <c r="E85" s="259" t="str">
        <f>E7</f>
        <v>KFA - Košická futbalová aréna II. a III. etapa</v>
      </c>
      <c r="F85" s="261"/>
      <c r="G85" s="261"/>
      <c r="H85" s="261"/>
      <c r="L85" s="30"/>
    </row>
    <row r="86" spans="2:12" ht="12" customHeight="1" x14ac:dyDescent="0.2">
      <c r="B86" s="16"/>
      <c r="C86" s="23" t="s">
        <v>180</v>
      </c>
      <c r="L86" s="16"/>
    </row>
    <row r="87" spans="2:12" s="1" customFormat="1" ht="16.5" customHeight="1" x14ac:dyDescent="0.2">
      <c r="B87" s="30"/>
      <c r="E87" s="259" t="s">
        <v>181</v>
      </c>
      <c r="F87" s="257"/>
      <c r="G87" s="257"/>
      <c r="H87" s="257"/>
      <c r="L87" s="30"/>
    </row>
    <row r="88" spans="2:12" s="1" customFormat="1" ht="12" customHeight="1" x14ac:dyDescent="0.2">
      <c r="B88" s="30"/>
      <c r="C88" s="23" t="s">
        <v>182</v>
      </c>
      <c r="L88" s="30"/>
    </row>
    <row r="89" spans="2:12" s="1" customFormat="1" ht="16.5" customHeight="1" x14ac:dyDescent="0.2">
      <c r="B89" s="30"/>
      <c r="E89" s="226" t="str">
        <f>E11</f>
        <v>045 - TV infraštruktúra - ELI stena</v>
      </c>
      <c r="F89" s="257"/>
      <c r="G89" s="257"/>
      <c r="H89" s="257"/>
      <c r="L89" s="30"/>
    </row>
    <row r="90" spans="2:12" s="1" customFormat="1" ht="6.95" customHeight="1" x14ac:dyDescent="0.2">
      <c r="B90" s="30"/>
      <c r="L90" s="30"/>
    </row>
    <row r="91" spans="2:12" s="1" customFormat="1" ht="12" customHeight="1" x14ac:dyDescent="0.2">
      <c r="B91" s="30"/>
      <c r="C91" s="23" t="s">
        <v>17</v>
      </c>
      <c r="F91" s="21" t="str">
        <f>F14</f>
        <v xml:space="preserve"> </v>
      </c>
      <c r="I91" s="23" t="s">
        <v>19</v>
      </c>
      <c r="J91" s="53" t="str">
        <f>IF(J14="","",J14)</f>
        <v>4.10.2022 - REV05</v>
      </c>
      <c r="L91" s="30"/>
    </row>
    <row r="92" spans="2:12" s="1" customFormat="1" ht="6.95" customHeight="1" x14ac:dyDescent="0.2">
      <c r="B92" s="30"/>
      <c r="L92" s="30"/>
    </row>
    <row r="93" spans="2:12" s="1" customFormat="1" ht="15.2" customHeight="1" x14ac:dyDescent="0.2">
      <c r="B93" s="30"/>
      <c r="C93" s="23" t="s">
        <v>20</v>
      </c>
      <c r="F93" s="21" t="str">
        <f>E17</f>
        <v xml:space="preserve"> </v>
      </c>
      <c r="I93" s="23" t="s">
        <v>25</v>
      </c>
      <c r="J93" s="26" t="str">
        <f>E23</f>
        <v>HESCON,s.r.o.</v>
      </c>
      <c r="L93" s="30"/>
    </row>
    <row r="94" spans="2:12" s="1" customFormat="1" ht="15.2" customHeight="1" x14ac:dyDescent="0.2">
      <c r="B94" s="30"/>
      <c r="C94" s="23" t="s">
        <v>23</v>
      </c>
      <c r="F94" s="21" t="str">
        <f>IF(E20="","",E20)</f>
        <v>Vyplň údaj</v>
      </c>
      <c r="I94" s="23" t="s">
        <v>27</v>
      </c>
      <c r="J94" s="26" t="str">
        <f>E26</f>
        <v xml:space="preserve"> </v>
      </c>
      <c r="L94" s="30"/>
    </row>
    <row r="95" spans="2:12" s="1" customFormat="1" ht="10.35" customHeight="1" x14ac:dyDescent="0.2">
      <c r="B95" s="30"/>
      <c r="L95" s="30"/>
    </row>
    <row r="96" spans="2:12" s="1" customFormat="1" ht="29.25" customHeight="1" x14ac:dyDescent="0.2">
      <c r="B96" s="30"/>
      <c r="C96" s="118" t="s">
        <v>188</v>
      </c>
      <c r="D96" s="101"/>
      <c r="E96" s="101"/>
      <c r="F96" s="101"/>
      <c r="G96" s="101"/>
      <c r="H96" s="101"/>
      <c r="I96" s="101"/>
      <c r="J96" s="119" t="s">
        <v>189</v>
      </c>
      <c r="K96" s="101"/>
      <c r="L96" s="30"/>
    </row>
    <row r="97" spans="2:65" s="1" customFormat="1" ht="10.35" customHeight="1" x14ac:dyDescent="0.2">
      <c r="B97" s="30"/>
      <c r="L97" s="30"/>
    </row>
    <row r="98" spans="2:65" s="1" customFormat="1" ht="22.9" customHeight="1" x14ac:dyDescent="0.2">
      <c r="B98" s="30"/>
      <c r="C98" s="120" t="s">
        <v>190</v>
      </c>
      <c r="J98" s="66">
        <f>J136</f>
        <v>0</v>
      </c>
      <c r="L98" s="30"/>
      <c r="AU98" s="13" t="s">
        <v>191</v>
      </c>
    </row>
    <row r="99" spans="2:65" s="8" customFormat="1" ht="24.95" customHeight="1" x14ac:dyDescent="0.2">
      <c r="B99" s="121"/>
      <c r="D99" s="122" t="s">
        <v>4501</v>
      </c>
      <c r="E99" s="123"/>
      <c r="F99" s="123"/>
      <c r="G99" s="123"/>
      <c r="H99" s="123"/>
      <c r="I99" s="123"/>
      <c r="J99" s="124">
        <f>J137</f>
        <v>0</v>
      </c>
      <c r="L99" s="121"/>
    </row>
    <row r="100" spans="2:65" s="9" customFormat="1" ht="19.899999999999999" customHeight="1" x14ac:dyDescent="0.2">
      <c r="B100" s="125"/>
      <c r="D100" s="126" t="s">
        <v>4502</v>
      </c>
      <c r="E100" s="127"/>
      <c r="F100" s="127"/>
      <c r="G100" s="127"/>
      <c r="H100" s="127"/>
      <c r="I100" s="127"/>
      <c r="J100" s="128">
        <f>J138</f>
        <v>0</v>
      </c>
      <c r="L100" s="125"/>
    </row>
    <row r="101" spans="2:65" s="9" customFormat="1" ht="19.899999999999999" customHeight="1" x14ac:dyDescent="0.2">
      <c r="B101" s="125"/>
      <c r="D101" s="126" t="s">
        <v>4503</v>
      </c>
      <c r="E101" s="127"/>
      <c r="F101" s="127"/>
      <c r="G101" s="127"/>
      <c r="H101" s="127"/>
      <c r="I101" s="127"/>
      <c r="J101" s="128">
        <f>J140</f>
        <v>0</v>
      </c>
      <c r="L101" s="125"/>
    </row>
    <row r="102" spans="2:65" s="9" customFormat="1" ht="19.899999999999999" customHeight="1" x14ac:dyDescent="0.2">
      <c r="B102" s="125"/>
      <c r="D102" s="126" t="s">
        <v>4504</v>
      </c>
      <c r="E102" s="127"/>
      <c r="F102" s="127"/>
      <c r="G102" s="127"/>
      <c r="H102" s="127"/>
      <c r="I102" s="127"/>
      <c r="J102" s="128">
        <f>J153</f>
        <v>0</v>
      </c>
      <c r="L102" s="125"/>
    </row>
    <row r="103" spans="2:65" s="8" customFormat="1" ht="24.95" customHeight="1" x14ac:dyDescent="0.2">
      <c r="B103" s="121"/>
      <c r="D103" s="122" t="s">
        <v>4472</v>
      </c>
      <c r="E103" s="123"/>
      <c r="F103" s="123"/>
      <c r="G103" s="123"/>
      <c r="H103" s="123"/>
      <c r="I103" s="123"/>
      <c r="J103" s="124">
        <f>J160</f>
        <v>0</v>
      </c>
      <c r="L103" s="121"/>
    </row>
    <row r="104" spans="2:65" s="8" customFormat="1" ht="24.95" customHeight="1" x14ac:dyDescent="0.2">
      <c r="B104" s="121"/>
      <c r="D104" s="122" t="s">
        <v>4392</v>
      </c>
      <c r="E104" s="123"/>
      <c r="F104" s="123"/>
      <c r="G104" s="123"/>
      <c r="H104" s="123"/>
      <c r="I104" s="123"/>
      <c r="J104" s="124">
        <f>J175</f>
        <v>0</v>
      </c>
      <c r="L104" s="121"/>
    </row>
    <row r="105" spans="2:65" s="1" customFormat="1" ht="21.75" customHeight="1" x14ac:dyDescent="0.2">
      <c r="B105" s="30"/>
      <c r="L105" s="30"/>
    </row>
    <row r="106" spans="2:65" s="1" customFormat="1" ht="6.95" customHeight="1" x14ac:dyDescent="0.2">
      <c r="B106" s="30"/>
      <c r="L106" s="30"/>
    </row>
    <row r="107" spans="2:65" s="1" customFormat="1" ht="29.25" customHeight="1" x14ac:dyDescent="0.2">
      <c r="B107" s="30"/>
      <c r="C107" s="120" t="s">
        <v>217</v>
      </c>
      <c r="J107" s="129">
        <f>ROUND(J108 + J109 + J110 + J111 + J112 + J113,2)</f>
        <v>0</v>
      </c>
      <c r="L107" s="30"/>
      <c r="N107" s="130" t="s">
        <v>35</v>
      </c>
    </row>
    <row r="108" spans="2:65" s="1" customFormat="1" ht="18" customHeight="1" x14ac:dyDescent="0.2">
      <c r="B108" s="131"/>
      <c r="C108" s="132"/>
      <c r="D108" s="207" t="s">
        <v>218</v>
      </c>
      <c r="E108" s="260"/>
      <c r="F108" s="260"/>
      <c r="G108" s="132"/>
      <c r="H108" s="132"/>
      <c r="I108" s="132"/>
      <c r="J108" s="94">
        <v>0</v>
      </c>
      <c r="K108" s="132"/>
      <c r="L108" s="131"/>
      <c r="M108" s="132"/>
      <c r="N108" s="134" t="s">
        <v>37</v>
      </c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5" t="s">
        <v>219</v>
      </c>
      <c r="AZ108" s="132"/>
      <c r="BA108" s="132"/>
      <c r="BB108" s="132"/>
      <c r="BC108" s="132"/>
      <c r="BD108" s="132"/>
      <c r="BE108" s="136">
        <f t="shared" ref="BE108:BE113" si="0">IF(N108="základná",J108,0)</f>
        <v>0</v>
      </c>
      <c r="BF108" s="136">
        <f t="shared" ref="BF108:BF113" si="1">IF(N108="znížená",J108,0)</f>
        <v>0</v>
      </c>
      <c r="BG108" s="136">
        <f t="shared" ref="BG108:BG113" si="2">IF(N108="zákl. prenesená",J108,0)</f>
        <v>0</v>
      </c>
      <c r="BH108" s="136">
        <f t="shared" ref="BH108:BH113" si="3">IF(N108="zníž. prenesená",J108,0)</f>
        <v>0</v>
      </c>
      <c r="BI108" s="136">
        <f t="shared" ref="BI108:BI113" si="4">IF(N108="nulová",J108,0)</f>
        <v>0</v>
      </c>
      <c r="BJ108" s="135" t="s">
        <v>83</v>
      </c>
      <c r="BK108" s="132"/>
      <c r="BL108" s="132"/>
      <c r="BM108" s="132"/>
    </row>
    <row r="109" spans="2:65" s="1" customFormat="1" ht="18" customHeight="1" x14ac:dyDescent="0.2">
      <c r="B109" s="131"/>
      <c r="C109" s="132"/>
      <c r="D109" s="207" t="s">
        <v>220</v>
      </c>
      <c r="E109" s="260"/>
      <c r="F109" s="260"/>
      <c r="G109" s="132"/>
      <c r="H109" s="132"/>
      <c r="I109" s="132"/>
      <c r="J109" s="94">
        <v>0</v>
      </c>
      <c r="K109" s="132"/>
      <c r="L109" s="131"/>
      <c r="M109" s="132"/>
      <c r="N109" s="134" t="s">
        <v>37</v>
      </c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5" t="s">
        <v>219</v>
      </c>
      <c r="AZ109" s="132"/>
      <c r="BA109" s="132"/>
      <c r="BB109" s="132"/>
      <c r="BC109" s="132"/>
      <c r="BD109" s="132"/>
      <c r="BE109" s="136">
        <f t="shared" si="0"/>
        <v>0</v>
      </c>
      <c r="BF109" s="136">
        <f t="shared" si="1"/>
        <v>0</v>
      </c>
      <c r="BG109" s="136">
        <f t="shared" si="2"/>
        <v>0</v>
      </c>
      <c r="BH109" s="136">
        <f t="shared" si="3"/>
        <v>0</v>
      </c>
      <c r="BI109" s="136">
        <f t="shared" si="4"/>
        <v>0</v>
      </c>
      <c r="BJ109" s="135" t="s">
        <v>83</v>
      </c>
      <c r="BK109" s="132"/>
      <c r="BL109" s="132"/>
      <c r="BM109" s="132"/>
    </row>
    <row r="110" spans="2:65" s="1" customFormat="1" ht="18" customHeight="1" x14ac:dyDescent="0.2">
      <c r="B110" s="131"/>
      <c r="C110" s="132"/>
      <c r="D110" s="207" t="s">
        <v>221</v>
      </c>
      <c r="E110" s="260"/>
      <c r="F110" s="260"/>
      <c r="G110" s="132"/>
      <c r="H110" s="132"/>
      <c r="I110" s="132"/>
      <c r="J110" s="94">
        <v>0</v>
      </c>
      <c r="K110" s="132"/>
      <c r="L110" s="131"/>
      <c r="M110" s="132"/>
      <c r="N110" s="134" t="s">
        <v>37</v>
      </c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5" t="s">
        <v>219</v>
      </c>
      <c r="AZ110" s="132"/>
      <c r="BA110" s="132"/>
      <c r="BB110" s="132"/>
      <c r="BC110" s="132"/>
      <c r="BD110" s="132"/>
      <c r="BE110" s="136">
        <f t="shared" si="0"/>
        <v>0</v>
      </c>
      <c r="BF110" s="136">
        <f t="shared" si="1"/>
        <v>0</v>
      </c>
      <c r="BG110" s="136">
        <f t="shared" si="2"/>
        <v>0</v>
      </c>
      <c r="BH110" s="136">
        <f t="shared" si="3"/>
        <v>0</v>
      </c>
      <c r="BI110" s="136">
        <f t="shared" si="4"/>
        <v>0</v>
      </c>
      <c r="BJ110" s="135" t="s">
        <v>83</v>
      </c>
      <c r="BK110" s="132"/>
      <c r="BL110" s="132"/>
      <c r="BM110" s="132"/>
    </row>
    <row r="111" spans="2:65" s="1" customFormat="1" ht="18" customHeight="1" x14ac:dyDescent="0.2">
      <c r="B111" s="131"/>
      <c r="C111" s="132"/>
      <c r="D111" s="207" t="s">
        <v>222</v>
      </c>
      <c r="E111" s="260"/>
      <c r="F111" s="260"/>
      <c r="G111" s="132"/>
      <c r="H111" s="132"/>
      <c r="I111" s="132"/>
      <c r="J111" s="94">
        <v>0</v>
      </c>
      <c r="K111" s="132"/>
      <c r="L111" s="131"/>
      <c r="M111" s="132"/>
      <c r="N111" s="134" t="s">
        <v>37</v>
      </c>
      <c r="O111" s="132"/>
      <c r="P111" s="132"/>
      <c r="Q111" s="132"/>
      <c r="R111" s="132"/>
      <c r="S111" s="132"/>
      <c r="T111" s="132"/>
      <c r="U111" s="132"/>
      <c r="V111" s="132"/>
      <c r="W111" s="132"/>
      <c r="X111" s="132"/>
      <c r="Y111" s="132"/>
      <c r="Z111" s="132"/>
      <c r="AA111" s="132"/>
      <c r="AB111" s="132"/>
      <c r="AC111" s="132"/>
      <c r="AD111" s="132"/>
      <c r="AE111" s="132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5" t="s">
        <v>219</v>
      </c>
      <c r="AZ111" s="132"/>
      <c r="BA111" s="132"/>
      <c r="BB111" s="132"/>
      <c r="BC111" s="132"/>
      <c r="BD111" s="132"/>
      <c r="BE111" s="136">
        <f t="shared" si="0"/>
        <v>0</v>
      </c>
      <c r="BF111" s="136">
        <f t="shared" si="1"/>
        <v>0</v>
      </c>
      <c r="BG111" s="136">
        <f t="shared" si="2"/>
        <v>0</v>
      </c>
      <c r="BH111" s="136">
        <f t="shared" si="3"/>
        <v>0</v>
      </c>
      <c r="BI111" s="136">
        <f t="shared" si="4"/>
        <v>0</v>
      </c>
      <c r="BJ111" s="135" t="s">
        <v>83</v>
      </c>
      <c r="BK111" s="132"/>
      <c r="BL111" s="132"/>
      <c r="BM111" s="132"/>
    </row>
    <row r="112" spans="2:65" s="1" customFormat="1" ht="18" customHeight="1" x14ac:dyDescent="0.2">
      <c r="B112" s="131"/>
      <c r="C112" s="132"/>
      <c r="D112" s="207" t="s">
        <v>223</v>
      </c>
      <c r="E112" s="260"/>
      <c r="F112" s="260"/>
      <c r="G112" s="132"/>
      <c r="H112" s="132"/>
      <c r="I112" s="132"/>
      <c r="J112" s="94">
        <v>0</v>
      </c>
      <c r="K112" s="132"/>
      <c r="L112" s="131"/>
      <c r="M112" s="132"/>
      <c r="N112" s="134" t="s">
        <v>37</v>
      </c>
      <c r="O112" s="132"/>
      <c r="P112" s="132"/>
      <c r="Q112" s="132"/>
      <c r="R112" s="132"/>
      <c r="S112" s="132"/>
      <c r="T112" s="132"/>
      <c r="U112" s="132"/>
      <c r="V112" s="132"/>
      <c r="W112" s="132"/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5" t="s">
        <v>219</v>
      </c>
      <c r="AZ112" s="132"/>
      <c r="BA112" s="132"/>
      <c r="BB112" s="132"/>
      <c r="BC112" s="132"/>
      <c r="BD112" s="132"/>
      <c r="BE112" s="136">
        <f t="shared" si="0"/>
        <v>0</v>
      </c>
      <c r="BF112" s="136">
        <f t="shared" si="1"/>
        <v>0</v>
      </c>
      <c r="BG112" s="136">
        <f t="shared" si="2"/>
        <v>0</v>
      </c>
      <c r="BH112" s="136">
        <f t="shared" si="3"/>
        <v>0</v>
      </c>
      <c r="BI112" s="136">
        <f t="shared" si="4"/>
        <v>0</v>
      </c>
      <c r="BJ112" s="135" t="s">
        <v>83</v>
      </c>
      <c r="BK112" s="132"/>
      <c r="BL112" s="132"/>
      <c r="BM112" s="132"/>
    </row>
    <row r="113" spans="2:65" s="1" customFormat="1" ht="18" customHeight="1" x14ac:dyDescent="0.2">
      <c r="B113" s="131"/>
      <c r="C113" s="132"/>
      <c r="D113" s="133" t="s">
        <v>224</v>
      </c>
      <c r="E113" s="132"/>
      <c r="F113" s="132"/>
      <c r="G113" s="132"/>
      <c r="H113" s="132"/>
      <c r="I113" s="132"/>
      <c r="J113" s="94">
        <f>ROUND(J32*T113,2)</f>
        <v>0</v>
      </c>
      <c r="K113" s="132"/>
      <c r="L113" s="131"/>
      <c r="M113" s="132"/>
      <c r="N113" s="134" t="s">
        <v>37</v>
      </c>
      <c r="O113" s="132"/>
      <c r="P113" s="132"/>
      <c r="Q113" s="132"/>
      <c r="R113" s="132"/>
      <c r="S113" s="132"/>
      <c r="T113" s="132"/>
      <c r="U113" s="132"/>
      <c r="V113" s="132"/>
      <c r="W113" s="132"/>
      <c r="X113" s="132"/>
      <c r="Y113" s="132"/>
      <c r="Z113" s="132"/>
      <c r="AA113" s="132"/>
      <c r="AB113" s="132"/>
      <c r="AC113" s="132"/>
      <c r="AD113" s="132"/>
      <c r="AE113" s="132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5" t="s">
        <v>225</v>
      </c>
      <c r="AZ113" s="132"/>
      <c r="BA113" s="132"/>
      <c r="BB113" s="132"/>
      <c r="BC113" s="132"/>
      <c r="BD113" s="132"/>
      <c r="BE113" s="136">
        <f t="shared" si="0"/>
        <v>0</v>
      </c>
      <c r="BF113" s="136">
        <f t="shared" si="1"/>
        <v>0</v>
      </c>
      <c r="BG113" s="136">
        <f t="shared" si="2"/>
        <v>0</v>
      </c>
      <c r="BH113" s="136">
        <f t="shared" si="3"/>
        <v>0</v>
      </c>
      <c r="BI113" s="136">
        <f t="shared" si="4"/>
        <v>0</v>
      </c>
      <c r="BJ113" s="135" t="s">
        <v>83</v>
      </c>
      <c r="BK113" s="132"/>
      <c r="BL113" s="132"/>
      <c r="BM113" s="132"/>
    </row>
    <row r="114" spans="2:65" s="1" customFormat="1" x14ac:dyDescent="0.2">
      <c r="B114" s="30"/>
      <c r="L114" s="30"/>
    </row>
    <row r="115" spans="2:65" s="1" customFormat="1" ht="29.25" customHeight="1" x14ac:dyDescent="0.2">
      <c r="B115" s="30"/>
      <c r="C115" s="100" t="s">
        <v>179</v>
      </c>
      <c r="D115" s="101"/>
      <c r="E115" s="101"/>
      <c r="F115" s="101"/>
      <c r="G115" s="101"/>
      <c r="H115" s="101"/>
      <c r="I115" s="101"/>
      <c r="J115" s="102">
        <f>ROUND(J98+J107,2)</f>
        <v>0</v>
      </c>
      <c r="K115" s="101"/>
      <c r="L115" s="30"/>
    </row>
    <row r="116" spans="2:65" s="1" customFormat="1" ht="6.95" customHeight="1" x14ac:dyDescent="0.2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30"/>
    </row>
    <row r="120" spans="2:65" s="1" customFormat="1" ht="6.95" customHeight="1" x14ac:dyDescent="0.2"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30"/>
    </row>
    <row r="121" spans="2:65" s="1" customFormat="1" ht="24.95" customHeight="1" x14ac:dyDescent="0.2">
      <c r="B121" s="30"/>
      <c r="C121" s="17" t="s">
        <v>4589</v>
      </c>
      <c r="L121" s="30"/>
    </row>
    <row r="122" spans="2:65" s="1" customFormat="1" ht="6.95" customHeight="1" x14ac:dyDescent="0.2">
      <c r="B122" s="30"/>
      <c r="L122" s="30"/>
    </row>
    <row r="123" spans="2:65" s="1" customFormat="1" ht="12" customHeight="1" x14ac:dyDescent="0.2">
      <c r="B123" s="30"/>
      <c r="C123" s="23" t="s">
        <v>14</v>
      </c>
      <c r="L123" s="30"/>
    </row>
    <row r="124" spans="2:65" s="1" customFormat="1" ht="16.5" customHeight="1" x14ac:dyDescent="0.2">
      <c r="B124" s="30"/>
      <c r="E124" s="259" t="str">
        <f>E7</f>
        <v>KFA - Košická futbalová aréna II. a III. etapa</v>
      </c>
      <c r="F124" s="261"/>
      <c r="G124" s="261"/>
      <c r="H124" s="261"/>
      <c r="L124" s="30"/>
    </row>
    <row r="125" spans="2:65" ht="12" customHeight="1" x14ac:dyDescent="0.2">
      <c r="B125" s="16"/>
      <c r="C125" s="23" t="s">
        <v>180</v>
      </c>
      <c r="L125" s="16"/>
    </row>
    <row r="126" spans="2:65" s="1" customFormat="1" ht="16.5" customHeight="1" x14ac:dyDescent="0.2">
      <c r="B126" s="30"/>
      <c r="E126" s="259" t="s">
        <v>181</v>
      </c>
      <c r="F126" s="257"/>
      <c r="G126" s="257"/>
      <c r="H126" s="257"/>
      <c r="L126" s="30"/>
    </row>
    <row r="127" spans="2:65" s="1" customFormat="1" ht="12" customHeight="1" x14ac:dyDescent="0.2">
      <c r="B127" s="30"/>
      <c r="C127" s="23" t="s">
        <v>182</v>
      </c>
      <c r="L127" s="30"/>
    </row>
    <row r="128" spans="2:65" s="1" customFormat="1" ht="16.5" customHeight="1" x14ac:dyDescent="0.2">
      <c r="B128" s="30"/>
      <c r="E128" s="226" t="str">
        <f>E11</f>
        <v>045 - TV infraštruktúra - ELI stena</v>
      </c>
      <c r="F128" s="257"/>
      <c r="G128" s="257"/>
      <c r="H128" s="257"/>
      <c r="L128" s="30"/>
    </row>
    <row r="129" spans="2:65" s="1" customFormat="1" ht="6.95" customHeight="1" x14ac:dyDescent="0.2">
      <c r="B129" s="30"/>
      <c r="L129" s="30"/>
    </row>
    <row r="130" spans="2:65" s="1" customFormat="1" ht="12" customHeight="1" x14ac:dyDescent="0.2">
      <c r="B130" s="30"/>
      <c r="C130" s="23" t="s">
        <v>17</v>
      </c>
      <c r="F130" s="21" t="str">
        <f>F14</f>
        <v xml:space="preserve"> </v>
      </c>
      <c r="I130" s="23" t="s">
        <v>19</v>
      </c>
      <c r="J130" s="53" t="str">
        <f>IF(J14="","",J14)</f>
        <v>4.10.2022 - REV05</v>
      </c>
      <c r="L130" s="30"/>
    </row>
    <row r="131" spans="2:65" s="1" customFormat="1" ht="6.95" customHeight="1" x14ac:dyDescent="0.2">
      <c r="B131" s="30"/>
      <c r="L131" s="30"/>
    </row>
    <row r="132" spans="2:65" s="1" customFormat="1" ht="15.2" customHeight="1" x14ac:dyDescent="0.2">
      <c r="B132" s="30"/>
      <c r="C132" s="23" t="s">
        <v>20</v>
      </c>
      <c r="F132" s="21" t="str">
        <f>E17</f>
        <v xml:space="preserve"> </v>
      </c>
      <c r="I132" s="23" t="s">
        <v>25</v>
      </c>
      <c r="J132" s="26" t="str">
        <f>E23</f>
        <v>HESCON,s.r.o.</v>
      </c>
      <c r="L132" s="30"/>
    </row>
    <row r="133" spans="2:65" s="1" customFormat="1" ht="15.2" customHeight="1" x14ac:dyDescent="0.2">
      <c r="B133" s="30"/>
      <c r="C133" s="23" t="s">
        <v>23</v>
      </c>
      <c r="F133" s="21" t="str">
        <f>IF(E20="","",E20)</f>
        <v>Vyplň údaj</v>
      </c>
      <c r="I133" s="23" t="s">
        <v>27</v>
      </c>
      <c r="J133" s="26" t="str">
        <f>E26</f>
        <v xml:space="preserve"> </v>
      </c>
      <c r="L133" s="30"/>
    </row>
    <row r="134" spans="2:65" s="1" customFormat="1" ht="10.35" customHeight="1" x14ac:dyDescent="0.2">
      <c r="B134" s="30"/>
      <c r="L134" s="30"/>
    </row>
    <row r="135" spans="2:65" s="10" customFormat="1" ht="29.25" customHeight="1" x14ac:dyDescent="0.2">
      <c r="B135" s="137"/>
      <c r="C135" s="138" t="s">
        <v>226</v>
      </c>
      <c r="D135" s="139" t="s">
        <v>56</v>
      </c>
      <c r="E135" s="139" t="s">
        <v>52</v>
      </c>
      <c r="F135" s="139" t="s">
        <v>53</v>
      </c>
      <c r="G135" s="139" t="s">
        <v>227</v>
      </c>
      <c r="H135" s="139" t="s">
        <v>228</v>
      </c>
      <c r="I135" s="139" t="s">
        <v>229</v>
      </c>
      <c r="J135" s="140" t="s">
        <v>189</v>
      </c>
      <c r="K135" s="141" t="s">
        <v>230</v>
      </c>
      <c r="L135" s="137"/>
      <c r="M135" s="59" t="s">
        <v>1</v>
      </c>
      <c r="N135" s="60" t="s">
        <v>35</v>
      </c>
      <c r="O135" s="60" t="s">
        <v>231</v>
      </c>
      <c r="P135" s="60" t="s">
        <v>232</v>
      </c>
      <c r="Q135" s="60" t="s">
        <v>233</v>
      </c>
      <c r="R135" s="60" t="s">
        <v>234</v>
      </c>
      <c r="S135" s="60" t="s">
        <v>235</v>
      </c>
      <c r="T135" s="61" t="s">
        <v>236</v>
      </c>
    </row>
    <row r="136" spans="2:65" s="1" customFormat="1" ht="22.9" customHeight="1" x14ac:dyDescent="0.25">
      <c r="B136" s="30"/>
      <c r="C136" s="64" t="s">
        <v>187</v>
      </c>
      <c r="J136" s="142">
        <f>BK136</f>
        <v>0</v>
      </c>
      <c r="L136" s="30"/>
      <c r="M136" s="62"/>
      <c r="N136" s="54"/>
      <c r="O136" s="54"/>
      <c r="P136" s="143">
        <f>P137+P160+P175</f>
        <v>0</v>
      </c>
      <c r="Q136" s="54"/>
      <c r="R136" s="143">
        <f>R137+R160+R175</f>
        <v>0</v>
      </c>
      <c r="S136" s="54"/>
      <c r="T136" s="144">
        <f>T137+T160+T175</f>
        <v>0</v>
      </c>
      <c r="AT136" s="13" t="s">
        <v>70</v>
      </c>
      <c r="AU136" s="13" t="s">
        <v>191</v>
      </c>
      <c r="BK136" s="145">
        <f>BK137+BK160+BK175</f>
        <v>0</v>
      </c>
    </row>
    <row r="137" spans="2:65" s="11" customFormat="1" ht="25.9" customHeight="1" x14ac:dyDescent="0.2">
      <c r="B137" s="146"/>
      <c r="D137" s="147" t="s">
        <v>70</v>
      </c>
      <c r="E137" s="148" t="s">
        <v>4505</v>
      </c>
      <c r="F137" s="148" t="s">
        <v>4506</v>
      </c>
      <c r="I137" s="149"/>
      <c r="J137" s="150">
        <f>BK137</f>
        <v>0</v>
      </c>
      <c r="L137" s="146"/>
      <c r="M137" s="151"/>
      <c r="P137" s="152">
        <f>P138+P140+P153</f>
        <v>0</v>
      </c>
      <c r="R137" s="152">
        <f>R138+R140+R153</f>
        <v>0</v>
      </c>
      <c r="T137" s="153">
        <f>T138+T140+T153</f>
        <v>0</v>
      </c>
      <c r="AR137" s="147" t="s">
        <v>78</v>
      </c>
      <c r="AT137" s="154" t="s">
        <v>70</v>
      </c>
      <c r="AU137" s="154" t="s">
        <v>71</v>
      </c>
      <c r="AY137" s="147" t="s">
        <v>239</v>
      </c>
      <c r="BK137" s="155">
        <f>BK138+BK140+BK153</f>
        <v>0</v>
      </c>
    </row>
    <row r="138" spans="2:65" s="11" customFormat="1" ht="22.9" customHeight="1" x14ac:dyDescent="0.2">
      <c r="B138" s="146"/>
      <c r="D138" s="147" t="s">
        <v>70</v>
      </c>
      <c r="E138" s="156" t="s">
        <v>4507</v>
      </c>
      <c r="F138" s="156" t="s">
        <v>4508</v>
      </c>
      <c r="I138" s="149"/>
      <c r="J138" s="157">
        <f>BK138</f>
        <v>0</v>
      </c>
      <c r="L138" s="146"/>
      <c r="M138" s="151"/>
      <c r="P138" s="152">
        <f>P139</f>
        <v>0</v>
      </c>
      <c r="R138" s="152">
        <f>R139</f>
        <v>0</v>
      </c>
      <c r="T138" s="153">
        <f>T139</f>
        <v>0</v>
      </c>
      <c r="AR138" s="147" t="s">
        <v>78</v>
      </c>
      <c r="AT138" s="154" t="s">
        <v>70</v>
      </c>
      <c r="AU138" s="154" t="s">
        <v>78</v>
      </c>
      <c r="AY138" s="147" t="s">
        <v>239</v>
      </c>
      <c r="BK138" s="155">
        <f>BK139</f>
        <v>0</v>
      </c>
    </row>
    <row r="139" spans="2:65" s="1" customFormat="1" ht="78" customHeight="1" x14ac:dyDescent="0.2">
      <c r="B139" s="131"/>
      <c r="C139" s="158" t="s">
        <v>78</v>
      </c>
      <c r="D139" s="158" t="s">
        <v>241</v>
      </c>
      <c r="E139" s="159" t="s">
        <v>4509</v>
      </c>
      <c r="F139" s="160" t="s">
        <v>4510</v>
      </c>
      <c r="G139" s="161" t="s">
        <v>353</v>
      </c>
      <c r="H139" s="162">
        <v>1</v>
      </c>
      <c r="I139" s="163"/>
      <c r="J139" s="164">
        <f>ROUND(I139*H139,2)</f>
        <v>0</v>
      </c>
      <c r="K139" s="165"/>
      <c r="L139" s="30"/>
      <c r="M139" s="166" t="s">
        <v>1</v>
      </c>
      <c r="N139" s="130" t="s">
        <v>37</v>
      </c>
      <c r="P139" s="167">
        <f>O139*H139</f>
        <v>0</v>
      </c>
      <c r="Q139" s="167">
        <v>0</v>
      </c>
      <c r="R139" s="167">
        <f>Q139*H139</f>
        <v>0</v>
      </c>
      <c r="S139" s="167">
        <v>0</v>
      </c>
      <c r="T139" s="168">
        <f>S139*H139</f>
        <v>0</v>
      </c>
      <c r="AR139" s="169" t="s">
        <v>245</v>
      </c>
      <c r="AT139" s="169" t="s">
        <v>241</v>
      </c>
      <c r="AU139" s="169" t="s">
        <v>83</v>
      </c>
      <c r="AY139" s="13" t="s">
        <v>239</v>
      </c>
      <c r="BE139" s="97">
        <f>IF(N139="základná",J139,0)</f>
        <v>0</v>
      </c>
      <c r="BF139" s="97">
        <f>IF(N139="znížená",J139,0)</f>
        <v>0</v>
      </c>
      <c r="BG139" s="97">
        <f>IF(N139="zákl. prenesená",J139,0)</f>
        <v>0</v>
      </c>
      <c r="BH139" s="97">
        <f>IF(N139="zníž. prenesená",J139,0)</f>
        <v>0</v>
      </c>
      <c r="BI139" s="97">
        <f>IF(N139="nulová",J139,0)</f>
        <v>0</v>
      </c>
      <c r="BJ139" s="13" t="s">
        <v>83</v>
      </c>
      <c r="BK139" s="97">
        <f>ROUND(I139*H139,2)</f>
        <v>0</v>
      </c>
      <c r="BL139" s="13" t="s">
        <v>245</v>
      </c>
      <c r="BM139" s="169" t="s">
        <v>83</v>
      </c>
    </row>
    <row r="140" spans="2:65" s="11" customFormat="1" ht="22.9" customHeight="1" x14ac:dyDescent="0.2">
      <c r="B140" s="146"/>
      <c r="D140" s="147" t="s">
        <v>70</v>
      </c>
      <c r="E140" s="156" t="s">
        <v>4511</v>
      </c>
      <c r="F140" s="156" t="s">
        <v>4512</v>
      </c>
      <c r="I140" s="149"/>
      <c r="J140" s="157">
        <f>BK140</f>
        <v>0</v>
      </c>
      <c r="L140" s="146"/>
      <c r="M140" s="151"/>
      <c r="P140" s="152">
        <f>SUM(P141:P152)</f>
        <v>0</v>
      </c>
      <c r="R140" s="152">
        <f>SUM(R141:R152)</f>
        <v>0</v>
      </c>
      <c r="T140" s="153">
        <f>SUM(T141:T152)</f>
        <v>0</v>
      </c>
      <c r="AR140" s="147" t="s">
        <v>78</v>
      </c>
      <c r="AT140" s="154" t="s">
        <v>70</v>
      </c>
      <c r="AU140" s="154" t="s">
        <v>78</v>
      </c>
      <c r="AY140" s="147" t="s">
        <v>239</v>
      </c>
      <c r="BK140" s="155">
        <f>SUM(BK141:BK152)</f>
        <v>0</v>
      </c>
    </row>
    <row r="141" spans="2:65" s="1" customFormat="1" ht="21.75" customHeight="1" x14ac:dyDescent="0.2">
      <c r="B141" s="131"/>
      <c r="C141" s="158" t="s">
        <v>83</v>
      </c>
      <c r="D141" s="158" t="s">
        <v>241</v>
      </c>
      <c r="E141" s="159" t="s">
        <v>4513</v>
      </c>
      <c r="F141" s="160" t="s">
        <v>4514</v>
      </c>
      <c r="G141" s="161" t="s">
        <v>353</v>
      </c>
      <c r="H141" s="162">
        <v>1</v>
      </c>
      <c r="I141" s="163"/>
      <c r="J141" s="164">
        <f t="shared" ref="J141:J152" si="5">ROUND(I141*H141,2)</f>
        <v>0</v>
      </c>
      <c r="K141" s="165"/>
      <c r="L141" s="30"/>
      <c r="M141" s="166" t="s">
        <v>1</v>
      </c>
      <c r="N141" s="130" t="s">
        <v>37</v>
      </c>
      <c r="P141" s="167">
        <f t="shared" ref="P141:P152" si="6">O141*H141</f>
        <v>0</v>
      </c>
      <c r="Q141" s="167">
        <v>0</v>
      </c>
      <c r="R141" s="167">
        <f t="shared" ref="R141:R152" si="7">Q141*H141</f>
        <v>0</v>
      </c>
      <c r="S141" s="167">
        <v>0</v>
      </c>
      <c r="T141" s="168">
        <f t="shared" ref="T141:T152" si="8">S141*H141</f>
        <v>0</v>
      </c>
      <c r="AR141" s="169" t="s">
        <v>245</v>
      </c>
      <c r="AT141" s="169" t="s">
        <v>241</v>
      </c>
      <c r="AU141" s="169" t="s">
        <v>83</v>
      </c>
      <c r="AY141" s="13" t="s">
        <v>239</v>
      </c>
      <c r="BE141" s="97">
        <f t="shared" ref="BE141:BE152" si="9">IF(N141="základná",J141,0)</f>
        <v>0</v>
      </c>
      <c r="BF141" s="97">
        <f t="shared" ref="BF141:BF152" si="10">IF(N141="znížená",J141,0)</f>
        <v>0</v>
      </c>
      <c r="BG141" s="97">
        <f t="shared" ref="BG141:BG152" si="11">IF(N141="zákl. prenesená",J141,0)</f>
        <v>0</v>
      </c>
      <c r="BH141" s="97">
        <f t="shared" ref="BH141:BH152" si="12">IF(N141="zníž. prenesená",J141,0)</f>
        <v>0</v>
      </c>
      <c r="BI141" s="97">
        <f t="shared" ref="BI141:BI152" si="13">IF(N141="nulová",J141,0)</f>
        <v>0</v>
      </c>
      <c r="BJ141" s="13" t="s">
        <v>83</v>
      </c>
      <c r="BK141" s="97">
        <f t="shared" ref="BK141:BK152" si="14">ROUND(I141*H141,2)</f>
        <v>0</v>
      </c>
      <c r="BL141" s="13" t="s">
        <v>245</v>
      </c>
      <c r="BM141" s="169" t="s">
        <v>245</v>
      </c>
    </row>
    <row r="142" spans="2:65" s="1" customFormat="1" ht="16.5" customHeight="1" x14ac:dyDescent="0.2">
      <c r="B142" s="131"/>
      <c r="C142" s="158" t="s">
        <v>251</v>
      </c>
      <c r="D142" s="158" t="s">
        <v>241</v>
      </c>
      <c r="E142" s="159" t="s">
        <v>4515</v>
      </c>
      <c r="F142" s="160" t="s">
        <v>4516</v>
      </c>
      <c r="G142" s="161" t="s">
        <v>353</v>
      </c>
      <c r="H142" s="162">
        <v>2</v>
      </c>
      <c r="I142" s="163"/>
      <c r="J142" s="164">
        <f t="shared" si="5"/>
        <v>0</v>
      </c>
      <c r="K142" s="165"/>
      <c r="L142" s="30"/>
      <c r="M142" s="166" t="s">
        <v>1</v>
      </c>
      <c r="N142" s="130" t="s">
        <v>37</v>
      </c>
      <c r="P142" s="167">
        <f t="shared" si="6"/>
        <v>0</v>
      </c>
      <c r="Q142" s="167">
        <v>0</v>
      </c>
      <c r="R142" s="167">
        <f t="shared" si="7"/>
        <v>0</v>
      </c>
      <c r="S142" s="167">
        <v>0</v>
      </c>
      <c r="T142" s="168">
        <f t="shared" si="8"/>
        <v>0</v>
      </c>
      <c r="AR142" s="169" t="s">
        <v>245</v>
      </c>
      <c r="AT142" s="169" t="s">
        <v>241</v>
      </c>
      <c r="AU142" s="169" t="s">
        <v>83</v>
      </c>
      <c r="AY142" s="13" t="s">
        <v>239</v>
      </c>
      <c r="BE142" s="97">
        <f t="shared" si="9"/>
        <v>0</v>
      </c>
      <c r="BF142" s="97">
        <f t="shared" si="10"/>
        <v>0</v>
      </c>
      <c r="BG142" s="97">
        <f t="shared" si="11"/>
        <v>0</v>
      </c>
      <c r="BH142" s="97">
        <f t="shared" si="12"/>
        <v>0</v>
      </c>
      <c r="BI142" s="97">
        <f t="shared" si="13"/>
        <v>0</v>
      </c>
      <c r="BJ142" s="13" t="s">
        <v>83</v>
      </c>
      <c r="BK142" s="97">
        <f t="shared" si="14"/>
        <v>0</v>
      </c>
      <c r="BL142" s="13" t="s">
        <v>245</v>
      </c>
      <c r="BM142" s="169" t="s">
        <v>262</v>
      </c>
    </row>
    <row r="143" spans="2:65" s="1" customFormat="1" ht="16.5" customHeight="1" x14ac:dyDescent="0.2">
      <c r="B143" s="131"/>
      <c r="C143" s="158" t="s">
        <v>245</v>
      </c>
      <c r="D143" s="158" t="s">
        <v>241</v>
      </c>
      <c r="E143" s="159" t="s">
        <v>4517</v>
      </c>
      <c r="F143" s="160" t="s">
        <v>4518</v>
      </c>
      <c r="G143" s="161" t="s">
        <v>353</v>
      </c>
      <c r="H143" s="162">
        <v>24</v>
      </c>
      <c r="I143" s="163"/>
      <c r="J143" s="164">
        <f t="shared" si="5"/>
        <v>0</v>
      </c>
      <c r="K143" s="165"/>
      <c r="L143" s="30"/>
      <c r="M143" s="166" t="s">
        <v>1</v>
      </c>
      <c r="N143" s="130" t="s">
        <v>37</v>
      </c>
      <c r="P143" s="167">
        <f t="shared" si="6"/>
        <v>0</v>
      </c>
      <c r="Q143" s="167">
        <v>0</v>
      </c>
      <c r="R143" s="167">
        <f t="shared" si="7"/>
        <v>0</v>
      </c>
      <c r="S143" s="167">
        <v>0</v>
      </c>
      <c r="T143" s="168">
        <f t="shared" si="8"/>
        <v>0</v>
      </c>
      <c r="AR143" s="169" t="s">
        <v>245</v>
      </c>
      <c r="AT143" s="169" t="s">
        <v>241</v>
      </c>
      <c r="AU143" s="169" t="s">
        <v>83</v>
      </c>
      <c r="AY143" s="13" t="s">
        <v>239</v>
      </c>
      <c r="BE143" s="97">
        <f t="shared" si="9"/>
        <v>0</v>
      </c>
      <c r="BF143" s="97">
        <f t="shared" si="10"/>
        <v>0</v>
      </c>
      <c r="BG143" s="97">
        <f t="shared" si="11"/>
        <v>0</v>
      </c>
      <c r="BH143" s="97">
        <f t="shared" si="12"/>
        <v>0</v>
      </c>
      <c r="BI143" s="97">
        <f t="shared" si="13"/>
        <v>0</v>
      </c>
      <c r="BJ143" s="13" t="s">
        <v>83</v>
      </c>
      <c r="BK143" s="97">
        <f t="shared" si="14"/>
        <v>0</v>
      </c>
      <c r="BL143" s="13" t="s">
        <v>245</v>
      </c>
      <c r="BM143" s="169" t="s">
        <v>270</v>
      </c>
    </row>
    <row r="144" spans="2:65" s="1" customFormat="1" ht="16.5" customHeight="1" x14ac:dyDescent="0.2">
      <c r="B144" s="131"/>
      <c r="C144" s="158" t="s">
        <v>258</v>
      </c>
      <c r="D144" s="158" t="s">
        <v>241</v>
      </c>
      <c r="E144" s="159" t="s">
        <v>4519</v>
      </c>
      <c r="F144" s="160" t="s">
        <v>4520</v>
      </c>
      <c r="G144" s="161" t="s">
        <v>353</v>
      </c>
      <c r="H144" s="162">
        <v>2</v>
      </c>
      <c r="I144" s="163"/>
      <c r="J144" s="164">
        <f t="shared" si="5"/>
        <v>0</v>
      </c>
      <c r="K144" s="165"/>
      <c r="L144" s="30"/>
      <c r="M144" s="166" t="s">
        <v>1</v>
      </c>
      <c r="N144" s="130" t="s">
        <v>37</v>
      </c>
      <c r="P144" s="167">
        <f t="shared" si="6"/>
        <v>0</v>
      </c>
      <c r="Q144" s="167">
        <v>0</v>
      </c>
      <c r="R144" s="167">
        <f t="shared" si="7"/>
        <v>0</v>
      </c>
      <c r="S144" s="167">
        <v>0</v>
      </c>
      <c r="T144" s="168">
        <f t="shared" si="8"/>
        <v>0</v>
      </c>
      <c r="AR144" s="169" t="s">
        <v>245</v>
      </c>
      <c r="AT144" s="169" t="s">
        <v>241</v>
      </c>
      <c r="AU144" s="169" t="s">
        <v>83</v>
      </c>
      <c r="AY144" s="13" t="s">
        <v>239</v>
      </c>
      <c r="BE144" s="97">
        <f t="shared" si="9"/>
        <v>0</v>
      </c>
      <c r="BF144" s="97">
        <f t="shared" si="10"/>
        <v>0</v>
      </c>
      <c r="BG144" s="97">
        <f t="shared" si="11"/>
        <v>0</v>
      </c>
      <c r="BH144" s="97">
        <f t="shared" si="12"/>
        <v>0</v>
      </c>
      <c r="BI144" s="97">
        <f t="shared" si="13"/>
        <v>0</v>
      </c>
      <c r="BJ144" s="13" t="s">
        <v>83</v>
      </c>
      <c r="BK144" s="97">
        <f t="shared" si="14"/>
        <v>0</v>
      </c>
      <c r="BL144" s="13" t="s">
        <v>245</v>
      </c>
      <c r="BM144" s="169" t="s">
        <v>280</v>
      </c>
    </row>
    <row r="145" spans="2:65" s="1" customFormat="1" ht="16.5" customHeight="1" x14ac:dyDescent="0.2">
      <c r="B145" s="131"/>
      <c r="C145" s="158" t="s">
        <v>262</v>
      </c>
      <c r="D145" s="158" t="s">
        <v>241</v>
      </c>
      <c r="E145" s="159" t="s">
        <v>4521</v>
      </c>
      <c r="F145" s="160" t="s">
        <v>4522</v>
      </c>
      <c r="G145" s="161" t="s">
        <v>353</v>
      </c>
      <c r="H145" s="162">
        <v>4</v>
      </c>
      <c r="I145" s="163"/>
      <c r="J145" s="164">
        <f t="shared" si="5"/>
        <v>0</v>
      </c>
      <c r="K145" s="165"/>
      <c r="L145" s="30"/>
      <c r="M145" s="166" t="s">
        <v>1</v>
      </c>
      <c r="N145" s="130" t="s">
        <v>37</v>
      </c>
      <c r="P145" s="167">
        <f t="shared" si="6"/>
        <v>0</v>
      </c>
      <c r="Q145" s="167">
        <v>0</v>
      </c>
      <c r="R145" s="167">
        <f t="shared" si="7"/>
        <v>0</v>
      </c>
      <c r="S145" s="167">
        <v>0</v>
      </c>
      <c r="T145" s="168">
        <f t="shared" si="8"/>
        <v>0</v>
      </c>
      <c r="AR145" s="169" t="s">
        <v>245</v>
      </c>
      <c r="AT145" s="169" t="s">
        <v>241</v>
      </c>
      <c r="AU145" s="169" t="s">
        <v>83</v>
      </c>
      <c r="AY145" s="13" t="s">
        <v>239</v>
      </c>
      <c r="BE145" s="97">
        <f t="shared" si="9"/>
        <v>0</v>
      </c>
      <c r="BF145" s="97">
        <f t="shared" si="10"/>
        <v>0</v>
      </c>
      <c r="BG145" s="97">
        <f t="shared" si="11"/>
        <v>0</v>
      </c>
      <c r="BH145" s="97">
        <f t="shared" si="12"/>
        <v>0</v>
      </c>
      <c r="BI145" s="97">
        <f t="shared" si="13"/>
        <v>0</v>
      </c>
      <c r="BJ145" s="13" t="s">
        <v>83</v>
      </c>
      <c r="BK145" s="97">
        <f t="shared" si="14"/>
        <v>0</v>
      </c>
      <c r="BL145" s="13" t="s">
        <v>245</v>
      </c>
      <c r="BM145" s="169" t="s">
        <v>289</v>
      </c>
    </row>
    <row r="146" spans="2:65" s="1" customFormat="1" ht="16.5" customHeight="1" x14ac:dyDescent="0.2">
      <c r="B146" s="131"/>
      <c r="C146" s="158" t="s">
        <v>266</v>
      </c>
      <c r="D146" s="158" t="s">
        <v>241</v>
      </c>
      <c r="E146" s="159" t="s">
        <v>4523</v>
      </c>
      <c r="F146" s="160" t="s">
        <v>4484</v>
      </c>
      <c r="G146" s="161" t="s">
        <v>353</v>
      </c>
      <c r="H146" s="162">
        <v>24</v>
      </c>
      <c r="I146" s="163"/>
      <c r="J146" s="164">
        <f t="shared" si="5"/>
        <v>0</v>
      </c>
      <c r="K146" s="165"/>
      <c r="L146" s="30"/>
      <c r="M146" s="166" t="s">
        <v>1</v>
      </c>
      <c r="N146" s="130" t="s">
        <v>37</v>
      </c>
      <c r="P146" s="167">
        <f t="shared" si="6"/>
        <v>0</v>
      </c>
      <c r="Q146" s="167">
        <v>0</v>
      </c>
      <c r="R146" s="167">
        <f t="shared" si="7"/>
        <v>0</v>
      </c>
      <c r="S146" s="167">
        <v>0</v>
      </c>
      <c r="T146" s="168">
        <f t="shared" si="8"/>
        <v>0</v>
      </c>
      <c r="AR146" s="169" t="s">
        <v>245</v>
      </c>
      <c r="AT146" s="169" t="s">
        <v>241</v>
      </c>
      <c r="AU146" s="169" t="s">
        <v>83</v>
      </c>
      <c r="AY146" s="13" t="s">
        <v>239</v>
      </c>
      <c r="BE146" s="97">
        <f t="shared" si="9"/>
        <v>0</v>
      </c>
      <c r="BF146" s="97">
        <f t="shared" si="10"/>
        <v>0</v>
      </c>
      <c r="BG146" s="97">
        <f t="shared" si="11"/>
        <v>0</v>
      </c>
      <c r="BH146" s="97">
        <f t="shared" si="12"/>
        <v>0</v>
      </c>
      <c r="BI146" s="97">
        <f t="shared" si="13"/>
        <v>0</v>
      </c>
      <c r="BJ146" s="13" t="s">
        <v>83</v>
      </c>
      <c r="BK146" s="97">
        <f t="shared" si="14"/>
        <v>0</v>
      </c>
      <c r="BL146" s="13" t="s">
        <v>245</v>
      </c>
      <c r="BM146" s="169" t="s">
        <v>297</v>
      </c>
    </row>
    <row r="147" spans="2:65" s="1" customFormat="1" ht="16.5" customHeight="1" x14ac:dyDescent="0.2">
      <c r="B147" s="131"/>
      <c r="C147" s="158" t="s">
        <v>270</v>
      </c>
      <c r="D147" s="158" t="s">
        <v>241</v>
      </c>
      <c r="E147" s="159" t="s">
        <v>4524</v>
      </c>
      <c r="F147" s="160" t="s">
        <v>4486</v>
      </c>
      <c r="G147" s="161" t="s">
        <v>353</v>
      </c>
      <c r="H147" s="162">
        <v>24</v>
      </c>
      <c r="I147" s="163"/>
      <c r="J147" s="164">
        <f t="shared" si="5"/>
        <v>0</v>
      </c>
      <c r="K147" s="165"/>
      <c r="L147" s="30"/>
      <c r="M147" s="166" t="s">
        <v>1</v>
      </c>
      <c r="N147" s="130" t="s">
        <v>37</v>
      </c>
      <c r="P147" s="167">
        <f t="shared" si="6"/>
        <v>0</v>
      </c>
      <c r="Q147" s="167">
        <v>0</v>
      </c>
      <c r="R147" s="167">
        <f t="shared" si="7"/>
        <v>0</v>
      </c>
      <c r="S147" s="167">
        <v>0</v>
      </c>
      <c r="T147" s="168">
        <f t="shared" si="8"/>
        <v>0</v>
      </c>
      <c r="AR147" s="169" t="s">
        <v>245</v>
      </c>
      <c r="AT147" s="169" t="s">
        <v>241</v>
      </c>
      <c r="AU147" s="169" t="s">
        <v>83</v>
      </c>
      <c r="AY147" s="13" t="s">
        <v>239</v>
      </c>
      <c r="BE147" s="97">
        <f t="shared" si="9"/>
        <v>0</v>
      </c>
      <c r="BF147" s="97">
        <f t="shared" si="10"/>
        <v>0</v>
      </c>
      <c r="BG147" s="97">
        <f t="shared" si="11"/>
        <v>0</v>
      </c>
      <c r="BH147" s="97">
        <f t="shared" si="12"/>
        <v>0</v>
      </c>
      <c r="BI147" s="97">
        <f t="shared" si="13"/>
        <v>0</v>
      </c>
      <c r="BJ147" s="13" t="s">
        <v>83</v>
      </c>
      <c r="BK147" s="97">
        <f t="shared" si="14"/>
        <v>0</v>
      </c>
      <c r="BL147" s="13" t="s">
        <v>245</v>
      </c>
      <c r="BM147" s="169" t="s">
        <v>305</v>
      </c>
    </row>
    <row r="148" spans="2:65" s="1" customFormat="1" ht="16.5" customHeight="1" x14ac:dyDescent="0.2">
      <c r="B148" s="131"/>
      <c r="C148" s="158" t="s">
        <v>274</v>
      </c>
      <c r="D148" s="158" t="s">
        <v>241</v>
      </c>
      <c r="E148" s="159" t="s">
        <v>4525</v>
      </c>
      <c r="F148" s="160" t="s">
        <v>4488</v>
      </c>
      <c r="G148" s="161" t="s">
        <v>353</v>
      </c>
      <c r="H148" s="162">
        <v>24</v>
      </c>
      <c r="I148" s="163"/>
      <c r="J148" s="164">
        <f t="shared" si="5"/>
        <v>0</v>
      </c>
      <c r="K148" s="165"/>
      <c r="L148" s="30"/>
      <c r="M148" s="166" t="s">
        <v>1</v>
      </c>
      <c r="N148" s="130" t="s">
        <v>37</v>
      </c>
      <c r="P148" s="167">
        <f t="shared" si="6"/>
        <v>0</v>
      </c>
      <c r="Q148" s="167">
        <v>0</v>
      </c>
      <c r="R148" s="167">
        <f t="shared" si="7"/>
        <v>0</v>
      </c>
      <c r="S148" s="167">
        <v>0</v>
      </c>
      <c r="T148" s="168">
        <f t="shared" si="8"/>
        <v>0</v>
      </c>
      <c r="AR148" s="169" t="s">
        <v>245</v>
      </c>
      <c r="AT148" s="169" t="s">
        <v>241</v>
      </c>
      <c r="AU148" s="169" t="s">
        <v>83</v>
      </c>
      <c r="AY148" s="13" t="s">
        <v>239</v>
      </c>
      <c r="BE148" s="97">
        <f t="shared" si="9"/>
        <v>0</v>
      </c>
      <c r="BF148" s="97">
        <f t="shared" si="10"/>
        <v>0</v>
      </c>
      <c r="BG148" s="97">
        <f t="shared" si="11"/>
        <v>0</v>
      </c>
      <c r="BH148" s="97">
        <f t="shared" si="12"/>
        <v>0</v>
      </c>
      <c r="BI148" s="97">
        <f t="shared" si="13"/>
        <v>0</v>
      </c>
      <c r="BJ148" s="13" t="s">
        <v>83</v>
      </c>
      <c r="BK148" s="97">
        <f t="shared" si="14"/>
        <v>0</v>
      </c>
      <c r="BL148" s="13" t="s">
        <v>245</v>
      </c>
      <c r="BM148" s="169" t="s">
        <v>313</v>
      </c>
    </row>
    <row r="149" spans="2:65" s="1" customFormat="1" ht="33" customHeight="1" x14ac:dyDescent="0.2">
      <c r="B149" s="131"/>
      <c r="C149" s="158" t="s">
        <v>280</v>
      </c>
      <c r="D149" s="158" t="s">
        <v>241</v>
      </c>
      <c r="E149" s="159" t="s">
        <v>4526</v>
      </c>
      <c r="F149" s="160" t="s">
        <v>4527</v>
      </c>
      <c r="G149" s="161" t="s">
        <v>353</v>
      </c>
      <c r="H149" s="162">
        <v>1</v>
      </c>
      <c r="I149" s="163"/>
      <c r="J149" s="164">
        <f t="shared" si="5"/>
        <v>0</v>
      </c>
      <c r="K149" s="165"/>
      <c r="L149" s="30"/>
      <c r="M149" s="166" t="s">
        <v>1</v>
      </c>
      <c r="N149" s="130" t="s">
        <v>37</v>
      </c>
      <c r="P149" s="167">
        <f t="shared" si="6"/>
        <v>0</v>
      </c>
      <c r="Q149" s="167">
        <v>0</v>
      </c>
      <c r="R149" s="167">
        <f t="shared" si="7"/>
        <v>0</v>
      </c>
      <c r="S149" s="167">
        <v>0</v>
      </c>
      <c r="T149" s="168">
        <f t="shared" si="8"/>
        <v>0</v>
      </c>
      <c r="AR149" s="169" t="s">
        <v>245</v>
      </c>
      <c r="AT149" s="169" t="s">
        <v>241</v>
      </c>
      <c r="AU149" s="169" t="s">
        <v>83</v>
      </c>
      <c r="AY149" s="13" t="s">
        <v>239</v>
      </c>
      <c r="BE149" s="97">
        <f t="shared" si="9"/>
        <v>0</v>
      </c>
      <c r="BF149" s="97">
        <f t="shared" si="10"/>
        <v>0</v>
      </c>
      <c r="BG149" s="97">
        <f t="shared" si="11"/>
        <v>0</v>
      </c>
      <c r="BH149" s="97">
        <f t="shared" si="12"/>
        <v>0</v>
      </c>
      <c r="BI149" s="97">
        <f t="shared" si="13"/>
        <v>0</v>
      </c>
      <c r="BJ149" s="13" t="s">
        <v>83</v>
      </c>
      <c r="BK149" s="97">
        <f t="shared" si="14"/>
        <v>0</v>
      </c>
      <c r="BL149" s="13" t="s">
        <v>245</v>
      </c>
      <c r="BM149" s="169" t="s">
        <v>7</v>
      </c>
    </row>
    <row r="150" spans="2:65" s="1" customFormat="1" ht="24.2" customHeight="1" x14ac:dyDescent="0.2">
      <c r="B150" s="131"/>
      <c r="C150" s="158" t="s">
        <v>285</v>
      </c>
      <c r="D150" s="158" t="s">
        <v>241</v>
      </c>
      <c r="E150" s="159" t="s">
        <v>4528</v>
      </c>
      <c r="F150" s="160" t="s">
        <v>4529</v>
      </c>
      <c r="G150" s="161" t="s">
        <v>353</v>
      </c>
      <c r="H150" s="162">
        <v>1</v>
      </c>
      <c r="I150" s="163"/>
      <c r="J150" s="164">
        <f t="shared" si="5"/>
        <v>0</v>
      </c>
      <c r="K150" s="165"/>
      <c r="L150" s="30"/>
      <c r="M150" s="166" t="s">
        <v>1</v>
      </c>
      <c r="N150" s="130" t="s">
        <v>37</v>
      </c>
      <c r="P150" s="167">
        <f t="shared" si="6"/>
        <v>0</v>
      </c>
      <c r="Q150" s="167">
        <v>0</v>
      </c>
      <c r="R150" s="167">
        <f t="shared" si="7"/>
        <v>0</v>
      </c>
      <c r="S150" s="167">
        <v>0</v>
      </c>
      <c r="T150" s="168">
        <f t="shared" si="8"/>
        <v>0</v>
      </c>
      <c r="AR150" s="169" t="s">
        <v>245</v>
      </c>
      <c r="AT150" s="169" t="s">
        <v>241</v>
      </c>
      <c r="AU150" s="169" t="s">
        <v>83</v>
      </c>
      <c r="AY150" s="13" t="s">
        <v>239</v>
      </c>
      <c r="BE150" s="97">
        <f t="shared" si="9"/>
        <v>0</v>
      </c>
      <c r="BF150" s="97">
        <f t="shared" si="10"/>
        <v>0</v>
      </c>
      <c r="BG150" s="97">
        <f t="shared" si="11"/>
        <v>0</v>
      </c>
      <c r="BH150" s="97">
        <f t="shared" si="12"/>
        <v>0</v>
      </c>
      <c r="BI150" s="97">
        <f t="shared" si="13"/>
        <v>0</v>
      </c>
      <c r="BJ150" s="13" t="s">
        <v>83</v>
      </c>
      <c r="BK150" s="97">
        <f t="shared" si="14"/>
        <v>0</v>
      </c>
      <c r="BL150" s="13" t="s">
        <v>245</v>
      </c>
      <c r="BM150" s="169" t="s">
        <v>328</v>
      </c>
    </row>
    <row r="151" spans="2:65" s="1" customFormat="1" ht="16.5" customHeight="1" x14ac:dyDescent="0.2">
      <c r="B151" s="131"/>
      <c r="C151" s="158" t="s">
        <v>289</v>
      </c>
      <c r="D151" s="158" t="s">
        <v>241</v>
      </c>
      <c r="E151" s="159" t="s">
        <v>4530</v>
      </c>
      <c r="F151" s="160" t="s">
        <v>4531</v>
      </c>
      <c r="G151" s="161" t="s">
        <v>353</v>
      </c>
      <c r="H151" s="162">
        <v>15</v>
      </c>
      <c r="I151" s="163"/>
      <c r="J151" s="164">
        <f t="shared" si="5"/>
        <v>0</v>
      </c>
      <c r="K151" s="165"/>
      <c r="L151" s="30"/>
      <c r="M151" s="166" t="s">
        <v>1</v>
      </c>
      <c r="N151" s="130" t="s">
        <v>37</v>
      </c>
      <c r="P151" s="167">
        <f t="shared" si="6"/>
        <v>0</v>
      </c>
      <c r="Q151" s="167">
        <v>0</v>
      </c>
      <c r="R151" s="167">
        <f t="shared" si="7"/>
        <v>0</v>
      </c>
      <c r="S151" s="167">
        <v>0</v>
      </c>
      <c r="T151" s="168">
        <f t="shared" si="8"/>
        <v>0</v>
      </c>
      <c r="AR151" s="169" t="s">
        <v>245</v>
      </c>
      <c r="AT151" s="169" t="s">
        <v>241</v>
      </c>
      <c r="AU151" s="169" t="s">
        <v>83</v>
      </c>
      <c r="AY151" s="13" t="s">
        <v>239</v>
      </c>
      <c r="BE151" s="97">
        <f t="shared" si="9"/>
        <v>0</v>
      </c>
      <c r="BF151" s="97">
        <f t="shared" si="10"/>
        <v>0</v>
      </c>
      <c r="BG151" s="97">
        <f t="shared" si="11"/>
        <v>0</v>
      </c>
      <c r="BH151" s="97">
        <f t="shared" si="12"/>
        <v>0</v>
      </c>
      <c r="BI151" s="97">
        <f t="shared" si="13"/>
        <v>0</v>
      </c>
      <c r="BJ151" s="13" t="s">
        <v>83</v>
      </c>
      <c r="BK151" s="97">
        <f t="shared" si="14"/>
        <v>0</v>
      </c>
      <c r="BL151" s="13" t="s">
        <v>245</v>
      </c>
      <c r="BM151" s="169" t="s">
        <v>338</v>
      </c>
    </row>
    <row r="152" spans="2:65" s="1" customFormat="1" ht="24.2" customHeight="1" x14ac:dyDescent="0.2">
      <c r="B152" s="131"/>
      <c r="C152" s="158" t="s">
        <v>293</v>
      </c>
      <c r="D152" s="158" t="s">
        <v>241</v>
      </c>
      <c r="E152" s="159" t="s">
        <v>4532</v>
      </c>
      <c r="F152" s="160" t="s">
        <v>4533</v>
      </c>
      <c r="G152" s="161" t="s">
        <v>353</v>
      </c>
      <c r="H152" s="162">
        <v>6</v>
      </c>
      <c r="I152" s="163"/>
      <c r="J152" s="164">
        <f t="shared" si="5"/>
        <v>0</v>
      </c>
      <c r="K152" s="165"/>
      <c r="L152" s="30"/>
      <c r="M152" s="166" t="s">
        <v>1</v>
      </c>
      <c r="N152" s="130" t="s">
        <v>37</v>
      </c>
      <c r="P152" s="167">
        <f t="shared" si="6"/>
        <v>0</v>
      </c>
      <c r="Q152" s="167">
        <v>0</v>
      </c>
      <c r="R152" s="167">
        <f t="shared" si="7"/>
        <v>0</v>
      </c>
      <c r="S152" s="167">
        <v>0</v>
      </c>
      <c r="T152" s="168">
        <f t="shared" si="8"/>
        <v>0</v>
      </c>
      <c r="AR152" s="169" t="s">
        <v>245</v>
      </c>
      <c r="AT152" s="169" t="s">
        <v>241</v>
      </c>
      <c r="AU152" s="169" t="s">
        <v>83</v>
      </c>
      <c r="AY152" s="13" t="s">
        <v>239</v>
      </c>
      <c r="BE152" s="97">
        <f t="shared" si="9"/>
        <v>0</v>
      </c>
      <c r="BF152" s="97">
        <f t="shared" si="10"/>
        <v>0</v>
      </c>
      <c r="BG152" s="97">
        <f t="shared" si="11"/>
        <v>0</v>
      </c>
      <c r="BH152" s="97">
        <f t="shared" si="12"/>
        <v>0</v>
      </c>
      <c r="BI152" s="97">
        <f t="shared" si="13"/>
        <v>0</v>
      </c>
      <c r="BJ152" s="13" t="s">
        <v>83</v>
      </c>
      <c r="BK152" s="97">
        <f t="shared" si="14"/>
        <v>0</v>
      </c>
      <c r="BL152" s="13" t="s">
        <v>245</v>
      </c>
      <c r="BM152" s="169" t="s">
        <v>346</v>
      </c>
    </row>
    <row r="153" spans="2:65" s="11" customFormat="1" ht="22.9" customHeight="1" x14ac:dyDescent="0.2">
      <c r="B153" s="146"/>
      <c r="D153" s="147" t="s">
        <v>70</v>
      </c>
      <c r="E153" s="156" t="s">
        <v>4489</v>
      </c>
      <c r="F153" s="156" t="s">
        <v>4490</v>
      </c>
      <c r="I153" s="149"/>
      <c r="J153" s="157">
        <f>BK153</f>
        <v>0</v>
      </c>
      <c r="L153" s="146"/>
      <c r="M153" s="151"/>
      <c r="P153" s="152">
        <f>SUM(P154:P159)</f>
        <v>0</v>
      </c>
      <c r="R153" s="152">
        <f>SUM(R154:R159)</f>
        <v>0</v>
      </c>
      <c r="T153" s="153">
        <f>SUM(T154:T159)</f>
        <v>0</v>
      </c>
      <c r="AR153" s="147" t="s">
        <v>78</v>
      </c>
      <c r="AT153" s="154" t="s">
        <v>70</v>
      </c>
      <c r="AU153" s="154" t="s">
        <v>78</v>
      </c>
      <c r="AY153" s="147" t="s">
        <v>239</v>
      </c>
      <c r="BK153" s="155">
        <f>SUM(BK154:BK159)</f>
        <v>0</v>
      </c>
    </row>
    <row r="154" spans="2:65" s="1" customFormat="1" ht="24.2" customHeight="1" x14ac:dyDescent="0.2">
      <c r="B154" s="131"/>
      <c r="C154" s="158" t="s">
        <v>297</v>
      </c>
      <c r="D154" s="158" t="s">
        <v>241</v>
      </c>
      <c r="E154" s="159" t="s">
        <v>4491</v>
      </c>
      <c r="F154" s="160" t="s">
        <v>4492</v>
      </c>
      <c r="G154" s="161" t="s">
        <v>331</v>
      </c>
      <c r="H154" s="162">
        <v>50</v>
      </c>
      <c r="I154" s="163"/>
      <c r="J154" s="164">
        <f t="shared" ref="J154:J159" si="15">ROUND(I154*H154,2)</f>
        <v>0</v>
      </c>
      <c r="K154" s="165"/>
      <c r="L154" s="30"/>
      <c r="M154" s="166" t="s">
        <v>1</v>
      </c>
      <c r="N154" s="130" t="s">
        <v>37</v>
      </c>
      <c r="P154" s="167">
        <f t="shared" ref="P154:P159" si="16">O154*H154</f>
        <v>0</v>
      </c>
      <c r="Q154" s="167">
        <v>0</v>
      </c>
      <c r="R154" s="167">
        <f t="shared" ref="R154:R159" si="17">Q154*H154</f>
        <v>0</v>
      </c>
      <c r="S154" s="167">
        <v>0</v>
      </c>
      <c r="T154" s="168">
        <f t="shared" ref="T154:T159" si="18">S154*H154</f>
        <v>0</v>
      </c>
      <c r="AR154" s="169" t="s">
        <v>245</v>
      </c>
      <c r="AT154" s="169" t="s">
        <v>241</v>
      </c>
      <c r="AU154" s="169" t="s">
        <v>83</v>
      </c>
      <c r="AY154" s="13" t="s">
        <v>239</v>
      </c>
      <c r="BE154" s="97">
        <f t="shared" ref="BE154:BE159" si="19">IF(N154="základná",J154,0)</f>
        <v>0</v>
      </c>
      <c r="BF154" s="97">
        <f t="shared" ref="BF154:BF159" si="20">IF(N154="znížená",J154,0)</f>
        <v>0</v>
      </c>
      <c r="BG154" s="97">
        <f t="shared" ref="BG154:BG159" si="21">IF(N154="zákl. prenesená",J154,0)</f>
        <v>0</v>
      </c>
      <c r="BH154" s="97">
        <f t="shared" ref="BH154:BH159" si="22">IF(N154="zníž. prenesená",J154,0)</f>
        <v>0</v>
      </c>
      <c r="BI154" s="97">
        <f t="shared" ref="BI154:BI159" si="23">IF(N154="nulová",J154,0)</f>
        <v>0</v>
      </c>
      <c r="BJ154" s="13" t="s">
        <v>83</v>
      </c>
      <c r="BK154" s="97">
        <f t="shared" ref="BK154:BK159" si="24">ROUND(I154*H154,2)</f>
        <v>0</v>
      </c>
      <c r="BL154" s="13" t="s">
        <v>245</v>
      </c>
      <c r="BM154" s="169" t="s">
        <v>355</v>
      </c>
    </row>
    <row r="155" spans="2:65" s="1" customFormat="1" ht="24.2" customHeight="1" x14ac:dyDescent="0.2">
      <c r="B155" s="131"/>
      <c r="C155" s="158" t="s">
        <v>301</v>
      </c>
      <c r="D155" s="158" t="s">
        <v>241</v>
      </c>
      <c r="E155" s="159" t="s">
        <v>4493</v>
      </c>
      <c r="F155" s="160" t="s">
        <v>4534</v>
      </c>
      <c r="G155" s="161" t="s">
        <v>353</v>
      </c>
      <c r="H155" s="162">
        <v>4</v>
      </c>
      <c r="I155" s="163"/>
      <c r="J155" s="164">
        <f t="shared" si="15"/>
        <v>0</v>
      </c>
      <c r="K155" s="165"/>
      <c r="L155" s="30"/>
      <c r="M155" s="166" t="s">
        <v>1</v>
      </c>
      <c r="N155" s="130" t="s">
        <v>37</v>
      </c>
      <c r="P155" s="167">
        <f t="shared" si="16"/>
        <v>0</v>
      </c>
      <c r="Q155" s="167">
        <v>0</v>
      </c>
      <c r="R155" s="167">
        <f t="shared" si="17"/>
        <v>0</v>
      </c>
      <c r="S155" s="167">
        <v>0</v>
      </c>
      <c r="T155" s="168">
        <f t="shared" si="18"/>
        <v>0</v>
      </c>
      <c r="AR155" s="169" t="s">
        <v>245</v>
      </c>
      <c r="AT155" s="169" t="s">
        <v>241</v>
      </c>
      <c r="AU155" s="169" t="s">
        <v>83</v>
      </c>
      <c r="AY155" s="13" t="s">
        <v>239</v>
      </c>
      <c r="BE155" s="97">
        <f t="shared" si="19"/>
        <v>0</v>
      </c>
      <c r="BF155" s="97">
        <f t="shared" si="20"/>
        <v>0</v>
      </c>
      <c r="BG155" s="97">
        <f t="shared" si="21"/>
        <v>0</v>
      </c>
      <c r="BH155" s="97">
        <f t="shared" si="22"/>
        <v>0</v>
      </c>
      <c r="BI155" s="97">
        <f t="shared" si="23"/>
        <v>0</v>
      </c>
      <c r="BJ155" s="13" t="s">
        <v>83</v>
      </c>
      <c r="BK155" s="97">
        <f t="shared" si="24"/>
        <v>0</v>
      </c>
      <c r="BL155" s="13" t="s">
        <v>245</v>
      </c>
      <c r="BM155" s="169" t="s">
        <v>363</v>
      </c>
    </row>
    <row r="156" spans="2:65" s="1" customFormat="1" ht="21.75" customHeight="1" x14ac:dyDescent="0.2">
      <c r="B156" s="131"/>
      <c r="C156" s="158" t="s">
        <v>305</v>
      </c>
      <c r="D156" s="158" t="s">
        <v>241</v>
      </c>
      <c r="E156" s="159" t="s">
        <v>4495</v>
      </c>
      <c r="F156" s="160" t="s">
        <v>4494</v>
      </c>
      <c r="G156" s="161" t="s">
        <v>331</v>
      </c>
      <c r="H156" s="162">
        <v>50</v>
      </c>
      <c r="I156" s="163"/>
      <c r="J156" s="164">
        <f t="shared" si="15"/>
        <v>0</v>
      </c>
      <c r="K156" s="165"/>
      <c r="L156" s="30"/>
      <c r="M156" s="166" t="s">
        <v>1</v>
      </c>
      <c r="N156" s="130" t="s">
        <v>37</v>
      </c>
      <c r="P156" s="167">
        <f t="shared" si="16"/>
        <v>0</v>
      </c>
      <c r="Q156" s="167">
        <v>0</v>
      </c>
      <c r="R156" s="167">
        <f t="shared" si="17"/>
        <v>0</v>
      </c>
      <c r="S156" s="167">
        <v>0</v>
      </c>
      <c r="T156" s="168">
        <f t="shared" si="18"/>
        <v>0</v>
      </c>
      <c r="AR156" s="169" t="s">
        <v>245</v>
      </c>
      <c r="AT156" s="169" t="s">
        <v>241</v>
      </c>
      <c r="AU156" s="169" t="s">
        <v>83</v>
      </c>
      <c r="AY156" s="13" t="s">
        <v>239</v>
      </c>
      <c r="BE156" s="97">
        <f t="shared" si="19"/>
        <v>0</v>
      </c>
      <c r="BF156" s="97">
        <f t="shared" si="20"/>
        <v>0</v>
      </c>
      <c r="BG156" s="97">
        <f t="shared" si="21"/>
        <v>0</v>
      </c>
      <c r="BH156" s="97">
        <f t="shared" si="22"/>
        <v>0</v>
      </c>
      <c r="BI156" s="97">
        <f t="shared" si="23"/>
        <v>0</v>
      </c>
      <c r="BJ156" s="13" t="s">
        <v>83</v>
      </c>
      <c r="BK156" s="97">
        <f t="shared" si="24"/>
        <v>0</v>
      </c>
      <c r="BL156" s="13" t="s">
        <v>245</v>
      </c>
      <c r="BM156" s="169" t="s">
        <v>371</v>
      </c>
    </row>
    <row r="157" spans="2:65" s="1" customFormat="1" ht="16.5" customHeight="1" x14ac:dyDescent="0.2">
      <c r="B157" s="131"/>
      <c r="C157" s="158" t="s">
        <v>309</v>
      </c>
      <c r="D157" s="158" t="s">
        <v>241</v>
      </c>
      <c r="E157" s="159" t="s">
        <v>4535</v>
      </c>
      <c r="F157" s="160" t="s">
        <v>4536</v>
      </c>
      <c r="G157" s="161" t="s">
        <v>331</v>
      </c>
      <c r="H157" s="162">
        <v>4</v>
      </c>
      <c r="I157" s="163"/>
      <c r="J157" s="164">
        <f t="shared" si="15"/>
        <v>0</v>
      </c>
      <c r="K157" s="165"/>
      <c r="L157" s="30"/>
      <c r="M157" s="166" t="s">
        <v>1</v>
      </c>
      <c r="N157" s="130" t="s">
        <v>37</v>
      </c>
      <c r="P157" s="167">
        <f t="shared" si="16"/>
        <v>0</v>
      </c>
      <c r="Q157" s="167">
        <v>0</v>
      </c>
      <c r="R157" s="167">
        <f t="shared" si="17"/>
        <v>0</v>
      </c>
      <c r="S157" s="167">
        <v>0</v>
      </c>
      <c r="T157" s="168">
        <f t="shared" si="18"/>
        <v>0</v>
      </c>
      <c r="AR157" s="169" t="s">
        <v>245</v>
      </c>
      <c r="AT157" s="169" t="s">
        <v>241</v>
      </c>
      <c r="AU157" s="169" t="s">
        <v>83</v>
      </c>
      <c r="AY157" s="13" t="s">
        <v>239</v>
      </c>
      <c r="BE157" s="97">
        <f t="shared" si="19"/>
        <v>0</v>
      </c>
      <c r="BF157" s="97">
        <f t="shared" si="20"/>
        <v>0</v>
      </c>
      <c r="BG157" s="97">
        <f t="shared" si="21"/>
        <v>0</v>
      </c>
      <c r="BH157" s="97">
        <f t="shared" si="22"/>
        <v>0</v>
      </c>
      <c r="BI157" s="97">
        <f t="shared" si="23"/>
        <v>0</v>
      </c>
      <c r="BJ157" s="13" t="s">
        <v>83</v>
      </c>
      <c r="BK157" s="97">
        <f t="shared" si="24"/>
        <v>0</v>
      </c>
      <c r="BL157" s="13" t="s">
        <v>245</v>
      </c>
      <c r="BM157" s="169" t="s">
        <v>379</v>
      </c>
    </row>
    <row r="158" spans="2:65" s="1" customFormat="1" ht="16.5" customHeight="1" x14ac:dyDescent="0.2">
      <c r="B158" s="131"/>
      <c r="C158" s="158" t="s">
        <v>313</v>
      </c>
      <c r="D158" s="158" t="s">
        <v>241</v>
      </c>
      <c r="E158" s="159" t="s">
        <v>4537</v>
      </c>
      <c r="F158" s="160" t="s">
        <v>4424</v>
      </c>
      <c r="G158" s="161" t="s">
        <v>353</v>
      </c>
      <c r="H158" s="162">
        <v>200</v>
      </c>
      <c r="I158" s="163"/>
      <c r="J158" s="164">
        <f t="shared" si="15"/>
        <v>0</v>
      </c>
      <c r="K158" s="165"/>
      <c r="L158" s="30"/>
      <c r="M158" s="166" t="s">
        <v>1</v>
      </c>
      <c r="N158" s="130" t="s">
        <v>37</v>
      </c>
      <c r="P158" s="167">
        <f t="shared" si="16"/>
        <v>0</v>
      </c>
      <c r="Q158" s="167">
        <v>0</v>
      </c>
      <c r="R158" s="167">
        <f t="shared" si="17"/>
        <v>0</v>
      </c>
      <c r="S158" s="167">
        <v>0</v>
      </c>
      <c r="T158" s="168">
        <f t="shared" si="18"/>
        <v>0</v>
      </c>
      <c r="AR158" s="169" t="s">
        <v>245</v>
      </c>
      <c r="AT158" s="169" t="s">
        <v>241</v>
      </c>
      <c r="AU158" s="169" t="s">
        <v>83</v>
      </c>
      <c r="AY158" s="13" t="s">
        <v>239</v>
      </c>
      <c r="BE158" s="97">
        <f t="shared" si="19"/>
        <v>0</v>
      </c>
      <c r="BF158" s="97">
        <f t="shared" si="20"/>
        <v>0</v>
      </c>
      <c r="BG158" s="97">
        <f t="shared" si="21"/>
        <v>0</v>
      </c>
      <c r="BH158" s="97">
        <f t="shared" si="22"/>
        <v>0</v>
      </c>
      <c r="BI158" s="97">
        <f t="shared" si="23"/>
        <v>0</v>
      </c>
      <c r="BJ158" s="13" t="s">
        <v>83</v>
      </c>
      <c r="BK158" s="97">
        <f t="shared" si="24"/>
        <v>0</v>
      </c>
      <c r="BL158" s="13" t="s">
        <v>245</v>
      </c>
      <c r="BM158" s="169" t="s">
        <v>387</v>
      </c>
    </row>
    <row r="159" spans="2:65" s="1" customFormat="1" ht="16.5" customHeight="1" x14ac:dyDescent="0.2">
      <c r="B159" s="131"/>
      <c r="C159" s="158" t="s">
        <v>317</v>
      </c>
      <c r="D159" s="158" t="s">
        <v>241</v>
      </c>
      <c r="E159" s="159" t="s">
        <v>4538</v>
      </c>
      <c r="F159" s="160" t="s">
        <v>4539</v>
      </c>
      <c r="G159" s="161" t="s">
        <v>353</v>
      </c>
      <c r="H159" s="162">
        <v>50</v>
      </c>
      <c r="I159" s="163"/>
      <c r="J159" s="164">
        <f t="shared" si="15"/>
        <v>0</v>
      </c>
      <c r="K159" s="165"/>
      <c r="L159" s="30"/>
      <c r="M159" s="166" t="s">
        <v>1</v>
      </c>
      <c r="N159" s="130" t="s">
        <v>37</v>
      </c>
      <c r="P159" s="167">
        <f t="shared" si="16"/>
        <v>0</v>
      </c>
      <c r="Q159" s="167">
        <v>0</v>
      </c>
      <c r="R159" s="167">
        <f t="shared" si="17"/>
        <v>0</v>
      </c>
      <c r="S159" s="167">
        <v>0</v>
      </c>
      <c r="T159" s="168">
        <f t="shared" si="18"/>
        <v>0</v>
      </c>
      <c r="AR159" s="169" t="s">
        <v>245</v>
      </c>
      <c r="AT159" s="169" t="s">
        <v>241</v>
      </c>
      <c r="AU159" s="169" t="s">
        <v>83</v>
      </c>
      <c r="AY159" s="13" t="s">
        <v>239</v>
      </c>
      <c r="BE159" s="97">
        <f t="shared" si="19"/>
        <v>0</v>
      </c>
      <c r="BF159" s="97">
        <f t="shared" si="20"/>
        <v>0</v>
      </c>
      <c r="BG159" s="97">
        <f t="shared" si="21"/>
        <v>0</v>
      </c>
      <c r="BH159" s="97">
        <f t="shared" si="22"/>
        <v>0</v>
      </c>
      <c r="BI159" s="97">
        <f t="shared" si="23"/>
        <v>0</v>
      </c>
      <c r="BJ159" s="13" t="s">
        <v>83</v>
      </c>
      <c r="BK159" s="97">
        <f t="shared" si="24"/>
        <v>0</v>
      </c>
      <c r="BL159" s="13" t="s">
        <v>245</v>
      </c>
      <c r="BM159" s="169" t="s">
        <v>395</v>
      </c>
    </row>
    <row r="160" spans="2:65" s="11" customFormat="1" ht="25.9" customHeight="1" x14ac:dyDescent="0.2">
      <c r="B160" s="146"/>
      <c r="D160" s="147" t="s">
        <v>70</v>
      </c>
      <c r="E160" s="148" t="s">
        <v>4251</v>
      </c>
      <c r="F160" s="148" t="s">
        <v>4252</v>
      </c>
      <c r="I160" s="149"/>
      <c r="J160" s="150">
        <f>BK160</f>
        <v>0</v>
      </c>
      <c r="L160" s="146"/>
      <c r="M160" s="151"/>
      <c r="P160" s="152">
        <f>SUM(P161:P174)</f>
        <v>0</v>
      </c>
      <c r="R160" s="152">
        <f>SUM(R161:R174)</f>
        <v>0</v>
      </c>
      <c r="T160" s="153">
        <f>SUM(T161:T174)</f>
        <v>0</v>
      </c>
      <c r="AR160" s="147" t="s">
        <v>78</v>
      </c>
      <c r="AT160" s="154" t="s">
        <v>70</v>
      </c>
      <c r="AU160" s="154" t="s">
        <v>71</v>
      </c>
      <c r="AY160" s="147" t="s">
        <v>239</v>
      </c>
      <c r="BK160" s="155">
        <f>SUM(BK161:BK174)</f>
        <v>0</v>
      </c>
    </row>
    <row r="161" spans="2:65" s="1" customFormat="1" ht="37.9" customHeight="1" x14ac:dyDescent="0.2">
      <c r="B161" s="131"/>
      <c r="C161" s="158" t="s">
        <v>7</v>
      </c>
      <c r="D161" s="158" t="s">
        <v>241</v>
      </c>
      <c r="E161" s="159" t="s">
        <v>4253</v>
      </c>
      <c r="F161" s="160" t="s">
        <v>4497</v>
      </c>
      <c r="G161" s="161" t="s">
        <v>331</v>
      </c>
      <c r="H161" s="162">
        <v>5</v>
      </c>
      <c r="I161" s="163"/>
      <c r="J161" s="164">
        <f t="shared" ref="J161:J174" si="25">ROUND(I161*H161,2)</f>
        <v>0</v>
      </c>
      <c r="K161" s="165"/>
      <c r="L161" s="30"/>
      <c r="M161" s="166" t="s">
        <v>1</v>
      </c>
      <c r="N161" s="130" t="s">
        <v>37</v>
      </c>
      <c r="P161" s="167">
        <f t="shared" ref="P161:P174" si="26">O161*H161</f>
        <v>0</v>
      </c>
      <c r="Q161" s="167">
        <v>0</v>
      </c>
      <c r="R161" s="167">
        <f t="shared" ref="R161:R174" si="27">Q161*H161</f>
        <v>0</v>
      </c>
      <c r="S161" s="167">
        <v>0</v>
      </c>
      <c r="T161" s="168">
        <f t="shared" ref="T161:T174" si="28">S161*H161</f>
        <v>0</v>
      </c>
      <c r="AR161" s="169" t="s">
        <v>245</v>
      </c>
      <c r="AT161" s="169" t="s">
        <v>241</v>
      </c>
      <c r="AU161" s="169" t="s">
        <v>78</v>
      </c>
      <c r="AY161" s="13" t="s">
        <v>239</v>
      </c>
      <c r="BE161" s="97">
        <f t="shared" ref="BE161:BE174" si="29">IF(N161="základná",J161,0)</f>
        <v>0</v>
      </c>
      <c r="BF161" s="97">
        <f t="shared" ref="BF161:BF174" si="30">IF(N161="znížená",J161,0)</f>
        <v>0</v>
      </c>
      <c r="BG161" s="97">
        <f t="shared" ref="BG161:BG174" si="31">IF(N161="zákl. prenesená",J161,0)</f>
        <v>0</v>
      </c>
      <c r="BH161" s="97">
        <f t="shared" ref="BH161:BH174" si="32">IF(N161="zníž. prenesená",J161,0)</f>
        <v>0</v>
      </c>
      <c r="BI161" s="97">
        <f t="shared" ref="BI161:BI174" si="33">IF(N161="nulová",J161,0)</f>
        <v>0</v>
      </c>
      <c r="BJ161" s="13" t="s">
        <v>83</v>
      </c>
      <c r="BK161" s="97">
        <f t="shared" ref="BK161:BK174" si="34">ROUND(I161*H161,2)</f>
        <v>0</v>
      </c>
      <c r="BL161" s="13" t="s">
        <v>245</v>
      </c>
      <c r="BM161" s="169" t="s">
        <v>403</v>
      </c>
    </row>
    <row r="162" spans="2:65" s="1" customFormat="1" ht="16.5" customHeight="1" x14ac:dyDescent="0.2">
      <c r="B162" s="131"/>
      <c r="C162" s="158" t="s">
        <v>324</v>
      </c>
      <c r="D162" s="158" t="s">
        <v>241</v>
      </c>
      <c r="E162" s="159" t="s">
        <v>4255</v>
      </c>
      <c r="F162" s="160" t="s">
        <v>4540</v>
      </c>
      <c r="G162" s="161" t="s">
        <v>331</v>
      </c>
      <c r="H162" s="162">
        <v>30</v>
      </c>
      <c r="I162" s="163"/>
      <c r="J162" s="164">
        <f t="shared" si="25"/>
        <v>0</v>
      </c>
      <c r="K162" s="165"/>
      <c r="L162" s="30"/>
      <c r="M162" s="166" t="s">
        <v>1</v>
      </c>
      <c r="N162" s="130" t="s">
        <v>37</v>
      </c>
      <c r="P162" s="167">
        <f t="shared" si="26"/>
        <v>0</v>
      </c>
      <c r="Q162" s="167">
        <v>0</v>
      </c>
      <c r="R162" s="167">
        <f t="shared" si="27"/>
        <v>0</v>
      </c>
      <c r="S162" s="167">
        <v>0</v>
      </c>
      <c r="T162" s="168">
        <f t="shared" si="28"/>
        <v>0</v>
      </c>
      <c r="AR162" s="169" t="s">
        <v>245</v>
      </c>
      <c r="AT162" s="169" t="s">
        <v>241</v>
      </c>
      <c r="AU162" s="169" t="s">
        <v>78</v>
      </c>
      <c r="AY162" s="13" t="s">
        <v>239</v>
      </c>
      <c r="BE162" s="97">
        <f t="shared" si="29"/>
        <v>0</v>
      </c>
      <c r="BF162" s="97">
        <f t="shared" si="30"/>
        <v>0</v>
      </c>
      <c r="BG162" s="97">
        <f t="shared" si="31"/>
        <v>0</v>
      </c>
      <c r="BH162" s="97">
        <f t="shared" si="32"/>
        <v>0</v>
      </c>
      <c r="BI162" s="97">
        <f t="shared" si="33"/>
        <v>0</v>
      </c>
      <c r="BJ162" s="13" t="s">
        <v>83</v>
      </c>
      <c r="BK162" s="97">
        <f t="shared" si="34"/>
        <v>0</v>
      </c>
      <c r="BL162" s="13" t="s">
        <v>245</v>
      </c>
      <c r="BM162" s="169" t="s">
        <v>411</v>
      </c>
    </row>
    <row r="163" spans="2:65" s="1" customFormat="1" ht="16.5" customHeight="1" x14ac:dyDescent="0.2">
      <c r="B163" s="131"/>
      <c r="C163" s="158" t="s">
        <v>328</v>
      </c>
      <c r="D163" s="158" t="s">
        <v>241</v>
      </c>
      <c r="E163" s="159" t="s">
        <v>4257</v>
      </c>
      <c r="F163" s="160" t="s">
        <v>4436</v>
      </c>
      <c r="G163" s="161" t="s">
        <v>331</v>
      </c>
      <c r="H163" s="162">
        <v>30</v>
      </c>
      <c r="I163" s="163"/>
      <c r="J163" s="164">
        <f t="shared" si="25"/>
        <v>0</v>
      </c>
      <c r="K163" s="165"/>
      <c r="L163" s="30"/>
      <c r="M163" s="166" t="s">
        <v>1</v>
      </c>
      <c r="N163" s="130" t="s">
        <v>37</v>
      </c>
      <c r="P163" s="167">
        <f t="shared" si="26"/>
        <v>0</v>
      </c>
      <c r="Q163" s="167">
        <v>0</v>
      </c>
      <c r="R163" s="167">
        <f t="shared" si="27"/>
        <v>0</v>
      </c>
      <c r="S163" s="167">
        <v>0</v>
      </c>
      <c r="T163" s="168">
        <f t="shared" si="28"/>
        <v>0</v>
      </c>
      <c r="AR163" s="169" t="s">
        <v>245</v>
      </c>
      <c r="AT163" s="169" t="s">
        <v>241</v>
      </c>
      <c r="AU163" s="169" t="s">
        <v>78</v>
      </c>
      <c r="AY163" s="13" t="s">
        <v>239</v>
      </c>
      <c r="BE163" s="97">
        <f t="shared" si="29"/>
        <v>0</v>
      </c>
      <c r="BF163" s="97">
        <f t="shared" si="30"/>
        <v>0</v>
      </c>
      <c r="BG163" s="97">
        <f t="shared" si="31"/>
        <v>0</v>
      </c>
      <c r="BH163" s="97">
        <f t="shared" si="32"/>
        <v>0</v>
      </c>
      <c r="BI163" s="97">
        <f t="shared" si="33"/>
        <v>0</v>
      </c>
      <c r="BJ163" s="13" t="s">
        <v>83</v>
      </c>
      <c r="BK163" s="97">
        <f t="shared" si="34"/>
        <v>0</v>
      </c>
      <c r="BL163" s="13" t="s">
        <v>245</v>
      </c>
      <c r="BM163" s="169" t="s">
        <v>419</v>
      </c>
    </row>
    <row r="164" spans="2:65" s="1" customFormat="1" ht="16.5" customHeight="1" x14ac:dyDescent="0.2">
      <c r="B164" s="131"/>
      <c r="C164" s="158" t="s">
        <v>333</v>
      </c>
      <c r="D164" s="158" t="s">
        <v>241</v>
      </c>
      <c r="E164" s="159" t="s">
        <v>4259</v>
      </c>
      <c r="F164" s="160" t="s">
        <v>4378</v>
      </c>
      <c r="G164" s="161" t="s">
        <v>331</v>
      </c>
      <c r="H164" s="162">
        <v>60</v>
      </c>
      <c r="I164" s="163"/>
      <c r="J164" s="164">
        <f t="shared" si="25"/>
        <v>0</v>
      </c>
      <c r="K164" s="165"/>
      <c r="L164" s="30"/>
      <c r="M164" s="166" t="s">
        <v>1</v>
      </c>
      <c r="N164" s="130" t="s">
        <v>37</v>
      </c>
      <c r="P164" s="167">
        <f t="shared" si="26"/>
        <v>0</v>
      </c>
      <c r="Q164" s="167">
        <v>0</v>
      </c>
      <c r="R164" s="167">
        <f t="shared" si="27"/>
        <v>0</v>
      </c>
      <c r="S164" s="167">
        <v>0</v>
      </c>
      <c r="T164" s="168">
        <f t="shared" si="28"/>
        <v>0</v>
      </c>
      <c r="AR164" s="169" t="s">
        <v>245</v>
      </c>
      <c r="AT164" s="169" t="s">
        <v>241</v>
      </c>
      <c r="AU164" s="169" t="s">
        <v>78</v>
      </c>
      <c r="AY164" s="13" t="s">
        <v>239</v>
      </c>
      <c r="BE164" s="97">
        <f t="shared" si="29"/>
        <v>0</v>
      </c>
      <c r="BF164" s="97">
        <f t="shared" si="30"/>
        <v>0</v>
      </c>
      <c r="BG164" s="97">
        <f t="shared" si="31"/>
        <v>0</v>
      </c>
      <c r="BH164" s="97">
        <f t="shared" si="32"/>
        <v>0</v>
      </c>
      <c r="BI164" s="97">
        <f t="shared" si="33"/>
        <v>0</v>
      </c>
      <c r="BJ164" s="13" t="s">
        <v>83</v>
      </c>
      <c r="BK164" s="97">
        <f t="shared" si="34"/>
        <v>0</v>
      </c>
      <c r="BL164" s="13" t="s">
        <v>245</v>
      </c>
      <c r="BM164" s="169" t="s">
        <v>427</v>
      </c>
    </row>
    <row r="165" spans="2:65" s="1" customFormat="1" ht="16.5" customHeight="1" x14ac:dyDescent="0.2">
      <c r="B165" s="131"/>
      <c r="C165" s="158" t="s">
        <v>338</v>
      </c>
      <c r="D165" s="158" t="s">
        <v>241</v>
      </c>
      <c r="E165" s="159" t="s">
        <v>4261</v>
      </c>
      <c r="F165" s="160" t="s">
        <v>4439</v>
      </c>
      <c r="G165" s="161" t="s">
        <v>353</v>
      </c>
      <c r="H165" s="162">
        <v>90</v>
      </c>
      <c r="I165" s="163"/>
      <c r="J165" s="164">
        <f t="shared" si="25"/>
        <v>0</v>
      </c>
      <c r="K165" s="165"/>
      <c r="L165" s="30"/>
      <c r="M165" s="166" t="s">
        <v>1</v>
      </c>
      <c r="N165" s="130" t="s">
        <v>37</v>
      </c>
      <c r="P165" s="167">
        <f t="shared" si="26"/>
        <v>0</v>
      </c>
      <c r="Q165" s="167">
        <v>0</v>
      </c>
      <c r="R165" s="167">
        <f t="shared" si="27"/>
        <v>0</v>
      </c>
      <c r="S165" s="167">
        <v>0</v>
      </c>
      <c r="T165" s="168">
        <f t="shared" si="28"/>
        <v>0</v>
      </c>
      <c r="AR165" s="169" t="s">
        <v>245</v>
      </c>
      <c r="AT165" s="169" t="s">
        <v>241</v>
      </c>
      <c r="AU165" s="169" t="s">
        <v>78</v>
      </c>
      <c r="AY165" s="13" t="s">
        <v>239</v>
      </c>
      <c r="BE165" s="97">
        <f t="shared" si="29"/>
        <v>0</v>
      </c>
      <c r="BF165" s="97">
        <f t="shared" si="30"/>
        <v>0</v>
      </c>
      <c r="BG165" s="97">
        <f t="shared" si="31"/>
        <v>0</v>
      </c>
      <c r="BH165" s="97">
        <f t="shared" si="32"/>
        <v>0</v>
      </c>
      <c r="BI165" s="97">
        <f t="shared" si="33"/>
        <v>0</v>
      </c>
      <c r="BJ165" s="13" t="s">
        <v>83</v>
      </c>
      <c r="BK165" s="97">
        <f t="shared" si="34"/>
        <v>0</v>
      </c>
      <c r="BL165" s="13" t="s">
        <v>245</v>
      </c>
      <c r="BM165" s="169" t="s">
        <v>435</v>
      </c>
    </row>
    <row r="166" spans="2:65" s="1" customFormat="1" ht="16.5" customHeight="1" x14ac:dyDescent="0.2">
      <c r="B166" s="131"/>
      <c r="C166" s="158" t="s">
        <v>342</v>
      </c>
      <c r="D166" s="158" t="s">
        <v>241</v>
      </c>
      <c r="E166" s="159" t="s">
        <v>4263</v>
      </c>
      <c r="F166" s="160" t="s">
        <v>4373</v>
      </c>
      <c r="G166" s="161" t="s">
        <v>353</v>
      </c>
      <c r="H166" s="162">
        <v>90</v>
      </c>
      <c r="I166" s="163"/>
      <c r="J166" s="164">
        <f t="shared" si="25"/>
        <v>0</v>
      </c>
      <c r="K166" s="165"/>
      <c r="L166" s="30"/>
      <c r="M166" s="166" t="s">
        <v>1</v>
      </c>
      <c r="N166" s="130" t="s">
        <v>37</v>
      </c>
      <c r="P166" s="167">
        <f t="shared" si="26"/>
        <v>0</v>
      </c>
      <c r="Q166" s="167">
        <v>0</v>
      </c>
      <c r="R166" s="167">
        <f t="shared" si="27"/>
        <v>0</v>
      </c>
      <c r="S166" s="167">
        <v>0</v>
      </c>
      <c r="T166" s="168">
        <f t="shared" si="28"/>
        <v>0</v>
      </c>
      <c r="AR166" s="169" t="s">
        <v>245</v>
      </c>
      <c r="AT166" s="169" t="s">
        <v>241</v>
      </c>
      <c r="AU166" s="169" t="s">
        <v>78</v>
      </c>
      <c r="AY166" s="13" t="s">
        <v>239</v>
      </c>
      <c r="BE166" s="97">
        <f t="shared" si="29"/>
        <v>0</v>
      </c>
      <c r="BF166" s="97">
        <f t="shared" si="30"/>
        <v>0</v>
      </c>
      <c r="BG166" s="97">
        <f t="shared" si="31"/>
        <v>0</v>
      </c>
      <c r="BH166" s="97">
        <f t="shared" si="32"/>
        <v>0</v>
      </c>
      <c r="BI166" s="97">
        <f t="shared" si="33"/>
        <v>0</v>
      </c>
      <c r="BJ166" s="13" t="s">
        <v>83</v>
      </c>
      <c r="BK166" s="97">
        <f t="shared" si="34"/>
        <v>0</v>
      </c>
      <c r="BL166" s="13" t="s">
        <v>245</v>
      </c>
      <c r="BM166" s="169" t="s">
        <v>443</v>
      </c>
    </row>
    <row r="167" spans="2:65" s="1" customFormat="1" ht="16.5" customHeight="1" x14ac:dyDescent="0.2">
      <c r="B167" s="131"/>
      <c r="C167" s="158" t="s">
        <v>346</v>
      </c>
      <c r="D167" s="158" t="s">
        <v>241</v>
      </c>
      <c r="E167" s="159" t="s">
        <v>4265</v>
      </c>
      <c r="F167" s="160" t="s">
        <v>4374</v>
      </c>
      <c r="G167" s="161" t="s">
        <v>353</v>
      </c>
      <c r="H167" s="162">
        <v>180</v>
      </c>
      <c r="I167" s="163"/>
      <c r="J167" s="164">
        <f t="shared" si="25"/>
        <v>0</v>
      </c>
      <c r="K167" s="165"/>
      <c r="L167" s="30"/>
      <c r="M167" s="166" t="s">
        <v>1</v>
      </c>
      <c r="N167" s="130" t="s">
        <v>37</v>
      </c>
      <c r="P167" s="167">
        <f t="shared" si="26"/>
        <v>0</v>
      </c>
      <c r="Q167" s="167">
        <v>0</v>
      </c>
      <c r="R167" s="167">
        <f t="shared" si="27"/>
        <v>0</v>
      </c>
      <c r="S167" s="167">
        <v>0</v>
      </c>
      <c r="T167" s="168">
        <f t="shared" si="28"/>
        <v>0</v>
      </c>
      <c r="AR167" s="169" t="s">
        <v>245</v>
      </c>
      <c r="AT167" s="169" t="s">
        <v>241</v>
      </c>
      <c r="AU167" s="169" t="s">
        <v>78</v>
      </c>
      <c r="AY167" s="13" t="s">
        <v>239</v>
      </c>
      <c r="BE167" s="97">
        <f t="shared" si="29"/>
        <v>0</v>
      </c>
      <c r="BF167" s="97">
        <f t="shared" si="30"/>
        <v>0</v>
      </c>
      <c r="BG167" s="97">
        <f t="shared" si="31"/>
        <v>0</v>
      </c>
      <c r="BH167" s="97">
        <f t="shared" si="32"/>
        <v>0</v>
      </c>
      <c r="BI167" s="97">
        <f t="shared" si="33"/>
        <v>0</v>
      </c>
      <c r="BJ167" s="13" t="s">
        <v>83</v>
      </c>
      <c r="BK167" s="97">
        <f t="shared" si="34"/>
        <v>0</v>
      </c>
      <c r="BL167" s="13" t="s">
        <v>245</v>
      </c>
      <c r="BM167" s="169" t="s">
        <v>451</v>
      </c>
    </row>
    <row r="168" spans="2:65" s="1" customFormat="1" ht="16.5" customHeight="1" x14ac:dyDescent="0.2">
      <c r="B168" s="131"/>
      <c r="C168" s="158" t="s">
        <v>350</v>
      </c>
      <c r="D168" s="158" t="s">
        <v>241</v>
      </c>
      <c r="E168" s="159" t="s">
        <v>4267</v>
      </c>
      <c r="F168" s="160" t="s">
        <v>4446</v>
      </c>
      <c r="G168" s="161" t="s">
        <v>353</v>
      </c>
      <c r="H168" s="162">
        <v>1</v>
      </c>
      <c r="I168" s="163"/>
      <c r="J168" s="164">
        <f t="shared" si="25"/>
        <v>0</v>
      </c>
      <c r="K168" s="165"/>
      <c r="L168" s="30"/>
      <c r="M168" s="166" t="s">
        <v>1</v>
      </c>
      <c r="N168" s="130" t="s">
        <v>37</v>
      </c>
      <c r="P168" s="167">
        <f t="shared" si="26"/>
        <v>0</v>
      </c>
      <c r="Q168" s="167">
        <v>0</v>
      </c>
      <c r="R168" s="167">
        <f t="shared" si="27"/>
        <v>0</v>
      </c>
      <c r="S168" s="167">
        <v>0</v>
      </c>
      <c r="T168" s="168">
        <f t="shared" si="28"/>
        <v>0</v>
      </c>
      <c r="AR168" s="169" t="s">
        <v>245</v>
      </c>
      <c r="AT168" s="169" t="s">
        <v>241</v>
      </c>
      <c r="AU168" s="169" t="s">
        <v>78</v>
      </c>
      <c r="AY168" s="13" t="s">
        <v>239</v>
      </c>
      <c r="BE168" s="97">
        <f t="shared" si="29"/>
        <v>0</v>
      </c>
      <c r="BF168" s="97">
        <f t="shared" si="30"/>
        <v>0</v>
      </c>
      <c r="BG168" s="97">
        <f t="shared" si="31"/>
        <v>0</v>
      </c>
      <c r="BH168" s="97">
        <f t="shared" si="32"/>
        <v>0</v>
      </c>
      <c r="BI168" s="97">
        <f t="shared" si="33"/>
        <v>0</v>
      </c>
      <c r="BJ168" s="13" t="s">
        <v>83</v>
      </c>
      <c r="BK168" s="97">
        <f t="shared" si="34"/>
        <v>0</v>
      </c>
      <c r="BL168" s="13" t="s">
        <v>245</v>
      </c>
      <c r="BM168" s="169" t="s">
        <v>459</v>
      </c>
    </row>
    <row r="169" spans="2:65" s="1" customFormat="1" ht="16.5" customHeight="1" x14ac:dyDescent="0.2">
      <c r="B169" s="131"/>
      <c r="C169" s="158" t="s">
        <v>355</v>
      </c>
      <c r="D169" s="158" t="s">
        <v>241</v>
      </c>
      <c r="E169" s="159" t="s">
        <v>4269</v>
      </c>
      <c r="F169" s="160" t="s">
        <v>4308</v>
      </c>
      <c r="G169" s="161" t="s">
        <v>353</v>
      </c>
      <c r="H169" s="162">
        <v>25</v>
      </c>
      <c r="I169" s="163"/>
      <c r="J169" s="164">
        <f t="shared" si="25"/>
        <v>0</v>
      </c>
      <c r="K169" s="165"/>
      <c r="L169" s="30"/>
      <c r="M169" s="166" t="s">
        <v>1</v>
      </c>
      <c r="N169" s="130" t="s">
        <v>37</v>
      </c>
      <c r="P169" s="167">
        <f t="shared" si="26"/>
        <v>0</v>
      </c>
      <c r="Q169" s="167">
        <v>0</v>
      </c>
      <c r="R169" s="167">
        <f t="shared" si="27"/>
        <v>0</v>
      </c>
      <c r="S169" s="167">
        <v>0</v>
      </c>
      <c r="T169" s="168">
        <f t="shared" si="28"/>
        <v>0</v>
      </c>
      <c r="AR169" s="169" t="s">
        <v>245</v>
      </c>
      <c r="AT169" s="169" t="s">
        <v>241</v>
      </c>
      <c r="AU169" s="169" t="s">
        <v>78</v>
      </c>
      <c r="AY169" s="13" t="s">
        <v>239</v>
      </c>
      <c r="BE169" s="97">
        <f t="shared" si="29"/>
        <v>0</v>
      </c>
      <c r="BF169" s="97">
        <f t="shared" si="30"/>
        <v>0</v>
      </c>
      <c r="BG169" s="97">
        <f t="shared" si="31"/>
        <v>0</v>
      </c>
      <c r="BH169" s="97">
        <f t="shared" si="32"/>
        <v>0</v>
      </c>
      <c r="BI169" s="97">
        <f t="shared" si="33"/>
        <v>0</v>
      </c>
      <c r="BJ169" s="13" t="s">
        <v>83</v>
      </c>
      <c r="BK169" s="97">
        <f t="shared" si="34"/>
        <v>0</v>
      </c>
      <c r="BL169" s="13" t="s">
        <v>245</v>
      </c>
      <c r="BM169" s="169" t="s">
        <v>467</v>
      </c>
    </row>
    <row r="170" spans="2:65" s="1" customFormat="1" ht="16.5" customHeight="1" x14ac:dyDescent="0.2">
      <c r="B170" s="131"/>
      <c r="C170" s="158" t="s">
        <v>359</v>
      </c>
      <c r="D170" s="158" t="s">
        <v>241</v>
      </c>
      <c r="E170" s="159" t="s">
        <v>4271</v>
      </c>
      <c r="F170" s="160" t="s">
        <v>4449</v>
      </c>
      <c r="G170" s="161" t="s">
        <v>353</v>
      </c>
      <c r="H170" s="162">
        <v>1</v>
      </c>
      <c r="I170" s="163"/>
      <c r="J170" s="164">
        <f t="shared" si="25"/>
        <v>0</v>
      </c>
      <c r="K170" s="165"/>
      <c r="L170" s="30"/>
      <c r="M170" s="166" t="s">
        <v>1</v>
      </c>
      <c r="N170" s="130" t="s">
        <v>37</v>
      </c>
      <c r="P170" s="167">
        <f t="shared" si="26"/>
        <v>0</v>
      </c>
      <c r="Q170" s="167">
        <v>0</v>
      </c>
      <c r="R170" s="167">
        <f t="shared" si="27"/>
        <v>0</v>
      </c>
      <c r="S170" s="167">
        <v>0</v>
      </c>
      <c r="T170" s="168">
        <f t="shared" si="28"/>
        <v>0</v>
      </c>
      <c r="AR170" s="169" t="s">
        <v>245</v>
      </c>
      <c r="AT170" s="169" t="s">
        <v>241</v>
      </c>
      <c r="AU170" s="169" t="s">
        <v>78</v>
      </c>
      <c r="AY170" s="13" t="s">
        <v>239</v>
      </c>
      <c r="BE170" s="97">
        <f t="shared" si="29"/>
        <v>0</v>
      </c>
      <c r="BF170" s="97">
        <f t="shared" si="30"/>
        <v>0</v>
      </c>
      <c r="BG170" s="97">
        <f t="shared" si="31"/>
        <v>0</v>
      </c>
      <c r="BH170" s="97">
        <f t="shared" si="32"/>
        <v>0</v>
      </c>
      <c r="BI170" s="97">
        <f t="shared" si="33"/>
        <v>0</v>
      </c>
      <c r="BJ170" s="13" t="s">
        <v>83</v>
      </c>
      <c r="BK170" s="97">
        <f t="shared" si="34"/>
        <v>0</v>
      </c>
      <c r="BL170" s="13" t="s">
        <v>245</v>
      </c>
      <c r="BM170" s="169" t="s">
        <v>475</v>
      </c>
    </row>
    <row r="171" spans="2:65" s="1" customFormat="1" ht="16.5" customHeight="1" x14ac:dyDescent="0.2">
      <c r="B171" s="131"/>
      <c r="C171" s="158" t="s">
        <v>363</v>
      </c>
      <c r="D171" s="158" t="s">
        <v>241</v>
      </c>
      <c r="E171" s="159" t="s">
        <v>4273</v>
      </c>
      <c r="F171" s="160" t="s">
        <v>4451</v>
      </c>
      <c r="G171" s="161" t="s">
        <v>353</v>
      </c>
      <c r="H171" s="162">
        <v>1</v>
      </c>
      <c r="I171" s="163"/>
      <c r="J171" s="164">
        <f t="shared" si="25"/>
        <v>0</v>
      </c>
      <c r="K171" s="165"/>
      <c r="L171" s="30"/>
      <c r="M171" s="166" t="s">
        <v>1</v>
      </c>
      <c r="N171" s="130" t="s">
        <v>37</v>
      </c>
      <c r="P171" s="167">
        <f t="shared" si="26"/>
        <v>0</v>
      </c>
      <c r="Q171" s="167">
        <v>0</v>
      </c>
      <c r="R171" s="167">
        <f t="shared" si="27"/>
        <v>0</v>
      </c>
      <c r="S171" s="167">
        <v>0</v>
      </c>
      <c r="T171" s="168">
        <f t="shared" si="28"/>
        <v>0</v>
      </c>
      <c r="AR171" s="169" t="s">
        <v>245</v>
      </c>
      <c r="AT171" s="169" t="s">
        <v>241</v>
      </c>
      <c r="AU171" s="169" t="s">
        <v>78</v>
      </c>
      <c r="AY171" s="13" t="s">
        <v>239</v>
      </c>
      <c r="BE171" s="97">
        <f t="shared" si="29"/>
        <v>0</v>
      </c>
      <c r="BF171" s="97">
        <f t="shared" si="30"/>
        <v>0</v>
      </c>
      <c r="BG171" s="97">
        <f t="shared" si="31"/>
        <v>0</v>
      </c>
      <c r="BH171" s="97">
        <f t="shared" si="32"/>
        <v>0</v>
      </c>
      <c r="BI171" s="97">
        <f t="shared" si="33"/>
        <v>0</v>
      </c>
      <c r="BJ171" s="13" t="s">
        <v>83</v>
      </c>
      <c r="BK171" s="97">
        <f t="shared" si="34"/>
        <v>0</v>
      </c>
      <c r="BL171" s="13" t="s">
        <v>245</v>
      </c>
      <c r="BM171" s="169" t="s">
        <v>483</v>
      </c>
    </row>
    <row r="172" spans="2:65" s="1" customFormat="1" ht="16.5" customHeight="1" x14ac:dyDescent="0.2">
      <c r="B172" s="131"/>
      <c r="C172" s="158" t="s">
        <v>367</v>
      </c>
      <c r="D172" s="158" t="s">
        <v>241</v>
      </c>
      <c r="E172" s="159" t="s">
        <v>4275</v>
      </c>
      <c r="F172" s="160" t="s">
        <v>4453</v>
      </c>
      <c r="G172" s="161" t="s">
        <v>353</v>
      </c>
      <c r="H172" s="162">
        <v>1</v>
      </c>
      <c r="I172" s="163"/>
      <c r="J172" s="164">
        <f t="shared" si="25"/>
        <v>0</v>
      </c>
      <c r="K172" s="165"/>
      <c r="L172" s="30"/>
      <c r="M172" s="166" t="s">
        <v>1</v>
      </c>
      <c r="N172" s="130" t="s">
        <v>37</v>
      </c>
      <c r="P172" s="167">
        <f t="shared" si="26"/>
        <v>0</v>
      </c>
      <c r="Q172" s="167">
        <v>0</v>
      </c>
      <c r="R172" s="167">
        <f t="shared" si="27"/>
        <v>0</v>
      </c>
      <c r="S172" s="167">
        <v>0</v>
      </c>
      <c r="T172" s="168">
        <f t="shared" si="28"/>
        <v>0</v>
      </c>
      <c r="AR172" s="169" t="s">
        <v>245</v>
      </c>
      <c r="AT172" s="169" t="s">
        <v>241</v>
      </c>
      <c r="AU172" s="169" t="s">
        <v>78</v>
      </c>
      <c r="AY172" s="13" t="s">
        <v>239</v>
      </c>
      <c r="BE172" s="97">
        <f t="shared" si="29"/>
        <v>0</v>
      </c>
      <c r="BF172" s="97">
        <f t="shared" si="30"/>
        <v>0</v>
      </c>
      <c r="BG172" s="97">
        <f t="shared" si="31"/>
        <v>0</v>
      </c>
      <c r="BH172" s="97">
        <f t="shared" si="32"/>
        <v>0</v>
      </c>
      <c r="BI172" s="97">
        <f t="shared" si="33"/>
        <v>0</v>
      </c>
      <c r="BJ172" s="13" t="s">
        <v>83</v>
      </c>
      <c r="BK172" s="97">
        <f t="shared" si="34"/>
        <v>0</v>
      </c>
      <c r="BL172" s="13" t="s">
        <v>245</v>
      </c>
      <c r="BM172" s="169" t="s">
        <v>491</v>
      </c>
    </row>
    <row r="173" spans="2:65" s="1" customFormat="1" ht="16.5" customHeight="1" x14ac:dyDescent="0.2">
      <c r="B173" s="131"/>
      <c r="C173" s="158" t="s">
        <v>371</v>
      </c>
      <c r="D173" s="158" t="s">
        <v>241</v>
      </c>
      <c r="E173" s="159" t="s">
        <v>4277</v>
      </c>
      <c r="F173" s="160" t="s">
        <v>4319</v>
      </c>
      <c r="G173" s="161" t="s">
        <v>4324</v>
      </c>
      <c r="H173" s="162">
        <v>1</v>
      </c>
      <c r="I173" s="163"/>
      <c r="J173" s="164">
        <f t="shared" si="25"/>
        <v>0</v>
      </c>
      <c r="K173" s="165"/>
      <c r="L173" s="30"/>
      <c r="M173" s="166" t="s">
        <v>1</v>
      </c>
      <c r="N173" s="130" t="s">
        <v>37</v>
      </c>
      <c r="P173" s="167">
        <f t="shared" si="26"/>
        <v>0</v>
      </c>
      <c r="Q173" s="167">
        <v>0</v>
      </c>
      <c r="R173" s="167">
        <f t="shared" si="27"/>
        <v>0</v>
      </c>
      <c r="S173" s="167">
        <v>0</v>
      </c>
      <c r="T173" s="168">
        <f t="shared" si="28"/>
        <v>0</v>
      </c>
      <c r="AR173" s="169" t="s">
        <v>245</v>
      </c>
      <c r="AT173" s="169" t="s">
        <v>241</v>
      </c>
      <c r="AU173" s="169" t="s">
        <v>78</v>
      </c>
      <c r="AY173" s="13" t="s">
        <v>239</v>
      </c>
      <c r="BE173" s="97">
        <f t="shared" si="29"/>
        <v>0</v>
      </c>
      <c r="BF173" s="97">
        <f t="shared" si="30"/>
        <v>0</v>
      </c>
      <c r="BG173" s="97">
        <f t="shared" si="31"/>
        <v>0</v>
      </c>
      <c r="BH173" s="97">
        <f t="shared" si="32"/>
        <v>0</v>
      </c>
      <c r="BI173" s="97">
        <f t="shared" si="33"/>
        <v>0</v>
      </c>
      <c r="BJ173" s="13" t="s">
        <v>83</v>
      </c>
      <c r="BK173" s="97">
        <f t="shared" si="34"/>
        <v>0</v>
      </c>
      <c r="BL173" s="13" t="s">
        <v>245</v>
      </c>
      <c r="BM173" s="169" t="s">
        <v>499</v>
      </c>
    </row>
    <row r="174" spans="2:65" s="1" customFormat="1" ht="16.5" customHeight="1" x14ac:dyDescent="0.2">
      <c r="B174" s="131"/>
      <c r="C174" s="158" t="s">
        <v>375</v>
      </c>
      <c r="D174" s="158" t="s">
        <v>241</v>
      </c>
      <c r="E174" s="159" t="s">
        <v>4279</v>
      </c>
      <c r="F174" s="160" t="s">
        <v>4456</v>
      </c>
      <c r="G174" s="161" t="s">
        <v>353</v>
      </c>
      <c r="H174" s="162">
        <v>1</v>
      </c>
      <c r="I174" s="163"/>
      <c r="J174" s="164">
        <f t="shared" si="25"/>
        <v>0</v>
      </c>
      <c r="K174" s="165"/>
      <c r="L174" s="30"/>
      <c r="M174" s="166" t="s">
        <v>1</v>
      </c>
      <c r="N174" s="130" t="s">
        <v>37</v>
      </c>
      <c r="P174" s="167">
        <f t="shared" si="26"/>
        <v>0</v>
      </c>
      <c r="Q174" s="167">
        <v>0</v>
      </c>
      <c r="R174" s="167">
        <f t="shared" si="27"/>
        <v>0</v>
      </c>
      <c r="S174" s="167">
        <v>0</v>
      </c>
      <c r="T174" s="168">
        <f t="shared" si="28"/>
        <v>0</v>
      </c>
      <c r="AR174" s="169" t="s">
        <v>245</v>
      </c>
      <c r="AT174" s="169" t="s">
        <v>241</v>
      </c>
      <c r="AU174" s="169" t="s">
        <v>78</v>
      </c>
      <c r="AY174" s="13" t="s">
        <v>239</v>
      </c>
      <c r="BE174" s="97">
        <f t="shared" si="29"/>
        <v>0</v>
      </c>
      <c r="BF174" s="97">
        <f t="shared" si="30"/>
        <v>0</v>
      </c>
      <c r="BG174" s="97">
        <f t="shared" si="31"/>
        <v>0</v>
      </c>
      <c r="BH174" s="97">
        <f t="shared" si="32"/>
        <v>0</v>
      </c>
      <c r="BI174" s="97">
        <f t="shared" si="33"/>
        <v>0</v>
      </c>
      <c r="BJ174" s="13" t="s">
        <v>83</v>
      </c>
      <c r="BK174" s="97">
        <f t="shared" si="34"/>
        <v>0</v>
      </c>
      <c r="BL174" s="13" t="s">
        <v>245</v>
      </c>
      <c r="BM174" s="169" t="s">
        <v>507</v>
      </c>
    </row>
    <row r="175" spans="2:65" s="11" customFormat="1" ht="25.9" customHeight="1" x14ac:dyDescent="0.2">
      <c r="B175" s="146"/>
      <c r="D175" s="147" t="s">
        <v>70</v>
      </c>
      <c r="E175" s="148" t="s">
        <v>4325</v>
      </c>
      <c r="F175" s="148" t="s">
        <v>174</v>
      </c>
      <c r="I175" s="149"/>
      <c r="J175" s="150">
        <f>BK175</f>
        <v>0</v>
      </c>
      <c r="L175" s="146"/>
      <c r="M175" s="151"/>
      <c r="P175" s="152">
        <f>SUM(P176:P185)</f>
        <v>0</v>
      </c>
      <c r="R175" s="152">
        <f>SUM(R176:R185)</f>
        <v>0</v>
      </c>
      <c r="T175" s="153">
        <f>SUM(T176:T185)</f>
        <v>0</v>
      </c>
      <c r="AR175" s="147" t="s">
        <v>78</v>
      </c>
      <c r="AT175" s="154" t="s">
        <v>70</v>
      </c>
      <c r="AU175" s="154" t="s">
        <v>71</v>
      </c>
      <c r="AY175" s="147" t="s">
        <v>239</v>
      </c>
      <c r="BK175" s="155">
        <f>SUM(BK176:BK185)</f>
        <v>0</v>
      </c>
    </row>
    <row r="176" spans="2:65" s="1" customFormat="1" ht="16.5" customHeight="1" x14ac:dyDescent="0.2">
      <c r="B176" s="131"/>
      <c r="C176" s="158" t="s">
        <v>379</v>
      </c>
      <c r="D176" s="158" t="s">
        <v>241</v>
      </c>
      <c r="E176" s="159" t="s">
        <v>4326</v>
      </c>
      <c r="F176" s="160" t="s">
        <v>4327</v>
      </c>
      <c r="G176" s="161" t="s">
        <v>4324</v>
      </c>
      <c r="H176" s="162">
        <v>1</v>
      </c>
      <c r="I176" s="163"/>
      <c r="J176" s="164">
        <f t="shared" ref="J176:J185" si="35">ROUND(I176*H176,2)</f>
        <v>0</v>
      </c>
      <c r="K176" s="165"/>
      <c r="L176" s="30"/>
      <c r="M176" s="166" t="s">
        <v>1</v>
      </c>
      <c r="N176" s="130" t="s">
        <v>37</v>
      </c>
      <c r="P176" s="167">
        <f t="shared" ref="P176:P185" si="36">O176*H176</f>
        <v>0</v>
      </c>
      <c r="Q176" s="167">
        <v>0</v>
      </c>
      <c r="R176" s="167">
        <f t="shared" ref="R176:R185" si="37">Q176*H176</f>
        <v>0</v>
      </c>
      <c r="S176" s="167">
        <v>0</v>
      </c>
      <c r="T176" s="168">
        <f t="shared" ref="T176:T185" si="38">S176*H176</f>
        <v>0</v>
      </c>
      <c r="AR176" s="169" t="s">
        <v>245</v>
      </c>
      <c r="AT176" s="169" t="s">
        <v>241</v>
      </c>
      <c r="AU176" s="169" t="s">
        <v>78</v>
      </c>
      <c r="AY176" s="13" t="s">
        <v>239</v>
      </c>
      <c r="BE176" s="97">
        <f t="shared" ref="BE176:BE185" si="39">IF(N176="základná",J176,0)</f>
        <v>0</v>
      </c>
      <c r="BF176" s="97">
        <f t="shared" ref="BF176:BF185" si="40">IF(N176="znížená",J176,0)</f>
        <v>0</v>
      </c>
      <c r="BG176" s="97">
        <f t="shared" ref="BG176:BG185" si="41">IF(N176="zákl. prenesená",J176,0)</f>
        <v>0</v>
      </c>
      <c r="BH176" s="97">
        <f t="shared" ref="BH176:BH185" si="42">IF(N176="zníž. prenesená",J176,0)</f>
        <v>0</v>
      </c>
      <c r="BI176" s="97">
        <f t="shared" ref="BI176:BI185" si="43">IF(N176="nulová",J176,0)</f>
        <v>0</v>
      </c>
      <c r="BJ176" s="13" t="s">
        <v>83</v>
      </c>
      <c r="BK176" s="97">
        <f t="shared" ref="BK176:BK185" si="44">ROUND(I176*H176,2)</f>
        <v>0</v>
      </c>
      <c r="BL176" s="13" t="s">
        <v>245</v>
      </c>
      <c r="BM176" s="169" t="s">
        <v>515</v>
      </c>
    </row>
    <row r="177" spans="2:65" s="1" customFormat="1" ht="16.5" customHeight="1" x14ac:dyDescent="0.2">
      <c r="B177" s="131"/>
      <c r="C177" s="158" t="s">
        <v>383</v>
      </c>
      <c r="D177" s="158" t="s">
        <v>241</v>
      </c>
      <c r="E177" s="159" t="s">
        <v>4329</v>
      </c>
      <c r="F177" s="160" t="s">
        <v>4457</v>
      </c>
      <c r="G177" s="161" t="s">
        <v>4324</v>
      </c>
      <c r="H177" s="162">
        <v>1</v>
      </c>
      <c r="I177" s="163"/>
      <c r="J177" s="164">
        <f t="shared" si="35"/>
        <v>0</v>
      </c>
      <c r="K177" s="165"/>
      <c r="L177" s="30"/>
      <c r="M177" s="166" t="s">
        <v>1</v>
      </c>
      <c r="N177" s="130" t="s">
        <v>37</v>
      </c>
      <c r="P177" s="167">
        <f t="shared" si="36"/>
        <v>0</v>
      </c>
      <c r="Q177" s="167">
        <v>0</v>
      </c>
      <c r="R177" s="167">
        <f t="shared" si="37"/>
        <v>0</v>
      </c>
      <c r="S177" s="167">
        <v>0</v>
      </c>
      <c r="T177" s="168">
        <f t="shared" si="38"/>
        <v>0</v>
      </c>
      <c r="AR177" s="169" t="s">
        <v>245</v>
      </c>
      <c r="AT177" s="169" t="s">
        <v>241</v>
      </c>
      <c r="AU177" s="169" t="s">
        <v>78</v>
      </c>
      <c r="AY177" s="13" t="s">
        <v>239</v>
      </c>
      <c r="BE177" s="97">
        <f t="shared" si="39"/>
        <v>0</v>
      </c>
      <c r="BF177" s="97">
        <f t="shared" si="40"/>
        <v>0</v>
      </c>
      <c r="BG177" s="97">
        <f t="shared" si="41"/>
        <v>0</v>
      </c>
      <c r="BH177" s="97">
        <f t="shared" si="42"/>
        <v>0</v>
      </c>
      <c r="BI177" s="97">
        <f t="shared" si="43"/>
        <v>0</v>
      </c>
      <c r="BJ177" s="13" t="s">
        <v>83</v>
      </c>
      <c r="BK177" s="97">
        <f t="shared" si="44"/>
        <v>0</v>
      </c>
      <c r="BL177" s="13" t="s">
        <v>245</v>
      </c>
      <c r="BM177" s="169" t="s">
        <v>523</v>
      </c>
    </row>
    <row r="178" spans="2:65" s="1" customFormat="1" ht="16.5" customHeight="1" x14ac:dyDescent="0.2">
      <c r="B178" s="131"/>
      <c r="C178" s="158" t="s">
        <v>387</v>
      </c>
      <c r="D178" s="158" t="s">
        <v>241</v>
      </c>
      <c r="E178" s="159" t="s">
        <v>4332</v>
      </c>
      <c r="F178" s="160" t="s">
        <v>4499</v>
      </c>
      <c r="G178" s="161" t="s">
        <v>353</v>
      </c>
      <c r="H178" s="162">
        <v>9</v>
      </c>
      <c r="I178" s="163"/>
      <c r="J178" s="164">
        <f t="shared" si="35"/>
        <v>0</v>
      </c>
      <c r="K178" s="165"/>
      <c r="L178" s="30"/>
      <c r="M178" s="166" t="s">
        <v>1</v>
      </c>
      <c r="N178" s="130" t="s">
        <v>37</v>
      </c>
      <c r="P178" s="167">
        <f t="shared" si="36"/>
        <v>0</v>
      </c>
      <c r="Q178" s="167">
        <v>0</v>
      </c>
      <c r="R178" s="167">
        <f t="shared" si="37"/>
        <v>0</v>
      </c>
      <c r="S178" s="167">
        <v>0</v>
      </c>
      <c r="T178" s="168">
        <f t="shared" si="38"/>
        <v>0</v>
      </c>
      <c r="AR178" s="169" t="s">
        <v>245</v>
      </c>
      <c r="AT178" s="169" t="s">
        <v>241</v>
      </c>
      <c r="AU178" s="169" t="s">
        <v>78</v>
      </c>
      <c r="AY178" s="13" t="s">
        <v>239</v>
      </c>
      <c r="BE178" s="97">
        <f t="shared" si="39"/>
        <v>0</v>
      </c>
      <c r="BF178" s="97">
        <f t="shared" si="40"/>
        <v>0</v>
      </c>
      <c r="BG178" s="97">
        <f t="shared" si="41"/>
        <v>0</v>
      </c>
      <c r="BH178" s="97">
        <f t="shared" si="42"/>
        <v>0</v>
      </c>
      <c r="BI178" s="97">
        <f t="shared" si="43"/>
        <v>0</v>
      </c>
      <c r="BJ178" s="13" t="s">
        <v>83</v>
      </c>
      <c r="BK178" s="97">
        <f t="shared" si="44"/>
        <v>0</v>
      </c>
      <c r="BL178" s="13" t="s">
        <v>245</v>
      </c>
      <c r="BM178" s="169" t="s">
        <v>530</v>
      </c>
    </row>
    <row r="179" spans="2:65" s="1" customFormat="1" ht="16.5" customHeight="1" x14ac:dyDescent="0.2">
      <c r="B179" s="131"/>
      <c r="C179" s="158" t="s">
        <v>391</v>
      </c>
      <c r="D179" s="158" t="s">
        <v>241</v>
      </c>
      <c r="E179" s="159" t="s">
        <v>4335</v>
      </c>
      <c r="F179" s="160" t="s">
        <v>4383</v>
      </c>
      <c r="G179" s="161" t="s">
        <v>4384</v>
      </c>
      <c r="H179" s="162">
        <v>10</v>
      </c>
      <c r="I179" s="163"/>
      <c r="J179" s="164">
        <f t="shared" si="35"/>
        <v>0</v>
      </c>
      <c r="K179" s="165"/>
      <c r="L179" s="30"/>
      <c r="M179" s="166" t="s">
        <v>1</v>
      </c>
      <c r="N179" s="130" t="s">
        <v>37</v>
      </c>
      <c r="P179" s="167">
        <f t="shared" si="36"/>
        <v>0</v>
      </c>
      <c r="Q179" s="167">
        <v>0</v>
      </c>
      <c r="R179" s="167">
        <f t="shared" si="37"/>
        <v>0</v>
      </c>
      <c r="S179" s="167">
        <v>0</v>
      </c>
      <c r="T179" s="168">
        <f t="shared" si="38"/>
        <v>0</v>
      </c>
      <c r="AR179" s="169" t="s">
        <v>245</v>
      </c>
      <c r="AT179" s="169" t="s">
        <v>241</v>
      </c>
      <c r="AU179" s="169" t="s">
        <v>78</v>
      </c>
      <c r="AY179" s="13" t="s">
        <v>239</v>
      </c>
      <c r="BE179" s="97">
        <f t="shared" si="39"/>
        <v>0</v>
      </c>
      <c r="BF179" s="97">
        <f t="shared" si="40"/>
        <v>0</v>
      </c>
      <c r="BG179" s="97">
        <f t="shared" si="41"/>
        <v>0</v>
      </c>
      <c r="BH179" s="97">
        <f t="shared" si="42"/>
        <v>0</v>
      </c>
      <c r="BI179" s="97">
        <f t="shared" si="43"/>
        <v>0</v>
      </c>
      <c r="BJ179" s="13" t="s">
        <v>83</v>
      </c>
      <c r="BK179" s="97">
        <f t="shared" si="44"/>
        <v>0</v>
      </c>
      <c r="BL179" s="13" t="s">
        <v>245</v>
      </c>
      <c r="BM179" s="169" t="s">
        <v>537</v>
      </c>
    </row>
    <row r="180" spans="2:65" s="1" customFormat="1" ht="16.5" customHeight="1" x14ac:dyDescent="0.2">
      <c r="B180" s="131"/>
      <c r="C180" s="158" t="s">
        <v>395</v>
      </c>
      <c r="D180" s="158" t="s">
        <v>241</v>
      </c>
      <c r="E180" s="159" t="s">
        <v>4460</v>
      </c>
      <c r="F180" s="160" t="s">
        <v>4385</v>
      </c>
      <c r="G180" s="161" t="s">
        <v>4386</v>
      </c>
      <c r="H180" s="162">
        <v>1</v>
      </c>
      <c r="I180" s="163"/>
      <c r="J180" s="164">
        <f t="shared" si="35"/>
        <v>0</v>
      </c>
      <c r="K180" s="165"/>
      <c r="L180" s="30"/>
      <c r="M180" s="166" t="s">
        <v>1</v>
      </c>
      <c r="N180" s="130" t="s">
        <v>37</v>
      </c>
      <c r="P180" s="167">
        <f t="shared" si="36"/>
        <v>0</v>
      </c>
      <c r="Q180" s="167">
        <v>0</v>
      </c>
      <c r="R180" s="167">
        <f t="shared" si="37"/>
        <v>0</v>
      </c>
      <c r="S180" s="167">
        <v>0</v>
      </c>
      <c r="T180" s="168">
        <f t="shared" si="38"/>
        <v>0</v>
      </c>
      <c r="AR180" s="169" t="s">
        <v>245</v>
      </c>
      <c r="AT180" s="169" t="s">
        <v>241</v>
      </c>
      <c r="AU180" s="169" t="s">
        <v>78</v>
      </c>
      <c r="AY180" s="13" t="s">
        <v>239</v>
      </c>
      <c r="BE180" s="97">
        <f t="shared" si="39"/>
        <v>0</v>
      </c>
      <c r="BF180" s="97">
        <f t="shared" si="40"/>
        <v>0</v>
      </c>
      <c r="BG180" s="97">
        <f t="shared" si="41"/>
        <v>0</v>
      </c>
      <c r="BH180" s="97">
        <f t="shared" si="42"/>
        <v>0</v>
      </c>
      <c r="BI180" s="97">
        <f t="shared" si="43"/>
        <v>0</v>
      </c>
      <c r="BJ180" s="13" t="s">
        <v>83</v>
      </c>
      <c r="BK180" s="97">
        <f t="shared" si="44"/>
        <v>0</v>
      </c>
      <c r="BL180" s="13" t="s">
        <v>245</v>
      </c>
      <c r="BM180" s="169" t="s">
        <v>544</v>
      </c>
    </row>
    <row r="181" spans="2:65" s="1" customFormat="1" ht="16.5" customHeight="1" x14ac:dyDescent="0.2">
      <c r="B181" s="131"/>
      <c r="C181" s="158" t="s">
        <v>399</v>
      </c>
      <c r="D181" s="158" t="s">
        <v>241</v>
      </c>
      <c r="E181" s="159" t="s">
        <v>4461</v>
      </c>
      <c r="F181" s="160" t="s">
        <v>4463</v>
      </c>
      <c r="G181" s="161" t="s">
        <v>4386</v>
      </c>
      <c r="H181" s="162">
        <v>1</v>
      </c>
      <c r="I181" s="163"/>
      <c r="J181" s="164">
        <f t="shared" si="35"/>
        <v>0</v>
      </c>
      <c r="K181" s="165"/>
      <c r="L181" s="30"/>
      <c r="M181" s="166" t="s">
        <v>1</v>
      </c>
      <c r="N181" s="130" t="s">
        <v>37</v>
      </c>
      <c r="P181" s="167">
        <f t="shared" si="36"/>
        <v>0</v>
      </c>
      <c r="Q181" s="167">
        <v>0</v>
      </c>
      <c r="R181" s="167">
        <f t="shared" si="37"/>
        <v>0</v>
      </c>
      <c r="S181" s="167">
        <v>0</v>
      </c>
      <c r="T181" s="168">
        <f t="shared" si="38"/>
        <v>0</v>
      </c>
      <c r="AR181" s="169" t="s">
        <v>245</v>
      </c>
      <c r="AT181" s="169" t="s">
        <v>241</v>
      </c>
      <c r="AU181" s="169" t="s">
        <v>78</v>
      </c>
      <c r="AY181" s="13" t="s">
        <v>239</v>
      </c>
      <c r="BE181" s="97">
        <f t="shared" si="39"/>
        <v>0</v>
      </c>
      <c r="BF181" s="97">
        <f t="shared" si="40"/>
        <v>0</v>
      </c>
      <c r="BG181" s="97">
        <f t="shared" si="41"/>
        <v>0</v>
      </c>
      <c r="BH181" s="97">
        <f t="shared" si="42"/>
        <v>0</v>
      </c>
      <c r="BI181" s="97">
        <f t="shared" si="43"/>
        <v>0</v>
      </c>
      <c r="BJ181" s="13" t="s">
        <v>83</v>
      </c>
      <c r="BK181" s="97">
        <f t="shared" si="44"/>
        <v>0</v>
      </c>
      <c r="BL181" s="13" t="s">
        <v>245</v>
      </c>
      <c r="BM181" s="169" t="s">
        <v>552</v>
      </c>
    </row>
    <row r="182" spans="2:65" s="1" customFormat="1" ht="16.5" customHeight="1" x14ac:dyDescent="0.2">
      <c r="B182" s="131"/>
      <c r="C182" s="158" t="s">
        <v>403</v>
      </c>
      <c r="D182" s="158" t="s">
        <v>241</v>
      </c>
      <c r="E182" s="159" t="s">
        <v>4462</v>
      </c>
      <c r="F182" s="160" t="s">
        <v>4387</v>
      </c>
      <c r="G182" s="161" t="s">
        <v>4324</v>
      </c>
      <c r="H182" s="162">
        <v>1</v>
      </c>
      <c r="I182" s="163"/>
      <c r="J182" s="164">
        <f t="shared" si="35"/>
        <v>0</v>
      </c>
      <c r="K182" s="165"/>
      <c r="L182" s="30"/>
      <c r="M182" s="166" t="s">
        <v>1</v>
      </c>
      <c r="N182" s="130" t="s">
        <v>37</v>
      </c>
      <c r="P182" s="167">
        <f t="shared" si="36"/>
        <v>0</v>
      </c>
      <c r="Q182" s="167">
        <v>0</v>
      </c>
      <c r="R182" s="167">
        <f t="shared" si="37"/>
        <v>0</v>
      </c>
      <c r="S182" s="167">
        <v>0</v>
      </c>
      <c r="T182" s="168">
        <f t="shared" si="38"/>
        <v>0</v>
      </c>
      <c r="AR182" s="169" t="s">
        <v>245</v>
      </c>
      <c r="AT182" s="169" t="s">
        <v>241</v>
      </c>
      <c r="AU182" s="169" t="s">
        <v>78</v>
      </c>
      <c r="AY182" s="13" t="s">
        <v>239</v>
      </c>
      <c r="BE182" s="97">
        <f t="shared" si="39"/>
        <v>0</v>
      </c>
      <c r="BF182" s="97">
        <f t="shared" si="40"/>
        <v>0</v>
      </c>
      <c r="BG182" s="97">
        <f t="shared" si="41"/>
        <v>0</v>
      </c>
      <c r="BH182" s="97">
        <f t="shared" si="42"/>
        <v>0</v>
      </c>
      <c r="BI182" s="97">
        <f t="shared" si="43"/>
        <v>0</v>
      </c>
      <c r="BJ182" s="13" t="s">
        <v>83</v>
      </c>
      <c r="BK182" s="97">
        <f t="shared" si="44"/>
        <v>0</v>
      </c>
      <c r="BL182" s="13" t="s">
        <v>245</v>
      </c>
      <c r="BM182" s="169" t="s">
        <v>560</v>
      </c>
    </row>
    <row r="183" spans="2:65" s="1" customFormat="1" ht="16.5" customHeight="1" x14ac:dyDescent="0.2">
      <c r="B183" s="131"/>
      <c r="C183" s="158" t="s">
        <v>407</v>
      </c>
      <c r="D183" s="158" t="s">
        <v>241</v>
      </c>
      <c r="E183" s="159" t="s">
        <v>4464</v>
      </c>
      <c r="F183" s="160" t="s">
        <v>4458</v>
      </c>
      <c r="G183" s="161" t="s">
        <v>4324</v>
      </c>
      <c r="H183" s="162">
        <v>1</v>
      </c>
      <c r="I183" s="163"/>
      <c r="J183" s="164">
        <f t="shared" si="35"/>
        <v>0</v>
      </c>
      <c r="K183" s="165"/>
      <c r="L183" s="30"/>
      <c r="M183" s="166" t="s">
        <v>1</v>
      </c>
      <c r="N183" s="130" t="s">
        <v>37</v>
      </c>
      <c r="P183" s="167">
        <f t="shared" si="36"/>
        <v>0</v>
      </c>
      <c r="Q183" s="167">
        <v>0</v>
      </c>
      <c r="R183" s="167">
        <f t="shared" si="37"/>
        <v>0</v>
      </c>
      <c r="S183" s="167">
        <v>0</v>
      </c>
      <c r="T183" s="168">
        <f t="shared" si="38"/>
        <v>0</v>
      </c>
      <c r="AR183" s="169" t="s">
        <v>245</v>
      </c>
      <c r="AT183" s="169" t="s">
        <v>241</v>
      </c>
      <c r="AU183" s="169" t="s">
        <v>78</v>
      </c>
      <c r="AY183" s="13" t="s">
        <v>239</v>
      </c>
      <c r="BE183" s="97">
        <f t="shared" si="39"/>
        <v>0</v>
      </c>
      <c r="BF183" s="97">
        <f t="shared" si="40"/>
        <v>0</v>
      </c>
      <c r="BG183" s="97">
        <f t="shared" si="41"/>
        <v>0</v>
      </c>
      <c r="BH183" s="97">
        <f t="shared" si="42"/>
        <v>0</v>
      </c>
      <c r="BI183" s="97">
        <f t="shared" si="43"/>
        <v>0</v>
      </c>
      <c r="BJ183" s="13" t="s">
        <v>83</v>
      </c>
      <c r="BK183" s="97">
        <f t="shared" si="44"/>
        <v>0</v>
      </c>
      <c r="BL183" s="13" t="s">
        <v>245</v>
      </c>
      <c r="BM183" s="169" t="s">
        <v>568</v>
      </c>
    </row>
    <row r="184" spans="2:65" s="1" customFormat="1" ht="16.5" customHeight="1" x14ac:dyDescent="0.2">
      <c r="B184" s="131"/>
      <c r="C184" s="158" t="s">
        <v>411</v>
      </c>
      <c r="D184" s="158" t="s">
        <v>241</v>
      </c>
      <c r="E184" s="159" t="s">
        <v>4466</v>
      </c>
      <c r="F184" s="160" t="s">
        <v>4459</v>
      </c>
      <c r="G184" s="161" t="s">
        <v>4324</v>
      </c>
      <c r="H184" s="162">
        <v>1</v>
      </c>
      <c r="I184" s="163"/>
      <c r="J184" s="164">
        <f t="shared" si="35"/>
        <v>0</v>
      </c>
      <c r="K184" s="165"/>
      <c r="L184" s="30"/>
      <c r="M184" s="166" t="s">
        <v>1</v>
      </c>
      <c r="N184" s="130" t="s">
        <v>37</v>
      </c>
      <c r="P184" s="167">
        <f t="shared" si="36"/>
        <v>0</v>
      </c>
      <c r="Q184" s="167">
        <v>0</v>
      </c>
      <c r="R184" s="167">
        <f t="shared" si="37"/>
        <v>0</v>
      </c>
      <c r="S184" s="167">
        <v>0</v>
      </c>
      <c r="T184" s="168">
        <f t="shared" si="38"/>
        <v>0</v>
      </c>
      <c r="AR184" s="169" t="s">
        <v>245</v>
      </c>
      <c r="AT184" s="169" t="s">
        <v>241</v>
      </c>
      <c r="AU184" s="169" t="s">
        <v>78</v>
      </c>
      <c r="AY184" s="13" t="s">
        <v>239</v>
      </c>
      <c r="BE184" s="97">
        <f t="shared" si="39"/>
        <v>0</v>
      </c>
      <c r="BF184" s="97">
        <f t="shared" si="40"/>
        <v>0</v>
      </c>
      <c r="BG184" s="97">
        <f t="shared" si="41"/>
        <v>0</v>
      </c>
      <c r="BH184" s="97">
        <f t="shared" si="42"/>
        <v>0</v>
      </c>
      <c r="BI184" s="97">
        <f t="shared" si="43"/>
        <v>0</v>
      </c>
      <c r="BJ184" s="13" t="s">
        <v>83</v>
      </c>
      <c r="BK184" s="97">
        <f t="shared" si="44"/>
        <v>0</v>
      </c>
      <c r="BL184" s="13" t="s">
        <v>245</v>
      </c>
      <c r="BM184" s="169" t="s">
        <v>576</v>
      </c>
    </row>
    <row r="185" spans="2:65" s="1" customFormat="1" ht="16.5" customHeight="1" x14ac:dyDescent="0.2">
      <c r="B185" s="131"/>
      <c r="C185" s="158" t="s">
        <v>415</v>
      </c>
      <c r="D185" s="158" t="s">
        <v>241</v>
      </c>
      <c r="E185" s="159" t="s">
        <v>4468</v>
      </c>
      <c r="F185" s="160" t="s">
        <v>4336</v>
      </c>
      <c r="G185" s="161" t="s">
        <v>4324</v>
      </c>
      <c r="H185" s="162">
        <v>1</v>
      </c>
      <c r="I185" s="163"/>
      <c r="J185" s="164">
        <f t="shared" si="35"/>
        <v>0</v>
      </c>
      <c r="K185" s="165"/>
      <c r="L185" s="30"/>
      <c r="M185" s="182" t="s">
        <v>1</v>
      </c>
      <c r="N185" s="183" t="s">
        <v>37</v>
      </c>
      <c r="O185" s="184"/>
      <c r="P185" s="185">
        <f t="shared" si="36"/>
        <v>0</v>
      </c>
      <c r="Q185" s="185">
        <v>0</v>
      </c>
      <c r="R185" s="185">
        <f t="shared" si="37"/>
        <v>0</v>
      </c>
      <c r="S185" s="185">
        <v>0</v>
      </c>
      <c r="T185" s="186">
        <f t="shared" si="38"/>
        <v>0</v>
      </c>
      <c r="AR185" s="169" t="s">
        <v>245</v>
      </c>
      <c r="AT185" s="169" t="s">
        <v>241</v>
      </c>
      <c r="AU185" s="169" t="s">
        <v>78</v>
      </c>
      <c r="AY185" s="13" t="s">
        <v>239</v>
      </c>
      <c r="BE185" s="97">
        <f t="shared" si="39"/>
        <v>0</v>
      </c>
      <c r="BF185" s="97">
        <f t="shared" si="40"/>
        <v>0</v>
      </c>
      <c r="BG185" s="97">
        <f t="shared" si="41"/>
        <v>0</v>
      </c>
      <c r="BH185" s="97">
        <f t="shared" si="42"/>
        <v>0</v>
      </c>
      <c r="BI185" s="97">
        <f t="shared" si="43"/>
        <v>0</v>
      </c>
      <c r="BJ185" s="13" t="s">
        <v>83</v>
      </c>
      <c r="BK185" s="97">
        <f t="shared" si="44"/>
        <v>0</v>
      </c>
      <c r="BL185" s="13" t="s">
        <v>245</v>
      </c>
      <c r="BM185" s="169" t="s">
        <v>584</v>
      </c>
    </row>
    <row r="186" spans="2:65" s="1" customFormat="1" ht="6.95" customHeight="1" x14ac:dyDescent="0.2">
      <c r="B186" s="45"/>
      <c r="C186" s="46"/>
      <c r="D186" s="46"/>
      <c r="E186" s="46"/>
      <c r="F186" s="46"/>
      <c r="G186" s="46"/>
      <c r="H186" s="46"/>
      <c r="I186" s="46"/>
      <c r="J186" s="46"/>
      <c r="K186" s="46"/>
      <c r="L186" s="30"/>
    </row>
  </sheetData>
  <autoFilter ref="C135:K185" xr:uid="{00000000-0009-0000-0000-00002B000000}"/>
  <mergeCells count="17">
    <mergeCell ref="L2:V2"/>
    <mergeCell ref="D110:F110"/>
    <mergeCell ref="D111:F111"/>
    <mergeCell ref="D112:F112"/>
    <mergeCell ref="E124:H124"/>
    <mergeCell ref="E85:H85"/>
    <mergeCell ref="E87:H87"/>
    <mergeCell ref="E89:H89"/>
    <mergeCell ref="D108:F108"/>
    <mergeCell ref="D109:F109"/>
    <mergeCell ref="E7:H7"/>
    <mergeCell ref="E9:H9"/>
    <mergeCell ref="E11:H11"/>
    <mergeCell ref="E20:H20"/>
    <mergeCell ref="E29:H29"/>
    <mergeCell ref="E128:H128"/>
    <mergeCell ref="E126:H126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B2:BM155"/>
  <sheetViews>
    <sheetView showGridLines="0" workbookViewId="0">
      <selection activeCell="F8" sqref="F8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3" t="s">
        <v>170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4587</v>
      </c>
      <c r="L4" s="16"/>
      <c r="M4" s="103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14</v>
      </c>
      <c r="L6" s="16"/>
    </row>
    <row r="7" spans="2:46" ht="16.5" customHeight="1" x14ac:dyDescent="0.2">
      <c r="B7" s="16"/>
      <c r="E7" s="259" t="str">
        <f>'Rekapitulácia stavby'!K6</f>
        <v>KFA - Košická futbalová aréna II. a III. etapa</v>
      </c>
      <c r="F7" s="261"/>
      <c r="G7" s="261"/>
      <c r="H7" s="261"/>
      <c r="L7" s="16"/>
    </row>
    <row r="8" spans="2:46" ht="12" customHeight="1" x14ac:dyDescent="0.2">
      <c r="B8" s="16"/>
      <c r="D8" s="23" t="s">
        <v>180</v>
      </c>
      <c r="L8" s="16"/>
    </row>
    <row r="9" spans="2:46" s="1" customFormat="1" ht="16.5" customHeight="1" x14ac:dyDescent="0.2">
      <c r="B9" s="30"/>
      <c r="E9" s="259" t="s">
        <v>181</v>
      </c>
      <c r="F9" s="257"/>
      <c r="G9" s="257"/>
      <c r="H9" s="257"/>
      <c r="L9" s="30"/>
    </row>
    <row r="10" spans="2:46" s="1" customFormat="1" ht="12" customHeight="1" x14ac:dyDescent="0.2">
      <c r="B10" s="30"/>
      <c r="D10" s="23" t="s">
        <v>182</v>
      </c>
      <c r="L10" s="30"/>
    </row>
    <row r="11" spans="2:46" s="1" customFormat="1" ht="16.5" customHeight="1" x14ac:dyDescent="0.2">
      <c r="B11" s="30"/>
      <c r="E11" s="226" t="s">
        <v>4541</v>
      </c>
      <c r="F11" s="257"/>
      <c r="G11" s="257"/>
      <c r="H11" s="257"/>
      <c r="L11" s="30"/>
    </row>
    <row r="12" spans="2:46" s="1" customFormat="1" x14ac:dyDescent="0.2">
      <c r="B12" s="30"/>
      <c r="L12" s="30"/>
    </row>
    <row r="13" spans="2:46" s="1" customFormat="1" ht="12" customHeight="1" x14ac:dyDescent="0.2">
      <c r="B13" s="30"/>
      <c r="D13" s="23" t="s">
        <v>15</v>
      </c>
      <c r="F13" s="21" t="s">
        <v>1</v>
      </c>
      <c r="I13" s="23" t="s">
        <v>16</v>
      </c>
      <c r="J13" s="21" t="s">
        <v>1</v>
      </c>
      <c r="L13" s="30"/>
    </row>
    <row r="14" spans="2:46" s="1" customFormat="1" ht="12" customHeight="1" x14ac:dyDescent="0.2">
      <c r="B14" s="30"/>
      <c r="D14" s="23" t="s">
        <v>17</v>
      </c>
      <c r="F14" s="21" t="s">
        <v>18</v>
      </c>
      <c r="I14" s="23" t="s">
        <v>19</v>
      </c>
      <c r="J14" s="53" t="str">
        <f>'Rekapitulácia stavby'!AN8</f>
        <v>4.10.2022 - REV05</v>
      </c>
      <c r="L14" s="30"/>
    </row>
    <row r="15" spans="2:46" s="1" customFormat="1" ht="10.9" customHeight="1" x14ac:dyDescent="0.2">
      <c r="B15" s="30"/>
      <c r="L15" s="30"/>
    </row>
    <row r="16" spans="2:46" s="1" customFormat="1" ht="12" customHeight="1" x14ac:dyDescent="0.2">
      <c r="B16" s="30"/>
      <c r="D16" s="23" t="s">
        <v>20</v>
      </c>
      <c r="I16" s="23" t="s">
        <v>21</v>
      </c>
      <c r="J16" s="21" t="str">
        <f>IF('Rekapitulácia stavby'!AN10="","",'Rekapitulácia stavby'!AN10)</f>
        <v/>
      </c>
      <c r="L16" s="30"/>
    </row>
    <row r="17" spans="2:12" s="1" customFormat="1" ht="18" customHeight="1" x14ac:dyDescent="0.2">
      <c r="B17" s="30"/>
      <c r="E17" s="21" t="str">
        <f>IF('Rekapitulácia stavby'!E11="","",'Rekapitulácia stavby'!E11)</f>
        <v xml:space="preserve"> </v>
      </c>
      <c r="I17" s="23" t="s">
        <v>22</v>
      </c>
      <c r="J17" s="21" t="str">
        <f>IF('Rekapitulácia stavby'!AN11="","",'Rekapitulácia stavby'!AN11)</f>
        <v/>
      </c>
      <c r="L17" s="30"/>
    </row>
    <row r="18" spans="2:12" s="1" customFormat="1" ht="6.95" customHeight="1" x14ac:dyDescent="0.2">
      <c r="B18" s="30"/>
      <c r="L18" s="30"/>
    </row>
    <row r="19" spans="2:12" s="1" customFormat="1" ht="12" customHeight="1" x14ac:dyDescent="0.2">
      <c r="B19" s="30"/>
      <c r="D19" s="23" t="s">
        <v>23</v>
      </c>
      <c r="I19" s="23" t="s">
        <v>21</v>
      </c>
      <c r="J19" s="24" t="str">
        <f>'Rekapitulácia stavby'!AN13</f>
        <v>Vyplň údaj</v>
      </c>
      <c r="L19" s="30"/>
    </row>
    <row r="20" spans="2:12" s="1" customFormat="1" ht="18" customHeight="1" x14ac:dyDescent="0.2">
      <c r="B20" s="30"/>
      <c r="E20" s="258" t="str">
        <f>'Rekapitulácia stavby'!E14</f>
        <v>Vyplň údaj</v>
      </c>
      <c r="F20" s="248"/>
      <c r="G20" s="248"/>
      <c r="H20" s="248"/>
      <c r="I20" s="23" t="s">
        <v>22</v>
      </c>
      <c r="J20" s="24" t="str">
        <f>'Rekapitulácia stavby'!AN14</f>
        <v>Vyplň údaj</v>
      </c>
      <c r="L20" s="30"/>
    </row>
    <row r="21" spans="2:12" s="1" customFormat="1" ht="6.95" customHeight="1" x14ac:dyDescent="0.2">
      <c r="B21" s="30"/>
      <c r="L21" s="30"/>
    </row>
    <row r="22" spans="2:12" s="1" customFormat="1" ht="12" customHeight="1" x14ac:dyDescent="0.2">
      <c r="B22" s="30"/>
      <c r="D22" s="23" t="s">
        <v>25</v>
      </c>
      <c r="I22" s="23" t="s">
        <v>21</v>
      </c>
      <c r="J22" s="21" t="str">
        <f>IF('Rekapitulácia stavby'!AN16="","",'Rekapitulácia stavby'!AN16)</f>
        <v/>
      </c>
      <c r="L22" s="30"/>
    </row>
    <row r="23" spans="2:12" s="1" customFormat="1" ht="18" customHeight="1" x14ac:dyDescent="0.2">
      <c r="B23" s="30"/>
      <c r="E23" s="21" t="str">
        <f>IF('Rekapitulácia stavby'!E17="","",'Rekapitulácia stavby'!E17)</f>
        <v>HESCON,s.r.o.</v>
      </c>
      <c r="I23" s="23" t="s">
        <v>22</v>
      </c>
      <c r="J23" s="21" t="str">
        <f>IF('Rekapitulácia stavby'!AN17="","",'Rekapitulácia stavby'!AN17)</f>
        <v/>
      </c>
      <c r="L23" s="30"/>
    </row>
    <row r="24" spans="2:12" s="1" customFormat="1" ht="6.95" customHeight="1" x14ac:dyDescent="0.2">
      <c r="B24" s="30"/>
      <c r="L24" s="30"/>
    </row>
    <row r="25" spans="2:12" s="1" customFormat="1" ht="12" customHeight="1" x14ac:dyDescent="0.2">
      <c r="B25" s="30"/>
      <c r="D25" s="23" t="s">
        <v>27</v>
      </c>
      <c r="I25" s="23" t="s">
        <v>21</v>
      </c>
      <c r="J25" s="21" t="str">
        <f>IF('Rekapitulácia stavby'!AN19="","",'Rekapitulácia stavby'!AN19)</f>
        <v/>
      </c>
      <c r="L25" s="30"/>
    </row>
    <row r="26" spans="2:12" s="1" customFormat="1" ht="18" customHeight="1" x14ac:dyDescent="0.2">
      <c r="B26" s="30"/>
      <c r="E26" s="21" t="str">
        <f>IF('Rekapitulácia stavby'!E20="","",'Rekapitulácia stavby'!E20)</f>
        <v xml:space="preserve"> </v>
      </c>
      <c r="I26" s="23" t="s">
        <v>22</v>
      </c>
      <c r="J26" s="21" t="str">
        <f>IF('Rekapitulácia stavby'!AN20="","",'Rekapitulácia stavby'!AN20)</f>
        <v/>
      </c>
      <c r="L26" s="30"/>
    </row>
    <row r="27" spans="2:12" s="1" customFormat="1" ht="6.95" customHeight="1" x14ac:dyDescent="0.2">
      <c r="B27" s="30"/>
      <c r="L27" s="30"/>
    </row>
    <row r="28" spans="2:12" s="1" customFormat="1" ht="12" customHeight="1" x14ac:dyDescent="0.2">
      <c r="B28" s="30"/>
      <c r="D28" s="23" t="s">
        <v>28</v>
      </c>
      <c r="L28" s="30"/>
    </row>
    <row r="29" spans="2:12" s="7" customFormat="1" ht="16.5" customHeight="1" x14ac:dyDescent="0.2">
      <c r="B29" s="104"/>
      <c r="E29" s="251" t="s">
        <v>1</v>
      </c>
      <c r="F29" s="251"/>
      <c r="G29" s="251"/>
      <c r="H29" s="251"/>
      <c r="L29" s="104"/>
    </row>
    <row r="30" spans="2:12" s="1" customFormat="1" ht="6.95" customHeight="1" x14ac:dyDescent="0.2">
      <c r="B30" s="30"/>
      <c r="L30" s="30"/>
    </row>
    <row r="31" spans="2:12" s="1" customFormat="1" ht="6.95" customHeight="1" x14ac:dyDescent="0.2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5" customHeight="1" x14ac:dyDescent="0.2">
      <c r="B32" s="30"/>
      <c r="D32" s="21" t="s">
        <v>187</v>
      </c>
      <c r="J32" s="29">
        <f>J98</f>
        <v>0</v>
      </c>
      <c r="L32" s="30"/>
    </row>
    <row r="33" spans="2:12" s="1" customFormat="1" ht="14.45" customHeight="1" x14ac:dyDescent="0.2">
      <c r="B33" s="30"/>
      <c r="D33" s="28" t="s">
        <v>174</v>
      </c>
      <c r="J33" s="29">
        <f>J101</f>
        <v>0</v>
      </c>
      <c r="L33" s="30"/>
    </row>
    <row r="34" spans="2:12" s="1" customFormat="1" ht="25.35" customHeight="1" x14ac:dyDescent="0.2">
      <c r="B34" s="30"/>
      <c r="D34" s="105" t="s">
        <v>31</v>
      </c>
      <c r="J34" s="66">
        <f>ROUND(J32 + J33, 2)</f>
        <v>0</v>
      </c>
      <c r="L34" s="30"/>
    </row>
    <row r="35" spans="2:12" s="1" customFormat="1" ht="6.95" customHeight="1" x14ac:dyDescent="0.2">
      <c r="B35" s="30"/>
      <c r="D35" s="54"/>
      <c r="E35" s="54"/>
      <c r="F35" s="54"/>
      <c r="G35" s="54"/>
      <c r="H35" s="54"/>
      <c r="I35" s="54"/>
      <c r="J35" s="54"/>
      <c r="K35" s="54"/>
      <c r="L35" s="30"/>
    </row>
    <row r="36" spans="2:12" s="1" customFormat="1" ht="14.45" customHeight="1" x14ac:dyDescent="0.2">
      <c r="B36" s="30"/>
      <c r="F36" s="33" t="s">
        <v>33</v>
      </c>
      <c r="I36" s="33" t="s">
        <v>32</v>
      </c>
      <c r="J36" s="33" t="s">
        <v>34</v>
      </c>
      <c r="L36" s="30"/>
    </row>
    <row r="37" spans="2:12" s="1" customFormat="1" ht="14.45" customHeight="1" x14ac:dyDescent="0.2">
      <c r="B37" s="30"/>
      <c r="D37" s="106" t="s">
        <v>35</v>
      </c>
      <c r="E37" s="35" t="s">
        <v>36</v>
      </c>
      <c r="F37" s="107">
        <f>ROUND((SUM(BE101:BE108) + SUM(BE130:BE154)),  2)</f>
        <v>0</v>
      </c>
      <c r="G37" s="108"/>
      <c r="H37" s="108"/>
      <c r="I37" s="109">
        <v>0.2</v>
      </c>
      <c r="J37" s="107">
        <f>ROUND(((SUM(BE101:BE108) + SUM(BE130:BE154))*I37),  2)</f>
        <v>0</v>
      </c>
      <c r="L37" s="30"/>
    </row>
    <row r="38" spans="2:12" s="1" customFormat="1" ht="14.45" customHeight="1" x14ac:dyDescent="0.2">
      <c r="B38" s="30"/>
      <c r="E38" s="35" t="s">
        <v>37</v>
      </c>
      <c r="F38" s="107">
        <f>ROUND((SUM(BF101:BF108) + SUM(BF130:BF154)),  2)</f>
        <v>0</v>
      </c>
      <c r="G38" s="108"/>
      <c r="H38" s="108"/>
      <c r="I38" s="109">
        <v>0.2</v>
      </c>
      <c r="J38" s="107">
        <f>ROUND(((SUM(BF101:BF108) + SUM(BF130:BF154))*I38),  2)</f>
        <v>0</v>
      </c>
      <c r="L38" s="30"/>
    </row>
    <row r="39" spans="2:12" s="1" customFormat="1" ht="14.45" hidden="1" customHeight="1" x14ac:dyDescent="0.2">
      <c r="B39" s="30"/>
      <c r="E39" s="23" t="s">
        <v>38</v>
      </c>
      <c r="F39" s="86">
        <f>ROUND((SUM(BG101:BG108) + SUM(BG130:BG154)),  2)</f>
        <v>0</v>
      </c>
      <c r="I39" s="110">
        <v>0.2</v>
      </c>
      <c r="J39" s="86">
        <f>0</f>
        <v>0</v>
      </c>
      <c r="L39" s="30"/>
    </row>
    <row r="40" spans="2:12" s="1" customFormat="1" ht="14.45" hidden="1" customHeight="1" x14ac:dyDescent="0.2">
      <c r="B40" s="30"/>
      <c r="E40" s="23" t="s">
        <v>39</v>
      </c>
      <c r="F40" s="86">
        <f>ROUND((SUM(BH101:BH108) + SUM(BH130:BH154)),  2)</f>
        <v>0</v>
      </c>
      <c r="I40" s="110">
        <v>0.2</v>
      </c>
      <c r="J40" s="86">
        <f>0</f>
        <v>0</v>
      </c>
      <c r="L40" s="30"/>
    </row>
    <row r="41" spans="2:12" s="1" customFormat="1" ht="14.45" hidden="1" customHeight="1" x14ac:dyDescent="0.2">
      <c r="B41" s="30"/>
      <c r="E41" s="35" t="s">
        <v>40</v>
      </c>
      <c r="F41" s="107">
        <f>ROUND((SUM(BI101:BI108) + SUM(BI130:BI154)),  2)</f>
        <v>0</v>
      </c>
      <c r="G41" s="108"/>
      <c r="H41" s="108"/>
      <c r="I41" s="109">
        <v>0</v>
      </c>
      <c r="J41" s="107">
        <f>0</f>
        <v>0</v>
      </c>
      <c r="L41" s="30"/>
    </row>
    <row r="42" spans="2:12" s="1" customFormat="1" ht="6.95" customHeight="1" x14ac:dyDescent="0.2">
      <c r="B42" s="30"/>
      <c r="L42" s="30"/>
    </row>
    <row r="43" spans="2:12" s="1" customFormat="1" ht="25.35" customHeight="1" x14ac:dyDescent="0.2">
      <c r="B43" s="30"/>
      <c r="C43" s="101"/>
      <c r="D43" s="111" t="s">
        <v>41</v>
      </c>
      <c r="E43" s="57"/>
      <c r="F43" s="57"/>
      <c r="G43" s="112" t="s">
        <v>42</v>
      </c>
      <c r="H43" s="113" t="s">
        <v>43</v>
      </c>
      <c r="I43" s="57"/>
      <c r="J43" s="114">
        <f>SUM(J34:J41)</f>
        <v>0</v>
      </c>
      <c r="K43" s="115"/>
      <c r="L43" s="30"/>
    </row>
    <row r="44" spans="2:12" s="1" customFormat="1" ht="14.45" customHeight="1" x14ac:dyDescent="0.2">
      <c r="B44" s="30"/>
      <c r="L44" s="30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30"/>
      <c r="D50" s="42" t="s">
        <v>44</v>
      </c>
      <c r="E50" s="43"/>
      <c r="F50" s="43"/>
      <c r="G50" s="42" t="s">
        <v>45</v>
      </c>
      <c r="H50" s="43"/>
      <c r="I50" s="43"/>
      <c r="J50" s="43"/>
      <c r="K50" s="43"/>
      <c r="L50" s="30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30"/>
      <c r="D61" s="44" t="s">
        <v>46</v>
      </c>
      <c r="E61" s="32"/>
      <c r="F61" s="116" t="s">
        <v>47</v>
      </c>
      <c r="G61" s="44" t="s">
        <v>46</v>
      </c>
      <c r="H61" s="32"/>
      <c r="I61" s="32"/>
      <c r="J61" s="117" t="s">
        <v>47</v>
      </c>
      <c r="K61" s="32"/>
      <c r="L61" s="30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30"/>
      <c r="D65" s="42" t="s">
        <v>48</v>
      </c>
      <c r="E65" s="43"/>
      <c r="F65" s="43"/>
      <c r="G65" s="42" t="s">
        <v>49</v>
      </c>
      <c r="H65" s="43"/>
      <c r="I65" s="43"/>
      <c r="J65" s="43"/>
      <c r="K65" s="43"/>
      <c r="L65" s="30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30"/>
      <c r="D76" s="44" t="s">
        <v>46</v>
      </c>
      <c r="E76" s="32"/>
      <c r="F76" s="116" t="s">
        <v>47</v>
      </c>
      <c r="G76" s="44" t="s">
        <v>46</v>
      </c>
      <c r="H76" s="32"/>
      <c r="I76" s="32"/>
      <c r="J76" s="117" t="s">
        <v>47</v>
      </c>
      <c r="K76" s="32"/>
      <c r="L76" s="30"/>
    </row>
    <row r="77" spans="2:12" s="1" customFormat="1" ht="14.45" customHeight="1" x14ac:dyDescent="0.2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12" s="1" customFormat="1" ht="6.95" customHeight="1" x14ac:dyDescent="0.2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12" s="1" customFormat="1" ht="24.95" customHeight="1" x14ac:dyDescent="0.2">
      <c r="B82" s="30"/>
      <c r="C82" s="17" t="s">
        <v>4588</v>
      </c>
      <c r="L82" s="30"/>
    </row>
    <row r="83" spans="2:12" s="1" customFormat="1" ht="6.95" customHeight="1" x14ac:dyDescent="0.2">
      <c r="B83" s="30"/>
      <c r="L83" s="30"/>
    </row>
    <row r="84" spans="2:12" s="1" customFormat="1" ht="12" customHeight="1" x14ac:dyDescent="0.2">
      <c r="B84" s="30"/>
      <c r="C84" s="23" t="s">
        <v>14</v>
      </c>
      <c r="L84" s="30"/>
    </row>
    <row r="85" spans="2:12" s="1" customFormat="1" ht="16.5" customHeight="1" x14ac:dyDescent="0.2">
      <c r="B85" s="30"/>
      <c r="E85" s="259" t="str">
        <f>E7</f>
        <v>KFA - Košická futbalová aréna II. a III. etapa</v>
      </c>
      <c r="F85" s="261"/>
      <c r="G85" s="261"/>
      <c r="H85" s="261"/>
      <c r="L85" s="30"/>
    </row>
    <row r="86" spans="2:12" ht="12" customHeight="1" x14ac:dyDescent="0.2">
      <c r="B86" s="16"/>
      <c r="C86" s="23" t="s">
        <v>180</v>
      </c>
      <c r="L86" s="16"/>
    </row>
    <row r="87" spans="2:12" s="1" customFormat="1" ht="16.5" customHeight="1" x14ac:dyDescent="0.2">
      <c r="B87" s="30"/>
      <c r="E87" s="259" t="s">
        <v>181</v>
      </c>
      <c r="F87" s="257"/>
      <c r="G87" s="257"/>
      <c r="H87" s="257"/>
      <c r="L87" s="30"/>
    </row>
    <row r="88" spans="2:12" s="1" customFormat="1" ht="12" customHeight="1" x14ac:dyDescent="0.2">
      <c r="B88" s="30"/>
      <c r="C88" s="23" t="s">
        <v>182</v>
      </c>
      <c r="L88" s="30"/>
    </row>
    <row r="89" spans="2:12" s="1" customFormat="1" ht="16.5" customHeight="1" x14ac:dyDescent="0.2">
      <c r="B89" s="30"/>
      <c r="E89" s="226" t="str">
        <f>E11</f>
        <v>046 - Štrukturovaná kabeláž pre kontajnery</v>
      </c>
      <c r="F89" s="257"/>
      <c r="G89" s="257"/>
      <c r="H89" s="257"/>
      <c r="L89" s="30"/>
    </row>
    <row r="90" spans="2:12" s="1" customFormat="1" ht="6.95" customHeight="1" x14ac:dyDescent="0.2">
      <c r="B90" s="30"/>
      <c r="L90" s="30"/>
    </row>
    <row r="91" spans="2:12" s="1" customFormat="1" ht="12" customHeight="1" x14ac:dyDescent="0.2">
      <c r="B91" s="30"/>
      <c r="C91" s="23" t="s">
        <v>17</v>
      </c>
      <c r="F91" s="21" t="str">
        <f>F14</f>
        <v xml:space="preserve"> </v>
      </c>
      <c r="I91" s="23" t="s">
        <v>19</v>
      </c>
      <c r="J91" s="53" t="str">
        <f>IF(J14="","",J14)</f>
        <v>4.10.2022 - REV05</v>
      </c>
      <c r="L91" s="30"/>
    </row>
    <row r="92" spans="2:12" s="1" customFormat="1" ht="6.95" customHeight="1" x14ac:dyDescent="0.2">
      <c r="B92" s="30"/>
      <c r="L92" s="30"/>
    </row>
    <row r="93" spans="2:12" s="1" customFormat="1" ht="15.2" customHeight="1" x14ac:dyDescent="0.2">
      <c r="B93" s="30"/>
      <c r="C93" s="23" t="s">
        <v>20</v>
      </c>
      <c r="F93" s="21" t="str">
        <f>E17</f>
        <v xml:space="preserve"> </v>
      </c>
      <c r="I93" s="23" t="s">
        <v>25</v>
      </c>
      <c r="J93" s="26" t="str">
        <f>E23</f>
        <v>HESCON,s.r.o.</v>
      </c>
      <c r="L93" s="30"/>
    </row>
    <row r="94" spans="2:12" s="1" customFormat="1" ht="15.2" customHeight="1" x14ac:dyDescent="0.2">
      <c r="B94" s="30"/>
      <c r="C94" s="23" t="s">
        <v>23</v>
      </c>
      <c r="F94" s="21" t="str">
        <f>IF(E20="","",E20)</f>
        <v>Vyplň údaj</v>
      </c>
      <c r="I94" s="23" t="s">
        <v>27</v>
      </c>
      <c r="J94" s="26" t="str">
        <f>E26</f>
        <v xml:space="preserve"> </v>
      </c>
      <c r="L94" s="30"/>
    </row>
    <row r="95" spans="2:12" s="1" customFormat="1" ht="10.35" customHeight="1" x14ac:dyDescent="0.2">
      <c r="B95" s="30"/>
      <c r="L95" s="30"/>
    </row>
    <row r="96" spans="2:12" s="1" customFormat="1" ht="29.25" customHeight="1" x14ac:dyDescent="0.2">
      <c r="B96" s="30"/>
      <c r="C96" s="118" t="s">
        <v>188</v>
      </c>
      <c r="D96" s="101"/>
      <c r="E96" s="101"/>
      <c r="F96" s="101"/>
      <c r="G96" s="101"/>
      <c r="H96" s="101"/>
      <c r="I96" s="101"/>
      <c r="J96" s="119" t="s">
        <v>189</v>
      </c>
      <c r="K96" s="101"/>
      <c r="L96" s="30"/>
    </row>
    <row r="97" spans="2:65" s="1" customFormat="1" ht="10.35" customHeight="1" x14ac:dyDescent="0.2">
      <c r="B97" s="30"/>
      <c r="L97" s="30"/>
    </row>
    <row r="98" spans="2:65" s="1" customFormat="1" ht="22.9" customHeight="1" x14ac:dyDescent="0.2">
      <c r="B98" s="30"/>
      <c r="C98" s="120" t="s">
        <v>190</v>
      </c>
      <c r="J98" s="66">
        <f>J130</f>
        <v>0</v>
      </c>
      <c r="L98" s="30"/>
      <c r="AU98" s="13" t="s">
        <v>191</v>
      </c>
    </row>
    <row r="99" spans="2:65" s="1" customFormat="1" ht="21.75" customHeight="1" x14ac:dyDescent="0.2">
      <c r="B99" s="30"/>
      <c r="L99" s="30"/>
    </row>
    <row r="100" spans="2:65" s="1" customFormat="1" ht="6.95" customHeight="1" x14ac:dyDescent="0.2">
      <c r="B100" s="30"/>
      <c r="L100" s="30"/>
    </row>
    <row r="101" spans="2:65" s="1" customFormat="1" ht="29.25" customHeight="1" x14ac:dyDescent="0.2">
      <c r="B101" s="30"/>
      <c r="C101" s="120" t="s">
        <v>217</v>
      </c>
      <c r="J101" s="129">
        <f>ROUND(J102 + J103 + J104 + J105 + J106 + J107,2)</f>
        <v>0</v>
      </c>
      <c r="L101" s="30"/>
      <c r="N101" s="130" t="s">
        <v>35</v>
      </c>
    </row>
    <row r="102" spans="2:65" s="1" customFormat="1" ht="18" customHeight="1" x14ac:dyDescent="0.2">
      <c r="B102" s="131"/>
      <c r="C102" s="132"/>
      <c r="D102" s="207" t="s">
        <v>218</v>
      </c>
      <c r="E102" s="260"/>
      <c r="F102" s="260"/>
      <c r="G102" s="132"/>
      <c r="H102" s="132"/>
      <c r="I102" s="132"/>
      <c r="J102" s="94">
        <v>0</v>
      </c>
      <c r="K102" s="132"/>
      <c r="L102" s="131"/>
      <c r="M102" s="132"/>
      <c r="N102" s="134" t="s">
        <v>37</v>
      </c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2"/>
      <c r="AW102" s="132"/>
      <c r="AX102" s="132"/>
      <c r="AY102" s="135" t="s">
        <v>219</v>
      </c>
      <c r="AZ102" s="132"/>
      <c r="BA102" s="132"/>
      <c r="BB102" s="132"/>
      <c r="BC102" s="132"/>
      <c r="BD102" s="132"/>
      <c r="BE102" s="136">
        <f t="shared" ref="BE102:BE107" si="0">IF(N102="základná",J102,0)</f>
        <v>0</v>
      </c>
      <c r="BF102" s="136">
        <f t="shared" ref="BF102:BF107" si="1">IF(N102="znížená",J102,0)</f>
        <v>0</v>
      </c>
      <c r="BG102" s="136">
        <f t="shared" ref="BG102:BG107" si="2">IF(N102="zákl. prenesená",J102,0)</f>
        <v>0</v>
      </c>
      <c r="BH102" s="136">
        <f t="shared" ref="BH102:BH107" si="3">IF(N102="zníž. prenesená",J102,0)</f>
        <v>0</v>
      </c>
      <c r="BI102" s="136">
        <f t="shared" ref="BI102:BI107" si="4">IF(N102="nulová",J102,0)</f>
        <v>0</v>
      </c>
      <c r="BJ102" s="135" t="s">
        <v>83</v>
      </c>
      <c r="BK102" s="132"/>
      <c r="BL102" s="132"/>
      <c r="BM102" s="132"/>
    </row>
    <row r="103" spans="2:65" s="1" customFormat="1" ht="18" customHeight="1" x14ac:dyDescent="0.2">
      <c r="B103" s="131"/>
      <c r="C103" s="132"/>
      <c r="D103" s="207" t="s">
        <v>220</v>
      </c>
      <c r="E103" s="260"/>
      <c r="F103" s="260"/>
      <c r="G103" s="132"/>
      <c r="H103" s="132"/>
      <c r="I103" s="132"/>
      <c r="J103" s="94">
        <v>0</v>
      </c>
      <c r="K103" s="132"/>
      <c r="L103" s="131"/>
      <c r="M103" s="132"/>
      <c r="N103" s="134" t="s">
        <v>37</v>
      </c>
      <c r="O103" s="132"/>
      <c r="P103" s="132"/>
      <c r="Q103" s="132"/>
      <c r="R103" s="132"/>
      <c r="S103" s="132"/>
      <c r="T103" s="132"/>
      <c r="U103" s="132"/>
      <c r="V103" s="132"/>
      <c r="W103" s="132"/>
      <c r="X103" s="132"/>
      <c r="Y103" s="132"/>
      <c r="Z103" s="132"/>
      <c r="AA103" s="132"/>
      <c r="AB103" s="132"/>
      <c r="AC103" s="132"/>
      <c r="AD103" s="132"/>
      <c r="AE103" s="132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  <c r="AX103" s="132"/>
      <c r="AY103" s="135" t="s">
        <v>219</v>
      </c>
      <c r="AZ103" s="132"/>
      <c r="BA103" s="132"/>
      <c r="BB103" s="132"/>
      <c r="BC103" s="132"/>
      <c r="BD103" s="132"/>
      <c r="BE103" s="136">
        <f t="shared" si="0"/>
        <v>0</v>
      </c>
      <c r="BF103" s="136">
        <f t="shared" si="1"/>
        <v>0</v>
      </c>
      <c r="BG103" s="136">
        <f t="shared" si="2"/>
        <v>0</v>
      </c>
      <c r="BH103" s="136">
        <f t="shared" si="3"/>
        <v>0</v>
      </c>
      <c r="BI103" s="136">
        <f t="shared" si="4"/>
        <v>0</v>
      </c>
      <c r="BJ103" s="135" t="s">
        <v>83</v>
      </c>
      <c r="BK103" s="132"/>
      <c r="BL103" s="132"/>
      <c r="BM103" s="132"/>
    </row>
    <row r="104" spans="2:65" s="1" customFormat="1" ht="18" customHeight="1" x14ac:dyDescent="0.2">
      <c r="B104" s="131"/>
      <c r="C104" s="132"/>
      <c r="D104" s="207" t="s">
        <v>221</v>
      </c>
      <c r="E104" s="260"/>
      <c r="F104" s="260"/>
      <c r="G104" s="132"/>
      <c r="H104" s="132"/>
      <c r="I104" s="132"/>
      <c r="J104" s="94">
        <v>0</v>
      </c>
      <c r="K104" s="132"/>
      <c r="L104" s="131"/>
      <c r="M104" s="132"/>
      <c r="N104" s="134" t="s">
        <v>37</v>
      </c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5" t="s">
        <v>219</v>
      </c>
      <c r="AZ104" s="132"/>
      <c r="BA104" s="132"/>
      <c r="BB104" s="132"/>
      <c r="BC104" s="132"/>
      <c r="BD104" s="132"/>
      <c r="BE104" s="136">
        <f t="shared" si="0"/>
        <v>0</v>
      </c>
      <c r="BF104" s="136">
        <f t="shared" si="1"/>
        <v>0</v>
      </c>
      <c r="BG104" s="136">
        <f t="shared" si="2"/>
        <v>0</v>
      </c>
      <c r="BH104" s="136">
        <f t="shared" si="3"/>
        <v>0</v>
      </c>
      <c r="BI104" s="136">
        <f t="shared" si="4"/>
        <v>0</v>
      </c>
      <c r="BJ104" s="135" t="s">
        <v>83</v>
      </c>
      <c r="BK104" s="132"/>
      <c r="BL104" s="132"/>
      <c r="BM104" s="132"/>
    </row>
    <row r="105" spans="2:65" s="1" customFormat="1" ht="18" customHeight="1" x14ac:dyDescent="0.2">
      <c r="B105" s="131"/>
      <c r="C105" s="132"/>
      <c r="D105" s="207" t="s">
        <v>222</v>
      </c>
      <c r="E105" s="260"/>
      <c r="F105" s="260"/>
      <c r="G105" s="132"/>
      <c r="H105" s="132"/>
      <c r="I105" s="132"/>
      <c r="J105" s="94">
        <v>0</v>
      </c>
      <c r="K105" s="132"/>
      <c r="L105" s="131"/>
      <c r="M105" s="132"/>
      <c r="N105" s="134" t="s">
        <v>37</v>
      </c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5" t="s">
        <v>219</v>
      </c>
      <c r="AZ105" s="132"/>
      <c r="BA105" s="132"/>
      <c r="BB105" s="132"/>
      <c r="BC105" s="132"/>
      <c r="BD105" s="132"/>
      <c r="BE105" s="136">
        <f t="shared" si="0"/>
        <v>0</v>
      </c>
      <c r="BF105" s="136">
        <f t="shared" si="1"/>
        <v>0</v>
      </c>
      <c r="BG105" s="136">
        <f t="shared" si="2"/>
        <v>0</v>
      </c>
      <c r="BH105" s="136">
        <f t="shared" si="3"/>
        <v>0</v>
      </c>
      <c r="BI105" s="136">
        <f t="shared" si="4"/>
        <v>0</v>
      </c>
      <c r="BJ105" s="135" t="s">
        <v>83</v>
      </c>
      <c r="BK105" s="132"/>
      <c r="BL105" s="132"/>
      <c r="BM105" s="132"/>
    </row>
    <row r="106" spans="2:65" s="1" customFormat="1" ht="18" customHeight="1" x14ac:dyDescent="0.2">
      <c r="B106" s="131"/>
      <c r="C106" s="132"/>
      <c r="D106" s="207" t="s">
        <v>223</v>
      </c>
      <c r="E106" s="260"/>
      <c r="F106" s="260"/>
      <c r="G106" s="132"/>
      <c r="H106" s="132"/>
      <c r="I106" s="132"/>
      <c r="J106" s="94">
        <v>0</v>
      </c>
      <c r="K106" s="132"/>
      <c r="L106" s="131"/>
      <c r="M106" s="132"/>
      <c r="N106" s="134" t="s">
        <v>37</v>
      </c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5" t="s">
        <v>219</v>
      </c>
      <c r="AZ106" s="132"/>
      <c r="BA106" s="132"/>
      <c r="BB106" s="132"/>
      <c r="BC106" s="132"/>
      <c r="BD106" s="132"/>
      <c r="BE106" s="136">
        <f t="shared" si="0"/>
        <v>0</v>
      </c>
      <c r="BF106" s="136">
        <f t="shared" si="1"/>
        <v>0</v>
      </c>
      <c r="BG106" s="136">
        <f t="shared" si="2"/>
        <v>0</v>
      </c>
      <c r="BH106" s="136">
        <f t="shared" si="3"/>
        <v>0</v>
      </c>
      <c r="BI106" s="136">
        <f t="shared" si="4"/>
        <v>0</v>
      </c>
      <c r="BJ106" s="135" t="s">
        <v>83</v>
      </c>
      <c r="BK106" s="132"/>
      <c r="BL106" s="132"/>
      <c r="BM106" s="132"/>
    </row>
    <row r="107" spans="2:65" s="1" customFormat="1" ht="18" customHeight="1" x14ac:dyDescent="0.2">
      <c r="B107" s="131"/>
      <c r="C107" s="132"/>
      <c r="D107" s="133" t="s">
        <v>224</v>
      </c>
      <c r="E107" s="132"/>
      <c r="F107" s="132"/>
      <c r="G107" s="132"/>
      <c r="H107" s="132"/>
      <c r="I107" s="132"/>
      <c r="J107" s="94">
        <f>ROUND(J32*T107,2)</f>
        <v>0</v>
      </c>
      <c r="K107" s="132"/>
      <c r="L107" s="131"/>
      <c r="M107" s="132"/>
      <c r="N107" s="134" t="s">
        <v>37</v>
      </c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5" t="s">
        <v>225</v>
      </c>
      <c r="AZ107" s="132"/>
      <c r="BA107" s="132"/>
      <c r="BB107" s="132"/>
      <c r="BC107" s="132"/>
      <c r="BD107" s="132"/>
      <c r="BE107" s="136">
        <f t="shared" si="0"/>
        <v>0</v>
      </c>
      <c r="BF107" s="136">
        <f t="shared" si="1"/>
        <v>0</v>
      </c>
      <c r="BG107" s="136">
        <f t="shared" si="2"/>
        <v>0</v>
      </c>
      <c r="BH107" s="136">
        <f t="shared" si="3"/>
        <v>0</v>
      </c>
      <c r="BI107" s="136">
        <f t="shared" si="4"/>
        <v>0</v>
      </c>
      <c r="BJ107" s="135" t="s">
        <v>83</v>
      </c>
      <c r="BK107" s="132"/>
      <c r="BL107" s="132"/>
      <c r="BM107" s="132"/>
    </row>
    <row r="108" spans="2:65" s="1" customFormat="1" x14ac:dyDescent="0.2">
      <c r="B108" s="30"/>
      <c r="L108" s="30"/>
    </row>
    <row r="109" spans="2:65" s="1" customFormat="1" ht="29.25" customHeight="1" x14ac:dyDescent="0.2">
      <c r="B109" s="30"/>
      <c r="C109" s="100" t="s">
        <v>179</v>
      </c>
      <c r="D109" s="101"/>
      <c r="E109" s="101"/>
      <c r="F109" s="101"/>
      <c r="G109" s="101"/>
      <c r="H109" s="101"/>
      <c r="I109" s="101"/>
      <c r="J109" s="102">
        <f>ROUND(J98+J101,2)</f>
        <v>0</v>
      </c>
      <c r="K109" s="101"/>
      <c r="L109" s="30"/>
    </row>
    <row r="110" spans="2:65" s="1" customFormat="1" ht="6.95" customHeight="1" x14ac:dyDescent="0.2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30"/>
    </row>
    <row r="114" spans="2:12" s="1" customFormat="1" ht="6.95" customHeight="1" x14ac:dyDescent="0.2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30"/>
    </row>
    <row r="115" spans="2:12" s="1" customFormat="1" ht="24.95" customHeight="1" x14ac:dyDescent="0.2">
      <c r="B115" s="30"/>
      <c r="C115" s="17" t="s">
        <v>4589</v>
      </c>
      <c r="L115" s="30"/>
    </row>
    <row r="116" spans="2:12" s="1" customFormat="1" ht="6.95" customHeight="1" x14ac:dyDescent="0.2">
      <c r="B116" s="30"/>
      <c r="L116" s="30"/>
    </row>
    <row r="117" spans="2:12" s="1" customFormat="1" ht="12" customHeight="1" x14ac:dyDescent="0.2">
      <c r="B117" s="30"/>
      <c r="C117" s="23" t="s">
        <v>14</v>
      </c>
      <c r="L117" s="30"/>
    </row>
    <row r="118" spans="2:12" s="1" customFormat="1" ht="16.5" customHeight="1" x14ac:dyDescent="0.2">
      <c r="B118" s="30"/>
      <c r="E118" s="259" t="str">
        <f>E7</f>
        <v>KFA - Košická futbalová aréna II. a III. etapa</v>
      </c>
      <c r="F118" s="261"/>
      <c r="G118" s="261"/>
      <c r="H118" s="261"/>
      <c r="L118" s="30"/>
    </row>
    <row r="119" spans="2:12" ht="12" customHeight="1" x14ac:dyDescent="0.2">
      <c r="B119" s="16"/>
      <c r="C119" s="23" t="s">
        <v>180</v>
      </c>
      <c r="L119" s="16"/>
    </row>
    <row r="120" spans="2:12" s="1" customFormat="1" ht="16.5" customHeight="1" x14ac:dyDescent="0.2">
      <c r="B120" s="30"/>
      <c r="E120" s="259" t="s">
        <v>181</v>
      </c>
      <c r="F120" s="257"/>
      <c r="G120" s="257"/>
      <c r="H120" s="257"/>
      <c r="L120" s="30"/>
    </row>
    <row r="121" spans="2:12" s="1" customFormat="1" ht="12" customHeight="1" x14ac:dyDescent="0.2">
      <c r="B121" s="30"/>
      <c r="C121" s="23" t="s">
        <v>182</v>
      </c>
      <c r="L121" s="30"/>
    </row>
    <row r="122" spans="2:12" s="1" customFormat="1" ht="16.5" customHeight="1" x14ac:dyDescent="0.2">
      <c r="B122" s="30"/>
      <c r="E122" s="226" t="str">
        <f>E11</f>
        <v>046 - Štrukturovaná kabeláž pre kontajnery</v>
      </c>
      <c r="F122" s="257"/>
      <c r="G122" s="257"/>
      <c r="H122" s="257"/>
      <c r="L122" s="30"/>
    </row>
    <row r="123" spans="2:12" s="1" customFormat="1" ht="6.95" customHeight="1" x14ac:dyDescent="0.2">
      <c r="B123" s="30"/>
      <c r="L123" s="30"/>
    </row>
    <row r="124" spans="2:12" s="1" customFormat="1" ht="12" customHeight="1" x14ac:dyDescent="0.2">
      <c r="B124" s="30"/>
      <c r="C124" s="23" t="s">
        <v>17</v>
      </c>
      <c r="F124" s="21" t="str">
        <f>F14</f>
        <v xml:space="preserve"> </v>
      </c>
      <c r="I124" s="23" t="s">
        <v>19</v>
      </c>
      <c r="J124" s="53" t="str">
        <f>IF(J14="","",J14)</f>
        <v>4.10.2022 - REV05</v>
      </c>
      <c r="L124" s="30"/>
    </row>
    <row r="125" spans="2:12" s="1" customFormat="1" ht="6.95" customHeight="1" x14ac:dyDescent="0.2">
      <c r="B125" s="30"/>
      <c r="L125" s="30"/>
    </row>
    <row r="126" spans="2:12" s="1" customFormat="1" ht="15.2" customHeight="1" x14ac:dyDescent="0.2">
      <c r="B126" s="30"/>
      <c r="C126" s="23" t="s">
        <v>20</v>
      </c>
      <c r="F126" s="21" t="str">
        <f>E17</f>
        <v xml:space="preserve"> </v>
      </c>
      <c r="I126" s="23" t="s">
        <v>25</v>
      </c>
      <c r="J126" s="26" t="str">
        <f>E23</f>
        <v>HESCON,s.r.o.</v>
      </c>
      <c r="L126" s="30"/>
    </row>
    <row r="127" spans="2:12" s="1" customFormat="1" ht="15.2" customHeight="1" x14ac:dyDescent="0.2">
      <c r="B127" s="30"/>
      <c r="C127" s="23" t="s">
        <v>23</v>
      </c>
      <c r="F127" s="21" t="str">
        <f>IF(E20="","",E20)</f>
        <v>Vyplň údaj</v>
      </c>
      <c r="I127" s="23" t="s">
        <v>27</v>
      </c>
      <c r="J127" s="26" t="str">
        <f>E26</f>
        <v xml:space="preserve"> </v>
      </c>
      <c r="L127" s="30"/>
    </row>
    <row r="128" spans="2:12" s="1" customFormat="1" ht="10.35" customHeight="1" x14ac:dyDescent="0.2">
      <c r="B128" s="30"/>
      <c r="L128" s="30"/>
    </row>
    <row r="129" spans="2:65" s="10" customFormat="1" ht="29.25" customHeight="1" x14ac:dyDescent="0.2">
      <c r="B129" s="137"/>
      <c r="C129" s="138" t="s">
        <v>226</v>
      </c>
      <c r="D129" s="139" t="s">
        <v>56</v>
      </c>
      <c r="E129" s="139" t="s">
        <v>52</v>
      </c>
      <c r="F129" s="139" t="s">
        <v>53</v>
      </c>
      <c r="G129" s="139" t="s">
        <v>227</v>
      </c>
      <c r="H129" s="139" t="s">
        <v>228</v>
      </c>
      <c r="I129" s="139" t="s">
        <v>229</v>
      </c>
      <c r="J129" s="140" t="s">
        <v>189</v>
      </c>
      <c r="K129" s="141" t="s">
        <v>230</v>
      </c>
      <c r="L129" s="137"/>
      <c r="M129" s="59" t="s">
        <v>1</v>
      </c>
      <c r="N129" s="60" t="s">
        <v>35</v>
      </c>
      <c r="O129" s="60" t="s">
        <v>231</v>
      </c>
      <c r="P129" s="60" t="s">
        <v>232</v>
      </c>
      <c r="Q129" s="60" t="s">
        <v>233</v>
      </c>
      <c r="R129" s="60" t="s">
        <v>234</v>
      </c>
      <c r="S129" s="60" t="s">
        <v>235</v>
      </c>
      <c r="T129" s="61" t="s">
        <v>236</v>
      </c>
    </row>
    <row r="130" spans="2:65" s="1" customFormat="1" ht="22.9" customHeight="1" x14ac:dyDescent="0.25">
      <c r="B130" s="30"/>
      <c r="C130" s="64" t="s">
        <v>187</v>
      </c>
      <c r="J130" s="142">
        <f>BK130</f>
        <v>0</v>
      </c>
      <c r="L130" s="30"/>
      <c r="M130" s="62"/>
      <c r="N130" s="54"/>
      <c r="O130" s="54"/>
      <c r="P130" s="143">
        <f>SUM(P131:P154)</f>
        <v>0</v>
      </c>
      <c r="Q130" s="54"/>
      <c r="R130" s="143">
        <f>SUM(R131:R154)</f>
        <v>0</v>
      </c>
      <c r="S130" s="54"/>
      <c r="T130" s="144">
        <f>SUM(T131:T154)</f>
        <v>0</v>
      </c>
      <c r="AT130" s="13" t="s">
        <v>70</v>
      </c>
      <c r="AU130" s="13" t="s">
        <v>191</v>
      </c>
      <c r="BK130" s="145">
        <f>SUM(BK131:BK154)</f>
        <v>0</v>
      </c>
    </row>
    <row r="131" spans="2:65" s="1" customFormat="1" ht="16.5" customHeight="1" x14ac:dyDescent="0.2">
      <c r="B131" s="131"/>
      <c r="C131" s="158" t="s">
        <v>78</v>
      </c>
      <c r="D131" s="158" t="s">
        <v>241</v>
      </c>
      <c r="E131" s="159" t="s">
        <v>4542</v>
      </c>
      <c r="F131" s="160" t="s">
        <v>4420</v>
      </c>
      <c r="G131" s="161" t="s">
        <v>353</v>
      </c>
      <c r="H131" s="162">
        <v>15</v>
      </c>
      <c r="I131" s="163"/>
      <c r="J131" s="164">
        <f t="shared" ref="J131:J154" si="5">ROUND(I131*H131,2)</f>
        <v>0</v>
      </c>
      <c r="K131" s="165"/>
      <c r="L131" s="30"/>
      <c r="M131" s="166" t="s">
        <v>1</v>
      </c>
      <c r="N131" s="130" t="s">
        <v>37</v>
      </c>
      <c r="P131" s="167">
        <f t="shared" ref="P131:P154" si="6">O131*H131</f>
        <v>0</v>
      </c>
      <c r="Q131" s="167">
        <v>0</v>
      </c>
      <c r="R131" s="167">
        <f t="shared" ref="R131:R154" si="7">Q131*H131</f>
        <v>0</v>
      </c>
      <c r="S131" s="167">
        <v>0</v>
      </c>
      <c r="T131" s="168">
        <f t="shared" ref="T131:T154" si="8">S131*H131</f>
        <v>0</v>
      </c>
      <c r="AR131" s="169" t="s">
        <v>245</v>
      </c>
      <c r="AT131" s="169" t="s">
        <v>241</v>
      </c>
      <c r="AU131" s="169" t="s">
        <v>71</v>
      </c>
      <c r="AY131" s="13" t="s">
        <v>239</v>
      </c>
      <c r="BE131" s="97">
        <f t="shared" ref="BE131:BE154" si="9">IF(N131="základná",J131,0)</f>
        <v>0</v>
      </c>
      <c r="BF131" s="97">
        <f t="shared" ref="BF131:BF154" si="10">IF(N131="znížená",J131,0)</f>
        <v>0</v>
      </c>
      <c r="BG131" s="97">
        <f t="shared" ref="BG131:BG154" si="11">IF(N131="zákl. prenesená",J131,0)</f>
        <v>0</v>
      </c>
      <c r="BH131" s="97">
        <f t="shared" ref="BH131:BH154" si="12">IF(N131="zníž. prenesená",J131,0)</f>
        <v>0</v>
      </c>
      <c r="BI131" s="97">
        <f t="shared" ref="BI131:BI154" si="13">IF(N131="nulová",J131,0)</f>
        <v>0</v>
      </c>
      <c r="BJ131" s="13" t="s">
        <v>83</v>
      </c>
      <c r="BK131" s="97">
        <f t="shared" ref="BK131:BK154" si="14">ROUND(I131*H131,2)</f>
        <v>0</v>
      </c>
      <c r="BL131" s="13" t="s">
        <v>245</v>
      </c>
      <c r="BM131" s="169" t="s">
        <v>83</v>
      </c>
    </row>
    <row r="132" spans="2:65" s="1" customFormat="1" ht="16.5" customHeight="1" x14ac:dyDescent="0.2">
      <c r="B132" s="131"/>
      <c r="C132" s="158" t="s">
        <v>83</v>
      </c>
      <c r="D132" s="158" t="s">
        <v>241</v>
      </c>
      <c r="E132" s="159" t="s">
        <v>4543</v>
      </c>
      <c r="F132" s="160" t="s">
        <v>4424</v>
      </c>
      <c r="G132" s="161" t="s">
        <v>331</v>
      </c>
      <c r="H132" s="162">
        <v>1000</v>
      </c>
      <c r="I132" s="163"/>
      <c r="J132" s="164">
        <f t="shared" si="5"/>
        <v>0</v>
      </c>
      <c r="K132" s="165"/>
      <c r="L132" s="30"/>
      <c r="M132" s="166" t="s">
        <v>1</v>
      </c>
      <c r="N132" s="130" t="s">
        <v>37</v>
      </c>
      <c r="P132" s="167">
        <f t="shared" si="6"/>
        <v>0</v>
      </c>
      <c r="Q132" s="167">
        <v>0</v>
      </c>
      <c r="R132" s="167">
        <f t="shared" si="7"/>
        <v>0</v>
      </c>
      <c r="S132" s="167">
        <v>0</v>
      </c>
      <c r="T132" s="168">
        <f t="shared" si="8"/>
        <v>0</v>
      </c>
      <c r="AR132" s="169" t="s">
        <v>245</v>
      </c>
      <c r="AT132" s="169" t="s">
        <v>241</v>
      </c>
      <c r="AU132" s="169" t="s">
        <v>71</v>
      </c>
      <c r="AY132" s="13" t="s">
        <v>239</v>
      </c>
      <c r="BE132" s="97">
        <f t="shared" si="9"/>
        <v>0</v>
      </c>
      <c r="BF132" s="97">
        <f t="shared" si="10"/>
        <v>0</v>
      </c>
      <c r="BG132" s="97">
        <f t="shared" si="11"/>
        <v>0</v>
      </c>
      <c r="BH132" s="97">
        <f t="shared" si="12"/>
        <v>0</v>
      </c>
      <c r="BI132" s="97">
        <f t="shared" si="13"/>
        <v>0</v>
      </c>
      <c r="BJ132" s="13" t="s">
        <v>83</v>
      </c>
      <c r="BK132" s="97">
        <f t="shared" si="14"/>
        <v>0</v>
      </c>
      <c r="BL132" s="13" t="s">
        <v>245</v>
      </c>
      <c r="BM132" s="169" t="s">
        <v>245</v>
      </c>
    </row>
    <row r="133" spans="2:65" s="1" customFormat="1" ht="16.5" customHeight="1" x14ac:dyDescent="0.2">
      <c r="B133" s="131"/>
      <c r="C133" s="158" t="s">
        <v>251</v>
      </c>
      <c r="D133" s="158" t="s">
        <v>241</v>
      </c>
      <c r="E133" s="159" t="s">
        <v>4544</v>
      </c>
      <c r="F133" s="160" t="s">
        <v>4426</v>
      </c>
      <c r="G133" s="161" t="s">
        <v>331</v>
      </c>
      <c r="H133" s="162">
        <v>500</v>
      </c>
      <c r="I133" s="163"/>
      <c r="J133" s="164">
        <f t="shared" si="5"/>
        <v>0</v>
      </c>
      <c r="K133" s="165"/>
      <c r="L133" s="30"/>
      <c r="M133" s="166" t="s">
        <v>1</v>
      </c>
      <c r="N133" s="130" t="s">
        <v>37</v>
      </c>
      <c r="P133" s="167">
        <f t="shared" si="6"/>
        <v>0</v>
      </c>
      <c r="Q133" s="167">
        <v>0</v>
      </c>
      <c r="R133" s="167">
        <f t="shared" si="7"/>
        <v>0</v>
      </c>
      <c r="S133" s="167">
        <v>0</v>
      </c>
      <c r="T133" s="168">
        <f t="shared" si="8"/>
        <v>0</v>
      </c>
      <c r="AR133" s="169" t="s">
        <v>245</v>
      </c>
      <c r="AT133" s="169" t="s">
        <v>241</v>
      </c>
      <c r="AU133" s="169" t="s">
        <v>71</v>
      </c>
      <c r="AY133" s="13" t="s">
        <v>239</v>
      </c>
      <c r="BE133" s="97">
        <f t="shared" si="9"/>
        <v>0</v>
      </c>
      <c r="BF133" s="97">
        <f t="shared" si="10"/>
        <v>0</v>
      </c>
      <c r="BG133" s="97">
        <f t="shared" si="11"/>
        <v>0</v>
      </c>
      <c r="BH133" s="97">
        <f t="shared" si="12"/>
        <v>0</v>
      </c>
      <c r="BI133" s="97">
        <f t="shared" si="13"/>
        <v>0</v>
      </c>
      <c r="BJ133" s="13" t="s">
        <v>83</v>
      </c>
      <c r="BK133" s="97">
        <f t="shared" si="14"/>
        <v>0</v>
      </c>
      <c r="BL133" s="13" t="s">
        <v>245</v>
      </c>
      <c r="BM133" s="169" t="s">
        <v>262</v>
      </c>
    </row>
    <row r="134" spans="2:65" s="1" customFormat="1" ht="16.5" customHeight="1" x14ac:dyDescent="0.2">
      <c r="B134" s="131"/>
      <c r="C134" s="158" t="s">
        <v>245</v>
      </c>
      <c r="D134" s="158" t="s">
        <v>241</v>
      </c>
      <c r="E134" s="159" t="s">
        <v>4545</v>
      </c>
      <c r="F134" s="160" t="s">
        <v>4377</v>
      </c>
      <c r="G134" s="161" t="s">
        <v>331</v>
      </c>
      <c r="H134" s="162">
        <v>1000</v>
      </c>
      <c r="I134" s="163"/>
      <c r="J134" s="164">
        <f t="shared" si="5"/>
        <v>0</v>
      </c>
      <c r="K134" s="165"/>
      <c r="L134" s="30"/>
      <c r="M134" s="166" t="s">
        <v>1</v>
      </c>
      <c r="N134" s="130" t="s">
        <v>37</v>
      </c>
      <c r="P134" s="167">
        <f t="shared" si="6"/>
        <v>0</v>
      </c>
      <c r="Q134" s="167">
        <v>0</v>
      </c>
      <c r="R134" s="167">
        <f t="shared" si="7"/>
        <v>0</v>
      </c>
      <c r="S134" s="167">
        <v>0</v>
      </c>
      <c r="T134" s="168">
        <f t="shared" si="8"/>
        <v>0</v>
      </c>
      <c r="AR134" s="169" t="s">
        <v>245</v>
      </c>
      <c r="AT134" s="169" t="s">
        <v>241</v>
      </c>
      <c r="AU134" s="169" t="s">
        <v>71</v>
      </c>
      <c r="AY134" s="13" t="s">
        <v>239</v>
      </c>
      <c r="BE134" s="97">
        <f t="shared" si="9"/>
        <v>0</v>
      </c>
      <c r="BF134" s="97">
        <f t="shared" si="10"/>
        <v>0</v>
      </c>
      <c r="BG134" s="97">
        <f t="shared" si="11"/>
        <v>0</v>
      </c>
      <c r="BH134" s="97">
        <f t="shared" si="12"/>
        <v>0</v>
      </c>
      <c r="BI134" s="97">
        <f t="shared" si="13"/>
        <v>0</v>
      </c>
      <c r="BJ134" s="13" t="s">
        <v>83</v>
      </c>
      <c r="BK134" s="97">
        <f t="shared" si="14"/>
        <v>0</v>
      </c>
      <c r="BL134" s="13" t="s">
        <v>245</v>
      </c>
      <c r="BM134" s="169" t="s">
        <v>270</v>
      </c>
    </row>
    <row r="135" spans="2:65" s="1" customFormat="1" ht="16.5" customHeight="1" x14ac:dyDescent="0.2">
      <c r="B135" s="131"/>
      <c r="C135" s="158" t="s">
        <v>258</v>
      </c>
      <c r="D135" s="158" t="s">
        <v>241</v>
      </c>
      <c r="E135" s="159" t="s">
        <v>4546</v>
      </c>
      <c r="F135" s="160" t="s">
        <v>4441</v>
      </c>
      <c r="G135" s="161" t="s">
        <v>353</v>
      </c>
      <c r="H135" s="162">
        <v>300</v>
      </c>
      <c r="I135" s="163"/>
      <c r="J135" s="164">
        <f t="shared" si="5"/>
        <v>0</v>
      </c>
      <c r="K135" s="165"/>
      <c r="L135" s="30"/>
      <c r="M135" s="166" t="s">
        <v>1</v>
      </c>
      <c r="N135" s="130" t="s">
        <v>37</v>
      </c>
      <c r="P135" s="167">
        <f t="shared" si="6"/>
        <v>0</v>
      </c>
      <c r="Q135" s="167">
        <v>0</v>
      </c>
      <c r="R135" s="167">
        <f t="shared" si="7"/>
        <v>0</v>
      </c>
      <c r="S135" s="167">
        <v>0</v>
      </c>
      <c r="T135" s="168">
        <f t="shared" si="8"/>
        <v>0</v>
      </c>
      <c r="AR135" s="169" t="s">
        <v>245</v>
      </c>
      <c r="AT135" s="169" t="s">
        <v>241</v>
      </c>
      <c r="AU135" s="169" t="s">
        <v>71</v>
      </c>
      <c r="AY135" s="13" t="s">
        <v>239</v>
      </c>
      <c r="BE135" s="97">
        <f t="shared" si="9"/>
        <v>0</v>
      </c>
      <c r="BF135" s="97">
        <f t="shared" si="10"/>
        <v>0</v>
      </c>
      <c r="BG135" s="97">
        <f t="shared" si="11"/>
        <v>0</v>
      </c>
      <c r="BH135" s="97">
        <f t="shared" si="12"/>
        <v>0</v>
      </c>
      <c r="BI135" s="97">
        <f t="shared" si="13"/>
        <v>0</v>
      </c>
      <c r="BJ135" s="13" t="s">
        <v>83</v>
      </c>
      <c r="BK135" s="97">
        <f t="shared" si="14"/>
        <v>0</v>
      </c>
      <c r="BL135" s="13" t="s">
        <v>245</v>
      </c>
      <c r="BM135" s="169" t="s">
        <v>280</v>
      </c>
    </row>
    <row r="136" spans="2:65" s="1" customFormat="1" ht="16.5" customHeight="1" x14ac:dyDescent="0.2">
      <c r="B136" s="131"/>
      <c r="C136" s="158" t="s">
        <v>262</v>
      </c>
      <c r="D136" s="158" t="s">
        <v>241</v>
      </c>
      <c r="E136" s="159" t="s">
        <v>4547</v>
      </c>
      <c r="F136" s="160" t="s">
        <v>4548</v>
      </c>
      <c r="G136" s="161" t="s">
        <v>353</v>
      </c>
      <c r="H136" s="162">
        <v>2</v>
      </c>
      <c r="I136" s="163"/>
      <c r="J136" s="164">
        <f t="shared" si="5"/>
        <v>0</v>
      </c>
      <c r="K136" s="165"/>
      <c r="L136" s="30"/>
      <c r="M136" s="166" t="s">
        <v>1</v>
      </c>
      <c r="N136" s="130" t="s">
        <v>37</v>
      </c>
      <c r="P136" s="167">
        <f t="shared" si="6"/>
        <v>0</v>
      </c>
      <c r="Q136" s="167">
        <v>0</v>
      </c>
      <c r="R136" s="167">
        <f t="shared" si="7"/>
        <v>0</v>
      </c>
      <c r="S136" s="167">
        <v>0</v>
      </c>
      <c r="T136" s="168">
        <f t="shared" si="8"/>
        <v>0</v>
      </c>
      <c r="AR136" s="169" t="s">
        <v>245</v>
      </c>
      <c r="AT136" s="169" t="s">
        <v>241</v>
      </c>
      <c r="AU136" s="169" t="s">
        <v>71</v>
      </c>
      <c r="AY136" s="13" t="s">
        <v>239</v>
      </c>
      <c r="BE136" s="97">
        <f t="shared" si="9"/>
        <v>0</v>
      </c>
      <c r="BF136" s="97">
        <f t="shared" si="10"/>
        <v>0</v>
      </c>
      <c r="BG136" s="97">
        <f t="shared" si="11"/>
        <v>0</v>
      </c>
      <c r="BH136" s="97">
        <f t="shared" si="12"/>
        <v>0</v>
      </c>
      <c r="BI136" s="97">
        <f t="shared" si="13"/>
        <v>0</v>
      </c>
      <c r="BJ136" s="13" t="s">
        <v>83</v>
      </c>
      <c r="BK136" s="97">
        <f t="shared" si="14"/>
        <v>0</v>
      </c>
      <c r="BL136" s="13" t="s">
        <v>245</v>
      </c>
      <c r="BM136" s="169" t="s">
        <v>289</v>
      </c>
    </row>
    <row r="137" spans="2:65" s="1" customFormat="1" ht="16.5" customHeight="1" x14ac:dyDescent="0.2">
      <c r="B137" s="131"/>
      <c r="C137" s="158" t="s">
        <v>266</v>
      </c>
      <c r="D137" s="158" t="s">
        <v>241</v>
      </c>
      <c r="E137" s="159" t="s">
        <v>4549</v>
      </c>
      <c r="F137" s="160" t="s">
        <v>4308</v>
      </c>
      <c r="G137" s="161" t="s">
        <v>353</v>
      </c>
      <c r="H137" s="162">
        <v>15</v>
      </c>
      <c r="I137" s="163"/>
      <c r="J137" s="164">
        <f t="shared" si="5"/>
        <v>0</v>
      </c>
      <c r="K137" s="165"/>
      <c r="L137" s="30"/>
      <c r="M137" s="166" t="s">
        <v>1</v>
      </c>
      <c r="N137" s="130" t="s">
        <v>37</v>
      </c>
      <c r="P137" s="167">
        <f t="shared" si="6"/>
        <v>0</v>
      </c>
      <c r="Q137" s="167">
        <v>0</v>
      </c>
      <c r="R137" s="167">
        <f t="shared" si="7"/>
        <v>0</v>
      </c>
      <c r="S137" s="167">
        <v>0</v>
      </c>
      <c r="T137" s="168">
        <f t="shared" si="8"/>
        <v>0</v>
      </c>
      <c r="AR137" s="169" t="s">
        <v>245</v>
      </c>
      <c r="AT137" s="169" t="s">
        <v>241</v>
      </c>
      <c r="AU137" s="169" t="s">
        <v>71</v>
      </c>
      <c r="AY137" s="13" t="s">
        <v>239</v>
      </c>
      <c r="BE137" s="97">
        <f t="shared" si="9"/>
        <v>0</v>
      </c>
      <c r="BF137" s="97">
        <f t="shared" si="10"/>
        <v>0</v>
      </c>
      <c r="BG137" s="97">
        <f t="shared" si="11"/>
        <v>0</v>
      </c>
      <c r="BH137" s="97">
        <f t="shared" si="12"/>
        <v>0</v>
      </c>
      <c r="BI137" s="97">
        <f t="shared" si="13"/>
        <v>0</v>
      </c>
      <c r="BJ137" s="13" t="s">
        <v>83</v>
      </c>
      <c r="BK137" s="97">
        <f t="shared" si="14"/>
        <v>0</v>
      </c>
      <c r="BL137" s="13" t="s">
        <v>245</v>
      </c>
      <c r="BM137" s="169" t="s">
        <v>297</v>
      </c>
    </row>
    <row r="138" spans="2:65" s="1" customFormat="1" ht="16.5" customHeight="1" x14ac:dyDescent="0.2">
      <c r="B138" s="131"/>
      <c r="C138" s="158" t="s">
        <v>270</v>
      </c>
      <c r="D138" s="158" t="s">
        <v>241</v>
      </c>
      <c r="E138" s="159" t="s">
        <v>4550</v>
      </c>
      <c r="F138" s="160" t="s">
        <v>4449</v>
      </c>
      <c r="G138" s="161" t="s">
        <v>353</v>
      </c>
      <c r="H138" s="162">
        <v>1</v>
      </c>
      <c r="I138" s="163"/>
      <c r="J138" s="164">
        <f t="shared" si="5"/>
        <v>0</v>
      </c>
      <c r="K138" s="165"/>
      <c r="L138" s="30"/>
      <c r="M138" s="166" t="s">
        <v>1</v>
      </c>
      <c r="N138" s="130" t="s">
        <v>37</v>
      </c>
      <c r="P138" s="167">
        <f t="shared" si="6"/>
        <v>0</v>
      </c>
      <c r="Q138" s="167">
        <v>0</v>
      </c>
      <c r="R138" s="167">
        <f t="shared" si="7"/>
        <v>0</v>
      </c>
      <c r="S138" s="167">
        <v>0</v>
      </c>
      <c r="T138" s="168">
        <f t="shared" si="8"/>
        <v>0</v>
      </c>
      <c r="AR138" s="169" t="s">
        <v>245</v>
      </c>
      <c r="AT138" s="169" t="s">
        <v>241</v>
      </c>
      <c r="AU138" s="169" t="s">
        <v>71</v>
      </c>
      <c r="AY138" s="13" t="s">
        <v>239</v>
      </c>
      <c r="BE138" s="97">
        <f t="shared" si="9"/>
        <v>0</v>
      </c>
      <c r="BF138" s="97">
        <f t="shared" si="10"/>
        <v>0</v>
      </c>
      <c r="BG138" s="97">
        <f t="shared" si="11"/>
        <v>0</v>
      </c>
      <c r="BH138" s="97">
        <f t="shared" si="12"/>
        <v>0</v>
      </c>
      <c r="BI138" s="97">
        <f t="shared" si="13"/>
        <v>0</v>
      </c>
      <c r="BJ138" s="13" t="s">
        <v>83</v>
      </c>
      <c r="BK138" s="97">
        <f t="shared" si="14"/>
        <v>0</v>
      </c>
      <c r="BL138" s="13" t="s">
        <v>245</v>
      </c>
      <c r="BM138" s="169" t="s">
        <v>305</v>
      </c>
    </row>
    <row r="139" spans="2:65" s="1" customFormat="1" ht="16.5" customHeight="1" x14ac:dyDescent="0.2">
      <c r="B139" s="131"/>
      <c r="C139" s="158" t="s">
        <v>274</v>
      </c>
      <c r="D139" s="158" t="s">
        <v>241</v>
      </c>
      <c r="E139" s="159" t="s">
        <v>4551</v>
      </c>
      <c r="F139" s="160" t="s">
        <v>4451</v>
      </c>
      <c r="G139" s="161" t="s">
        <v>353</v>
      </c>
      <c r="H139" s="162">
        <v>1</v>
      </c>
      <c r="I139" s="163"/>
      <c r="J139" s="164">
        <f t="shared" si="5"/>
        <v>0</v>
      </c>
      <c r="K139" s="165"/>
      <c r="L139" s="30"/>
      <c r="M139" s="166" t="s">
        <v>1</v>
      </c>
      <c r="N139" s="130" t="s">
        <v>37</v>
      </c>
      <c r="P139" s="167">
        <f t="shared" si="6"/>
        <v>0</v>
      </c>
      <c r="Q139" s="167">
        <v>0</v>
      </c>
      <c r="R139" s="167">
        <f t="shared" si="7"/>
        <v>0</v>
      </c>
      <c r="S139" s="167">
        <v>0</v>
      </c>
      <c r="T139" s="168">
        <f t="shared" si="8"/>
        <v>0</v>
      </c>
      <c r="AR139" s="169" t="s">
        <v>245</v>
      </c>
      <c r="AT139" s="169" t="s">
        <v>241</v>
      </c>
      <c r="AU139" s="169" t="s">
        <v>71</v>
      </c>
      <c r="AY139" s="13" t="s">
        <v>239</v>
      </c>
      <c r="BE139" s="97">
        <f t="shared" si="9"/>
        <v>0</v>
      </c>
      <c r="BF139" s="97">
        <f t="shared" si="10"/>
        <v>0</v>
      </c>
      <c r="BG139" s="97">
        <f t="shared" si="11"/>
        <v>0</v>
      </c>
      <c r="BH139" s="97">
        <f t="shared" si="12"/>
        <v>0</v>
      </c>
      <c r="BI139" s="97">
        <f t="shared" si="13"/>
        <v>0</v>
      </c>
      <c r="BJ139" s="13" t="s">
        <v>83</v>
      </c>
      <c r="BK139" s="97">
        <f t="shared" si="14"/>
        <v>0</v>
      </c>
      <c r="BL139" s="13" t="s">
        <v>245</v>
      </c>
      <c r="BM139" s="169" t="s">
        <v>313</v>
      </c>
    </row>
    <row r="140" spans="2:65" s="1" customFormat="1" ht="16.5" customHeight="1" x14ac:dyDescent="0.2">
      <c r="B140" s="131"/>
      <c r="C140" s="158" t="s">
        <v>280</v>
      </c>
      <c r="D140" s="158" t="s">
        <v>241</v>
      </c>
      <c r="E140" s="159" t="s">
        <v>4552</v>
      </c>
      <c r="F140" s="160" t="s">
        <v>4319</v>
      </c>
      <c r="G140" s="161" t="s">
        <v>4324</v>
      </c>
      <c r="H140" s="162">
        <v>1</v>
      </c>
      <c r="I140" s="163"/>
      <c r="J140" s="164">
        <f t="shared" si="5"/>
        <v>0</v>
      </c>
      <c r="K140" s="165"/>
      <c r="L140" s="30"/>
      <c r="M140" s="166" t="s">
        <v>1</v>
      </c>
      <c r="N140" s="130" t="s">
        <v>37</v>
      </c>
      <c r="P140" s="167">
        <f t="shared" si="6"/>
        <v>0</v>
      </c>
      <c r="Q140" s="167">
        <v>0</v>
      </c>
      <c r="R140" s="167">
        <f t="shared" si="7"/>
        <v>0</v>
      </c>
      <c r="S140" s="167">
        <v>0</v>
      </c>
      <c r="T140" s="168">
        <f t="shared" si="8"/>
        <v>0</v>
      </c>
      <c r="AR140" s="169" t="s">
        <v>245</v>
      </c>
      <c r="AT140" s="169" t="s">
        <v>241</v>
      </c>
      <c r="AU140" s="169" t="s">
        <v>71</v>
      </c>
      <c r="AY140" s="13" t="s">
        <v>239</v>
      </c>
      <c r="BE140" s="97">
        <f t="shared" si="9"/>
        <v>0</v>
      </c>
      <c r="BF140" s="97">
        <f t="shared" si="10"/>
        <v>0</v>
      </c>
      <c r="BG140" s="97">
        <f t="shared" si="11"/>
        <v>0</v>
      </c>
      <c r="BH140" s="97">
        <f t="shared" si="12"/>
        <v>0</v>
      </c>
      <c r="BI140" s="97">
        <f t="shared" si="13"/>
        <v>0</v>
      </c>
      <c r="BJ140" s="13" t="s">
        <v>83</v>
      </c>
      <c r="BK140" s="97">
        <f t="shared" si="14"/>
        <v>0</v>
      </c>
      <c r="BL140" s="13" t="s">
        <v>245</v>
      </c>
      <c r="BM140" s="169" t="s">
        <v>7</v>
      </c>
    </row>
    <row r="141" spans="2:65" s="1" customFormat="1" ht="16.5" customHeight="1" x14ac:dyDescent="0.2">
      <c r="B141" s="131"/>
      <c r="C141" s="158" t="s">
        <v>285</v>
      </c>
      <c r="D141" s="158" t="s">
        <v>241</v>
      </c>
      <c r="E141" s="159" t="s">
        <v>4553</v>
      </c>
      <c r="F141" s="160" t="s">
        <v>4456</v>
      </c>
      <c r="G141" s="161" t="s">
        <v>353</v>
      </c>
      <c r="H141" s="162">
        <v>1</v>
      </c>
      <c r="I141" s="163"/>
      <c r="J141" s="164">
        <f t="shared" si="5"/>
        <v>0</v>
      </c>
      <c r="K141" s="165"/>
      <c r="L141" s="30"/>
      <c r="M141" s="166" t="s">
        <v>1</v>
      </c>
      <c r="N141" s="130" t="s">
        <v>37</v>
      </c>
      <c r="P141" s="167">
        <f t="shared" si="6"/>
        <v>0</v>
      </c>
      <c r="Q141" s="167">
        <v>0</v>
      </c>
      <c r="R141" s="167">
        <f t="shared" si="7"/>
        <v>0</v>
      </c>
      <c r="S141" s="167">
        <v>0</v>
      </c>
      <c r="T141" s="168">
        <f t="shared" si="8"/>
        <v>0</v>
      </c>
      <c r="AR141" s="169" t="s">
        <v>245</v>
      </c>
      <c r="AT141" s="169" t="s">
        <v>241</v>
      </c>
      <c r="AU141" s="169" t="s">
        <v>71</v>
      </c>
      <c r="AY141" s="13" t="s">
        <v>239</v>
      </c>
      <c r="BE141" s="97">
        <f t="shared" si="9"/>
        <v>0</v>
      </c>
      <c r="BF141" s="97">
        <f t="shared" si="10"/>
        <v>0</v>
      </c>
      <c r="BG141" s="97">
        <f t="shared" si="11"/>
        <v>0</v>
      </c>
      <c r="BH141" s="97">
        <f t="shared" si="12"/>
        <v>0</v>
      </c>
      <c r="BI141" s="97">
        <f t="shared" si="13"/>
        <v>0</v>
      </c>
      <c r="BJ141" s="13" t="s">
        <v>83</v>
      </c>
      <c r="BK141" s="97">
        <f t="shared" si="14"/>
        <v>0</v>
      </c>
      <c r="BL141" s="13" t="s">
        <v>245</v>
      </c>
      <c r="BM141" s="169" t="s">
        <v>328</v>
      </c>
    </row>
    <row r="142" spans="2:65" s="1" customFormat="1" ht="16.5" customHeight="1" x14ac:dyDescent="0.2">
      <c r="B142" s="131"/>
      <c r="C142" s="158" t="s">
        <v>289</v>
      </c>
      <c r="D142" s="158" t="s">
        <v>241</v>
      </c>
      <c r="E142" s="159" t="s">
        <v>4554</v>
      </c>
      <c r="F142" s="160" t="s">
        <v>4457</v>
      </c>
      <c r="G142" s="161" t="s">
        <v>4384</v>
      </c>
      <c r="H142" s="162">
        <v>3</v>
      </c>
      <c r="I142" s="163"/>
      <c r="J142" s="164">
        <f t="shared" si="5"/>
        <v>0</v>
      </c>
      <c r="K142" s="165"/>
      <c r="L142" s="30"/>
      <c r="M142" s="166" t="s">
        <v>1</v>
      </c>
      <c r="N142" s="130" t="s">
        <v>37</v>
      </c>
      <c r="P142" s="167">
        <f t="shared" si="6"/>
        <v>0</v>
      </c>
      <c r="Q142" s="167">
        <v>0</v>
      </c>
      <c r="R142" s="167">
        <f t="shared" si="7"/>
        <v>0</v>
      </c>
      <c r="S142" s="167">
        <v>0</v>
      </c>
      <c r="T142" s="168">
        <f t="shared" si="8"/>
        <v>0</v>
      </c>
      <c r="AR142" s="169" t="s">
        <v>245</v>
      </c>
      <c r="AT142" s="169" t="s">
        <v>241</v>
      </c>
      <c r="AU142" s="169" t="s">
        <v>71</v>
      </c>
      <c r="AY142" s="13" t="s">
        <v>239</v>
      </c>
      <c r="BE142" s="97">
        <f t="shared" si="9"/>
        <v>0</v>
      </c>
      <c r="BF142" s="97">
        <f t="shared" si="10"/>
        <v>0</v>
      </c>
      <c r="BG142" s="97">
        <f t="shared" si="11"/>
        <v>0</v>
      </c>
      <c r="BH142" s="97">
        <f t="shared" si="12"/>
        <v>0</v>
      </c>
      <c r="BI142" s="97">
        <f t="shared" si="13"/>
        <v>0</v>
      </c>
      <c r="BJ142" s="13" t="s">
        <v>83</v>
      </c>
      <c r="BK142" s="97">
        <f t="shared" si="14"/>
        <v>0</v>
      </c>
      <c r="BL142" s="13" t="s">
        <v>245</v>
      </c>
      <c r="BM142" s="169" t="s">
        <v>338</v>
      </c>
    </row>
    <row r="143" spans="2:65" s="1" customFormat="1" ht="16.5" customHeight="1" x14ac:dyDescent="0.2">
      <c r="B143" s="131"/>
      <c r="C143" s="158" t="s">
        <v>293</v>
      </c>
      <c r="D143" s="158" t="s">
        <v>241</v>
      </c>
      <c r="E143" s="159" t="s">
        <v>4555</v>
      </c>
      <c r="F143" s="160" t="s">
        <v>4459</v>
      </c>
      <c r="G143" s="161" t="s">
        <v>4324</v>
      </c>
      <c r="H143" s="162">
        <v>1</v>
      </c>
      <c r="I143" s="163"/>
      <c r="J143" s="164">
        <f t="shared" si="5"/>
        <v>0</v>
      </c>
      <c r="K143" s="165"/>
      <c r="L143" s="30"/>
      <c r="M143" s="166" t="s">
        <v>1</v>
      </c>
      <c r="N143" s="130" t="s">
        <v>37</v>
      </c>
      <c r="P143" s="167">
        <f t="shared" si="6"/>
        <v>0</v>
      </c>
      <c r="Q143" s="167">
        <v>0</v>
      </c>
      <c r="R143" s="167">
        <f t="shared" si="7"/>
        <v>0</v>
      </c>
      <c r="S143" s="167">
        <v>0</v>
      </c>
      <c r="T143" s="168">
        <f t="shared" si="8"/>
        <v>0</v>
      </c>
      <c r="AR143" s="169" t="s">
        <v>245</v>
      </c>
      <c r="AT143" s="169" t="s">
        <v>241</v>
      </c>
      <c r="AU143" s="169" t="s">
        <v>71</v>
      </c>
      <c r="AY143" s="13" t="s">
        <v>239</v>
      </c>
      <c r="BE143" s="97">
        <f t="shared" si="9"/>
        <v>0</v>
      </c>
      <c r="BF143" s="97">
        <f t="shared" si="10"/>
        <v>0</v>
      </c>
      <c r="BG143" s="97">
        <f t="shared" si="11"/>
        <v>0</v>
      </c>
      <c r="BH143" s="97">
        <f t="shared" si="12"/>
        <v>0</v>
      </c>
      <c r="BI143" s="97">
        <f t="shared" si="13"/>
        <v>0</v>
      </c>
      <c r="BJ143" s="13" t="s">
        <v>83</v>
      </c>
      <c r="BK143" s="97">
        <f t="shared" si="14"/>
        <v>0</v>
      </c>
      <c r="BL143" s="13" t="s">
        <v>245</v>
      </c>
      <c r="BM143" s="169" t="s">
        <v>346</v>
      </c>
    </row>
    <row r="144" spans="2:65" s="1" customFormat="1" ht="16.5" customHeight="1" x14ac:dyDescent="0.2">
      <c r="B144" s="131"/>
      <c r="C144" s="158" t="s">
        <v>297</v>
      </c>
      <c r="D144" s="158" t="s">
        <v>241</v>
      </c>
      <c r="E144" s="159" t="s">
        <v>4556</v>
      </c>
      <c r="F144" s="160" t="s">
        <v>4385</v>
      </c>
      <c r="G144" s="161" t="s">
        <v>4386</v>
      </c>
      <c r="H144" s="162">
        <v>3</v>
      </c>
      <c r="I144" s="163"/>
      <c r="J144" s="164">
        <f t="shared" si="5"/>
        <v>0</v>
      </c>
      <c r="K144" s="165"/>
      <c r="L144" s="30"/>
      <c r="M144" s="166" t="s">
        <v>1</v>
      </c>
      <c r="N144" s="130" t="s">
        <v>37</v>
      </c>
      <c r="P144" s="167">
        <f t="shared" si="6"/>
        <v>0</v>
      </c>
      <c r="Q144" s="167">
        <v>0</v>
      </c>
      <c r="R144" s="167">
        <f t="shared" si="7"/>
        <v>0</v>
      </c>
      <c r="S144" s="167">
        <v>0</v>
      </c>
      <c r="T144" s="168">
        <f t="shared" si="8"/>
        <v>0</v>
      </c>
      <c r="AR144" s="169" t="s">
        <v>245</v>
      </c>
      <c r="AT144" s="169" t="s">
        <v>241</v>
      </c>
      <c r="AU144" s="169" t="s">
        <v>71</v>
      </c>
      <c r="AY144" s="13" t="s">
        <v>239</v>
      </c>
      <c r="BE144" s="97">
        <f t="shared" si="9"/>
        <v>0</v>
      </c>
      <c r="BF144" s="97">
        <f t="shared" si="10"/>
        <v>0</v>
      </c>
      <c r="BG144" s="97">
        <f t="shared" si="11"/>
        <v>0</v>
      </c>
      <c r="BH144" s="97">
        <f t="shared" si="12"/>
        <v>0</v>
      </c>
      <c r="BI144" s="97">
        <f t="shared" si="13"/>
        <v>0</v>
      </c>
      <c r="BJ144" s="13" t="s">
        <v>83</v>
      </c>
      <c r="BK144" s="97">
        <f t="shared" si="14"/>
        <v>0</v>
      </c>
      <c r="BL144" s="13" t="s">
        <v>245</v>
      </c>
      <c r="BM144" s="169" t="s">
        <v>355</v>
      </c>
    </row>
    <row r="145" spans="2:65" s="1" customFormat="1" ht="16.5" customHeight="1" x14ac:dyDescent="0.2">
      <c r="B145" s="131"/>
      <c r="C145" s="158" t="s">
        <v>301</v>
      </c>
      <c r="D145" s="158" t="s">
        <v>241</v>
      </c>
      <c r="E145" s="159" t="s">
        <v>4557</v>
      </c>
      <c r="F145" s="160" t="s">
        <v>4463</v>
      </c>
      <c r="G145" s="161" t="s">
        <v>4386</v>
      </c>
      <c r="H145" s="162">
        <v>3</v>
      </c>
      <c r="I145" s="163"/>
      <c r="J145" s="164">
        <f t="shared" si="5"/>
        <v>0</v>
      </c>
      <c r="K145" s="165"/>
      <c r="L145" s="30"/>
      <c r="M145" s="166" t="s">
        <v>1</v>
      </c>
      <c r="N145" s="130" t="s">
        <v>37</v>
      </c>
      <c r="P145" s="167">
        <f t="shared" si="6"/>
        <v>0</v>
      </c>
      <c r="Q145" s="167">
        <v>0</v>
      </c>
      <c r="R145" s="167">
        <f t="shared" si="7"/>
        <v>0</v>
      </c>
      <c r="S145" s="167">
        <v>0</v>
      </c>
      <c r="T145" s="168">
        <f t="shared" si="8"/>
        <v>0</v>
      </c>
      <c r="AR145" s="169" t="s">
        <v>245</v>
      </c>
      <c r="AT145" s="169" t="s">
        <v>241</v>
      </c>
      <c r="AU145" s="169" t="s">
        <v>71</v>
      </c>
      <c r="AY145" s="13" t="s">
        <v>239</v>
      </c>
      <c r="BE145" s="97">
        <f t="shared" si="9"/>
        <v>0</v>
      </c>
      <c r="BF145" s="97">
        <f t="shared" si="10"/>
        <v>0</v>
      </c>
      <c r="BG145" s="97">
        <f t="shared" si="11"/>
        <v>0</v>
      </c>
      <c r="BH145" s="97">
        <f t="shared" si="12"/>
        <v>0</v>
      </c>
      <c r="BI145" s="97">
        <f t="shared" si="13"/>
        <v>0</v>
      </c>
      <c r="BJ145" s="13" t="s">
        <v>83</v>
      </c>
      <c r="BK145" s="97">
        <f t="shared" si="14"/>
        <v>0</v>
      </c>
      <c r="BL145" s="13" t="s">
        <v>245</v>
      </c>
      <c r="BM145" s="169" t="s">
        <v>363</v>
      </c>
    </row>
    <row r="146" spans="2:65" s="1" customFormat="1" ht="16.5" customHeight="1" x14ac:dyDescent="0.2">
      <c r="B146" s="131"/>
      <c r="C146" s="158" t="s">
        <v>305</v>
      </c>
      <c r="D146" s="158" t="s">
        <v>241</v>
      </c>
      <c r="E146" s="159" t="s">
        <v>4558</v>
      </c>
      <c r="F146" s="160" t="s">
        <v>4467</v>
      </c>
      <c r="G146" s="161" t="s">
        <v>353</v>
      </c>
      <c r="H146" s="162">
        <v>15</v>
      </c>
      <c r="I146" s="163"/>
      <c r="J146" s="164">
        <f t="shared" si="5"/>
        <v>0</v>
      </c>
      <c r="K146" s="165"/>
      <c r="L146" s="30"/>
      <c r="M146" s="166" t="s">
        <v>1</v>
      </c>
      <c r="N146" s="130" t="s">
        <v>37</v>
      </c>
      <c r="P146" s="167">
        <f t="shared" si="6"/>
        <v>0</v>
      </c>
      <c r="Q146" s="167">
        <v>0</v>
      </c>
      <c r="R146" s="167">
        <f t="shared" si="7"/>
        <v>0</v>
      </c>
      <c r="S146" s="167">
        <v>0</v>
      </c>
      <c r="T146" s="168">
        <f t="shared" si="8"/>
        <v>0</v>
      </c>
      <c r="AR146" s="169" t="s">
        <v>245</v>
      </c>
      <c r="AT146" s="169" t="s">
        <v>241</v>
      </c>
      <c r="AU146" s="169" t="s">
        <v>71</v>
      </c>
      <c r="AY146" s="13" t="s">
        <v>239</v>
      </c>
      <c r="BE146" s="97">
        <f t="shared" si="9"/>
        <v>0</v>
      </c>
      <c r="BF146" s="97">
        <f t="shared" si="10"/>
        <v>0</v>
      </c>
      <c r="BG146" s="97">
        <f t="shared" si="11"/>
        <v>0</v>
      </c>
      <c r="BH146" s="97">
        <f t="shared" si="12"/>
        <v>0</v>
      </c>
      <c r="BI146" s="97">
        <f t="shared" si="13"/>
        <v>0</v>
      </c>
      <c r="BJ146" s="13" t="s">
        <v>83</v>
      </c>
      <c r="BK146" s="97">
        <f t="shared" si="14"/>
        <v>0</v>
      </c>
      <c r="BL146" s="13" t="s">
        <v>245</v>
      </c>
      <c r="BM146" s="169" t="s">
        <v>371</v>
      </c>
    </row>
    <row r="147" spans="2:65" s="1" customFormat="1" ht="16.5" customHeight="1" x14ac:dyDescent="0.2">
      <c r="B147" s="131"/>
      <c r="C147" s="158" t="s">
        <v>309</v>
      </c>
      <c r="D147" s="158" t="s">
        <v>241</v>
      </c>
      <c r="E147" s="159" t="s">
        <v>4559</v>
      </c>
      <c r="F147" s="160" t="s">
        <v>4469</v>
      </c>
      <c r="G147" s="161" t="s">
        <v>4324</v>
      </c>
      <c r="H147" s="162">
        <v>1</v>
      </c>
      <c r="I147" s="163"/>
      <c r="J147" s="164">
        <f t="shared" si="5"/>
        <v>0</v>
      </c>
      <c r="K147" s="165"/>
      <c r="L147" s="30"/>
      <c r="M147" s="166" t="s">
        <v>1</v>
      </c>
      <c r="N147" s="130" t="s">
        <v>37</v>
      </c>
      <c r="P147" s="167">
        <f t="shared" si="6"/>
        <v>0</v>
      </c>
      <c r="Q147" s="167">
        <v>0</v>
      </c>
      <c r="R147" s="167">
        <f t="shared" si="7"/>
        <v>0</v>
      </c>
      <c r="S147" s="167">
        <v>0</v>
      </c>
      <c r="T147" s="168">
        <f t="shared" si="8"/>
        <v>0</v>
      </c>
      <c r="AR147" s="169" t="s">
        <v>245</v>
      </c>
      <c r="AT147" s="169" t="s">
        <v>241</v>
      </c>
      <c r="AU147" s="169" t="s">
        <v>71</v>
      </c>
      <c r="AY147" s="13" t="s">
        <v>239</v>
      </c>
      <c r="BE147" s="97">
        <f t="shared" si="9"/>
        <v>0</v>
      </c>
      <c r="BF147" s="97">
        <f t="shared" si="10"/>
        <v>0</v>
      </c>
      <c r="BG147" s="97">
        <f t="shared" si="11"/>
        <v>0</v>
      </c>
      <c r="BH147" s="97">
        <f t="shared" si="12"/>
        <v>0</v>
      </c>
      <c r="BI147" s="97">
        <f t="shared" si="13"/>
        <v>0</v>
      </c>
      <c r="BJ147" s="13" t="s">
        <v>83</v>
      </c>
      <c r="BK147" s="97">
        <f t="shared" si="14"/>
        <v>0</v>
      </c>
      <c r="BL147" s="13" t="s">
        <v>245</v>
      </c>
      <c r="BM147" s="169" t="s">
        <v>379</v>
      </c>
    </row>
    <row r="148" spans="2:65" s="1" customFormat="1" ht="16.5" customHeight="1" x14ac:dyDescent="0.2">
      <c r="B148" s="131"/>
      <c r="C148" s="158" t="s">
        <v>313</v>
      </c>
      <c r="D148" s="158" t="s">
        <v>241</v>
      </c>
      <c r="E148" s="159" t="s">
        <v>4560</v>
      </c>
      <c r="F148" s="160" t="s">
        <v>4561</v>
      </c>
      <c r="G148" s="161" t="s">
        <v>4562</v>
      </c>
      <c r="H148" s="162">
        <v>1</v>
      </c>
      <c r="I148" s="163"/>
      <c r="J148" s="164">
        <f t="shared" si="5"/>
        <v>0</v>
      </c>
      <c r="K148" s="165"/>
      <c r="L148" s="30"/>
      <c r="M148" s="166" t="s">
        <v>1</v>
      </c>
      <c r="N148" s="130" t="s">
        <v>37</v>
      </c>
      <c r="P148" s="167">
        <f t="shared" si="6"/>
        <v>0</v>
      </c>
      <c r="Q148" s="167">
        <v>0</v>
      </c>
      <c r="R148" s="167">
        <f t="shared" si="7"/>
        <v>0</v>
      </c>
      <c r="S148" s="167">
        <v>0</v>
      </c>
      <c r="T148" s="168">
        <f t="shared" si="8"/>
        <v>0</v>
      </c>
      <c r="AR148" s="169" t="s">
        <v>245</v>
      </c>
      <c r="AT148" s="169" t="s">
        <v>241</v>
      </c>
      <c r="AU148" s="169" t="s">
        <v>71</v>
      </c>
      <c r="AY148" s="13" t="s">
        <v>239</v>
      </c>
      <c r="BE148" s="97">
        <f t="shared" si="9"/>
        <v>0</v>
      </c>
      <c r="BF148" s="97">
        <f t="shared" si="10"/>
        <v>0</v>
      </c>
      <c r="BG148" s="97">
        <f t="shared" si="11"/>
        <v>0</v>
      </c>
      <c r="BH148" s="97">
        <f t="shared" si="12"/>
        <v>0</v>
      </c>
      <c r="BI148" s="97">
        <f t="shared" si="13"/>
        <v>0</v>
      </c>
      <c r="BJ148" s="13" t="s">
        <v>83</v>
      </c>
      <c r="BK148" s="97">
        <f t="shared" si="14"/>
        <v>0</v>
      </c>
      <c r="BL148" s="13" t="s">
        <v>245</v>
      </c>
      <c r="BM148" s="169" t="s">
        <v>387</v>
      </c>
    </row>
    <row r="149" spans="2:65" s="1" customFormat="1" ht="16.5" customHeight="1" x14ac:dyDescent="0.2">
      <c r="B149" s="131"/>
      <c r="C149" s="158" t="s">
        <v>317</v>
      </c>
      <c r="D149" s="158" t="s">
        <v>241</v>
      </c>
      <c r="E149" s="159" t="s">
        <v>4563</v>
      </c>
      <c r="F149" s="160" t="s">
        <v>4564</v>
      </c>
      <c r="G149" s="161" t="s">
        <v>4562</v>
      </c>
      <c r="H149" s="162">
        <v>1</v>
      </c>
      <c r="I149" s="163"/>
      <c r="J149" s="164">
        <f t="shared" si="5"/>
        <v>0</v>
      </c>
      <c r="K149" s="165"/>
      <c r="L149" s="30"/>
      <c r="M149" s="166" t="s">
        <v>1</v>
      </c>
      <c r="N149" s="130" t="s">
        <v>37</v>
      </c>
      <c r="P149" s="167">
        <f t="shared" si="6"/>
        <v>0</v>
      </c>
      <c r="Q149" s="167">
        <v>0</v>
      </c>
      <c r="R149" s="167">
        <f t="shared" si="7"/>
        <v>0</v>
      </c>
      <c r="S149" s="167">
        <v>0</v>
      </c>
      <c r="T149" s="168">
        <f t="shared" si="8"/>
        <v>0</v>
      </c>
      <c r="AR149" s="169" t="s">
        <v>245</v>
      </c>
      <c r="AT149" s="169" t="s">
        <v>241</v>
      </c>
      <c r="AU149" s="169" t="s">
        <v>71</v>
      </c>
      <c r="AY149" s="13" t="s">
        <v>239</v>
      </c>
      <c r="BE149" s="97">
        <f t="shared" si="9"/>
        <v>0</v>
      </c>
      <c r="BF149" s="97">
        <f t="shared" si="10"/>
        <v>0</v>
      </c>
      <c r="BG149" s="97">
        <f t="shared" si="11"/>
        <v>0</v>
      </c>
      <c r="BH149" s="97">
        <f t="shared" si="12"/>
        <v>0</v>
      </c>
      <c r="BI149" s="97">
        <f t="shared" si="13"/>
        <v>0</v>
      </c>
      <c r="BJ149" s="13" t="s">
        <v>83</v>
      </c>
      <c r="BK149" s="97">
        <f t="shared" si="14"/>
        <v>0</v>
      </c>
      <c r="BL149" s="13" t="s">
        <v>245</v>
      </c>
      <c r="BM149" s="169" t="s">
        <v>395</v>
      </c>
    </row>
    <row r="150" spans="2:65" s="1" customFormat="1" ht="16.5" customHeight="1" x14ac:dyDescent="0.2">
      <c r="B150" s="131"/>
      <c r="C150" s="158" t="s">
        <v>7</v>
      </c>
      <c r="D150" s="158" t="s">
        <v>241</v>
      </c>
      <c r="E150" s="159" t="s">
        <v>4565</v>
      </c>
      <c r="F150" s="160" t="s">
        <v>4566</v>
      </c>
      <c r="G150" s="161" t="s">
        <v>4562</v>
      </c>
      <c r="H150" s="162">
        <v>1</v>
      </c>
      <c r="I150" s="163"/>
      <c r="J150" s="164">
        <f t="shared" si="5"/>
        <v>0</v>
      </c>
      <c r="K150" s="165"/>
      <c r="L150" s="30"/>
      <c r="M150" s="166" t="s">
        <v>1</v>
      </c>
      <c r="N150" s="130" t="s">
        <v>37</v>
      </c>
      <c r="P150" s="167">
        <f t="shared" si="6"/>
        <v>0</v>
      </c>
      <c r="Q150" s="167">
        <v>0</v>
      </c>
      <c r="R150" s="167">
        <f t="shared" si="7"/>
        <v>0</v>
      </c>
      <c r="S150" s="167">
        <v>0</v>
      </c>
      <c r="T150" s="168">
        <f t="shared" si="8"/>
        <v>0</v>
      </c>
      <c r="AR150" s="169" t="s">
        <v>245</v>
      </c>
      <c r="AT150" s="169" t="s">
        <v>241</v>
      </c>
      <c r="AU150" s="169" t="s">
        <v>71</v>
      </c>
      <c r="AY150" s="13" t="s">
        <v>239</v>
      </c>
      <c r="BE150" s="97">
        <f t="shared" si="9"/>
        <v>0</v>
      </c>
      <c r="BF150" s="97">
        <f t="shared" si="10"/>
        <v>0</v>
      </c>
      <c r="BG150" s="97">
        <f t="shared" si="11"/>
        <v>0</v>
      </c>
      <c r="BH150" s="97">
        <f t="shared" si="12"/>
        <v>0</v>
      </c>
      <c r="BI150" s="97">
        <f t="shared" si="13"/>
        <v>0</v>
      </c>
      <c r="BJ150" s="13" t="s">
        <v>83</v>
      </c>
      <c r="BK150" s="97">
        <f t="shared" si="14"/>
        <v>0</v>
      </c>
      <c r="BL150" s="13" t="s">
        <v>245</v>
      </c>
      <c r="BM150" s="169" t="s">
        <v>403</v>
      </c>
    </row>
    <row r="151" spans="2:65" s="1" customFormat="1" ht="16.5" customHeight="1" x14ac:dyDescent="0.2">
      <c r="B151" s="131"/>
      <c r="C151" s="158" t="s">
        <v>324</v>
      </c>
      <c r="D151" s="158" t="s">
        <v>241</v>
      </c>
      <c r="E151" s="159" t="s">
        <v>4567</v>
      </c>
      <c r="F151" s="160" t="s">
        <v>4568</v>
      </c>
      <c r="G151" s="161" t="s">
        <v>4562</v>
      </c>
      <c r="H151" s="162">
        <v>1</v>
      </c>
      <c r="I151" s="163"/>
      <c r="J151" s="164">
        <f t="shared" si="5"/>
        <v>0</v>
      </c>
      <c r="K151" s="165"/>
      <c r="L151" s="30"/>
      <c r="M151" s="166" t="s">
        <v>1</v>
      </c>
      <c r="N151" s="130" t="s">
        <v>37</v>
      </c>
      <c r="P151" s="167">
        <f t="shared" si="6"/>
        <v>0</v>
      </c>
      <c r="Q151" s="167">
        <v>0</v>
      </c>
      <c r="R151" s="167">
        <f t="shared" si="7"/>
        <v>0</v>
      </c>
      <c r="S151" s="167">
        <v>0</v>
      </c>
      <c r="T151" s="168">
        <f t="shared" si="8"/>
        <v>0</v>
      </c>
      <c r="AR151" s="169" t="s">
        <v>245</v>
      </c>
      <c r="AT151" s="169" t="s">
        <v>241</v>
      </c>
      <c r="AU151" s="169" t="s">
        <v>71</v>
      </c>
      <c r="AY151" s="13" t="s">
        <v>239</v>
      </c>
      <c r="BE151" s="97">
        <f t="shared" si="9"/>
        <v>0</v>
      </c>
      <c r="BF151" s="97">
        <f t="shared" si="10"/>
        <v>0</v>
      </c>
      <c r="BG151" s="97">
        <f t="shared" si="11"/>
        <v>0</v>
      </c>
      <c r="BH151" s="97">
        <f t="shared" si="12"/>
        <v>0</v>
      </c>
      <c r="BI151" s="97">
        <f t="shared" si="13"/>
        <v>0</v>
      </c>
      <c r="BJ151" s="13" t="s">
        <v>83</v>
      </c>
      <c r="BK151" s="97">
        <f t="shared" si="14"/>
        <v>0</v>
      </c>
      <c r="BL151" s="13" t="s">
        <v>245</v>
      </c>
      <c r="BM151" s="169" t="s">
        <v>411</v>
      </c>
    </row>
    <row r="152" spans="2:65" s="1" customFormat="1" ht="16.5" customHeight="1" x14ac:dyDescent="0.2">
      <c r="B152" s="131"/>
      <c r="C152" s="158" t="s">
        <v>328</v>
      </c>
      <c r="D152" s="158" t="s">
        <v>241</v>
      </c>
      <c r="E152" s="159" t="s">
        <v>4569</v>
      </c>
      <c r="F152" s="160" t="s">
        <v>4570</v>
      </c>
      <c r="G152" s="161" t="s">
        <v>4384</v>
      </c>
      <c r="H152" s="162">
        <v>14</v>
      </c>
      <c r="I152" s="163"/>
      <c r="J152" s="164">
        <f t="shared" si="5"/>
        <v>0</v>
      </c>
      <c r="K152" s="165"/>
      <c r="L152" s="30"/>
      <c r="M152" s="166" t="s">
        <v>1</v>
      </c>
      <c r="N152" s="130" t="s">
        <v>37</v>
      </c>
      <c r="P152" s="167">
        <f t="shared" si="6"/>
        <v>0</v>
      </c>
      <c r="Q152" s="167">
        <v>0</v>
      </c>
      <c r="R152" s="167">
        <f t="shared" si="7"/>
        <v>0</v>
      </c>
      <c r="S152" s="167">
        <v>0</v>
      </c>
      <c r="T152" s="168">
        <f t="shared" si="8"/>
        <v>0</v>
      </c>
      <c r="AR152" s="169" t="s">
        <v>245</v>
      </c>
      <c r="AT152" s="169" t="s">
        <v>241</v>
      </c>
      <c r="AU152" s="169" t="s">
        <v>71</v>
      </c>
      <c r="AY152" s="13" t="s">
        <v>239</v>
      </c>
      <c r="BE152" s="97">
        <f t="shared" si="9"/>
        <v>0</v>
      </c>
      <c r="BF152" s="97">
        <f t="shared" si="10"/>
        <v>0</v>
      </c>
      <c r="BG152" s="97">
        <f t="shared" si="11"/>
        <v>0</v>
      </c>
      <c r="BH152" s="97">
        <f t="shared" si="12"/>
        <v>0</v>
      </c>
      <c r="BI152" s="97">
        <f t="shared" si="13"/>
        <v>0</v>
      </c>
      <c r="BJ152" s="13" t="s">
        <v>83</v>
      </c>
      <c r="BK152" s="97">
        <f t="shared" si="14"/>
        <v>0</v>
      </c>
      <c r="BL152" s="13" t="s">
        <v>245</v>
      </c>
      <c r="BM152" s="169" t="s">
        <v>419</v>
      </c>
    </row>
    <row r="153" spans="2:65" s="1" customFormat="1" ht="24.2" customHeight="1" x14ac:dyDescent="0.2">
      <c r="B153" s="131"/>
      <c r="C153" s="158" t="s">
        <v>333</v>
      </c>
      <c r="D153" s="158" t="s">
        <v>241</v>
      </c>
      <c r="E153" s="159" t="s">
        <v>4571</v>
      </c>
      <c r="F153" s="160" t="s">
        <v>4572</v>
      </c>
      <c r="G153" s="161" t="s">
        <v>4562</v>
      </c>
      <c r="H153" s="162">
        <v>4</v>
      </c>
      <c r="I153" s="163"/>
      <c r="J153" s="164">
        <f t="shared" si="5"/>
        <v>0</v>
      </c>
      <c r="K153" s="165"/>
      <c r="L153" s="30"/>
      <c r="M153" s="166" t="s">
        <v>1</v>
      </c>
      <c r="N153" s="130" t="s">
        <v>37</v>
      </c>
      <c r="P153" s="167">
        <f t="shared" si="6"/>
        <v>0</v>
      </c>
      <c r="Q153" s="167">
        <v>0</v>
      </c>
      <c r="R153" s="167">
        <f t="shared" si="7"/>
        <v>0</v>
      </c>
      <c r="S153" s="167">
        <v>0</v>
      </c>
      <c r="T153" s="168">
        <f t="shared" si="8"/>
        <v>0</v>
      </c>
      <c r="AR153" s="169" t="s">
        <v>245</v>
      </c>
      <c r="AT153" s="169" t="s">
        <v>241</v>
      </c>
      <c r="AU153" s="169" t="s">
        <v>71</v>
      </c>
      <c r="AY153" s="13" t="s">
        <v>239</v>
      </c>
      <c r="BE153" s="97">
        <f t="shared" si="9"/>
        <v>0</v>
      </c>
      <c r="BF153" s="97">
        <f t="shared" si="10"/>
        <v>0</v>
      </c>
      <c r="BG153" s="97">
        <f t="shared" si="11"/>
        <v>0</v>
      </c>
      <c r="BH153" s="97">
        <f t="shared" si="12"/>
        <v>0</v>
      </c>
      <c r="BI153" s="97">
        <f t="shared" si="13"/>
        <v>0</v>
      </c>
      <c r="BJ153" s="13" t="s">
        <v>83</v>
      </c>
      <c r="BK153" s="97">
        <f t="shared" si="14"/>
        <v>0</v>
      </c>
      <c r="BL153" s="13" t="s">
        <v>245</v>
      </c>
      <c r="BM153" s="169" t="s">
        <v>427</v>
      </c>
    </row>
    <row r="154" spans="2:65" s="1" customFormat="1" ht="16.5" customHeight="1" x14ac:dyDescent="0.2">
      <c r="B154" s="131"/>
      <c r="C154" s="158" t="s">
        <v>338</v>
      </c>
      <c r="D154" s="158" t="s">
        <v>241</v>
      </c>
      <c r="E154" s="159" t="s">
        <v>4573</v>
      </c>
      <c r="F154" s="160" t="s">
        <v>4574</v>
      </c>
      <c r="G154" s="161" t="s">
        <v>4384</v>
      </c>
      <c r="H154" s="162">
        <v>8</v>
      </c>
      <c r="I154" s="163"/>
      <c r="J154" s="164">
        <f t="shared" si="5"/>
        <v>0</v>
      </c>
      <c r="K154" s="165"/>
      <c r="L154" s="30"/>
      <c r="M154" s="182" t="s">
        <v>1</v>
      </c>
      <c r="N154" s="183" t="s">
        <v>37</v>
      </c>
      <c r="O154" s="184"/>
      <c r="P154" s="185">
        <f t="shared" si="6"/>
        <v>0</v>
      </c>
      <c r="Q154" s="185">
        <v>0</v>
      </c>
      <c r="R154" s="185">
        <f t="shared" si="7"/>
        <v>0</v>
      </c>
      <c r="S154" s="185">
        <v>0</v>
      </c>
      <c r="T154" s="186">
        <f t="shared" si="8"/>
        <v>0</v>
      </c>
      <c r="AR154" s="169" t="s">
        <v>245</v>
      </c>
      <c r="AT154" s="169" t="s">
        <v>241</v>
      </c>
      <c r="AU154" s="169" t="s">
        <v>71</v>
      </c>
      <c r="AY154" s="13" t="s">
        <v>239</v>
      </c>
      <c r="BE154" s="97">
        <f t="shared" si="9"/>
        <v>0</v>
      </c>
      <c r="BF154" s="97">
        <f t="shared" si="10"/>
        <v>0</v>
      </c>
      <c r="BG154" s="97">
        <f t="shared" si="11"/>
        <v>0</v>
      </c>
      <c r="BH154" s="97">
        <f t="shared" si="12"/>
        <v>0</v>
      </c>
      <c r="BI154" s="97">
        <f t="shared" si="13"/>
        <v>0</v>
      </c>
      <c r="BJ154" s="13" t="s">
        <v>83</v>
      </c>
      <c r="BK154" s="97">
        <f t="shared" si="14"/>
        <v>0</v>
      </c>
      <c r="BL154" s="13" t="s">
        <v>245</v>
      </c>
      <c r="BM154" s="169" t="s">
        <v>435</v>
      </c>
    </row>
    <row r="155" spans="2:65" s="1" customFormat="1" ht="6.95" customHeight="1" x14ac:dyDescent="0.2">
      <c r="B155" s="45"/>
      <c r="C155" s="46"/>
      <c r="D155" s="46"/>
      <c r="E155" s="46"/>
      <c r="F155" s="46"/>
      <c r="G155" s="46"/>
      <c r="H155" s="46"/>
      <c r="I155" s="46"/>
      <c r="J155" s="46"/>
      <c r="K155" s="46"/>
      <c r="L155" s="30"/>
    </row>
  </sheetData>
  <autoFilter ref="C129:K154" xr:uid="{00000000-0009-0000-0000-00002C000000}"/>
  <mergeCells count="17">
    <mergeCell ref="L2:V2"/>
    <mergeCell ref="D104:F104"/>
    <mergeCell ref="D105:F105"/>
    <mergeCell ref="D106:F106"/>
    <mergeCell ref="E118:H118"/>
    <mergeCell ref="E85:H85"/>
    <mergeCell ref="E87:H87"/>
    <mergeCell ref="E89:H89"/>
    <mergeCell ref="D102:F102"/>
    <mergeCell ref="D103:F103"/>
    <mergeCell ref="E7:H7"/>
    <mergeCell ref="E9:H9"/>
    <mergeCell ref="E11:H11"/>
    <mergeCell ref="E20:H20"/>
    <mergeCell ref="E29:H29"/>
    <mergeCell ref="E122:H122"/>
    <mergeCell ref="E120:H1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04"/>
  <sheetViews>
    <sheetView showGridLines="0" workbookViewId="0">
      <selection activeCell="F16" sqref="F16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3" t="s">
        <v>90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4587</v>
      </c>
      <c r="L4" s="16"/>
      <c r="M4" s="103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14</v>
      </c>
      <c r="L6" s="16"/>
    </row>
    <row r="7" spans="2:46" ht="16.5" customHeight="1" x14ac:dyDescent="0.2">
      <c r="B7" s="16"/>
      <c r="E7" s="259" t="str">
        <f>'Rekapitulácia stavby'!K6</f>
        <v>KFA - Košická futbalová aréna II. a III. etapa</v>
      </c>
      <c r="F7" s="261"/>
      <c r="G7" s="261"/>
      <c r="H7" s="261"/>
      <c r="L7" s="16"/>
    </row>
    <row r="8" spans="2:46" ht="12" customHeight="1" x14ac:dyDescent="0.2">
      <c r="B8" s="16"/>
      <c r="D8" s="23" t="s">
        <v>180</v>
      </c>
      <c r="L8" s="16"/>
    </row>
    <row r="9" spans="2:46" s="1" customFormat="1" ht="16.5" customHeight="1" x14ac:dyDescent="0.2">
      <c r="B9" s="30"/>
      <c r="E9" s="259" t="s">
        <v>181</v>
      </c>
      <c r="F9" s="257"/>
      <c r="G9" s="257"/>
      <c r="H9" s="257"/>
      <c r="L9" s="30"/>
    </row>
    <row r="10" spans="2:46" s="1" customFormat="1" ht="12" customHeight="1" x14ac:dyDescent="0.2">
      <c r="B10" s="30"/>
      <c r="D10" s="23" t="s">
        <v>182</v>
      </c>
      <c r="L10" s="30"/>
    </row>
    <row r="11" spans="2:46" s="1" customFormat="1" ht="16.5" customHeight="1" x14ac:dyDescent="0.2">
      <c r="B11" s="30"/>
      <c r="E11" s="226" t="s">
        <v>2792</v>
      </c>
      <c r="F11" s="257"/>
      <c r="G11" s="257"/>
      <c r="H11" s="257"/>
      <c r="L11" s="30"/>
    </row>
    <row r="12" spans="2:46" s="1" customFormat="1" x14ac:dyDescent="0.2">
      <c r="B12" s="30"/>
      <c r="L12" s="30"/>
    </row>
    <row r="13" spans="2:46" s="1" customFormat="1" ht="12" customHeight="1" x14ac:dyDescent="0.2">
      <c r="B13" s="30"/>
      <c r="D13" s="23" t="s">
        <v>15</v>
      </c>
      <c r="F13" s="21" t="s">
        <v>1</v>
      </c>
      <c r="I13" s="23" t="s">
        <v>16</v>
      </c>
      <c r="J13" s="21" t="s">
        <v>1</v>
      </c>
      <c r="L13" s="30"/>
    </row>
    <row r="14" spans="2:46" s="1" customFormat="1" ht="12" customHeight="1" x14ac:dyDescent="0.2">
      <c r="B14" s="30"/>
      <c r="D14" s="23" t="s">
        <v>17</v>
      </c>
      <c r="F14" s="21" t="s">
        <v>184</v>
      </c>
      <c r="I14" s="23" t="s">
        <v>19</v>
      </c>
      <c r="J14" s="53" t="str">
        <f>'Rekapitulácia stavby'!AN8</f>
        <v>4.10.2022 - REV05</v>
      </c>
      <c r="L14" s="30"/>
    </row>
    <row r="15" spans="2:46" s="1" customFormat="1" ht="10.9" customHeight="1" x14ac:dyDescent="0.2">
      <c r="B15" s="30"/>
      <c r="L15" s="30"/>
    </row>
    <row r="16" spans="2:46" s="1" customFormat="1" ht="12" customHeight="1" x14ac:dyDescent="0.2">
      <c r="B16" s="30"/>
      <c r="D16" s="23" t="s">
        <v>20</v>
      </c>
      <c r="I16" s="23" t="s">
        <v>21</v>
      </c>
      <c r="J16" s="21" t="str">
        <f>IF('Rekapitulácia stavby'!AN10="","",'Rekapitulácia stavby'!AN10)</f>
        <v/>
      </c>
      <c r="L16" s="30"/>
    </row>
    <row r="17" spans="2:12" s="1" customFormat="1" ht="18" customHeight="1" x14ac:dyDescent="0.2">
      <c r="B17" s="30"/>
      <c r="E17" s="21" t="str">
        <f>IF('Rekapitulácia stavby'!E11="","",'Rekapitulácia stavby'!E11)</f>
        <v xml:space="preserve"> </v>
      </c>
      <c r="I17" s="23" t="s">
        <v>22</v>
      </c>
      <c r="J17" s="21" t="str">
        <f>IF('Rekapitulácia stavby'!AN11="","",'Rekapitulácia stavby'!AN11)</f>
        <v/>
      </c>
      <c r="L17" s="30"/>
    </row>
    <row r="18" spans="2:12" s="1" customFormat="1" ht="6.95" customHeight="1" x14ac:dyDescent="0.2">
      <c r="B18" s="30"/>
      <c r="L18" s="30"/>
    </row>
    <row r="19" spans="2:12" s="1" customFormat="1" ht="12" customHeight="1" x14ac:dyDescent="0.2">
      <c r="B19" s="30"/>
      <c r="D19" s="23" t="s">
        <v>23</v>
      </c>
      <c r="I19" s="23" t="s">
        <v>21</v>
      </c>
      <c r="J19" s="24" t="str">
        <f>'Rekapitulácia stavby'!AN13</f>
        <v>Vyplň údaj</v>
      </c>
      <c r="L19" s="30"/>
    </row>
    <row r="20" spans="2:12" s="1" customFormat="1" ht="18" customHeight="1" x14ac:dyDescent="0.2">
      <c r="B20" s="30"/>
      <c r="E20" s="258" t="str">
        <f>'Rekapitulácia stavby'!E14</f>
        <v>Vyplň údaj</v>
      </c>
      <c r="F20" s="248"/>
      <c r="G20" s="248"/>
      <c r="H20" s="248"/>
      <c r="I20" s="23" t="s">
        <v>22</v>
      </c>
      <c r="J20" s="24" t="str">
        <f>'Rekapitulácia stavby'!AN14</f>
        <v>Vyplň údaj</v>
      </c>
      <c r="L20" s="30"/>
    </row>
    <row r="21" spans="2:12" s="1" customFormat="1" ht="6.95" customHeight="1" x14ac:dyDescent="0.2">
      <c r="B21" s="30"/>
      <c r="L21" s="30"/>
    </row>
    <row r="22" spans="2:12" s="1" customFormat="1" ht="12" customHeight="1" x14ac:dyDescent="0.2">
      <c r="B22" s="30"/>
      <c r="D22" s="23" t="s">
        <v>25</v>
      </c>
      <c r="I22" s="23" t="s">
        <v>21</v>
      </c>
      <c r="J22" s="21" t="s">
        <v>1</v>
      </c>
      <c r="L22" s="30"/>
    </row>
    <row r="23" spans="2:12" s="1" customFormat="1" ht="18" customHeight="1" x14ac:dyDescent="0.2">
      <c r="B23" s="30"/>
      <c r="E23" s="21" t="s">
        <v>185</v>
      </c>
      <c r="I23" s="23" t="s">
        <v>22</v>
      </c>
      <c r="J23" s="21" t="s">
        <v>1</v>
      </c>
      <c r="L23" s="30"/>
    </row>
    <row r="24" spans="2:12" s="1" customFormat="1" ht="6.95" customHeight="1" x14ac:dyDescent="0.2">
      <c r="B24" s="30"/>
      <c r="L24" s="30"/>
    </row>
    <row r="25" spans="2:12" s="1" customFormat="1" ht="12" customHeight="1" x14ac:dyDescent="0.2">
      <c r="B25" s="30"/>
      <c r="D25" s="23" t="s">
        <v>27</v>
      </c>
      <c r="I25" s="23" t="s">
        <v>21</v>
      </c>
      <c r="J25" s="21" t="s">
        <v>1</v>
      </c>
      <c r="L25" s="30"/>
    </row>
    <row r="26" spans="2:12" s="1" customFormat="1" ht="18" customHeight="1" x14ac:dyDescent="0.2">
      <c r="B26" s="30"/>
      <c r="E26" s="21" t="s">
        <v>186</v>
      </c>
      <c r="I26" s="23" t="s">
        <v>22</v>
      </c>
      <c r="J26" s="21" t="s">
        <v>1</v>
      </c>
      <c r="L26" s="30"/>
    </row>
    <row r="27" spans="2:12" s="1" customFormat="1" ht="6.95" customHeight="1" x14ac:dyDescent="0.2">
      <c r="B27" s="30"/>
      <c r="L27" s="30"/>
    </row>
    <row r="28" spans="2:12" s="1" customFormat="1" ht="12" customHeight="1" x14ac:dyDescent="0.2">
      <c r="B28" s="30"/>
      <c r="D28" s="23" t="s">
        <v>28</v>
      </c>
      <c r="L28" s="30"/>
    </row>
    <row r="29" spans="2:12" s="7" customFormat="1" ht="240" customHeight="1" x14ac:dyDescent="0.2">
      <c r="B29" s="104"/>
      <c r="E29" s="251" t="s">
        <v>4575</v>
      </c>
      <c r="F29" s="251"/>
      <c r="G29" s="251"/>
      <c r="H29" s="251"/>
      <c r="L29" s="104"/>
    </row>
    <row r="30" spans="2:12" s="1" customFormat="1" ht="6.95" customHeight="1" x14ac:dyDescent="0.2">
      <c r="B30" s="30"/>
      <c r="L30" s="30"/>
    </row>
    <row r="31" spans="2:12" s="1" customFormat="1" ht="6.95" customHeight="1" x14ac:dyDescent="0.2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5" customHeight="1" x14ac:dyDescent="0.2">
      <c r="B32" s="30"/>
      <c r="D32" s="21" t="s">
        <v>187</v>
      </c>
      <c r="J32" s="29">
        <f>J98</f>
        <v>0</v>
      </c>
      <c r="L32" s="30"/>
    </row>
    <row r="33" spans="2:12" s="1" customFormat="1" ht="14.45" customHeight="1" x14ac:dyDescent="0.2">
      <c r="B33" s="30"/>
      <c r="D33" s="28" t="s">
        <v>174</v>
      </c>
      <c r="J33" s="29">
        <f>J116</f>
        <v>0</v>
      </c>
      <c r="L33" s="30"/>
    </row>
    <row r="34" spans="2:12" s="1" customFormat="1" ht="25.35" customHeight="1" x14ac:dyDescent="0.2">
      <c r="B34" s="30"/>
      <c r="D34" s="105" t="s">
        <v>31</v>
      </c>
      <c r="J34" s="66">
        <f>ROUND(J32 + J33, 2)</f>
        <v>0</v>
      </c>
      <c r="L34" s="30"/>
    </row>
    <row r="35" spans="2:12" s="1" customFormat="1" ht="6.95" customHeight="1" x14ac:dyDescent="0.2">
      <c r="B35" s="30"/>
      <c r="D35" s="54"/>
      <c r="E35" s="54"/>
      <c r="F35" s="54"/>
      <c r="G35" s="54"/>
      <c r="H35" s="54"/>
      <c r="I35" s="54"/>
      <c r="J35" s="54"/>
      <c r="K35" s="54"/>
      <c r="L35" s="30"/>
    </row>
    <row r="36" spans="2:12" s="1" customFormat="1" ht="14.45" customHeight="1" x14ac:dyDescent="0.2">
      <c r="B36" s="30"/>
      <c r="F36" s="33" t="s">
        <v>33</v>
      </c>
      <c r="I36" s="33" t="s">
        <v>32</v>
      </c>
      <c r="J36" s="33" t="s">
        <v>34</v>
      </c>
      <c r="L36" s="30"/>
    </row>
    <row r="37" spans="2:12" s="1" customFormat="1" ht="14.45" customHeight="1" x14ac:dyDescent="0.2">
      <c r="B37" s="30"/>
      <c r="D37" s="106" t="s">
        <v>35</v>
      </c>
      <c r="E37" s="35" t="s">
        <v>36</v>
      </c>
      <c r="F37" s="107">
        <f>ROUND((SUM(BE116:BE123) + SUM(BE145:BE203)),  2)</f>
        <v>0</v>
      </c>
      <c r="G37" s="108"/>
      <c r="H37" s="108"/>
      <c r="I37" s="109">
        <v>0.2</v>
      </c>
      <c r="J37" s="107">
        <f>ROUND(((SUM(BE116:BE123) + SUM(BE145:BE203))*I37),  2)</f>
        <v>0</v>
      </c>
      <c r="L37" s="30"/>
    </row>
    <row r="38" spans="2:12" s="1" customFormat="1" ht="14.45" customHeight="1" x14ac:dyDescent="0.2">
      <c r="B38" s="30"/>
      <c r="E38" s="35" t="s">
        <v>37</v>
      </c>
      <c r="F38" s="107">
        <f>ROUND((SUM(BF116:BF123) + SUM(BF145:BF203)),  2)</f>
        <v>0</v>
      </c>
      <c r="G38" s="108"/>
      <c r="H38" s="108"/>
      <c r="I38" s="109">
        <v>0.2</v>
      </c>
      <c r="J38" s="107">
        <f>ROUND(((SUM(BF116:BF123) + SUM(BF145:BF203))*I38),  2)</f>
        <v>0</v>
      </c>
      <c r="L38" s="30"/>
    </row>
    <row r="39" spans="2:12" s="1" customFormat="1" ht="14.45" hidden="1" customHeight="1" x14ac:dyDescent="0.2">
      <c r="B39" s="30"/>
      <c r="E39" s="23" t="s">
        <v>38</v>
      </c>
      <c r="F39" s="86">
        <f>ROUND((SUM(BG116:BG123) + SUM(BG145:BG203)),  2)</f>
        <v>0</v>
      </c>
      <c r="I39" s="110">
        <v>0.2</v>
      </c>
      <c r="J39" s="86">
        <f>0</f>
        <v>0</v>
      </c>
      <c r="L39" s="30"/>
    </row>
    <row r="40" spans="2:12" s="1" customFormat="1" ht="14.45" hidden="1" customHeight="1" x14ac:dyDescent="0.2">
      <c r="B40" s="30"/>
      <c r="E40" s="23" t="s">
        <v>39</v>
      </c>
      <c r="F40" s="86">
        <f>ROUND((SUM(BH116:BH123) + SUM(BH145:BH203)),  2)</f>
        <v>0</v>
      </c>
      <c r="I40" s="110">
        <v>0.2</v>
      </c>
      <c r="J40" s="86">
        <f>0</f>
        <v>0</v>
      </c>
      <c r="L40" s="30"/>
    </row>
    <row r="41" spans="2:12" s="1" customFormat="1" ht="14.45" hidden="1" customHeight="1" x14ac:dyDescent="0.2">
      <c r="B41" s="30"/>
      <c r="E41" s="35" t="s">
        <v>40</v>
      </c>
      <c r="F41" s="107">
        <f>ROUND((SUM(BI116:BI123) + SUM(BI145:BI203)),  2)</f>
        <v>0</v>
      </c>
      <c r="G41" s="108"/>
      <c r="H41" s="108"/>
      <c r="I41" s="109">
        <v>0</v>
      </c>
      <c r="J41" s="107">
        <f>0</f>
        <v>0</v>
      </c>
      <c r="L41" s="30"/>
    </row>
    <row r="42" spans="2:12" s="1" customFormat="1" ht="6.95" customHeight="1" x14ac:dyDescent="0.2">
      <c r="B42" s="30"/>
      <c r="L42" s="30"/>
    </row>
    <row r="43" spans="2:12" s="1" customFormat="1" ht="25.35" customHeight="1" x14ac:dyDescent="0.2">
      <c r="B43" s="30"/>
      <c r="C43" s="101"/>
      <c r="D43" s="111" t="s">
        <v>41</v>
      </c>
      <c r="E43" s="57"/>
      <c r="F43" s="57"/>
      <c r="G43" s="112" t="s">
        <v>42</v>
      </c>
      <c r="H43" s="113" t="s">
        <v>43</v>
      </c>
      <c r="I43" s="57"/>
      <c r="J43" s="114">
        <f>SUM(J34:J41)</f>
        <v>0</v>
      </c>
      <c r="K43" s="115"/>
      <c r="L43" s="30"/>
    </row>
    <row r="44" spans="2:12" s="1" customFormat="1" ht="14.45" customHeight="1" x14ac:dyDescent="0.2">
      <c r="B44" s="30"/>
      <c r="L44" s="30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30"/>
      <c r="D50" s="42" t="s">
        <v>44</v>
      </c>
      <c r="E50" s="43"/>
      <c r="F50" s="43"/>
      <c r="G50" s="42" t="s">
        <v>45</v>
      </c>
      <c r="H50" s="43"/>
      <c r="I50" s="43"/>
      <c r="J50" s="43"/>
      <c r="K50" s="43"/>
      <c r="L50" s="30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30"/>
      <c r="D61" s="44" t="s">
        <v>46</v>
      </c>
      <c r="E61" s="32"/>
      <c r="F61" s="116" t="s">
        <v>47</v>
      </c>
      <c r="G61" s="44" t="s">
        <v>46</v>
      </c>
      <c r="H61" s="32"/>
      <c r="I61" s="32"/>
      <c r="J61" s="117" t="s">
        <v>47</v>
      </c>
      <c r="K61" s="32"/>
      <c r="L61" s="30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30"/>
      <c r="D65" s="42" t="s">
        <v>48</v>
      </c>
      <c r="E65" s="43"/>
      <c r="F65" s="43"/>
      <c r="G65" s="42" t="s">
        <v>49</v>
      </c>
      <c r="H65" s="43"/>
      <c r="I65" s="43"/>
      <c r="J65" s="43"/>
      <c r="K65" s="43"/>
      <c r="L65" s="30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30"/>
      <c r="D76" s="44" t="s">
        <v>46</v>
      </c>
      <c r="E76" s="32"/>
      <c r="F76" s="116" t="s">
        <v>47</v>
      </c>
      <c r="G76" s="44" t="s">
        <v>46</v>
      </c>
      <c r="H76" s="32"/>
      <c r="I76" s="32"/>
      <c r="J76" s="117" t="s">
        <v>47</v>
      </c>
      <c r="K76" s="32"/>
      <c r="L76" s="30"/>
    </row>
    <row r="77" spans="2:12" s="1" customFormat="1" ht="14.45" customHeight="1" x14ac:dyDescent="0.2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12" s="1" customFormat="1" ht="6.95" customHeight="1" x14ac:dyDescent="0.2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12" s="1" customFormat="1" ht="24.95" customHeight="1" x14ac:dyDescent="0.2">
      <c r="B82" s="30"/>
      <c r="C82" s="17" t="s">
        <v>4588</v>
      </c>
      <c r="L82" s="30"/>
    </row>
    <row r="83" spans="2:12" s="1" customFormat="1" ht="6.95" customHeight="1" x14ac:dyDescent="0.2">
      <c r="B83" s="30"/>
      <c r="L83" s="30"/>
    </row>
    <row r="84" spans="2:12" s="1" customFormat="1" ht="12" customHeight="1" x14ac:dyDescent="0.2">
      <c r="B84" s="30"/>
      <c r="C84" s="23" t="s">
        <v>14</v>
      </c>
      <c r="L84" s="30"/>
    </row>
    <row r="85" spans="2:12" s="1" customFormat="1" ht="16.5" customHeight="1" x14ac:dyDescent="0.2">
      <c r="B85" s="30"/>
      <c r="E85" s="259" t="str">
        <f>E7</f>
        <v>KFA - Košická futbalová aréna II. a III. etapa</v>
      </c>
      <c r="F85" s="261"/>
      <c r="G85" s="261"/>
      <c r="H85" s="261"/>
      <c r="L85" s="30"/>
    </row>
    <row r="86" spans="2:12" ht="12" customHeight="1" x14ac:dyDescent="0.2">
      <c r="B86" s="16"/>
      <c r="C86" s="23" t="s">
        <v>180</v>
      </c>
      <c r="L86" s="16"/>
    </row>
    <row r="87" spans="2:12" s="1" customFormat="1" ht="16.5" customHeight="1" x14ac:dyDescent="0.2">
      <c r="B87" s="30"/>
      <c r="E87" s="259" t="s">
        <v>181</v>
      </c>
      <c r="F87" s="257"/>
      <c r="G87" s="257"/>
      <c r="H87" s="257"/>
      <c r="L87" s="30"/>
    </row>
    <row r="88" spans="2:12" s="1" customFormat="1" ht="12" customHeight="1" x14ac:dyDescent="0.2">
      <c r="B88" s="30"/>
      <c r="C88" s="23" t="s">
        <v>182</v>
      </c>
      <c r="L88" s="30"/>
    </row>
    <row r="89" spans="2:12" s="1" customFormat="1" ht="16.5" customHeight="1" x14ac:dyDescent="0.2">
      <c r="B89" s="30"/>
      <c r="E89" s="226" t="str">
        <f>E11</f>
        <v>006 - SO 10.1- 3.etapa catering</v>
      </c>
      <c r="F89" s="257"/>
      <c r="G89" s="257"/>
      <c r="H89" s="257"/>
      <c r="L89" s="30"/>
    </row>
    <row r="90" spans="2:12" s="1" customFormat="1" ht="6.95" customHeight="1" x14ac:dyDescent="0.2">
      <c r="B90" s="30"/>
      <c r="L90" s="30"/>
    </row>
    <row r="91" spans="2:12" s="1" customFormat="1" ht="12" customHeight="1" x14ac:dyDescent="0.2">
      <c r="B91" s="30"/>
      <c r="C91" s="23" t="s">
        <v>17</v>
      </c>
      <c r="F91" s="21" t="str">
        <f>F14</f>
        <v xml:space="preserve">Košice IV, Košice </v>
      </c>
      <c r="I91" s="23" t="s">
        <v>19</v>
      </c>
      <c r="J91" s="53" t="str">
        <f>IF(J14="","",J14)</f>
        <v>4.10.2022 - REV05</v>
      </c>
      <c r="L91" s="30"/>
    </row>
    <row r="92" spans="2:12" s="1" customFormat="1" ht="6.95" customHeight="1" x14ac:dyDescent="0.2">
      <c r="B92" s="30"/>
      <c r="L92" s="30"/>
    </row>
    <row r="93" spans="2:12" s="1" customFormat="1" ht="15.2" customHeight="1" x14ac:dyDescent="0.2">
      <c r="B93" s="30"/>
      <c r="C93" s="23" t="s">
        <v>20</v>
      </c>
      <c r="F93" s="21" t="str">
        <f>E17</f>
        <v xml:space="preserve"> </v>
      </c>
      <c r="I93" s="23" t="s">
        <v>25</v>
      </c>
      <c r="J93" s="26" t="str">
        <f>E23</f>
        <v>HESCON,s.r.o.</v>
      </c>
      <c r="L93" s="30"/>
    </row>
    <row r="94" spans="2:12" s="1" customFormat="1" ht="15.2" customHeight="1" x14ac:dyDescent="0.2">
      <c r="B94" s="30"/>
      <c r="C94" s="23" t="s">
        <v>23</v>
      </c>
      <c r="F94" s="21" t="str">
        <f>IF(E20="","",E20)</f>
        <v>Vyplň údaj</v>
      </c>
      <c r="I94" s="23" t="s">
        <v>27</v>
      </c>
      <c r="J94" s="26" t="str">
        <f>E26</f>
        <v>Rosoft,s.r.o.</v>
      </c>
      <c r="L94" s="30"/>
    </row>
    <row r="95" spans="2:12" s="1" customFormat="1" ht="10.35" customHeight="1" x14ac:dyDescent="0.2">
      <c r="B95" s="30"/>
      <c r="L95" s="30"/>
    </row>
    <row r="96" spans="2:12" s="1" customFormat="1" ht="29.25" customHeight="1" x14ac:dyDescent="0.2">
      <c r="B96" s="30"/>
      <c r="C96" s="118" t="s">
        <v>188</v>
      </c>
      <c r="D96" s="101"/>
      <c r="E96" s="101"/>
      <c r="F96" s="101"/>
      <c r="G96" s="101"/>
      <c r="H96" s="101"/>
      <c r="I96" s="101"/>
      <c r="J96" s="119" t="s">
        <v>189</v>
      </c>
      <c r="K96" s="101"/>
      <c r="L96" s="30"/>
    </row>
    <row r="97" spans="2:47" s="1" customFormat="1" ht="10.35" customHeight="1" x14ac:dyDescent="0.2">
      <c r="B97" s="30"/>
      <c r="L97" s="30"/>
    </row>
    <row r="98" spans="2:47" s="1" customFormat="1" ht="22.9" customHeight="1" x14ac:dyDescent="0.2">
      <c r="B98" s="30"/>
      <c r="C98" s="120" t="s">
        <v>190</v>
      </c>
      <c r="J98" s="66">
        <f>J145</f>
        <v>0</v>
      </c>
      <c r="L98" s="30"/>
      <c r="AU98" s="13" t="s">
        <v>191</v>
      </c>
    </row>
    <row r="99" spans="2:47" s="8" customFormat="1" ht="24.95" customHeight="1" x14ac:dyDescent="0.2">
      <c r="B99" s="121"/>
      <c r="D99" s="122" t="s">
        <v>192</v>
      </c>
      <c r="E99" s="123"/>
      <c r="F99" s="123"/>
      <c r="G99" s="123"/>
      <c r="H99" s="123"/>
      <c r="I99" s="123"/>
      <c r="J99" s="124">
        <f>J146</f>
        <v>0</v>
      </c>
      <c r="L99" s="121"/>
    </row>
    <row r="100" spans="2:47" s="9" customFormat="1" ht="19.899999999999999" customHeight="1" x14ac:dyDescent="0.2">
      <c r="B100" s="125"/>
      <c r="D100" s="126" t="s">
        <v>198</v>
      </c>
      <c r="E100" s="127"/>
      <c r="F100" s="127"/>
      <c r="G100" s="127"/>
      <c r="H100" s="127"/>
      <c r="I100" s="127"/>
      <c r="J100" s="128">
        <f>J147</f>
        <v>0</v>
      </c>
      <c r="L100" s="125"/>
    </row>
    <row r="101" spans="2:47" s="9" customFormat="1" ht="19.899999999999999" customHeight="1" x14ac:dyDescent="0.2">
      <c r="B101" s="125"/>
      <c r="D101" s="126" t="s">
        <v>199</v>
      </c>
      <c r="E101" s="127"/>
      <c r="F101" s="127"/>
      <c r="G101" s="127"/>
      <c r="H101" s="127"/>
      <c r="I101" s="127"/>
      <c r="J101" s="128">
        <f>J158</f>
        <v>0</v>
      </c>
      <c r="L101" s="125"/>
    </row>
    <row r="102" spans="2:47" s="9" customFormat="1" ht="19.899999999999999" customHeight="1" x14ac:dyDescent="0.2">
      <c r="B102" s="125"/>
      <c r="D102" s="126" t="s">
        <v>200</v>
      </c>
      <c r="E102" s="127"/>
      <c r="F102" s="127"/>
      <c r="G102" s="127"/>
      <c r="H102" s="127"/>
      <c r="I102" s="127"/>
      <c r="J102" s="128">
        <f>J161</f>
        <v>0</v>
      </c>
      <c r="L102" s="125"/>
    </row>
    <row r="103" spans="2:47" s="8" customFormat="1" ht="24.95" customHeight="1" x14ac:dyDescent="0.2">
      <c r="B103" s="121"/>
      <c r="D103" s="122" t="s">
        <v>201</v>
      </c>
      <c r="E103" s="123"/>
      <c r="F103" s="123"/>
      <c r="G103" s="123"/>
      <c r="H103" s="123"/>
      <c r="I103" s="123"/>
      <c r="J103" s="124">
        <f>J163</f>
        <v>0</v>
      </c>
      <c r="L103" s="121"/>
    </row>
    <row r="104" spans="2:47" s="9" customFormat="1" ht="19.899999999999999" customHeight="1" x14ac:dyDescent="0.2">
      <c r="B104" s="125"/>
      <c r="D104" s="126" t="s">
        <v>202</v>
      </c>
      <c r="E104" s="127"/>
      <c r="F104" s="127"/>
      <c r="G104" s="127"/>
      <c r="H104" s="127"/>
      <c r="I104" s="127"/>
      <c r="J104" s="128">
        <f>J164</f>
        <v>0</v>
      </c>
      <c r="L104" s="125"/>
    </row>
    <row r="105" spans="2:47" s="9" customFormat="1" ht="19.899999999999999" customHeight="1" x14ac:dyDescent="0.2">
      <c r="B105" s="125"/>
      <c r="D105" s="126" t="s">
        <v>203</v>
      </c>
      <c r="E105" s="127"/>
      <c r="F105" s="127"/>
      <c r="G105" s="127"/>
      <c r="H105" s="127"/>
      <c r="I105" s="127"/>
      <c r="J105" s="128">
        <f>J168</f>
        <v>0</v>
      </c>
      <c r="L105" s="125"/>
    </row>
    <row r="106" spans="2:47" s="9" customFormat="1" ht="19.899999999999999" customHeight="1" x14ac:dyDescent="0.2">
      <c r="B106" s="125"/>
      <c r="D106" s="126" t="s">
        <v>204</v>
      </c>
      <c r="E106" s="127"/>
      <c r="F106" s="127"/>
      <c r="G106" s="127"/>
      <c r="H106" s="127"/>
      <c r="I106" s="127"/>
      <c r="J106" s="128">
        <f>J170</f>
        <v>0</v>
      </c>
      <c r="L106" s="125"/>
    </row>
    <row r="107" spans="2:47" s="9" customFormat="1" ht="19.899999999999999" customHeight="1" x14ac:dyDescent="0.2">
      <c r="B107" s="125"/>
      <c r="D107" s="126" t="s">
        <v>1902</v>
      </c>
      <c r="E107" s="127"/>
      <c r="F107" s="127"/>
      <c r="G107" s="127"/>
      <c r="H107" s="127"/>
      <c r="I107" s="127"/>
      <c r="J107" s="128">
        <f>J174</f>
        <v>0</v>
      </c>
      <c r="L107" s="125"/>
    </row>
    <row r="108" spans="2:47" s="9" customFormat="1" ht="19.899999999999999" customHeight="1" x14ac:dyDescent="0.2">
      <c r="B108" s="125"/>
      <c r="D108" s="126" t="s">
        <v>208</v>
      </c>
      <c r="E108" s="127"/>
      <c r="F108" s="127"/>
      <c r="G108" s="127"/>
      <c r="H108" s="127"/>
      <c r="I108" s="127"/>
      <c r="J108" s="128">
        <f>J177</f>
        <v>0</v>
      </c>
      <c r="L108" s="125"/>
    </row>
    <row r="109" spans="2:47" s="9" customFormat="1" ht="19.899999999999999" customHeight="1" x14ac:dyDescent="0.2">
      <c r="B109" s="125"/>
      <c r="D109" s="126" t="s">
        <v>210</v>
      </c>
      <c r="E109" s="127"/>
      <c r="F109" s="127"/>
      <c r="G109" s="127"/>
      <c r="H109" s="127"/>
      <c r="I109" s="127"/>
      <c r="J109" s="128">
        <f>J188</f>
        <v>0</v>
      </c>
      <c r="L109" s="125"/>
    </row>
    <row r="110" spans="2:47" s="9" customFormat="1" ht="19.899999999999999" customHeight="1" x14ac:dyDescent="0.2">
      <c r="B110" s="125"/>
      <c r="D110" s="126" t="s">
        <v>212</v>
      </c>
      <c r="E110" s="127"/>
      <c r="F110" s="127"/>
      <c r="G110" s="127"/>
      <c r="H110" s="127"/>
      <c r="I110" s="127"/>
      <c r="J110" s="128">
        <f>J191</f>
        <v>0</v>
      </c>
      <c r="L110" s="125"/>
    </row>
    <row r="111" spans="2:47" s="9" customFormat="1" ht="19.899999999999999" customHeight="1" x14ac:dyDescent="0.2">
      <c r="B111" s="125"/>
      <c r="D111" s="126" t="s">
        <v>214</v>
      </c>
      <c r="E111" s="127"/>
      <c r="F111" s="127"/>
      <c r="G111" s="127"/>
      <c r="H111" s="127"/>
      <c r="I111" s="127"/>
      <c r="J111" s="128">
        <f>J195</f>
        <v>0</v>
      </c>
      <c r="L111" s="125"/>
    </row>
    <row r="112" spans="2:47" s="9" customFormat="1" ht="19.899999999999999" customHeight="1" x14ac:dyDescent="0.2">
      <c r="B112" s="125"/>
      <c r="D112" s="126" t="s">
        <v>215</v>
      </c>
      <c r="E112" s="127"/>
      <c r="F112" s="127"/>
      <c r="G112" s="127"/>
      <c r="H112" s="127"/>
      <c r="I112" s="127"/>
      <c r="J112" s="128">
        <f>J199</f>
        <v>0</v>
      </c>
      <c r="L112" s="125"/>
    </row>
    <row r="113" spans="2:65" s="8" customFormat="1" ht="24.95" customHeight="1" x14ac:dyDescent="0.2">
      <c r="B113" s="121"/>
      <c r="D113" s="122" t="s">
        <v>216</v>
      </c>
      <c r="E113" s="123"/>
      <c r="F113" s="123"/>
      <c r="G113" s="123"/>
      <c r="H113" s="123"/>
      <c r="I113" s="123"/>
      <c r="J113" s="124">
        <f>J202</f>
        <v>0</v>
      </c>
      <c r="L113" s="121"/>
    </row>
    <row r="114" spans="2:65" s="1" customFormat="1" ht="21.75" customHeight="1" x14ac:dyDescent="0.2">
      <c r="B114" s="30"/>
      <c r="L114" s="30"/>
    </row>
    <row r="115" spans="2:65" s="1" customFormat="1" ht="6.95" customHeight="1" x14ac:dyDescent="0.2">
      <c r="B115" s="30"/>
      <c r="L115" s="30"/>
    </row>
    <row r="116" spans="2:65" s="1" customFormat="1" ht="29.25" customHeight="1" x14ac:dyDescent="0.2">
      <c r="B116" s="30"/>
      <c r="C116" s="120" t="s">
        <v>217</v>
      </c>
      <c r="J116" s="129">
        <f>ROUND(J117 + J118 + J119 + J120 + J121 + J122,2)</f>
        <v>0</v>
      </c>
      <c r="L116" s="30"/>
      <c r="N116" s="130" t="s">
        <v>35</v>
      </c>
    </row>
    <row r="117" spans="2:65" s="1" customFormat="1" ht="18" customHeight="1" x14ac:dyDescent="0.2">
      <c r="B117" s="131"/>
      <c r="C117" s="132"/>
      <c r="D117" s="207" t="s">
        <v>218</v>
      </c>
      <c r="E117" s="260"/>
      <c r="F117" s="260"/>
      <c r="G117" s="132"/>
      <c r="H117" s="132"/>
      <c r="I117" s="132"/>
      <c r="J117" s="94">
        <v>0</v>
      </c>
      <c r="K117" s="132"/>
      <c r="L117" s="131"/>
      <c r="M117" s="132"/>
      <c r="N117" s="134" t="s">
        <v>37</v>
      </c>
      <c r="O117" s="132"/>
      <c r="P117" s="132"/>
      <c r="Q117" s="132"/>
      <c r="R117" s="132"/>
      <c r="S117" s="132"/>
      <c r="T117" s="132"/>
      <c r="U117" s="132"/>
      <c r="V117" s="132"/>
      <c r="W117" s="132"/>
      <c r="X117" s="132"/>
      <c r="Y117" s="132"/>
      <c r="Z117" s="132"/>
      <c r="AA117" s="132"/>
      <c r="AB117" s="132"/>
      <c r="AC117" s="132"/>
      <c r="AD117" s="132"/>
      <c r="AE117" s="132"/>
      <c r="AF117" s="132"/>
      <c r="AG117" s="132"/>
      <c r="AH117" s="132"/>
      <c r="AI117" s="132"/>
      <c r="AJ117" s="132"/>
      <c r="AK117" s="132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  <c r="AW117" s="132"/>
      <c r="AX117" s="132"/>
      <c r="AY117" s="135" t="s">
        <v>219</v>
      </c>
      <c r="AZ117" s="132"/>
      <c r="BA117" s="132"/>
      <c r="BB117" s="132"/>
      <c r="BC117" s="132"/>
      <c r="BD117" s="132"/>
      <c r="BE117" s="136">
        <f t="shared" ref="BE117:BE122" si="0">IF(N117="základná",J117,0)</f>
        <v>0</v>
      </c>
      <c r="BF117" s="136">
        <f t="shared" ref="BF117:BF122" si="1">IF(N117="znížená",J117,0)</f>
        <v>0</v>
      </c>
      <c r="BG117" s="136">
        <f t="shared" ref="BG117:BG122" si="2">IF(N117="zákl. prenesená",J117,0)</f>
        <v>0</v>
      </c>
      <c r="BH117" s="136">
        <f t="shared" ref="BH117:BH122" si="3">IF(N117="zníž. prenesená",J117,0)</f>
        <v>0</v>
      </c>
      <c r="BI117" s="136">
        <f t="shared" ref="BI117:BI122" si="4">IF(N117="nulová",J117,0)</f>
        <v>0</v>
      </c>
      <c r="BJ117" s="135" t="s">
        <v>83</v>
      </c>
      <c r="BK117" s="132"/>
      <c r="BL117" s="132"/>
      <c r="BM117" s="132"/>
    </row>
    <row r="118" spans="2:65" s="1" customFormat="1" ht="18" customHeight="1" x14ac:dyDescent="0.2">
      <c r="B118" s="131"/>
      <c r="C118" s="132"/>
      <c r="D118" s="207" t="s">
        <v>220</v>
      </c>
      <c r="E118" s="260"/>
      <c r="F118" s="260"/>
      <c r="G118" s="132"/>
      <c r="H118" s="132"/>
      <c r="I118" s="132"/>
      <c r="J118" s="94">
        <v>0</v>
      </c>
      <c r="K118" s="132"/>
      <c r="L118" s="131"/>
      <c r="M118" s="132"/>
      <c r="N118" s="134" t="s">
        <v>37</v>
      </c>
      <c r="O118" s="132"/>
      <c r="P118" s="132"/>
      <c r="Q118" s="132"/>
      <c r="R118" s="132"/>
      <c r="S118" s="132"/>
      <c r="T118" s="132"/>
      <c r="U118" s="132"/>
      <c r="V118" s="132"/>
      <c r="W118" s="132"/>
      <c r="X118" s="132"/>
      <c r="Y118" s="132"/>
      <c r="Z118" s="132"/>
      <c r="AA118" s="132"/>
      <c r="AB118" s="132"/>
      <c r="AC118" s="132"/>
      <c r="AD118" s="132"/>
      <c r="AE118" s="132"/>
      <c r="AF118" s="132"/>
      <c r="AG118" s="132"/>
      <c r="AH118" s="132"/>
      <c r="AI118" s="132"/>
      <c r="AJ118" s="132"/>
      <c r="AK118" s="132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  <c r="AW118" s="132"/>
      <c r="AX118" s="132"/>
      <c r="AY118" s="135" t="s">
        <v>219</v>
      </c>
      <c r="AZ118" s="132"/>
      <c r="BA118" s="132"/>
      <c r="BB118" s="132"/>
      <c r="BC118" s="132"/>
      <c r="BD118" s="132"/>
      <c r="BE118" s="136">
        <f t="shared" si="0"/>
        <v>0</v>
      </c>
      <c r="BF118" s="136">
        <f t="shared" si="1"/>
        <v>0</v>
      </c>
      <c r="BG118" s="136">
        <f t="shared" si="2"/>
        <v>0</v>
      </c>
      <c r="BH118" s="136">
        <f t="shared" si="3"/>
        <v>0</v>
      </c>
      <c r="BI118" s="136">
        <f t="shared" si="4"/>
        <v>0</v>
      </c>
      <c r="BJ118" s="135" t="s">
        <v>83</v>
      </c>
      <c r="BK118" s="132"/>
      <c r="BL118" s="132"/>
      <c r="BM118" s="132"/>
    </row>
    <row r="119" spans="2:65" s="1" customFormat="1" ht="18" customHeight="1" x14ac:dyDescent="0.2">
      <c r="B119" s="131"/>
      <c r="C119" s="132"/>
      <c r="D119" s="207" t="s">
        <v>221</v>
      </c>
      <c r="E119" s="260"/>
      <c r="F119" s="260"/>
      <c r="G119" s="132"/>
      <c r="H119" s="132"/>
      <c r="I119" s="132"/>
      <c r="J119" s="94">
        <v>0</v>
      </c>
      <c r="K119" s="132"/>
      <c r="L119" s="131"/>
      <c r="M119" s="132"/>
      <c r="N119" s="134" t="s">
        <v>37</v>
      </c>
      <c r="O119" s="132"/>
      <c r="P119" s="132"/>
      <c r="Q119" s="132"/>
      <c r="R119" s="132"/>
      <c r="S119" s="132"/>
      <c r="T119" s="132"/>
      <c r="U119" s="132"/>
      <c r="V119" s="132"/>
      <c r="W119" s="132"/>
      <c r="X119" s="132"/>
      <c r="Y119" s="132"/>
      <c r="Z119" s="132"/>
      <c r="AA119" s="132"/>
      <c r="AB119" s="132"/>
      <c r="AC119" s="132"/>
      <c r="AD119" s="132"/>
      <c r="AE119" s="132"/>
      <c r="AF119" s="132"/>
      <c r="AG119" s="132"/>
      <c r="AH119" s="132"/>
      <c r="AI119" s="132"/>
      <c r="AJ119" s="132"/>
      <c r="AK119" s="132"/>
      <c r="AL119" s="132"/>
      <c r="AM119" s="132"/>
      <c r="AN119" s="132"/>
      <c r="AO119" s="132"/>
      <c r="AP119" s="132"/>
      <c r="AQ119" s="132"/>
      <c r="AR119" s="132"/>
      <c r="AS119" s="132"/>
      <c r="AT119" s="132"/>
      <c r="AU119" s="132"/>
      <c r="AV119" s="132"/>
      <c r="AW119" s="132"/>
      <c r="AX119" s="132"/>
      <c r="AY119" s="135" t="s">
        <v>219</v>
      </c>
      <c r="AZ119" s="132"/>
      <c r="BA119" s="132"/>
      <c r="BB119" s="132"/>
      <c r="BC119" s="132"/>
      <c r="BD119" s="132"/>
      <c r="BE119" s="136">
        <f t="shared" si="0"/>
        <v>0</v>
      </c>
      <c r="BF119" s="136">
        <f t="shared" si="1"/>
        <v>0</v>
      </c>
      <c r="BG119" s="136">
        <f t="shared" si="2"/>
        <v>0</v>
      </c>
      <c r="BH119" s="136">
        <f t="shared" si="3"/>
        <v>0</v>
      </c>
      <c r="BI119" s="136">
        <f t="shared" si="4"/>
        <v>0</v>
      </c>
      <c r="BJ119" s="135" t="s">
        <v>83</v>
      </c>
      <c r="BK119" s="132"/>
      <c r="BL119" s="132"/>
      <c r="BM119" s="132"/>
    </row>
    <row r="120" spans="2:65" s="1" customFormat="1" ht="18" customHeight="1" x14ac:dyDescent="0.2">
      <c r="B120" s="131"/>
      <c r="C120" s="132"/>
      <c r="D120" s="207" t="s">
        <v>222</v>
      </c>
      <c r="E120" s="260"/>
      <c r="F120" s="260"/>
      <c r="G120" s="132"/>
      <c r="H120" s="132"/>
      <c r="I120" s="132"/>
      <c r="J120" s="94">
        <v>0</v>
      </c>
      <c r="K120" s="132"/>
      <c r="L120" s="131"/>
      <c r="M120" s="132"/>
      <c r="N120" s="134" t="s">
        <v>37</v>
      </c>
      <c r="O120" s="132"/>
      <c r="P120" s="132"/>
      <c r="Q120" s="132"/>
      <c r="R120" s="132"/>
      <c r="S120" s="132"/>
      <c r="T120" s="132"/>
      <c r="U120" s="132"/>
      <c r="V120" s="132"/>
      <c r="W120" s="132"/>
      <c r="X120" s="132"/>
      <c r="Y120" s="132"/>
      <c r="Z120" s="132"/>
      <c r="AA120" s="132"/>
      <c r="AB120" s="132"/>
      <c r="AC120" s="132"/>
      <c r="AD120" s="132"/>
      <c r="AE120" s="132"/>
      <c r="AF120" s="132"/>
      <c r="AG120" s="132"/>
      <c r="AH120" s="132"/>
      <c r="AI120" s="132"/>
      <c r="AJ120" s="132"/>
      <c r="AK120" s="132"/>
      <c r="AL120" s="132"/>
      <c r="AM120" s="132"/>
      <c r="AN120" s="132"/>
      <c r="AO120" s="132"/>
      <c r="AP120" s="132"/>
      <c r="AQ120" s="132"/>
      <c r="AR120" s="132"/>
      <c r="AS120" s="132"/>
      <c r="AT120" s="132"/>
      <c r="AU120" s="132"/>
      <c r="AV120" s="132"/>
      <c r="AW120" s="132"/>
      <c r="AX120" s="132"/>
      <c r="AY120" s="135" t="s">
        <v>219</v>
      </c>
      <c r="AZ120" s="132"/>
      <c r="BA120" s="132"/>
      <c r="BB120" s="132"/>
      <c r="BC120" s="132"/>
      <c r="BD120" s="132"/>
      <c r="BE120" s="136">
        <f t="shared" si="0"/>
        <v>0</v>
      </c>
      <c r="BF120" s="136">
        <f t="shared" si="1"/>
        <v>0</v>
      </c>
      <c r="BG120" s="136">
        <f t="shared" si="2"/>
        <v>0</v>
      </c>
      <c r="BH120" s="136">
        <f t="shared" si="3"/>
        <v>0</v>
      </c>
      <c r="BI120" s="136">
        <f t="shared" si="4"/>
        <v>0</v>
      </c>
      <c r="BJ120" s="135" t="s">
        <v>83</v>
      </c>
      <c r="BK120" s="132"/>
      <c r="BL120" s="132"/>
      <c r="BM120" s="132"/>
    </row>
    <row r="121" spans="2:65" s="1" customFormat="1" ht="18" customHeight="1" x14ac:dyDescent="0.2">
      <c r="B121" s="131"/>
      <c r="C121" s="132"/>
      <c r="D121" s="207" t="s">
        <v>223</v>
      </c>
      <c r="E121" s="260"/>
      <c r="F121" s="260"/>
      <c r="G121" s="132"/>
      <c r="H121" s="132"/>
      <c r="I121" s="132"/>
      <c r="J121" s="94">
        <v>0</v>
      </c>
      <c r="K121" s="132"/>
      <c r="L121" s="131"/>
      <c r="M121" s="132"/>
      <c r="N121" s="134" t="s">
        <v>37</v>
      </c>
      <c r="O121" s="132"/>
      <c r="P121" s="132"/>
      <c r="Q121" s="132"/>
      <c r="R121" s="132"/>
      <c r="S121" s="132"/>
      <c r="T121" s="132"/>
      <c r="U121" s="132"/>
      <c r="V121" s="132"/>
      <c r="W121" s="132"/>
      <c r="X121" s="132"/>
      <c r="Y121" s="132"/>
      <c r="Z121" s="132"/>
      <c r="AA121" s="132"/>
      <c r="AB121" s="132"/>
      <c r="AC121" s="132"/>
      <c r="AD121" s="132"/>
      <c r="AE121" s="132"/>
      <c r="AF121" s="132"/>
      <c r="AG121" s="132"/>
      <c r="AH121" s="132"/>
      <c r="AI121" s="132"/>
      <c r="AJ121" s="132"/>
      <c r="AK121" s="132"/>
      <c r="AL121" s="132"/>
      <c r="AM121" s="132"/>
      <c r="AN121" s="132"/>
      <c r="AO121" s="132"/>
      <c r="AP121" s="132"/>
      <c r="AQ121" s="132"/>
      <c r="AR121" s="132"/>
      <c r="AS121" s="132"/>
      <c r="AT121" s="132"/>
      <c r="AU121" s="132"/>
      <c r="AV121" s="132"/>
      <c r="AW121" s="132"/>
      <c r="AX121" s="132"/>
      <c r="AY121" s="135" t="s">
        <v>219</v>
      </c>
      <c r="AZ121" s="132"/>
      <c r="BA121" s="132"/>
      <c r="BB121" s="132"/>
      <c r="BC121" s="132"/>
      <c r="BD121" s="132"/>
      <c r="BE121" s="136">
        <f t="shared" si="0"/>
        <v>0</v>
      </c>
      <c r="BF121" s="136">
        <f t="shared" si="1"/>
        <v>0</v>
      </c>
      <c r="BG121" s="136">
        <f t="shared" si="2"/>
        <v>0</v>
      </c>
      <c r="BH121" s="136">
        <f t="shared" si="3"/>
        <v>0</v>
      </c>
      <c r="BI121" s="136">
        <f t="shared" si="4"/>
        <v>0</v>
      </c>
      <c r="BJ121" s="135" t="s">
        <v>83</v>
      </c>
      <c r="BK121" s="132"/>
      <c r="BL121" s="132"/>
      <c r="BM121" s="132"/>
    </row>
    <row r="122" spans="2:65" s="1" customFormat="1" ht="18" customHeight="1" x14ac:dyDescent="0.2">
      <c r="B122" s="131"/>
      <c r="C122" s="132"/>
      <c r="D122" s="133" t="s">
        <v>224</v>
      </c>
      <c r="E122" s="132"/>
      <c r="F122" s="132"/>
      <c r="G122" s="132"/>
      <c r="H122" s="132"/>
      <c r="I122" s="132"/>
      <c r="J122" s="94">
        <f>ROUND(J32*T122,2)</f>
        <v>0</v>
      </c>
      <c r="K122" s="132"/>
      <c r="L122" s="131"/>
      <c r="M122" s="132"/>
      <c r="N122" s="134" t="s">
        <v>37</v>
      </c>
      <c r="O122" s="132"/>
      <c r="P122" s="132"/>
      <c r="Q122" s="132"/>
      <c r="R122" s="132"/>
      <c r="S122" s="132"/>
      <c r="T122" s="132"/>
      <c r="U122" s="132"/>
      <c r="V122" s="132"/>
      <c r="W122" s="132"/>
      <c r="X122" s="132"/>
      <c r="Y122" s="132"/>
      <c r="Z122" s="132"/>
      <c r="AA122" s="132"/>
      <c r="AB122" s="132"/>
      <c r="AC122" s="132"/>
      <c r="AD122" s="132"/>
      <c r="AE122" s="132"/>
      <c r="AF122" s="132"/>
      <c r="AG122" s="132"/>
      <c r="AH122" s="132"/>
      <c r="AI122" s="132"/>
      <c r="AJ122" s="132"/>
      <c r="AK122" s="132"/>
      <c r="AL122" s="132"/>
      <c r="AM122" s="132"/>
      <c r="AN122" s="132"/>
      <c r="AO122" s="132"/>
      <c r="AP122" s="132"/>
      <c r="AQ122" s="132"/>
      <c r="AR122" s="132"/>
      <c r="AS122" s="132"/>
      <c r="AT122" s="132"/>
      <c r="AU122" s="132"/>
      <c r="AV122" s="132"/>
      <c r="AW122" s="132"/>
      <c r="AX122" s="132"/>
      <c r="AY122" s="135" t="s">
        <v>225</v>
      </c>
      <c r="AZ122" s="132"/>
      <c r="BA122" s="132"/>
      <c r="BB122" s="132"/>
      <c r="BC122" s="132"/>
      <c r="BD122" s="132"/>
      <c r="BE122" s="136">
        <f t="shared" si="0"/>
        <v>0</v>
      </c>
      <c r="BF122" s="136">
        <f t="shared" si="1"/>
        <v>0</v>
      </c>
      <c r="BG122" s="136">
        <f t="shared" si="2"/>
        <v>0</v>
      </c>
      <c r="BH122" s="136">
        <f t="shared" si="3"/>
        <v>0</v>
      </c>
      <c r="BI122" s="136">
        <f t="shared" si="4"/>
        <v>0</v>
      </c>
      <c r="BJ122" s="135" t="s">
        <v>83</v>
      </c>
      <c r="BK122" s="132"/>
      <c r="BL122" s="132"/>
      <c r="BM122" s="132"/>
    </row>
    <row r="123" spans="2:65" s="1" customFormat="1" x14ac:dyDescent="0.2">
      <c r="B123" s="30"/>
      <c r="L123" s="30"/>
    </row>
    <row r="124" spans="2:65" s="1" customFormat="1" ht="29.25" customHeight="1" x14ac:dyDescent="0.2">
      <c r="B124" s="30"/>
      <c r="C124" s="100" t="s">
        <v>179</v>
      </c>
      <c r="D124" s="101"/>
      <c r="E124" s="101"/>
      <c r="F124" s="101"/>
      <c r="G124" s="101"/>
      <c r="H124" s="101"/>
      <c r="I124" s="101"/>
      <c r="J124" s="102">
        <f>ROUND(J98+J116,2)</f>
        <v>0</v>
      </c>
      <c r="K124" s="101"/>
      <c r="L124" s="30"/>
    </row>
    <row r="125" spans="2:65" s="1" customFormat="1" ht="6.95" customHeight="1" x14ac:dyDescent="0.2">
      <c r="B125" s="45"/>
      <c r="C125" s="46"/>
      <c r="D125" s="46"/>
      <c r="E125" s="46"/>
      <c r="F125" s="46"/>
      <c r="G125" s="46"/>
      <c r="H125" s="46"/>
      <c r="I125" s="46"/>
      <c r="J125" s="46"/>
      <c r="K125" s="46"/>
      <c r="L125" s="30"/>
    </row>
    <row r="129" spans="2:20" s="1" customFormat="1" ht="6.95" customHeight="1" x14ac:dyDescent="0.2">
      <c r="B129" s="47"/>
      <c r="C129" s="48"/>
      <c r="D129" s="48"/>
      <c r="E129" s="48"/>
      <c r="F129" s="48"/>
      <c r="G129" s="48"/>
      <c r="H129" s="48"/>
      <c r="I129" s="48"/>
      <c r="J129" s="48"/>
      <c r="K129" s="48"/>
      <c r="L129" s="30"/>
    </row>
    <row r="130" spans="2:20" s="1" customFormat="1" ht="24.95" customHeight="1" x14ac:dyDescent="0.2">
      <c r="B130" s="30"/>
      <c r="C130" s="17" t="s">
        <v>4589</v>
      </c>
      <c r="L130" s="30"/>
    </row>
    <row r="131" spans="2:20" s="1" customFormat="1" ht="6.95" customHeight="1" x14ac:dyDescent="0.2">
      <c r="B131" s="30"/>
      <c r="L131" s="30"/>
    </row>
    <row r="132" spans="2:20" s="1" customFormat="1" ht="12" customHeight="1" x14ac:dyDescent="0.2">
      <c r="B132" s="30"/>
      <c r="C132" s="23" t="s">
        <v>14</v>
      </c>
      <c r="L132" s="30"/>
    </row>
    <row r="133" spans="2:20" s="1" customFormat="1" ht="16.5" customHeight="1" x14ac:dyDescent="0.2">
      <c r="B133" s="30"/>
      <c r="E133" s="259" t="str">
        <f>E7</f>
        <v>KFA - Košická futbalová aréna II. a III. etapa</v>
      </c>
      <c r="F133" s="261"/>
      <c r="G133" s="261"/>
      <c r="H133" s="261"/>
      <c r="L133" s="30"/>
    </row>
    <row r="134" spans="2:20" ht="12" customHeight="1" x14ac:dyDescent="0.2">
      <c r="B134" s="16"/>
      <c r="C134" s="23" t="s">
        <v>180</v>
      </c>
      <c r="L134" s="16"/>
    </row>
    <row r="135" spans="2:20" s="1" customFormat="1" ht="16.5" customHeight="1" x14ac:dyDescent="0.2">
      <c r="B135" s="30"/>
      <c r="E135" s="259" t="s">
        <v>181</v>
      </c>
      <c r="F135" s="257"/>
      <c r="G135" s="257"/>
      <c r="H135" s="257"/>
      <c r="L135" s="30"/>
    </row>
    <row r="136" spans="2:20" s="1" customFormat="1" ht="12" customHeight="1" x14ac:dyDescent="0.2">
      <c r="B136" s="30"/>
      <c r="C136" s="23" t="s">
        <v>182</v>
      </c>
      <c r="L136" s="30"/>
    </row>
    <row r="137" spans="2:20" s="1" customFormat="1" ht="16.5" customHeight="1" x14ac:dyDescent="0.2">
      <c r="B137" s="30"/>
      <c r="E137" s="226" t="str">
        <f>E11</f>
        <v>006 - SO 10.1- 3.etapa catering</v>
      </c>
      <c r="F137" s="257"/>
      <c r="G137" s="257"/>
      <c r="H137" s="257"/>
      <c r="L137" s="30"/>
    </row>
    <row r="138" spans="2:20" s="1" customFormat="1" ht="6.95" customHeight="1" x14ac:dyDescent="0.2">
      <c r="B138" s="30"/>
      <c r="L138" s="30"/>
    </row>
    <row r="139" spans="2:20" s="1" customFormat="1" ht="12" customHeight="1" x14ac:dyDescent="0.2">
      <c r="B139" s="30"/>
      <c r="C139" s="23" t="s">
        <v>17</v>
      </c>
      <c r="F139" s="21" t="str">
        <f>F14</f>
        <v xml:space="preserve">Košice IV, Košice </v>
      </c>
      <c r="I139" s="23" t="s">
        <v>19</v>
      </c>
      <c r="J139" s="53" t="str">
        <f>IF(J14="","",J14)</f>
        <v>4.10.2022 - REV05</v>
      </c>
      <c r="L139" s="30"/>
    </row>
    <row r="140" spans="2:20" s="1" customFormat="1" ht="6.95" customHeight="1" x14ac:dyDescent="0.2">
      <c r="B140" s="30"/>
      <c r="L140" s="30"/>
    </row>
    <row r="141" spans="2:20" s="1" customFormat="1" ht="15.2" customHeight="1" x14ac:dyDescent="0.2">
      <c r="B141" s="30"/>
      <c r="C141" s="23" t="s">
        <v>20</v>
      </c>
      <c r="F141" s="21" t="str">
        <f>E17</f>
        <v xml:space="preserve"> </v>
      </c>
      <c r="I141" s="23" t="s">
        <v>25</v>
      </c>
      <c r="J141" s="26" t="str">
        <f>E23</f>
        <v>HESCON,s.r.o.</v>
      </c>
      <c r="L141" s="30"/>
    </row>
    <row r="142" spans="2:20" s="1" customFormat="1" ht="15.2" customHeight="1" x14ac:dyDescent="0.2">
      <c r="B142" s="30"/>
      <c r="C142" s="23" t="s">
        <v>23</v>
      </c>
      <c r="F142" s="21" t="str">
        <f>IF(E20="","",E20)</f>
        <v>Vyplň údaj</v>
      </c>
      <c r="I142" s="23" t="s">
        <v>27</v>
      </c>
      <c r="J142" s="26" t="str">
        <f>E26</f>
        <v>Rosoft,s.r.o.</v>
      </c>
      <c r="L142" s="30"/>
    </row>
    <row r="143" spans="2:20" s="1" customFormat="1" ht="10.35" customHeight="1" x14ac:dyDescent="0.2">
      <c r="B143" s="30"/>
      <c r="L143" s="30"/>
    </row>
    <row r="144" spans="2:20" s="10" customFormat="1" ht="29.25" customHeight="1" x14ac:dyDescent="0.2">
      <c r="B144" s="137"/>
      <c r="C144" s="138" t="s">
        <v>226</v>
      </c>
      <c r="D144" s="139" t="s">
        <v>56</v>
      </c>
      <c r="E144" s="139" t="s">
        <v>52</v>
      </c>
      <c r="F144" s="139" t="s">
        <v>53</v>
      </c>
      <c r="G144" s="139" t="s">
        <v>227</v>
      </c>
      <c r="H144" s="139" t="s">
        <v>228</v>
      </c>
      <c r="I144" s="139" t="s">
        <v>229</v>
      </c>
      <c r="J144" s="140" t="s">
        <v>189</v>
      </c>
      <c r="K144" s="141" t="s">
        <v>230</v>
      </c>
      <c r="L144" s="137"/>
      <c r="M144" s="59" t="s">
        <v>1</v>
      </c>
      <c r="N144" s="60" t="s">
        <v>35</v>
      </c>
      <c r="O144" s="60" t="s">
        <v>231</v>
      </c>
      <c r="P144" s="60" t="s">
        <v>232</v>
      </c>
      <c r="Q144" s="60" t="s">
        <v>233</v>
      </c>
      <c r="R144" s="60" t="s">
        <v>234</v>
      </c>
      <c r="S144" s="60" t="s">
        <v>235</v>
      </c>
      <c r="T144" s="61" t="s">
        <v>236</v>
      </c>
    </row>
    <row r="145" spans="2:65" s="1" customFormat="1" ht="22.9" customHeight="1" x14ac:dyDescent="0.25">
      <c r="B145" s="30"/>
      <c r="C145" s="64" t="s">
        <v>187</v>
      </c>
      <c r="J145" s="142">
        <f>BK145</f>
        <v>0</v>
      </c>
      <c r="L145" s="30"/>
      <c r="M145" s="62"/>
      <c r="N145" s="54"/>
      <c r="O145" s="54"/>
      <c r="P145" s="143">
        <f>P146+P163+P202</f>
        <v>0</v>
      </c>
      <c r="Q145" s="54"/>
      <c r="R145" s="143">
        <f>R146+R163+R202</f>
        <v>12.307708039999998</v>
      </c>
      <c r="S145" s="54"/>
      <c r="T145" s="144">
        <f>T146+T163+T202</f>
        <v>0</v>
      </c>
      <c r="AT145" s="13" t="s">
        <v>70</v>
      </c>
      <c r="AU145" s="13" t="s">
        <v>191</v>
      </c>
      <c r="BK145" s="145">
        <f>BK146+BK163+BK202</f>
        <v>0</v>
      </c>
    </row>
    <row r="146" spans="2:65" s="11" customFormat="1" ht="25.9" customHeight="1" x14ac:dyDescent="0.2">
      <c r="B146" s="146"/>
      <c r="D146" s="147" t="s">
        <v>70</v>
      </c>
      <c r="E146" s="148" t="s">
        <v>237</v>
      </c>
      <c r="F146" s="148" t="s">
        <v>238</v>
      </c>
      <c r="I146" s="149"/>
      <c r="J146" s="150">
        <f>BK146</f>
        <v>0</v>
      </c>
      <c r="L146" s="146"/>
      <c r="M146" s="151"/>
      <c r="P146" s="152">
        <f>P147+P158+P161</f>
        <v>0</v>
      </c>
      <c r="R146" s="152">
        <f>R147+R158+R161</f>
        <v>8.1018956899999992</v>
      </c>
      <c r="T146" s="153">
        <f>T147+T158+T161</f>
        <v>0</v>
      </c>
      <c r="AR146" s="147" t="s">
        <v>78</v>
      </c>
      <c r="AT146" s="154" t="s">
        <v>70</v>
      </c>
      <c r="AU146" s="154" t="s">
        <v>71</v>
      </c>
      <c r="AY146" s="147" t="s">
        <v>239</v>
      </c>
      <c r="BK146" s="155">
        <f>BK147+BK158+BK161</f>
        <v>0</v>
      </c>
    </row>
    <row r="147" spans="2:65" s="11" customFormat="1" ht="22.9" customHeight="1" x14ac:dyDescent="0.2">
      <c r="B147" s="146"/>
      <c r="D147" s="147" t="s">
        <v>70</v>
      </c>
      <c r="E147" s="156" t="s">
        <v>262</v>
      </c>
      <c r="F147" s="156" t="s">
        <v>863</v>
      </c>
      <c r="I147" s="149"/>
      <c r="J147" s="157">
        <f>BK147</f>
        <v>0</v>
      </c>
      <c r="L147" s="146"/>
      <c r="M147" s="151"/>
      <c r="P147" s="152">
        <f>SUM(P148:P157)</f>
        <v>0</v>
      </c>
      <c r="R147" s="152">
        <f>SUM(R148:R157)</f>
        <v>8.0280377899999991</v>
      </c>
      <c r="T147" s="153">
        <f>SUM(T148:T157)</f>
        <v>0</v>
      </c>
      <c r="AR147" s="147" t="s">
        <v>78</v>
      </c>
      <c r="AT147" s="154" t="s">
        <v>70</v>
      </c>
      <c r="AU147" s="154" t="s">
        <v>78</v>
      </c>
      <c r="AY147" s="147" t="s">
        <v>239</v>
      </c>
      <c r="BK147" s="155">
        <f>SUM(BK148:BK157)</f>
        <v>0</v>
      </c>
    </row>
    <row r="148" spans="2:65" s="1" customFormat="1" ht="24.2" customHeight="1" x14ac:dyDescent="0.2">
      <c r="B148" s="131"/>
      <c r="C148" s="158" t="s">
        <v>78</v>
      </c>
      <c r="D148" s="158" t="s">
        <v>241</v>
      </c>
      <c r="E148" s="159" t="s">
        <v>865</v>
      </c>
      <c r="F148" s="160" t="s">
        <v>4597</v>
      </c>
      <c r="G148" s="161" t="s">
        <v>244</v>
      </c>
      <c r="H148" s="162">
        <v>19.157</v>
      </c>
      <c r="I148" s="163"/>
      <c r="J148" s="164">
        <f t="shared" ref="J148:J157" si="5">ROUND(I148*H148,2)</f>
        <v>0</v>
      </c>
      <c r="K148" s="165"/>
      <c r="L148" s="30"/>
      <c r="M148" s="166" t="s">
        <v>1</v>
      </c>
      <c r="N148" s="130" t="s">
        <v>37</v>
      </c>
      <c r="P148" s="167">
        <f t="shared" ref="P148:P157" si="6">O148*H148</f>
        <v>0</v>
      </c>
      <c r="Q148" s="167">
        <v>6.9999999999999994E-5</v>
      </c>
      <c r="R148" s="167">
        <f t="shared" ref="R148:R157" si="7">Q148*H148</f>
        <v>1.3409899999999998E-3</v>
      </c>
      <c r="S148" s="167">
        <v>0</v>
      </c>
      <c r="T148" s="168">
        <f t="shared" ref="T148:T157" si="8">S148*H148</f>
        <v>0</v>
      </c>
      <c r="AR148" s="169" t="s">
        <v>245</v>
      </c>
      <c r="AT148" s="169" t="s">
        <v>241</v>
      </c>
      <c r="AU148" s="169" t="s">
        <v>83</v>
      </c>
      <c r="AY148" s="13" t="s">
        <v>239</v>
      </c>
      <c r="BE148" s="97">
        <f t="shared" ref="BE148:BE157" si="9">IF(N148="základná",J148,0)</f>
        <v>0</v>
      </c>
      <c r="BF148" s="97">
        <f t="shared" ref="BF148:BF157" si="10">IF(N148="znížená",J148,0)</f>
        <v>0</v>
      </c>
      <c r="BG148" s="97">
        <f t="shared" ref="BG148:BG157" si="11">IF(N148="zákl. prenesená",J148,0)</f>
        <v>0</v>
      </c>
      <c r="BH148" s="97">
        <f t="shared" ref="BH148:BH157" si="12">IF(N148="zníž. prenesená",J148,0)</f>
        <v>0</v>
      </c>
      <c r="BI148" s="97">
        <f t="shared" ref="BI148:BI157" si="13">IF(N148="nulová",J148,0)</f>
        <v>0</v>
      </c>
      <c r="BJ148" s="13" t="s">
        <v>83</v>
      </c>
      <c r="BK148" s="97">
        <f t="shared" ref="BK148:BK157" si="14">ROUND(I148*H148,2)</f>
        <v>0</v>
      </c>
      <c r="BL148" s="13" t="s">
        <v>245</v>
      </c>
      <c r="BM148" s="169" t="s">
        <v>2793</v>
      </c>
    </row>
    <row r="149" spans="2:65" s="1" customFormat="1" ht="33" customHeight="1" x14ac:dyDescent="0.2">
      <c r="B149" s="131"/>
      <c r="C149" s="158" t="s">
        <v>83</v>
      </c>
      <c r="D149" s="158" t="s">
        <v>241</v>
      </c>
      <c r="E149" s="159" t="s">
        <v>868</v>
      </c>
      <c r="F149" s="160" t="s">
        <v>869</v>
      </c>
      <c r="G149" s="161" t="s">
        <v>244</v>
      </c>
      <c r="H149" s="162">
        <v>11.897</v>
      </c>
      <c r="I149" s="163"/>
      <c r="J149" s="164">
        <f t="shared" si="5"/>
        <v>0</v>
      </c>
      <c r="K149" s="165"/>
      <c r="L149" s="30"/>
      <c r="M149" s="166" t="s">
        <v>1</v>
      </c>
      <c r="N149" s="130" t="s">
        <v>37</v>
      </c>
      <c r="P149" s="167">
        <f t="shared" si="6"/>
        <v>0</v>
      </c>
      <c r="Q149" s="167">
        <v>1.26E-2</v>
      </c>
      <c r="R149" s="167">
        <f t="shared" si="7"/>
        <v>0.14990220000000001</v>
      </c>
      <c r="S149" s="167">
        <v>0</v>
      </c>
      <c r="T149" s="168">
        <f t="shared" si="8"/>
        <v>0</v>
      </c>
      <c r="AR149" s="169" t="s">
        <v>245</v>
      </c>
      <c r="AT149" s="169" t="s">
        <v>241</v>
      </c>
      <c r="AU149" s="169" t="s">
        <v>83</v>
      </c>
      <c r="AY149" s="13" t="s">
        <v>239</v>
      </c>
      <c r="BE149" s="97">
        <f t="shared" si="9"/>
        <v>0</v>
      </c>
      <c r="BF149" s="97">
        <f t="shared" si="10"/>
        <v>0</v>
      </c>
      <c r="BG149" s="97">
        <f t="shared" si="11"/>
        <v>0</v>
      </c>
      <c r="BH149" s="97">
        <f t="shared" si="12"/>
        <v>0</v>
      </c>
      <c r="BI149" s="97">
        <f t="shared" si="13"/>
        <v>0</v>
      </c>
      <c r="BJ149" s="13" t="s">
        <v>83</v>
      </c>
      <c r="BK149" s="97">
        <f t="shared" si="14"/>
        <v>0</v>
      </c>
      <c r="BL149" s="13" t="s">
        <v>245</v>
      </c>
      <c r="BM149" s="169" t="s">
        <v>2794</v>
      </c>
    </row>
    <row r="150" spans="2:65" s="1" customFormat="1" ht="16.5" customHeight="1" x14ac:dyDescent="0.2">
      <c r="B150" s="131"/>
      <c r="C150" s="158" t="s">
        <v>251</v>
      </c>
      <c r="D150" s="158" t="s">
        <v>241</v>
      </c>
      <c r="E150" s="159" t="s">
        <v>872</v>
      </c>
      <c r="F150" s="160" t="s">
        <v>873</v>
      </c>
      <c r="G150" s="161" t="s">
        <v>244</v>
      </c>
      <c r="H150" s="162">
        <v>10.74</v>
      </c>
      <c r="I150" s="163"/>
      <c r="J150" s="164">
        <f t="shared" si="5"/>
        <v>0</v>
      </c>
      <c r="K150" s="165"/>
      <c r="L150" s="30"/>
      <c r="M150" s="166" t="s">
        <v>1</v>
      </c>
      <c r="N150" s="130" t="s">
        <v>37</v>
      </c>
      <c r="P150" s="167">
        <f t="shared" si="6"/>
        <v>0</v>
      </c>
      <c r="Q150" s="167">
        <v>1.26E-2</v>
      </c>
      <c r="R150" s="167">
        <f t="shared" si="7"/>
        <v>0.135324</v>
      </c>
      <c r="S150" s="167">
        <v>0</v>
      </c>
      <c r="T150" s="168">
        <f t="shared" si="8"/>
        <v>0</v>
      </c>
      <c r="AR150" s="169" t="s">
        <v>245</v>
      </c>
      <c r="AT150" s="169" t="s">
        <v>241</v>
      </c>
      <c r="AU150" s="169" t="s">
        <v>83</v>
      </c>
      <c r="AY150" s="13" t="s">
        <v>239</v>
      </c>
      <c r="BE150" s="97">
        <f t="shared" si="9"/>
        <v>0</v>
      </c>
      <c r="BF150" s="97">
        <f t="shared" si="10"/>
        <v>0</v>
      </c>
      <c r="BG150" s="97">
        <f t="shared" si="11"/>
        <v>0</v>
      </c>
      <c r="BH150" s="97">
        <f t="shared" si="12"/>
        <v>0</v>
      </c>
      <c r="BI150" s="97">
        <f t="shared" si="13"/>
        <v>0</v>
      </c>
      <c r="BJ150" s="13" t="s">
        <v>83</v>
      </c>
      <c r="BK150" s="97">
        <f t="shared" si="14"/>
        <v>0</v>
      </c>
      <c r="BL150" s="13" t="s">
        <v>245</v>
      </c>
      <c r="BM150" s="169" t="s">
        <v>2795</v>
      </c>
    </row>
    <row r="151" spans="2:65" s="1" customFormat="1" ht="24.2" customHeight="1" x14ac:dyDescent="0.2">
      <c r="B151" s="131"/>
      <c r="C151" s="158" t="s">
        <v>245</v>
      </c>
      <c r="D151" s="158" t="s">
        <v>241</v>
      </c>
      <c r="E151" s="159" t="s">
        <v>892</v>
      </c>
      <c r="F151" s="160" t="s">
        <v>893</v>
      </c>
      <c r="G151" s="161" t="s">
        <v>249</v>
      </c>
      <c r="H151" s="162">
        <v>3.3610000000000002</v>
      </c>
      <c r="I151" s="163"/>
      <c r="J151" s="164">
        <f t="shared" si="5"/>
        <v>0</v>
      </c>
      <c r="K151" s="165"/>
      <c r="L151" s="30"/>
      <c r="M151" s="166" t="s">
        <v>1</v>
      </c>
      <c r="N151" s="130" t="s">
        <v>37</v>
      </c>
      <c r="P151" s="167">
        <f t="shared" si="6"/>
        <v>0</v>
      </c>
      <c r="Q151" s="167">
        <v>2.2404799999999998</v>
      </c>
      <c r="R151" s="167">
        <f t="shared" si="7"/>
        <v>7.5302532800000002</v>
      </c>
      <c r="S151" s="167">
        <v>0</v>
      </c>
      <c r="T151" s="168">
        <f t="shared" si="8"/>
        <v>0</v>
      </c>
      <c r="AR151" s="169" t="s">
        <v>245</v>
      </c>
      <c r="AT151" s="169" t="s">
        <v>241</v>
      </c>
      <c r="AU151" s="169" t="s">
        <v>83</v>
      </c>
      <c r="AY151" s="13" t="s">
        <v>239</v>
      </c>
      <c r="BE151" s="97">
        <f t="shared" si="9"/>
        <v>0</v>
      </c>
      <c r="BF151" s="97">
        <f t="shared" si="10"/>
        <v>0</v>
      </c>
      <c r="BG151" s="97">
        <f t="shared" si="11"/>
        <v>0</v>
      </c>
      <c r="BH151" s="97">
        <f t="shared" si="12"/>
        <v>0</v>
      </c>
      <c r="BI151" s="97">
        <f t="shared" si="13"/>
        <v>0</v>
      </c>
      <c r="BJ151" s="13" t="s">
        <v>83</v>
      </c>
      <c r="BK151" s="97">
        <f t="shared" si="14"/>
        <v>0</v>
      </c>
      <c r="BL151" s="13" t="s">
        <v>245</v>
      </c>
      <c r="BM151" s="169" t="s">
        <v>2796</v>
      </c>
    </row>
    <row r="152" spans="2:65" s="1" customFormat="1" ht="24.2" customHeight="1" x14ac:dyDescent="0.2">
      <c r="B152" s="131"/>
      <c r="C152" s="158" t="s">
        <v>258</v>
      </c>
      <c r="D152" s="158" t="s">
        <v>241</v>
      </c>
      <c r="E152" s="159" t="s">
        <v>900</v>
      </c>
      <c r="F152" s="160" t="s">
        <v>901</v>
      </c>
      <c r="G152" s="161" t="s">
        <v>249</v>
      </c>
      <c r="H152" s="162">
        <v>3.3610000000000002</v>
      </c>
      <c r="I152" s="163"/>
      <c r="J152" s="164">
        <f t="shared" si="5"/>
        <v>0</v>
      </c>
      <c r="K152" s="165"/>
      <c r="L152" s="30"/>
      <c r="M152" s="166" t="s">
        <v>1</v>
      </c>
      <c r="N152" s="130" t="s">
        <v>37</v>
      </c>
      <c r="P152" s="167">
        <f t="shared" si="6"/>
        <v>0</v>
      </c>
      <c r="Q152" s="167">
        <v>0</v>
      </c>
      <c r="R152" s="167">
        <f t="shared" si="7"/>
        <v>0</v>
      </c>
      <c r="S152" s="167">
        <v>0</v>
      </c>
      <c r="T152" s="168">
        <f t="shared" si="8"/>
        <v>0</v>
      </c>
      <c r="AR152" s="169" t="s">
        <v>245</v>
      </c>
      <c r="AT152" s="169" t="s">
        <v>241</v>
      </c>
      <c r="AU152" s="169" t="s">
        <v>83</v>
      </c>
      <c r="AY152" s="13" t="s">
        <v>239</v>
      </c>
      <c r="BE152" s="97">
        <f t="shared" si="9"/>
        <v>0</v>
      </c>
      <c r="BF152" s="97">
        <f t="shared" si="10"/>
        <v>0</v>
      </c>
      <c r="BG152" s="97">
        <f t="shared" si="11"/>
        <v>0</v>
      </c>
      <c r="BH152" s="97">
        <f t="shared" si="12"/>
        <v>0</v>
      </c>
      <c r="BI152" s="97">
        <f t="shared" si="13"/>
        <v>0</v>
      </c>
      <c r="BJ152" s="13" t="s">
        <v>83</v>
      </c>
      <c r="BK152" s="97">
        <f t="shared" si="14"/>
        <v>0</v>
      </c>
      <c r="BL152" s="13" t="s">
        <v>245</v>
      </c>
      <c r="BM152" s="169" t="s">
        <v>2797</v>
      </c>
    </row>
    <row r="153" spans="2:65" s="1" customFormat="1" ht="33" customHeight="1" x14ac:dyDescent="0.2">
      <c r="B153" s="131"/>
      <c r="C153" s="158" t="s">
        <v>262</v>
      </c>
      <c r="D153" s="158" t="s">
        <v>241</v>
      </c>
      <c r="E153" s="159" t="s">
        <v>908</v>
      </c>
      <c r="F153" s="160" t="s">
        <v>909</v>
      </c>
      <c r="G153" s="161" t="s">
        <v>249</v>
      </c>
      <c r="H153" s="162">
        <v>3.3610000000000002</v>
      </c>
      <c r="I153" s="163"/>
      <c r="J153" s="164">
        <f t="shared" si="5"/>
        <v>0</v>
      </c>
      <c r="K153" s="165"/>
      <c r="L153" s="30"/>
      <c r="M153" s="166" t="s">
        <v>1</v>
      </c>
      <c r="N153" s="130" t="s">
        <v>37</v>
      </c>
      <c r="P153" s="167">
        <f t="shared" si="6"/>
        <v>0</v>
      </c>
      <c r="Q153" s="167">
        <v>0</v>
      </c>
      <c r="R153" s="167">
        <f t="shared" si="7"/>
        <v>0</v>
      </c>
      <c r="S153" s="167">
        <v>0</v>
      </c>
      <c r="T153" s="168">
        <f t="shared" si="8"/>
        <v>0</v>
      </c>
      <c r="AR153" s="169" t="s">
        <v>245</v>
      </c>
      <c r="AT153" s="169" t="s">
        <v>241</v>
      </c>
      <c r="AU153" s="169" t="s">
        <v>83</v>
      </c>
      <c r="AY153" s="13" t="s">
        <v>239</v>
      </c>
      <c r="BE153" s="97">
        <f t="shared" si="9"/>
        <v>0</v>
      </c>
      <c r="BF153" s="97">
        <f t="shared" si="10"/>
        <v>0</v>
      </c>
      <c r="BG153" s="97">
        <f t="shared" si="11"/>
        <v>0</v>
      </c>
      <c r="BH153" s="97">
        <f t="shared" si="12"/>
        <v>0</v>
      </c>
      <c r="BI153" s="97">
        <f t="shared" si="13"/>
        <v>0</v>
      </c>
      <c r="BJ153" s="13" t="s">
        <v>83</v>
      </c>
      <c r="BK153" s="97">
        <f t="shared" si="14"/>
        <v>0</v>
      </c>
      <c r="BL153" s="13" t="s">
        <v>245</v>
      </c>
      <c r="BM153" s="169" t="s">
        <v>2798</v>
      </c>
    </row>
    <row r="154" spans="2:65" s="1" customFormat="1" ht="33" customHeight="1" x14ac:dyDescent="0.2">
      <c r="B154" s="131"/>
      <c r="C154" s="158" t="s">
        <v>266</v>
      </c>
      <c r="D154" s="158" t="s">
        <v>241</v>
      </c>
      <c r="E154" s="159" t="s">
        <v>916</v>
      </c>
      <c r="F154" s="160" t="s">
        <v>917</v>
      </c>
      <c r="G154" s="161" t="s">
        <v>278</v>
      </c>
      <c r="H154" s="162">
        <v>0.16700000000000001</v>
      </c>
      <c r="I154" s="163"/>
      <c r="J154" s="164">
        <f t="shared" si="5"/>
        <v>0</v>
      </c>
      <c r="K154" s="165"/>
      <c r="L154" s="30"/>
      <c r="M154" s="166" t="s">
        <v>1</v>
      </c>
      <c r="N154" s="130" t="s">
        <v>37</v>
      </c>
      <c r="P154" s="167">
        <f t="shared" si="6"/>
        <v>0</v>
      </c>
      <c r="Q154" s="167">
        <v>1.20296</v>
      </c>
      <c r="R154" s="167">
        <f t="shared" si="7"/>
        <v>0.20089432000000002</v>
      </c>
      <c r="S154" s="167">
        <v>0</v>
      </c>
      <c r="T154" s="168">
        <f t="shared" si="8"/>
        <v>0</v>
      </c>
      <c r="AR154" s="169" t="s">
        <v>245</v>
      </c>
      <c r="AT154" s="169" t="s">
        <v>241</v>
      </c>
      <c r="AU154" s="169" t="s">
        <v>83</v>
      </c>
      <c r="AY154" s="13" t="s">
        <v>239</v>
      </c>
      <c r="BE154" s="97">
        <f t="shared" si="9"/>
        <v>0</v>
      </c>
      <c r="BF154" s="97">
        <f t="shared" si="10"/>
        <v>0</v>
      </c>
      <c r="BG154" s="97">
        <f t="shared" si="11"/>
        <v>0</v>
      </c>
      <c r="BH154" s="97">
        <f t="shared" si="12"/>
        <v>0</v>
      </c>
      <c r="BI154" s="97">
        <f t="shared" si="13"/>
        <v>0</v>
      </c>
      <c r="BJ154" s="13" t="s">
        <v>83</v>
      </c>
      <c r="BK154" s="97">
        <f t="shared" si="14"/>
        <v>0</v>
      </c>
      <c r="BL154" s="13" t="s">
        <v>245</v>
      </c>
      <c r="BM154" s="169" t="s">
        <v>2799</v>
      </c>
    </row>
    <row r="155" spans="2:65" s="1" customFormat="1" ht="24.2" customHeight="1" x14ac:dyDescent="0.2">
      <c r="B155" s="131"/>
      <c r="C155" s="158" t="s">
        <v>270</v>
      </c>
      <c r="D155" s="158" t="s">
        <v>241</v>
      </c>
      <c r="E155" s="159" t="s">
        <v>920</v>
      </c>
      <c r="F155" s="160" t="s">
        <v>921</v>
      </c>
      <c r="G155" s="161" t="s">
        <v>244</v>
      </c>
      <c r="H155" s="162">
        <v>48.014000000000003</v>
      </c>
      <c r="I155" s="163"/>
      <c r="J155" s="164">
        <f t="shared" si="5"/>
        <v>0</v>
      </c>
      <c r="K155" s="165"/>
      <c r="L155" s="30"/>
      <c r="M155" s="166" t="s">
        <v>1</v>
      </c>
      <c r="N155" s="130" t="s">
        <v>37</v>
      </c>
      <c r="P155" s="167">
        <f t="shared" si="6"/>
        <v>0</v>
      </c>
      <c r="Q155" s="167">
        <v>0</v>
      </c>
      <c r="R155" s="167">
        <f t="shared" si="7"/>
        <v>0</v>
      </c>
      <c r="S155" s="167">
        <v>0</v>
      </c>
      <c r="T155" s="168">
        <f t="shared" si="8"/>
        <v>0</v>
      </c>
      <c r="AR155" s="169" t="s">
        <v>245</v>
      </c>
      <c r="AT155" s="169" t="s">
        <v>241</v>
      </c>
      <c r="AU155" s="169" t="s">
        <v>83</v>
      </c>
      <c r="AY155" s="13" t="s">
        <v>239</v>
      </c>
      <c r="BE155" s="97">
        <f t="shared" si="9"/>
        <v>0</v>
      </c>
      <c r="BF155" s="97">
        <f t="shared" si="10"/>
        <v>0</v>
      </c>
      <c r="BG155" s="97">
        <f t="shared" si="11"/>
        <v>0</v>
      </c>
      <c r="BH155" s="97">
        <f t="shared" si="12"/>
        <v>0</v>
      </c>
      <c r="BI155" s="97">
        <f t="shared" si="13"/>
        <v>0</v>
      </c>
      <c r="BJ155" s="13" t="s">
        <v>83</v>
      </c>
      <c r="BK155" s="97">
        <f t="shared" si="14"/>
        <v>0</v>
      </c>
      <c r="BL155" s="13" t="s">
        <v>245</v>
      </c>
      <c r="BM155" s="169" t="s">
        <v>2800</v>
      </c>
    </row>
    <row r="156" spans="2:65" s="1" customFormat="1" ht="16.5" customHeight="1" x14ac:dyDescent="0.2">
      <c r="B156" s="131"/>
      <c r="C156" s="170" t="s">
        <v>274</v>
      </c>
      <c r="D156" s="170" t="s">
        <v>275</v>
      </c>
      <c r="E156" s="171" t="s">
        <v>924</v>
      </c>
      <c r="F156" s="172" t="s">
        <v>925</v>
      </c>
      <c r="G156" s="173" t="s">
        <v>244</v>
      </c>
      <c r="H156" s="174">
        <v>55.216000000000001</v>
      </c>
      <c r="I156" s="175"/>
      <c r="J156" s="176">
        <f t="shared" si="5"/>
        <v>0</v>
      </c>
      <c r="K156" s="177"/>
      <c r="L156" s="178"/>
      <c r="M156" s="179" t="s">
        <v>1</v>
      </c>
      <c r="N156" s="180" t="s">
        <v>37</v>
      </c>
      <c r="P156" s="167">
        <f t="shared" si="6"/>
        <v>0</v>
      </c>
      <c r="Q156" s="167">
        <v>1E-4</v>
      </c>
      <c r="R156" s="167">
        <f t="shared" si="7"/>
        <v>5.5216000000000006E-3</v>
      </c>
      <c r="S156" s="167">
        <v>0</v>
      </c>
      <c r="T156" s="168">
        <f t="shared" si="8"/>
        <v>0</v>
      </c>
      <c r="AR156" s="169" t="s">
        <v>270</v>
      </c>
      <c r="AT156" s="169" t="s">
        <v>275</v>
      </c>
      <c r="AU156" s="169" t="s">
        <v>83</v>
      </c>
      <c r="AY156" s="13" t="s">
        <v>239</v>
      </c>
      <c r="BE156" s="97">
        <f t="shared" si="9"/>
        <v>0</v>
      </c>
      <c r="BF156" s="97">
        <f t="shared" si="10"/>
        <v>0</v>
      </c>
      <c r="BG156" s="97">
        <f t="shared" si="11"/>
        <v>0</v>
      </c>
      <c r="BH156" s="97">
        <f t="shared" si="12"/>
        <v>0</v>
      </c>
      <c r="BI156" s="97">
        <f t="shared" si="13"/>
        <v>0</v>
      </c>
      <c r="BJ156" s="13" t="s">
        <v>83</v>
      </c>
      <c r="BK156" s="97">
        <f t="shared" si="14"/>
        <v>0</v>
      </c>
      <c r="BL156" s="13" t="s">
        <v>245</v>
      </c>
      <c r="BM156" s="169" t="s">
        <v>2801</v>
      </c>
    </row>
    <row r="157" spans="2:65" s="1" customFormat="1" ht="16.5" customHeight="1" x14ac:dyDescent="0.2">
      <c r="B157" s="131"/>
      <c r="C157" s="158" t="s">
        <v>280</v>
      </c>
      <c r="D157" s="158" t="s">
        <v>241</v>
      </c>
      <c r="E157" s="159" t="s">
        <v>928</v>
      </c>
      <c r="F157" s="160" t="s">
        <v>929</v>
      </c>
      <c r="G157" s="161" t="s">
        <v>244</v>
      </c>
      <c r="H157" s="162">
        <v>48.014000000000003</v>
      </c>
      <c r="I157" s="163"/>
      <c r="J157" s="164">
        <f t="shared" si="5"/>
        <v>0</v>
      </c>
      <c r="K157" s="165"/>
      <c r="L157" s="30"/>
      <c r="M157" s="166" t="s">
        <v>1</v>
      </c>
      <c r="N157" s="130" t="s">
        <v>37</v>
      </c>
      <c r="P157" s="167">
        <f t="shared" si="6"/>
        <v>0</v>
      </c>
      <c r="Q157" s="167">
        <v>1E-4</v>
      </c>
      <c r="R157" s="167">
        <f t="shared" si="7"/>
        <v>4.8014000000000008E-3</v>
      </c>
      <c r="S157" s="167">
        <v>0</v>
      </c>
      <c r="T157" s="168">
        <f t="shared" si="8"/>
        <v>0</v>
      </c>
      <c r="AR157" s="169" t="s">
        <v>245</v>
      </c>
      <c r="AT157" s="169" t="s">
        <v>241</v>
      </c>
      <c r="AU157" s="169" t="s">
        <v>83</v>
      </c>
      <c r="AY157" s="13" t="s">
        <v>239</v>
      </c>
      <c r="BE157" s="97">
        <f t="shared" si="9"/>
        <v>0</v>
      </c>
      <c r="BF157" s="97">
        <f t="shared" si="10"/>
        <v>0</v>
      </c>
      <c r="BG157" s="97">
        <f t="shared" si="11"/>
        <v>0</v>
      </c>
      <c r="BH157" s="97">
        <f t="shared" si="12"/>
        <v>0</v>
      </c>
      <c r="BI157" s="97">
        <f t="shared" si="13"/>
        <v>0</v>
      </c>
      <c r="BJ157" s="13" t="s">
        <v>83</v>
      </c>
      <c r="BK157" s="97">
        <f t="shared" si="14"/>
        <v>0</v>
      </c>
      <c r="BL157" s="13" t="s">
        <v>245</v>
      </c>
      <c r="BM157" s="169" t="s">
        <v>2802</v>
      </c>
    </row>
    <row r="158" spans="2:65" s="11" customFormat="1" ht="22.9" customHeight="1" x14ac:dyDescent="0.2">
      <c r="B158" s="146"/>
      <c r="D158" s="147" t="s">
        <v>70</v>
      </c>
      <c r="E158" s="156" t="s">
        <v>274</v>
      </c>
      <c r="F158" s="156" t="s">
        <v>931</v>
      </c>
      <c r="I158" s="149"/>
      <c r="J158" s="157">
        <f>BK158</f>
        <v>0</v>
      </c>
      <c r="L158" s="146"/>
      <c r="M158" s="151"/>
      <c r="P158" s="152">
        <f>SUM(P159:P160)</f>
        <v>0</v>
      </c>
      <c r="R158" s="152">
        <f>SUM(R159:R160)</f>
        <v>7.3857900000000004E-2</v>
      </c>
      <c r="T158" s="153">
        <f>SUM(T159:T160)</f>
        <v>0</v>
      </c>
      <c r="AR158" s="147" t="s">
        <v>78</v>
      </c>
      <c r="AT158" s="154" t="s">
        <v>70</v>
      </c>
      <c r="AU158" s="154" t="s">
        <v>78</v>
      </c>
      <c r="AY158" s="147" t="s">
        <v>239</v>
      </c>
      <c r="BK158" s="155">
        <f>SUM(BK159:BK160)</f>
        <v>0</v>
      </c>
    </row>
    <row r="159" spans="2:65" s="1" customFormat="1" ht="24.2" customHeight="1" x14ac:dyDescent="0.2">
      <c r="B159" s="131"/>
      <c r="C159" s="158" t="s">
        <v>285</v>
      </c>
      <c r="D159" s="158" t="s">
        <v>241</v>
      </c>
      <c r="E159" s="159" t="s">
        <v>2803</v>
      </c>
      <c r="F159" s="160" t="s">
        <v>962</v>
      </c>
      <c r="G159" s="161" t="s">
        <v>244</v>
      </c>
      <c r="H159" s="162">
        <v>46.43</v>
      </c>
      <c r="I159" s="163"/>
      <c r="J159" s="164">
        <f>ROUND(I159*H159,2)</f>
        <v>0</v>
      </c>
      <c r="K159" s="165"/>
      <c r="L159" s="30"/>
      <c r="M159" s="166" t="s">
        <v>1</v>
      </c>
      <c r="N159" s="130" t="s">
        <v>37</v>
      </c>
      <c r="P159" s="167">
        <f>O159*H159</f>
        <v>0</v>
      </c>
      <c r="Q159" s="167">
        <v>1.5299999999999999E-3</v>
      </c>
      <c r="R159" s="167">
        <f>Q159*H159</f>
        <v>7.1037900000000001E-2</v>
      </c>
      <c r="S159" s="167">
        <v>0</v>
      </c>
      <c r="T159" s="168">
        <f>S159*H159</f>
        <v>0</v>
      </c>
      <c r="AR159" s="169" t="s">
        <v>245</v>
      </c>
      <c r="AT159" s="169" t="s">
        <v>241</v>
      </c>
      <c r="AU159" s="169" t="s">
        <v>83</v>
      </c>
      <c r="AY159" s="13" t="s">
        <v>239</v>
      </c>
      <c r="BE159" s="97">
        <f>IF(N159="základná",J159,0)</f>
        <v>0</v>
      </c>
      <c r="BF159" s="97">
        <f>IF(N159="znížená",J159,0)</f>
        <v>0</v>
      </c>
      <c r="BG159" s="97">
        <f>IF(N159="zákl. prenesená",J159,0)</f>
        <v>0</v>
      </c>
      <c r="BH159" s="97">
        <f>IF(N159="zníž. prenesená",J159,0)</f>
        <v>0</v>
      </c>
      <c r="BI159" s="97">
        <f>IF(N159="nulová",J159,0)</f>
        <v>0</v>
      </c>
      <c r="BJ159" s="13" t="s">
        <v>83</v>
      </c>
      <c r="BK159" s="97">
        <f>ROUND(I159*H159,2)</f>
        <v>0</v>
      </c>
      <c r="BL159" s="13" t="s">
        <v>245</v>
      </c>
      <c r="BM159" s="169" t="s">
        <v>2804</v>
      </c>
    </row>
    <row r="160" spans="2:65" s="1" customFormat="1" ht="16.5" customHeight="1" x14ac:dyDescent="0.2">
      <c r="B160" s="131"/>
      <c r="C160" s="158" t="s">
        <v>289</v>
      </c>
      <c r="D160" s="158" t="s">
        <v>241</v>
      </c>
      <c r="E160" s="159" t="s">
        <v>965</v>
      </c>
      <c r="F160" s="160" t="s">
        <v>966</v>
      </c>
      <c r="G160" s="161" t="s">
        <v>244</v>
      </c>
      <c r="H160" s="162">
        <v>56.4</v>
      </c>
      <c r="I160" s="163"/>
      <c r="J160" s="164">
        <f>ROUND(I160*H160,2)</f>
        <v>0</v>
      </c>
      <c r="K160" s="165"/>
      <c r="L160" s="30"/>
      <c r="M160" s="166" t="s">
        <v>1</v>
      </c>
      <c r="N160" s="130" t="s">
        <v>37</v>
      </c>
      <c r="P160" s="167">
        <f>O160*H160</f>
        <v>0</v>
      </c>
      <c r="Q160" s="167">
        <v>5.0000000000000002E-5</v>
      </c>
      <c r="R160" s="167">
        <f>Q160*H160</f>
        <v>2.82E-3</v>
      </c>
      <c r="S160" s="167">
        <v>0</v>
      </c>
      <c r="T160" s="168">
        <f>S160*H160</f>
        <v>0</v>
      </c>
      <c r="AR160" s="169" t="s">
        <v>245</v>
      </c>
      <c r="AT160" s="169" t="s">
        <v>241</v>
      </c>
      <c r="AU160" s="169" t="s">
        <v>83</v>
      </c>
      <c r="AY160" s="13" t="s">
        <v>239</v>
      </c>
      <c r="BE160" s="97">
        <f>IF(N160="základná",J160,0)</f>
        <v>0</v>
      </c>
      <c r="BF160" s="97">
        <f>IF(N160="znížená",J160,0)</f>
        <v>0</v>
      </c>
      <c r="BG160" s="97">
        <f>IF(N160="zákl. prenesená",J160,0)</f>
        <v>0</v>
      </c>
      <c r="BH160" s="97">
        <f>IF(N160="zníž. prenesená",J160,0)</f>
        <v>0</v>
      </c>
      <c r="BI160" s="97">
        <f>IF(N160="nulová",J160,0)</f>
        <v>0</v>
      </c>
      <c r="BJ160" s="13" t="s">
        <v>83</v>
      </c>
      <c r="BK160" s="97">
        <f>ROUND(I160*H160,2)</f>
        <v>0</v>
      </c>
      <c r="BL160" s="13" t="s">
        <v>245</v>
      </c>
      <c r="BM160" s="169" t="s">
        <v>2805</v>
      </c>
    </row>
    <row r="161" spans="2:65" s="11" customFormat="1" ht="22.9" customHeight="1" x14ac:dyDescent="0.2">
      <c r="B161" s="146"/>
      <c r="D161" s="147" t="s">
        <v>70</v>
      </c>
      <c r="E161" s="156" t="s">
        <v>636</v>
      </c>
      <c r="F161" s="156" t="s">
        <v>1032</v>
      </c>
      <c r="I161" s="149"/>
      <c r="J161" s="157">
        <f>BK161</f>
        <v>0</v>
      </c>
      <c r="L161" s="146"/>
      <c r="M161" s="151"/>
      <c r="P161" s="152">
        <f>P162</f>
        <v>0</v>
      </c>
      <c r="R161" s="152">
        <f>R162</f>
        <v>0</v>
      </c>
      <c r="T161" s="153">
        <f>T162</f>
        <v>0</v>
      </c>
      <c r="AR161" s="147" t="s">
        <v>78</v>
      </c>
      <c r="AT161" s="154" t="s">
        <v>70</v>
      </c>
      <c r="AU161" s="154" t="s">
        <v>78</v>
      </c>
      <c r="AY161" s="147" t="s">
        <v>239</v>
      </c>
      <c r="BK161" s="155">
        <f>BK162</f>
        <v>0</v>
      </c>
    </row>
    <row r="162" spans="2:65" s="1" customFormat="1" ht="37.9" customHeight="1" x14ac:dyDescent="0.2">
      <c r="B162" s="131"/>
      <c r="C162" s="158" t="s">
        <v>293</v>
      </c>
      <c r="D162" s="158" t="s">
        <v>241</v>
      </c>
      <c r="E162" s="159" t="s">
        <v>1034</v>
      </c>
      <c r="F162" s="160" t="s">
        <v>1035</v>
      </c>
      <c r="G162" s="161" t="s">
        <v>278</v>
      </c>
      <c r="H162" s="162">
        <v>8.1020000000000003</v>
      </c>
      <c r="I162" s="163"/>
      <c r="J162" s="164">
        <f>ROUND(I162*H162,2)</f>
        <v>0</v>
      </c>
      <c r="K162" s="165"/>
      <c r="L162" s="30"/>
      <c r="M162" s="166" t="s">
        <v>1</v>
      </c>
      <c r="N162" s="130" t="s">
        <v>37</v>
      </c>
      <c r="P162" s="167">
        <f>O162*H162</f>
        <v>0</v>
      </c>
      <c r="Q162" s="167">
        <v>0</v>
      </c>
      <c r="R162" s="167">
        <f>Q162*H162</f>
        <v>0</v>
      </c>
      <c r="S162" s="167">
        <v>0</v>
      </c>
      <c r="T162" s="168">
        <f>S162*H162</f>
        <v>0</v>
      </c>
      <c r="AR162" s="169" t="s">
        <v>245</v>
      </c>
      <c r="AT162" s="169" t="s">
        <v>241</v>
      </c>
      <c r="AU162" s="169" t="s">
        <v>83</v>
      </c>
      <c r="AY162" s="13" t="s">
        <v>239</v>
      </c>
      <c r="BE162" s="97">
        <f>IF(N162="základná",J162,0)</f>
        <v>0</v>
      </c>
      <c r="BF162" s="97">
        <f>IF(N162="znížená",J162,0)</f>
        <v>0</v>
      </c>
      <c r="BG162" s="97">
        <f>IF(N162="zákl. prenesená",J162,0)</f>
        <v>0</v>
      </c>
      <c r="BH162" s="97">
        <f>IF(N162="zníž. prenesená",J162,0)</f>
        <v>0</v>
      </c>
      <c r="BI162" s="97">
        <f>IF(N162="nulová",J162,0)</f>
        <v>0</v>
      </c>
      <c r="BJ162" s="13" t="s">
        <v>83</v>
      </c>
      <c r="BK162" s="97">
        <f>ROUND(I162*H162,2)</f>
        <v>0</v>
      </c>
      <c r="BL162" s="13" t="s">
        <v>245</v>
      </c>
      <c r="BM162" s="169" t="s">
        <v>2806</v>
      </c>
    </row>
    <row r="163" spans="2:65" s="11" customFormat="1" ht="25.9" customHeight="1" x14ac:dyDescent="0.2">
      <c r="B163" s="146"/>
      <c r="D163" s="147" t="s">
        <v>70</v>
      </c>
      <c r="E163" s="148" t="s">
        <v>1037</v>
      </c>
      <c r="F163" s="148" t="s">
        <v>1038</v>
      </c>
      <c r="I163" s="149"/>
      <c r="J163" s="150">
        <f>BK163</f>
        <v>0</v>
      </c>
      <c r="L163" s="146"/>
      <c r="M163" s="151"/>
      <c r="P163" s="152">
        <f>P164+P168+P170+P174+P177+P188+P191+P195+P199</f>
        <v>0</v>
      </c>
      <c r="R163" s="152">
        <f>R164+R168+R170+R174+R177+R188+R191+R195+R199</f>
        <v>4.2058123499999995</v>
      </c>
      <c r="T163" s="153">
        <f>T164+T168+T170+T174+T177+T188+T191+T195+T199</f>
        <v>0</v>
      </c>
      <c r="AR163" s="147" t="s">
        <v>83</v>
      </c>
      <c r="AT163" s="154" t="s">
        <v>70</v>
      </c>
      <c r="AU163" s="154" t="s">
        <v>71</v>
      </c>
      <c r="AY163" s="147" t="s">
        <v>239</v>
      </c>
      <c r="BK163" s="155">
        <f>BK164+BK168+BK170+BK174+BK177+BK188+BK191+BK195+BK199</f>
        <v>0</v>
      </c>
    </row>
    <row r="164" spans="2:65" s="11" customFormat="1" ht="22.9" customHeight="1" x14ac:dyDescent="0.2">
      <c r="B164" s="146"/>
      <c r="D164" s="147" t="s">
        <v>70</v>
      </c>
      <c r="E164" s="156" t="s">
        <v>1039</v>
      </c>
      <c r="F164" s="156" t="s">
        <v>1040</v>
      </c>
      <c r="I164" s="149"/>
      <c r="J164" s="157">
        <f>BK164</f>
        <v>0</v>
      </c>
      <c r="L164" s="146"/>
      <c r="M164" s="151"/>
      <c r="P164" s="152">
        <f>SUM(P165:P167)</f>
        <v>0</v>
      </c>
      <c r="R164" s="152">
        <f>SUM(R165:R167)</f>
        <v>3.6919359999999998E-2</v>
      </c>
      <c r="T164" s="153">
        <f>SUM(T165:T167)</f>
        <v>0</v>
      </c>
      <c r="AR164" s="147" t="s">
        <v>83</v>
      </c>
      <c r="AT164" s="154" t="s">
        <v>70</v>
      </c>
      <c r="AU164" s="154" t="s">
        <v>78</v>
      </c>
      <c r="AY164" s="147" t="s">
        <v>239</v>
      </c>
      <c r="BK164" s="155">
        <f>SUM(BK165:BK167)</f>
        <v>0</v>
      </c>
    </row>
    <row r="165" spans="2:65" s="1" customFormat="1" ht="33" customHeight="1" x14ac:dyDescent="0.2">
      <c r="B165" s="131"/>
      <c r="C165" s="158" t="s">
        <v>297</v>
      </c>
      <c r="D165" s="158" t="s">
        <v>241</v>
      </c>
      <c r="E165" s="159" t="s">
        <v>1074</v>
      </c>
      <c r="F165" s="160" t="s">
        <v>4599</v>
      </c>
      <c r="G165" s="161" t="s">
        <v>244</v>
      </c>
      <c r="H165" s="162">
        <v>6.7220000000000004</v>
      </c>
      <c r="I165" s="163"/>
      <c r="J165" s="164">
        <f>ROUND(I165*H165,2)</f>
        <v>0</v>
      </c>
      <c r="K165" s="165"/>
      <c r="L165" s="30"/>
      <c r="M165" s="166" t="s">
        <v>1</v>
      </c>
      <c r="N165" s="130" t="s">
        <v>37</v>
      </c>
      <c r="P165" s="167">
        <f>O165*H165</f>
        <v>0</v>
      </c>
      <c r="Q165" s="167">
        <v>4.5199999999999997E-3</v>
      </c>
      <c r="R165" s="167">
        <f>Q165*H165</f>
        <v>3.0383440000000001E-2</v>
      </c>
      <c r="S165" s="167">
        <v>0</v>
      </c>
      <c r="T165" s="168">
        <f>S165*H165</f>
        <v>0</v>
      </c>
      <c r="AR165" s="169" t="s">
        <v>305</v>
      </c>
      <c r="AT165" s="169" t="s">
        <v>241</v>
      </c>
      <c r="AU165" s="169" t="s">
        <v>83</v>
      </c>
      <c r="AY165" s="13" t="s">
        <v>239</v>
      </c>
      <c r="BE165" s="97">
        <f>IF(N165="základná",J165,0)</f>
        <v>0</v>
      </c>
      <c r="BF165" s="97">
        <f>IF(N165="znížená",J165,0)</f>
        <v>0</v>
      </c>
      <c r="BG165" s="97">
        <f>IF(N165="zákl. prenesená",J165,0)</f>
        <v>0</v>
      </c>
      <c r="BH165" s="97">
        <f>IF(N165="zníž. prenesená",J165,0)</f>
        <v>0</v>
      </c>
      <c r="BI165" s="97">
        <f>IF(N165="nulová",J165,0)</f>
        <v>0</v>
      </c>
      <c r="BJ165" s="13" t="s">
        <v>83</v>
      </c>
      <c r="BK165" s="97">
        <f>ROUND(I165*H165,2)</f>
        <v>0</v>
      </c>
      <c r="BL165" s="13" t="s">
        <v>305</v>
      </c>
      <c r="BM165" s="169" t="s">
        <v>2807</v>
      </c>
    </row>
    <row r="166" spans="2:65" s="1" customFormat="1" ht="33" customHeight="1" x14ac:dyDescent="0.2">
      <c r="B166" s="131"/>
      <c r="C166" s="158" t="s">
        <v>301</v>
      </c>
      <c r="D166" s="158" t="s">
        <v>241</v>
      </c>
      <c r="E166" s="159" t="s">
        <v>1077</v>
      </c>
      <c r="F166" s="160" t="s">
        <v>4600</v>
      </c>
      <c r="G166" s="161" t="s">
        <v>244</v>
      </c>
      <c r="H166" s="162">
        <v>1.446</v>
      </c>
      <c r="I166" s="163"/>
      <c r="J166" s="164">
        <f>ROUND(I166*H166,2)</f>
        <v>0</v>
      </c>
      <c r="K166" s="165"/>
      <c r="L166" s="30"/>
      <c r="M166" s="166" t="s">
        <v>1</v>
      </c>
      <c r="N166" s="130" t="s">
        <v>37</v>
      </c>
      <c r="P166" s="167">
        <f>O166*H166</f>
        <v>0</v>
      </c>
      <c r="Q166" s="167">
        <v>4.5199999999999997E-3</v>
      </c>
      <c r="R166" s="167">
        <f>Q166*H166</f>
        <v>6.5359199999999998E-3</v>
      </c>
      <c r="S166" s="167">
        <v>0</v>
      </c>
      <c r="T166" s="168">
        <f>S166*H166</f>
        <v>0</v>
      </c>
      <c r="AR166" s="169" t="s">
        <v>305</v>
      </c>
      <c r="AT166" s="169" t="s">
        <v>241</v>
      </c>
      <c r="AU166" s="169" t="s">
        <v>83</v>
      </c>
      <c r="AY166" s="13" t="s">
        <v>239</v>
      </c>
      <c r="BE166" s="97">
        <f>IF(N166="základná",J166,0)</f>
        <v>0</v>
      </c>
      <c r="BF166" s="97">
        <f>IF(N166="znížená",J166,0)</f>
        <v>0</v>
      </c>
      <c r="BG166" s="97">
        <f>IF(N166="zákl. prenesená",J166,0)</f>
        <v>0</v>
      </c>
      <c r="BH166" s="97">
        <f>IF(N166="zníž. prenesená",J166,0)</f>
        <v>0</v>
      </c>
      <c r="BI166" s="97">
        <f>IF(N166="nulová",J166,0)</f>
        <v>0</v>
      </c>
      <c r="BJ166" s="13" t="s">
        <v>83</v>
      </c>
      <c r="BK166" s="97">
        <f>ROUND(I166*H166,2)</f>
        <v>0</v>
      </c>
      <c r="BL166" s="13" t="s">
        <v>305</v>
      </c>
      <c r="BM166" s="169" t="s">
        <v>2808</v>
      </c>
    </row>
    <row r="167" spans="2:65" s="1" customFormat="1" ht="24.2" customHeight="1" x14ac:dyDescent="0.2">
      <c r="B167" s="131"/>
      <c r="C167" s="158" t="s">
        <v>305</v>
      </c>
      <c r="D167" s="158" t="s">
        <v>241</v>
      </c>
      <c r="E167" s="159" t="s">
        <v>1080</v>
      </c>
      <c r="F167" s="160" t="s">
        <v>1081</v>
      </c>
      <c r="G167" s="161" t="s">
        <v>1082</v>
      </c>
      <c r="H167" s="181"/>
      <c r="I167" s="163"/>
      <c r="J167" s="164">
        <f>ROUND(I167*H167,2)</f>
        <v>0</v>
      </c>
      <c r="K167" s="165"/>
      <c r="L167" s="30"/>
      <c r="M167" s="166" t="s">
        <v>1</v>
      </c>
      <c r="N167" s="130" t="s">
        <v>37</v>
      </c>
      <c r="P167" s="167">
        <f>O167*H167</f>
        <v>0</v>
      </c>
      <c r="Q167" s="167">
        <v>0</v>
      </c>
      <c r="R167" s="167">
        <f>Q167*H167</f>
        <v>0</v>
      </c>
      <c r="S167" s="167">
        <v>0</v>
      </c>
      <c r="T167" s="168">
        <f>S167*H167</f>
        <v>0</v>
      </c>
      <c r="AR167" s="169" t="s">
        <v>305</v>
      </c>
      <c r="AT167" s="169" t="s">
        <v>241</v>
      </c>
      <c r="AU167" s="169" t="s">
        <v>83</v>
      </c>
      <c r="AY167" s="13" t="s">
        <v>239</v>
      </c>
      <c r="BE167" s="97">
        <f>IF(N167="základná",J167,0)</f>
        <v>0</v>
      </c>
      <c r="BF167" s="97">
        <f>IF(N167="znížená",J167,0)</f>
        <v>0</v>
      </c>
      <c r="BG167" s="97">
        <f>IF(N167="zákl. prenesená",J167,0)</f>
        <v>0</v>
      </c>
      <c r="BH167" s="97">
        <f>IF(N167="zníž. prenesená",J167,0)</f>
        <v>0</v>
      </c>
      <c r="BI167" s="97">
        <f>IF(N167="nulová",J167,0)</f>
        <v>0</v>
      </c>
      <c r="BJ167" s="13" t="s">
        <v>83</v>
      </c>
      <c r="BK167" s="97">
        <f>ROUND(I167*H167,2)</f>
        <v>0</v>
      </c>
      <c r="BL167" s="13" t="s">
        <v>305</v>
      </c>
      <c r="BM167" s="169" t="s">
        <v>2809</v>
      </c>
    </row>
    <row r="168" spans="2:65" s="11" customFormat="1" ht="22.9" customHeight="1" x14ac:dyDescent="0.2">
      <c r="B168" s="146"/>
      <c r="D168" s="147" t="s">
        <v>70</v>
      </c>
      <c r="E168" s="156" t="s">
        <v>1084</v>
      </c>
      <c r="F168" s="156" t="s">
        <v>1085</v>
      </c>
      <c r="I168" s="149"/>
      <c r="J168" s="157">
        <f>BK168</f>
        <v>0</v>
      </c>
      <c r="L168" s="146"/>
      <c r="M168" s="151"/>
      <c r="P168" s="152">
        <f>P169</f>
        <v>0</v>
      </c>
      <c r="R168" s="152">
        <f>R169</f>
        <v>0</v>
      </c>
      <c r="T168" s="153">
        <f>T169</f>
        <v>0</v>
      </c>
      <c r="AR168" s="147" t="s">
        <v>83</v>
      </c>
      <c r="AT168" s="154" t="s">
        <v>70</v>
      </c>
      <c r="AU168" s="154" t="s">
        <v>78</v>
      </c>
      <c r="AY168" s="147" t="s">
        <v>239</v>
      </c>
      <c r="BK168" s="155">
        <f>BK169</f>
        <v>0</v>
      </c>
    </row>
    <row r="169" spans="2:65" s="1" customFormat="1" ht="16.5" customHeight="1" x14ac:dyDescent="0.2">
      <c r="B169" s="131"/>
      <c r="C169" s="158" t="s">
        <v>309</v>
      </c>
      <c r="D169" s="158" t="s">
        <v>241</v>
      </c>
      <c r="E169" s="159" t="s">
        <v>1095</v>
      </c>
      <c r="F169" s="160" t="s">
        <v>1096</v>
      </c>
      <c r="G169" s="161" t="s">
        <v>244</v>
      </c>
      <c r="H169" s="162">
        <v>59.765999999999998</v>
      </c>
      <c r="I169" s="163"/>
      <c r="J169" s="164">
        <f>ROUND(I169*H169,2)</f>
        <v>0</v>
      </c>
      <c r="K169" s="165"/>
      <c r="L169" s="30"/>
      <c r="M169" s="166" t="s">
        <v>1</v>
      </c>
      <c r="N169" s="130" t="s">
        <v>37</v>
      </c>
      <c r="P169" s="167">
        <f>O169*H169</f>
        <v>0</v>
      </c>
      <c r="Q169" s="167">
        <v>0</v>
      </c>
      <c r="R169" s="167">
        <f>Q169*H169</f>
        <v>0</v>
      </c>
      <c r="S169" s="167">
        <v>0</v>
      </c>
      <c r="T169" s="168">
        <f>S169*H169</f>
        <v>0</v>
      </c>
      <c r="AR169" s="169" t="s">
        <v>305</v>
      </c>
      <c r="AT169" s="169" t="s">
        <v>241</v>
      </c>
      <c r="AU169" s="169" t="s">
        <v>83</v>
      </c>
      <c r="AY169" s="13" t="s">
        <v>239</v>
      </c>
      <c r="BE169" s="97">
        <f>IF(N169="základná",J169,0)</f>
        <v>0</v>
      </c>
      <c r="BF169" s="97">
        <f>IF(N169="znížená",J169,0)</f>
        <v>0</v>
      </c>
      <c r="BG169" s="97">
        <f>IF(N169="zákl. prenesená",J169,0)</f>
        <v>0</v>
      </c>
      <c r="BH169" s="97">
        <f>IF(N169="zníž. prenesená",J169,0)</f>
        <v>0</v>
      </c>
      <c r="BI169" s="97">
        <f>IF(N169="nulová",J169,0)</f>
        <v>0</v>
      </c>
      <c r="BJ169" s="13" t="s">
        <v>83</v>
      </c>
      <c r="BK169" s="97">
        <f>ROUND(I169*H169,2)</f>
        <v>0</v>
      </c>
      <c r="BL169" s="13" t="s">
        <v>305</v>
      </c>
      <c r="BM169" s="169" t="s">
        <v>2810</v>
      </c>
    </row>
    <row r="170" spans="2:65" s="11" customFormat="1" ht="22.9" customHeight="1" x14ac:dyDescent="0.2">
      <c r="B170" s="146"/>
      <c r="D170" s="147" t="s">
        <v>70</v>
      </c>
      <c r="E170" s="156" t="s">
        <v>1142</v>
      </c>
      <c r="F170" s="156" t="s">
        <v>1143</v>
      </c>
      <c r="I170" s="149"/>
      <c r="J170" s="157">
        <f>BK170</f>
        <v>0</v>
      </c>
      <c r="L170" s="146"/>
      <c r="M170" s="151"/>
      <c r="P170" s="152">
        <f>SUM(P171:P173)</f>
        <v>0</v>
      </c>
      <c r="R170" s="152">
        <f>SUM(R171:R173)</f>
        <v>0.12622785</v>
      </c>
      <c r="T170" s="153">
        <f>SUM(T171:T173)</f>
        <v>0</v>
      </c>
      <c r="AR170" s="147" t="s">
        <v>83</v>
      </c>
      <c r="AT170" s="154" t="s">
        <v>70</v>
      </c>
      <c r="AU170" s="154" t="s">
        <v>78</v>
      </c>
      <c r="AY170" s="147" t="s">
        <v>239</v>
      </c>
      <c r="BK170" s="155">
        <f>SUM(BK171:BK173)</f>
        <v>0</v>
      </c>
    </row>
    <row r="171" spans="2:65" s="1" customFormat="1" ht="24.2" customHeight="1" x14ac:dyDescent="0.2">
      <c r="B171" s="131"/>
      <c r="C171" s="158" t="s">
        <v>313</v>
      </c>
      <c r="D171" s="158" t="s">
        <v>241</v>
      </c>
      <c r="E171" s="159" t="s">
        <v>1157</v>
      </c>
      <c r="F171" s="160" t="s">
        <v>1158</v>
      </c>
      <c r="G171" s="161" t="s">
        <v>244</v>
      </c>
      <c r="H171" s="162">
        <v>48.014000000000003</v>
      </c>
      <c r="I171" s="163"/>
      <c r="J171" s="164">
        <f>ROUND(I171*H171,2)</f>
        <v>0</v>
      </c>
      <c r="K171" s="165"/>
      <c r="L171" s="30"/>
      <c r="M171" s="166" t="s">
        <v>1</v>
      </c>
      <c r="N171" s="130" t="s">
        <v>37</v>
      </c>
      <c r="P171" s="167">
        <f>O171*H171</f>
        <v>0</v>
      </c>
      <c r="Q171" s="167">
        <v>0</v>
      </c>
      <c r="R171" s="167">
        <f>Q171*H171</f>
        <v>0</v>
      </c>
      <c r="S171" s="167">
        <v>0</v>
      </c>
      <c r="T171" s="168">
        <f>S171*H171</f>
        <v>0</v>
      </c>
      <c r="AR171" s="169" t="s">
        <v>305</v>
      </c>
      <c r="AT171" s="169" t="s">
        <v>241</v>
      </c>
      <c r="AU171" s="169" t="s">
        <v>83</v>
      </c>
      <c r="AY171" s="13" t="s">
        <v>239</v>
      </c>
      <c r="BE171" s="97">
        <f>IF(N171="základná",J171,0)</f>
        <v>0</v>
      </c>
      <c r="BF171" s="97">
        <f>IF(N171="znížená",J171,0)</f>
        <v>0</v>
      </c>
      <c r="BG171" s="97">
        <f>IF(N171="zákl. prenesená",J171,0)</f>
        <v>0</v>
      </c>
      <c r="BH171" s="97">
        <f>IF(N171="zníž. prenesená",J171,0)</f>
        <v>0</v>
      </c>
      <c r="BI171" s="97">
        <f>IF(N171="nulová",J171,0)</f>
        <v>0</v>
      </c>
      <c r="BJ171" s="13" t="s">
        <v>83</v>
      </c>
      <c r="BK171" s="97">
        <f>ROUND(I171*H171,2)</f>
        <v>0</v>
      </c>
      <c r="BL171" s="13" t="s">
        <v>305</v>
      </c>
      <c r="BM171" s="169" t="s">
        <v>2811</v>
      </c>
    </row>
    <row r="172" spans="2:65" s="1" customFormat="1" ht="16.5" customHeight="1" x14ac:dyDescent="0.2">
      <c r="B172" s="131"/>
      <c r="C172" s="170" t="s">
        <v>317</v>
      </c>
      <c r="D172" s="170" t="s">
        <v>275</v>
      </c>
      <c r="E172" s="171" t="s">
        <v>1161</v>
      </c>
      <c r="F172" s="172" t="s">
        <v>1162</v>
      </c>
      <c r="G172" s="173" t="s">
        <v>244</v>
      </c>
      <c r="H172" s="174">
        <v>52.814999999999998</v>
      </c>
      <c r="I172" s="175"/>
      <c r="J172" s="176">
        <f>ROUND(I172*H172,2)</f>
        <v>0</v>
      </c>
      <c r="K172" s="177"/>
      <c r="L172" s="178"/>
      <c r="M172" s="179" t="s">
        <v>1</v>
      </c>
      <c r="N172" s="180" t="s">
        <v>37</v>
      </c>
      <c r="P172" s="167">
        <f>O172*H172</f>
        <v>0</v>
      </c>
      <c r="Q172" s="167">
        <v>2.3900000000000002E-3</v>
      </c>
      <c r="R172" s="167">
        <f>Q172*H172</f>
        <v>0.12622785</v>
      </c>
      <c r="S172" s="167">
        <v>0</v>
      </c>
      <c r="T172" s="168">
        <f>S172*H172</f>
        <v>0</v>
      </c>
      <c r="AR172" s="169" t="s">
        <v>371</v>
      </c>
      <c r="AT172" s="169" t="s">
        <v>275</v>
      </c>
      <c r="AU172" s="169" t="s">
        <v>83</v>
      </c>
      <c r="AY172" s="13" t="s">
        <v>239</v>
      </c>
      <c r="BE172" s="97">
        <f>IF(N172="základná",J172,0)</f>
        <v>0</v>
      </c>
      <c r="BF172" s="97">
        <f>IF(N172="znížená",J172,0)</f>
        <v>0</v>
      </c>
      <c r="BG172" s="97">
        <f>IF(N172="zákl. prenesená",J172,0)</f>
        <v>0</v>
      </c>
      <c r="BH172" s="97">
        <f>IF(N172="zníž. prenesená",J172,0)</f>
        <v>0</v>
      </c>
      <c r="BI172" s="97">
        <f>IF(N172="nulová",J172,0)</f>
        <v>0</v>
      </c>
      <c r="BJ172" s="13" t="s">
        <v>83</v>
      </c>
      <c r="BK172" s="97">
        <f>ROUND(I172*H172,2)</f>
        <v>0</v>
      </c>
      <c r="BL172" s="13" t="s">
        <v>305</v>
      </c>
      <c r="BM172" s="169" t="s">
        <v>2812</v>
      </c>
    </row>
    <row r="173" spans="2:65" s="1" customFormat="1" ht="24.2" customHeight="1" x14ac:dyDescent="0.2">
      <c r="B173" s="131"/>
      <c r="C173" s="158" t="s">
        <v>7</v>
      </c>
      <c r="D173" s="158" t="s">
        <v>241</v>
      </c>
      <c r="E173" s="159" t="s">
        <v>1201</v>
      </c>
      <c r="F173" s="160" t="s">
        <v>1202</v>
      </c>
      <c r="G173" s="161" t="s">
        <v>1082</v>
      </c>
      <c r="H173" s="181"/>
      <c r="I173" s="163"/>
      <c r="J173" s="164">
        <f>ROUND(I173*H173,2)</f>
        <v>0</v>
      </c>
      <c r="K173" s="165"/>
      <c r="L173" s="30"/>
      <c r="M173" s="166" t="s">
        <v>1</v>
      </c>
      <c r="N173" s="130" t="s">
        <v>37</v>
      </c>
      <c r="P173" s="167">
        <f>O173*H173</f>
        <v>0</v>
      </c>
      <c r="Q173" s="167">
        <v>0</v>
      </c>
      <c r="R173" s="167">
        <f>Q173*H173</f>
        <v>0</v>
      </c>
      <c r="S173" s="167">
        <v>0</v>
      </c>
      <c r="T173" s="168">
        <f>S173*H173</f>
        <v>0</v>
      </c>
      <c r="AR173" s="169" t="s">
        <v>305</v>
      </c>
      <c r="AT173" s="169" t="s">
        <v>241</v>
      </c>
      <c r="AU173" s="169" t="s">
        <v>83</v>
      </c>
      <c r="AY173" s="13" t="s">
        <v>239</v>
      </c>
      <c r="BE173" s="97">
        <f>IF(N173="základná",J173,0)</f>
        <v>0</v>
      </c>
      <c r="BF173" s="97">
        <f>IF(N173="znížená",J173,0)</f>
        <v>0</v>
      </c>
      <c r="BG173" s="97">
        <f>IF(N173="zákl. prenesená",J173,0)</f>
        <v>0</v>
      </c>
      <c r="BH173" s="97">
        <f>IF(N173="zníž. prenesená",J173,0)</f>
        <v>0</v>
      </c>
      <c r="BI173" s="97">
        <f>IF(N173="nulová",J173,0)</f>
        <v>0</v>
      </c>
      <c r="BJ173" s="13" t="s">
        <v>83</v>
      </c>
      <c r="BK173" s="97">
        <f>ROUND(I173*H173,2)</f>
        <v>0</v>
      </c>
      <c r="BL173" s="13" t="s">
        <v>305</v>
      </c>
      <c r="BM173" s="169" t="s">
        <v>2813</v>
      </c>
    </row>
    <row r="174" spans="2:65" s="11" customFormat="1" ht="22.9" customHeight="1" x14ac:dyDescent="0.2">
      <c r="B174" s="146"/>
      <c r="D174" s="147" t="s">
        <v>70</v>
      </c>
      <c r="E174" s="156" t="s">
        <v>1210</v>
      </c>
      <c r="F174" s="156" t="s">
        <v>2506</v>
      </c>
      <c r="I174" s="149"/>
      <c r="J174" s="157">
        <f>BK174</f>
        <v>0</v>
      </c>
      <c r="L174" s="146"/>
      <c r="M174" s="151"/>
      <c r="P174" s="152">
        <f>SUM(P175:P176)</f>
        <v>0</v>
      </c>
      <c r="R174" s="152">
        <f>SUM(R175:R176)</f>
        <v>0.33484999999999998</v>
      </c>
      <c r="T174" s="153">
        <f>SUM(T175:T176)</f>
        <v>0</v>
      </c>
      <c r="AR174" s="147" t="s">
        <v>83</v>
      </c>
      <c r="AT174" s="154" t="s">
        <v>70</v>
      </c>
      <c r="AU174" s="154" t="s">
        <v>78</v>
      </c>
      <c r="AY174" s="147" t="s">
        <v>239</v>
      </c>
      <c r="BK174" s="155">
        <f>SUM(BK175:BK176)</f>
        <v>0</v>
      </c>
    </row>
    <row r="175" spans="2:65" s="1" customFormat="1" ht="24.2" customHeight="1" x14ac:dyDescent="0.2">
      <c r="B175" s="131"/>
      <c r="C175" s="158" t="s">
        <v>324</v>
      </c>
      <c r="D175" s="158" t="s">
        <v>241</v>
      </c>
      <c r="E175" s="159" t="s">
        <v>1213</v>
      </c>
      <c r="F175" s="160" t="s">
        <v>1214</v>
      </c>
      <c r="G175" s="161" t="s">
        <v>353</v>
      </c>
      <c r="H175" s="162">
        <v>5</v>
      </c>
      <c r="I175" s="163"/>
      <c r="J175" s="164">
        <f>ROUND(I175*H175,2)</f>
        <v>0</v>
      </c>
      <c r="K175" s="165"/>
      <c r="L175" s="30"/>
      <c r="M175" s="166" t="s">
        <v>1</v>
      </c>
      <c r="N175" s="130" t="s">
        <v>37</v>
      </c>
      <c r="P175" s="167">
        <f>O175*H175</f>
        <v>0</v>
      </c>
      <c r="Q175" s="167">
        <v>6.6970000000000002E-2</v>
      </c>
      <c r="R175" s="167">
        <f>Q175*H175</f>
        <v>0.33484999999999998</v>
      </c>
      <c r="S175" s="167">
        <v>0</v>
      </c>
      <c r="T175" s="168">
        <f>S175*H175</f>
        <v>0</v>
      </c>
      <c r="AR175" s="169" t="s">
        <v>305</v>
      </c>
      <c r="AT175" s="169" t="s">
        <v>241</v>
      </c>
      <c r="AU175" s="169" t="s">
        <v>83</v>
      </c>
      <c r="AY175" s="13" t="s">
        <v>239</v>
      </c>
      <c r="BE175" s="97">
        <f>IF(N175="základná",J175,0)</f>
        <v>0</v>
      </c>
      <c r="BF175" s="97">
        <f>IF(N175="znížená",J175,0)</f>
        <v>0</v>
      </c>
      <c r="BG175" s="97">
        <f>IF(N175="zákl. prenesená",J175,0)</f>
        <v>0</v>
      </c>
      <c r="BH175" s="97">
        <f>IF(N175="zníž. prenesená",J175,0)</f>
        <v>0</v>
      </c>
      <c r="BI175" s="97">
        <f>IF(N175="nulová",J175,0)</f>
        <v>0</v>
      </c>
      <c r="BJ175" s="13" t="s">
        <v>83</v>
      </c>
      <c r="BK175" s="97">
        <f>ROUND(I175*H175,2)</f>
        <v>0</v>
      </c>
      <c r="BL175" s="13" t="s">
        <v>305</v>
      </c>
      <c r="BM175" s="169" t="s">
        <v>2814</v>
      </c>
    </row>
    <row r="176" spans="2:65" s="1" customFormat="1" ht="24.2" customHeight="1" x14ac:dyDescent="0.2">
      <c r="B176" s="131"/>
      <c r="C176" s="158" t="s">
        <v>328</v>
      </c>
      <c r="D176" s="158" t="s">
        <v>241</v>
      </c>
      <c r="E176" s="159" t="s">
        <v>1221</v>
      </c>
      <c r="F176" s="160" t="s">
        <v>1222</v>
      </c>
      <c r="G176" s="161" t="s">
        <v>1082</v>
      </c>
      <c r="H176" s="181"/>
      <c r="I176" s="163"/>
      <c r="J176" s="164">
        <f>ROUND(I176*H176,2)</f>
        <v>0</v>
      </c>
      <c r="K176" s="165"/>
      <c r="L176" s="30"/>
      <c r="M176" s="166" t="s">
        <v>1</v>
      </c>
      <c r="N176" s="130" t="s">
        <v>37</v>
      </c>
      <c r="P176" s="167">
        <f>O176*H176</f>
        <v>0</v>
      </c>
      <c r="Q176" s="167">
        <v>0</v>
      </c>
      <c r="R176" s="167">
        <f>Q176*H176</f>
        <v>0</v>
      </c>
      <c r="S176" s="167">
        <v>0</v>
      </c>
      <c r="T176" s="168">
        <f>S176*H176</f>
        <v>0</v>
      </c>
      <c r="AR176" s="169" t="s">
        <v>305</v>
      </c>
      <c r="AT176" s="169" t="s">
        <v>241</v>
      </c>
      <c r="AU176" s="169" t="s">
        <v>83</v>
      </c>
      <c r="AY176" s="13" t="s">
        <v>239</v>
      </c>
      <c r="BE176" s="97">
        <f>IF(N176="základná",J176,0)</f>
        <v>0</v>
      </c>
      <c r="BF176" s="97">
        <f>IF(N176="znížená",J176,0)</f>
        <v>0</v>
      </c>
      <c r="BG176" s="97">
        <f>IF(N176="zákl. prenesená",J176,0)</f>
        <v>0</v>
      </c>
      <c r="BH176" s="97">
        <f>IF(N176="zníž. prenesená",J176,0)</f>
        <v>0</v>
      </c>
      <c r="BI176" s="97">
        <f>IF(N176="nulová",J176,0)</f>
        <v>0</v>
      </c>
      <c r="BJ176" s="13" t="s">
        <v>83</v>
      </c>
      <c r="BK176" s="97">
        <f>ROUND(I176*H176,2)</f>
        <v>0</v>
      </c>
      <c r="BL176" s="13" t="s">
        <v>305</v>
      </c>
      <c r="BM176" s="169" t="s">
        <v>2815</v>
      </c>
    </row>
    <row r="177" spans="2:65" s="11" customFormat="1" ht="22.9" customHeight="1" x14ac:dyDescent="0.2">
      <c r="B177" s="146"/>
      <c r="D177" s="147" t="s">
        <v>70</v>
      </c>
      <c r="E177" s="156" t="s">
        <v>1246</v>
      </c>
      <c r="F177" s="156" t="s">
        <v>1247</v>
      </c>
      <c r="I177" s="149"/>
      <c r="J177" s="157">
        <f>BK177</f>
        <v>0</v>
      </c>
      <c r="L177" s="146"/>
      <c r="M177" s="151"/>
      <c r="P177" s="152">
        <f>SUM(P178:P187)</f>
        <v>0</v>
      </c>
      <c r="R177" s="152">
        <f>SUM(R178:R187)</f>
        <v>2.5127151199999997</v>
      </c>
      <c r="T177" s="153">
        <f>SUM(T178:T187)</f>
        <v>0</v>
      </c>
      <c r="AR177" s="147" t="s">
        <v>83</v>
      </c>
      <c r="AT177" s="154" t="s">
        <v>70</v>
      </c>
      <c r="AU177" s="154" t="s">
        <v>78</v>
      </c>
      <c r="AY177" s="147" t="s">
        <v>239</v>
      </c>
      <c r="BK177" s="155">
        <f>SUM(BK178:BK187)</f>
        <v>0</v>
      </c>
    </row>
    <row r="178" spans="2:65" s="1" customFormat="1" ht="37.9" customHeight="1" x14ac:dyDescent="0.2">
      <c r="B178" s="131"/>
      <c r="C178" s="158" t="s">
        <v>333</v>
      </c>
      <c r="D178" s="158" t="s">
        <v>241</v>
      </c>
      <c r="E178" s="159" t="s">
        <v>1269</v>
      </c>
      <c r="F178" s="160" t="s">
        <v>1270</v>
      </c>
      <c r="G178" s="161" t="s">
        <v>244</v>
      </c>
      <c r="H178" s="162">
        <v>30.087</v>
      </c>
      <c r="I178" s="163"/>
      <c r="J178" s="164">
        <f t="shared" ref="J178:J187" si="15">ROUND(I178*H178,2)</f>
        <v>0</v>
      </c>
      <c r="K178" s="165"/>
      <c r="L178" s="30"/>
      <c r="M178" s="166" t="s">
        <v>1</v>
      </c>
      <c r="N178" s="130" t="s">
        <v>37</v>
      </c>
      <c r="P178" s="167">
        <f t="shared" ref="P178:P187" si="16">O178*H178</f>
        <v>0</v>
      </c>
      <c r="Q178" s="167">
        <v>2.1520000000000001E-2</v>
      </c>
      <c r="R178" s="167">
        <f t="shared" ref="R178:R187" si="17">Q178*H178</f>
        <v>0.64747224000000003</v>
      </c>
      <c r="S178" s="167">
        <v>0</v>
      </c>
      <c r="T178" s="168">
        <f t="shared" ref="T178:T187" si="18">S178*H178</f>
        <v>0</v>
      </c>
      <c r="AR178" s="169" t="s">
        <v>305</v>
      </c>
      <c r="AT178" s="169" t="s">
        <v>241</v>
      </c>
      <c r="AU178" s="169" t="s">
        <v>83</v>
      </c>
      <c r="AY178" s="13" t="s">
        <v>239</v>
      </c>
      <c r="BE178" s="97">
        <f t="shared" ref="BE178:BE187" si="19">IF(N178="základná",J178,0)</f>
        <v>0</v>
      </c>
      <c r="BF178" s="97">
        <f t="shared" ref="BF178:BF187" si="20">IF(N178="znížená",J178,0)</f>
        <v>0</v>
      </c>
      <c r="BG178" s="97">
        <f t="shared" ref="BG178:BG187" si="21">IF(N178="zákl. prenesená",J178,0)</f>
        <v>0</v>
      </c>
      <c r="BH178" s="97">
        <f t="shared" ref="BH178:BH187" si="22">IF(N178="zníž. prenesená",J178,0)</f>
        <v>0</v>
      </c>
      <c r="BI178" s="97">
        <f t="shared" ref="BI178:BI187" si="23">IF(N178="nulová",J178,0)</f>
        <v>0</v>
      </c>
      <c r="BJ178" s="13" t="s">
        <v>83</v>
      </c>
      <c r="BK178" s="97">
        <f t="shared" ref="BK178:BK187" si="24">ROUND(I178*H178,2)</f>
        <v>0</v>
      </c>
      <c r="BL178" s="13" t="s">
        <v>305</v>
      </c>
      <c r="BM178" s="169" t="s">
        <v>2816</v>
      </c>
    </row>
    <row r="179" spans="2:65" s="1" customFormat="1" ht="44.25" customHeight="1" x14ac:dyDescent="0.2">
      <c r="B179" s="131"/>
      <c r="C179" s="158" t="s">
        <v>338</v>
      </c>
      <c r="D179" s="158" t="s">
        <v>241</v>
      </c>
      <c r="E179" s="159" t="s">
        <v>1273</v>
      </c>
      <c r="F179" s="160" t="s">
        <v>1274</v>
      </c>
      <c r="G179" s="161" t="s">
        <v>244</v>
      </c>
      <c r="H179" s="162">
        <v>33.896999999999998</v>
      </c>
      <c r="I179" s="163"/>
      <c r="J179" s="164">
        <f t="shared" si="15"/>
        <v>0</v>
      </c>
      <c r="K179" s="165"/>
      <c r="L179" s="30"/>
      <c r="M179" s="166" t="s">
        <v>1</v>
      </c>
      <c r="N179" s="130" t="s">
        <v>37</v>
      </c>
      <c r="P179" s="167">
        <f t="shared" si="16"/>
        <v>0</v>
      </c>
      <c r="Q179" s="167">
        <v>2.1520000000000001E-2</v>
      </c>
      <c r="R179" s="167">
        <f t="shared" si="17"/>
        <v>0.72946343999999996</v>
      </c>
      <c r="S179" s="167">
        <v>0</v>
      </c>
      <c r="T179" s="168">
        <f t="shared" si="18"/>
        <v>0</v>
      </c>
      <c r="AR179" s="169" t="s">
        <v>305</v>
      </c>
      <c r="AT179" s="169" t="s">
        <v>241</v>
      </c>
      <c r="AU179" s="169" t="s">
        <v>83</v>
      </c>
      <c r="AY179" s="13" t="s">
        <v>239</v>
      </c>
      <c r="BE179" s="97">
        <f t="shared" si="19"/>
        <v>0</v>
      </c>
      <c r="BF179" s="97">
        <f t="shared" si="20"/>
        <v>0</v>
      </c>
      <c r="BG179" s="97">
        <f t="shared" si="21"/>
        <v>0</v>
      </c>
      <c r="BH179" s="97">
        <f t="shared" si="22"/>
        <v>0</v>
      </c>
      <c r="BI179" s="97">
        <f t="shared" si="23"/>
        <v>0</v>
      </c>
      <c r="BJ179" s="13" t="s">
        <v>83</v>
      </c>
      <c r="BK179" s="97">
        <f t="shared" si="24"/>
        <v>0</v>
      </c>
      <c r="BL179" s="13" t="s">
        <v>305</v>
      </c>
      <c r="BM179" s="169" t="s">
        <v>2817</v>
      </c>
    </row>
    <row r="180" spans="2:65" s="1" customFormat="1" ht="37.9" customHeight="1" x14ac:dyDescent="0.2">
      <c r="B180" s="131"/>
      <c r="C180" s="158" t="s">
        <v>342</v>
      </c>
      <c r="D180" s="158" t="s">
        <v>241</v>
      </c>
      <c r="E180" s="159" t="s">
        <v>1277</v>
      </c>
      <c r="F180" s="160" t="s">
        <v>1278</v>
      </c>
      <c r="G180" s="161" t="s">
        <v>244</v>
      </c>
      <c r="H180" s="162">
        <v>15.147</v>
      </c>
      <c r="I180" s="163"/>
      <c r="J180" s="164">
        <f t="shared" si="15"/>
        <v>0</v>
      </c>
      <c r="K180" s="165"/>
      <c r="L180" s="30"/>
      <c r="M180" s="166" t="s">
        <v>1</v>
      </c>
      <c r="N180" s="130" t="s">
        <v>37</v>
      </c>
      <c r="P180" s="167">
        <f t="shared" si="16"/>
        <v>0</v>
      </c>
      <c r="Q180" s="167">
        <v>2.1520000000000001E-2</v>
      </c>
      <c r="R180" s="167">
        <f t="shared" si="17"/>
        <v>0.32596343999999999</v>
      </c>
      <c r="S180" s="167">
        <v>0</v>
      </c>
      <c r="T180" s="168">
        <f t="shared" si="18"/>
        <v>0</v>
      </c>
      <c r="AR180" s="169" t="s">
        <v>305</v>
      </c>
      <c r="AT180" s="169" t="s">
        <v>241</v>
      </c>
      <c r="AU180" s="169" t="s">
        <v>83</v>
      </c>
      <c r="AY180" s="13" t="s">
        <v>239</v>
      </c>
      <c r="BE180" s="97">
        <f t="shared" si="19"/>
        <v>0</v>
      </c>
      <c r="BF180" s="97">
        <f t="shared" si="20"/>
        <v>0</v>
      </c>
      <c r="BG180" s="97">
        <f t="shared" si="21"/>
        <v>0</v>
      </c>
      <c r="BH180" s="97">
        <f t="shared" si="22"/>
        <v>0</v>
      </c>
      <c r="BI180" s="97">
        <f t="shared" si="23"/>
        <v>0</v>
      </c>
      <c r="BJ180" s="13" t="s">
        <v>83</v>
      </c>
      <c r="BK180" s="97">
        <f t="shared" si="24"/>
        <v>0</v>
      </c>
      <c r="BL180" s="13" t="s">
        <v>305</v>
      </c>
      <c r="BM180" s="169" t="s">
        <v>2818</v>
      </c>
    </row>
    <row r="181" spans="2:65" s="1" customFormat="1" ht="37.9" customHeight="1" x14ac:dyDescent="0.2">
      <c r="B181" s="131"/>
      <c r="C181" s="158" t="s">
        <v>346</v>
      </c>
      <c r="D181" s="158" t="s">
        <v>241</v>
      </c>
      <c r="E181" s="159" t="s">
        <v>1285</v>
      </c>
      <c r="F181" s="160" t="s">
        <v>1286</v>
      </c>
      <c r="G181" s="161" t="s">
        <v>244</v>
      </c>
      <c r="H181" s="162">
        <v>2.7</v>
      </c>
      <c r="I181" s="163"/>
      <c r="J181" s="164">
        <f t="shared" si="15"/>
        <v>0</v>
      </c>
      <c r="K181" s="165"/>
      <c r="L181" s="30"/>
      <c r="M181" s="166" t="s">
        <v>1</v>
      </c>
      <c r="N181" s="130" t="s">
        <v>37</v>
      </c>
      <c r="P181" s="167">
        <f t="shared" si="16"/>
        <v>0</v>
      </c>
      <c r="Q181" s="167">
        <v>2.1520000000000001E-2</v>
      </c>
      <c r="R181" s="167">
        <f t="shared" si="17"/>
        <v>5.810400000000001E-2</v>
      </c>
      <c r="S181" s="167">
        <v>0</v>
      </c>
      <c r="T181" s="168">
        <f t="shared" si="18"/>
        <v>0</v>
      </c>
      <c r="AR181" s="169" t="s">
        <v>305</v>
      </c>
      <c r="AT181" s="169" t="s">
        <v>241</v>
      </c>
      <c r="AU181" s="169" t="s">
        <v>83</v>
      </c>
      <c r="AY181" s="13" t="s">
        <v>239</v>
      </c>
      <c r="BE181" s="97">
        <f t="shared" si="19"/>
        <v>0</v>
      </c>
      <c r="BF181" s="97">
        <f t="shared" si="20"/>
        <v>0</v>
      </c>
      <c r="BG181" s="97">
        <f t="shared" si="21"/>
        <v>0</v>
      </c>
      <c r="BH181" s="97">
        <f t="shared" si="22"/>
        <v>0</v>
      </c>
      <c r="BI181" s="97">
        <f t="shared" si="23"/>
        <v>0</v>
      </c>
      <c r="BJ181" s="13" t="s">
        <v>83</v>
      </c>
      <c r="BK181" s="97">
        <f t="shared" si="24"/>
        <v>0</v>
      </c>
      <c r="BL181" s="13" t="s">
        <v>305</v>
      </c>
      <c r="BM181" s="169" t="s">
        <v>2819</v>
      </c>
    </row>
    <row r="182" spans="2:65" s="1" customFormat="1" ht="44.25" customHeight="1" x14ac:dyDescent="0.2">
      <c r="B182" s="131"/>
      <c r="C182" s="158" t="s">
        <v>350</v>
      </c>
      <c r="D182" s="158" t="s">
        <v>241</v>
      </c>
      <c r="E182" s="159" t="s">
        <v>1289</v>
      </c>
      <c r="F182" s="160" t="s">
        <v>1290</v>
      </c>
      <c r="G182" s="161" t="s">
        <v>244</v>
      </c>
      <c r="H182" s="162">
        <v>4.7549999999999999</v>
      </c>
      <c r="I182" s="163"/>
      <c r="J182" s="164">
        <f t="shared" si="15"/>
        <v>0</v>
      </c>
      <c r="K182" s="165"/>
      <c r="L182" s="30"/>
      <c r="M182" s="166" t="s">
        <v>1</v>
      </c>
      <c r="N182" s="130" t="s">
        <v>37</v>
      </c>
      <c r="P182" s="167">
        <f t="shared" si="16"/>
        <v>0</v>
      </c>
      <c r="Q182" s="167">
        <v>2.1520000000000001E-2</v>
      </c>
      <c r="R182" s="167">
        <f t="shared" si="17"/>
        <v>0.1023276</v>
      </c>
      <c r="S182" s="167">
        <v>0</v>
      </c>
      <c r="T182" s="168">
        <f t="shared" si="18"/>
        <v>0</v>
      </c>
      <c r="AR182" s="169" t="s">
        <v>305</v>
      </c>
      <c r="AT182" s="169" t="s">
        <v>241</v>
      </c>
      <c r="AU182" s="169" t="s">
        <v>83</v>
      </c>
      <c r="AY182" s="13" t="s">
        <v>239</v>
      </c>
      <c r="BE182" s="97">
        <f t="shared" si="19"/>
        <v>0</v>
      </c>
      <c r="BF182" s="97">
        <f t="shared" si="20"/>
        <v>0</v>
      </c>
      <c r="BG182" s="97">
        <f t="shared" si="21"/>
        <v>0</v>
      </c>
      <c r="BH182" s="97">
        <f t="shared" si="22"/>
        <v>0</v>
      </c>
      <c r="BI182" s="97">
        <f t="shared" si="23"/>
        <v>0</v>
      </c>
      <c r="BJ182" s="13" t="s">
        <v>83</v>
      </c>
      <c r="BK182" s="97">
        <f t="shared" si="24"/>
        <v>0</v>
      </c>
      <c r="BL182" s="13" t="s">
        <v>305</v>
      </c>
      <c r="BM182" s="169" t="s">
        <v>2820</v>
      </c>
    </row>
    <row r="183" spans="2:65" s="1" customFormat="1" ht="37.9" customHeight="1" x14ac:dyDescent="0.2">
      <c r="B183" s="131"/>
      <c r="C183" s="158" t="s">
        <v>355</v>
      </c>
      <c r="D183" s="158" t="s">
        <v>241</v>
      </c>
      <c r="E183" s="159" t="s">
        <v>1293</v>
      </c>
      <c r="F183" s="160" t="s">
        <v>1294</v>
      </c>
      <c r="G183" s="161" t="s">
        <v>244</v>
      </c>
      <c r="H183" s="162">
        <v>1.7330000000000001</v>
      </c>
      <c r="I183" s="163"/>
      <c r="J183" s="164">
        <f t="shared" si="15"/>
        <v>0</v>
      </c>
      <c r="K183" s="165"/>
      <c r="L183" s="30"/>
      <c r="M183" s="166" t="s">
        <v>1</v>
      </c>
      <c r="N183" s="130" t="s">
        <v>37</v>
      </c>
      <c r="P183" s="167">
        <f t="shared" si="16"/>
        <v>0</v>
      </c>
      <c r="Q183" s="167">
        <v>2.1520000000000001E-2</v>
      </c>
      <c r="R183" s="167">
        <f t="shared" si="17"/>
        <v>3.7294160000000007E-2</v>
      </c>
      <c r="S183" s="167">
        <v>0</v>
      </c>
      <c r="T183" s="168">
        <f t="shared" si="18"/>
        <v>0</v>
      </c>
      <c r="AR183" s="169" t="s">
        <v>305</v>
      </c>
      <c r="AT183" s="169" t="s">
        <v>241</v>
      </c>
      <c r="AU183" s="169" t="s">
        <v>83</v>
      </c>
      <c r="AY183" s="13" t="s">
        <v>239</v>
      </c>
      <c r="BE183" s="97">
        <f t="shared" si="19"/>
        <v>0</v>
      </c>
      <c r="BF183" s="97">
        <f t="shared" si="20"/>
        <v>0</v>
      </c>
      <c r="BG183" s="97">
        <f t="shared" si="21"/>
        <v>0</v>
      </c>
      <c r="BH183" s="97">
        <f t="shared" si="22"/>
        <v>0</v>
      </c>
      <c r="BI183" s="97">
        <f t="shared" si="23"/>
        <v>0</v>
      </c>
      <c r="BJ183" s="13" t="s">
        <v>83</v>
      </c>
      <c r="BK183" s="97">
        <f t="shared" si="24"/>
        <v>0</v>
      </c>
      <c r="BL183" s="13" t="s">
        <v>305</v>
      </c>
      <c r="BM183" s="169" t="s">
        <v>2821</v>
      </c>
    </row>
    <row r="184" spans="2:65" s="1" customFormat="1" ht="37.9" customHeight="1" x14ac:dyDescent="0.2">
      <c r="B184" s="131"/>
      <c r="C184" s="158" t="s">
        <v>359</v>
      </c>
      <c r="D184" s="158" t="s">
        <v>241</v>
      </c>
      <c r="E184" s="159" t="s">
        <v>1297</v>
      </c>
      <c r="F184" s="160" t="s">
        <v>1298</v>
      </c>
      <c r="G184" s="161" t="s">
        <v>244</v>
      </c>
      <c r="H184" s="162">
        <v>27.143999999999998</v>
      </c>
      <c r="I184" s="163"/>
      <c r="J184" s="164">
        <f t="shared" si="15"/>
        <v>0</v>
      </c>
      <c r="K184" s="165"/>
      <c r="L184" s="30"/>
      <c r="M184" s="166" t="s">
        <v>1</v>
      </c>
      <c r="N184" s="130" t="s">
        <v>37</v>
      </c>
      <c r="P184" s="167">
        <f t="shared" si="16"/>
        <v>0</v>
      </c>
      <c r="Q184" s="167">
        <v>1.259E-2</v>
      </c>
      <c r="R184" s="167">
        <f t="shared" si="17"/>
        <v>0.34174295999999998</v>
      </c>
      <c r="S184" s="167">
        <v>0</v>
      </c>
      <c r="T184" s="168">
        <f t="shared" si="18"/>
        <v>0</v>
      </c>
      <c r="AR184" s="169" t="s">
        <v>305</v>
      </c>
      <c r="AT184" s="169" t="s">
        <v>241</v>
      </c>
      <c r="AU184" s="169" t="s">
        <v>83</v>
      </c>
      <c r="AY184" s="13" t="s">
        <v>239</v>
      </c>
      <c r="BE184" s="97">
        <f t="shared" si="19"/>
        <v>0</v>
      </c>
      <c r="BF184" s="97">
        <f t="shared" si="20"/>
        <v>0</v>
      </c>
      <c r="BG184" s="97">
        <f t="shared" si="21"/>
        <v>0</v>
      </c>
      <c r="BH184" s="97">
        <f t="shared" si="22"/>
        <v>0</v>
      </c>
      <c r="BI184" s="97">
        <f t="shared" si="23"/>
        <v>0</v>
      </c>
      <c r="BJ184" s="13" t="s">
        <v>83</v>
      </c>
      <c r="BK184" s="97">
        <f t="shared" si="24"/>
        <v>0</v>
      </c>
      <c r="BL184" s="13" t="s">
        <v>305</v>
      </c>
      <c r="BM184" s="169" t="s">
        <v>2822</v>
      </c>
    </row>
    <row r="185" spans="2:65" s="1" customFormat="1" ht="24.2" customHeight="1" x14ac:dyDescent="0.2">
      <c r="B185" s="131"/>
      <c r="C185" s="158" t="s">
        <v>363</v>
      </c>
      <c r="D185" s="158" t="s">
        <v>241</v>
      </c>
      <c r="E185" s="159" t="s">
        <v>1305</v>
      </c>
      <c r="F185" s="160" t="s">
        <v>1306</v>
      </c>
      <c r="G185" s="161" t="s">
        <v>244</v>
      </c>
      <c r="H185" s="162">
        <v>32.622</v>
      </c>
      <c r="I185" s="163"/>
      <c r="J185" s="164">
        <f t="shared" si="15"/>
        <v>0</v>
      </c>
      <c r="K185" s="165"/>
      <c r="L185" s="30"/>
      <c r="M185" s="166" t="s">
        <v>1</v>
      </c>
      <c r="N185" s="130" t="s">
        <v>37</v>
      </c>
      <c r="P185" s="167">
        <f t="shared" si="16"/>
        <v>0</v>
      </c>
      <c r="Q185" s="167">
        <v>8.1200000000000005E-3</v>
      </c>
      <c r="R185" s="167">
        <f t="shared" si="17"/>
        <v>0.26489064000000001</v>
      </c>
      <c r="S185" s="167">
        <v>0</v>
      </c>
      <c r="T185" s="168">
        <f t="shared" si="18"/>
        <v>0</v>
      </c>
      <c r="AR185" s="169" t="s">
        <v>305</v>
      </c>
      <c r="AT185" s="169" t="s">
        <v>241</v>
      </c>
      <c r="AU185" s="169" t="s">
        <v>83</v>
      </c>
      <c r="AY185" s="13" t="s">
        <v>239</v>
      </c>
      <c r="BE185" s="97">
        <f t="shared" si="19"/>
        <v>0</v>
      </c>
      <c r="BF185" s="97">
        <f t="shared" si="20"/>
        <v>0</v>
      </c>
      <c r="BG185" s="97">
        <f t="shared" si="21"/>
        <v>0</v>
      </c>
      <c r="BH185" s="97">
        <f t="shared" si="22"/>
        <v>0</v>
      </c>
      <c r="BI185" s="97">
        <f t="shared" si="23"/>
        <v>0</v>
      </c>
      <c r="BJ185" s="13" t="s">
        <v>83</v>
      </c>
      <c r="BK185" s="97">
        <f t="shared" si="24"/>
        <v>0</v>
      </c>
      <c r="BL185" s="13" t="s">
        <v>305</v>
      </c>
      <c r="BM185" s="169" t="s">
        <v>2823</v>
      </c>
    </row>
    <row r="186" spans="2:65" s="1" customFormat="1" ht="37.9" customHeight="1" x14ac:dyDescent="0.2">
      <c r="B186" s="131"/>
      <c r="C186" s="158" t="s">
        <v>367</v>
      </c>
      <c r="D186" s="158" t="s">
        <v>241</v>
      </c>
      <c r="E186" s="159" t="s">
        <v>1309</v>
      </c>
      <c r="F186" s="160" t="s">
        <v>1310</v>
      </c>
      <c r="G186" s="161" t="s">
        <v>244</v>
      </c>
      <c r="H186" s="162">
        <v>0.67200000000000004</v>
      </c>
      <c r="I186" s="163"/>
      <c r="J186" s="164">
        <f t="shared" si="15"/>
        <v>0</v>
      </c>
      <c r="K186" s="165"/>
      <c r="L186" s="30"/>
      <c r="M186" s="166" t="s">
        <v>1</v>
      </c>
      <c r="N186" s="130" t="s">
        <v>37</v>
      </c>
      <c r="P186" s="167">
        <f t="shared" si="16"/>
        <v>0</v>
      </c>
      <c r="Q186" s="167">
        <v>8.1200000000000005E-3</v>
      </c>
      <c r="R186" s="167">
        <f t="shared" si="17"/>
        <v>5.4566400000000004E-3</v>
      </c>
      <c r="S186" s="167">
        <v>0</v>
      </c>
      <c r="T186" s="168">
        <f t="shared" si="18"/>
        <v>0</v>
      </c>
      <c r="AR186" s="169" t="s">
        <v>305</v>
      </c>
      <c r="AT186" s="169" t="s">
        <v>241</v>
      </c>
      <c r="AU186" s="169" t="s">
        <v>83</v>
      </c>
      <c r="AY186" s="13" t="s">
        <v>239</v>
      </c>
      <c r="BE186" s="97">
        <f t="shared" si="19"/>
        <v>0</v>
      </c>
      <c r="BF186" s="97">
        <f t="shared" si="20"/>
        <v>0</v>
      </c>
      <c r="BG186" s="97">
        <f t="shared" si="21"/>
        <v>0</v>
      </c>
      <c r="BH186" s="97">
        <f t="shared" si="22"/>
        <v>0</v>
      </c>
      <c r="BI186" s="97">
        <f t="shared" si="23"/>
        <v>0</v>
      </c>
      <c r="BJ186" s="13" t="s">
        <v>83</v>
      </c>
      <c r="BK186" s="97">
        <f t="shared" si="24"/>
        <v>0</v>
      </c>
      <c r="BL186" s="13" t="s">
        <v>305</v>
      </c>
      <c r="BM186" s="169" t="s">
        <v>2824</v>
      </c>
    </row>
    <row r="187" spans="2:65" s="1" customFormat="1" ht="24.2" customHeight="1" x14ac:dyDescent="0.2">
      <c r="B187" s="131"/>
      <c r="C187" s="158" t="s">
        <v>371</v>
      </c>
      <c r="D187" s="158" t="s">
        <v>241</v>
      </c>
      <c r="E187" s="159" t="s">
        <v>1313</v>
      </c>
      <c r="F187" s="160" t="s">
        <v>1314</v>
      </c>
      <c r="G187" s="161" t="s">
        <v>1082</v>
      </c>
      <c r="H187" s="181"/>
      <c r="I187" s="163"/>
      <c r="J187" s="164">
        <f t="shared" si="15"/>
        <v>0</v>
      </c>
      <c r="K187" s="165"/>
      <c r="L187" s="30"/>
      <c r="M187" s="166" t="s">
        <v>1</v>
      </c>
      <c r="N187" s="130" t="s">
        <v>37</v>
      </c>
      <c r="P187" s="167">
        <f t="shared" si="16"/>
        <v>0</v>
      </c>
      <c r="Q187" s="167">
        <v>0</v>
      </c>
      <c r="R187" s="167">
        <f t="shared" si="17"/>
        <v>0</v>
      </c>
      <c r="S187" s="167">
        <v>0</v>
      </c>
      <c r="T187" s="168">
        <f t="shared" si="18"/>
        <v>0</v>
      </c>
      <c r="AR187" s="169" t="s">
        <v>305</v>
      </c>
      <c r="AT187" s="169" t="s">
        <v>241</v>
      </c>
      <c r="AU187" s="169" t="s">
        <v>83</v>
      </c>
      <c r="AY187" s="13" t="s">
        <v>239</v>
      </c>
      <c r="BE187" s="97">
        <f t="shared" si="19"/>
        <v>0</v>
      </c>
      <c r="BF187" s="97">
        <f t="shared" si="20"/>
        <v>0</v>
      </c>
      <c r="BG187" s="97">
        <f t="shared" si="21"/>
        <v>0</v>
      </c>
      <c r="BH187" s="97">
        <f t="shared" si="22"/>
        <v>0</v>
      </c>
      <c r="BI187" s="97">
        <f t="shared" si="23"/>
        <v>0</v>
      </c>
      <c r="BJ187" s="13" t="s">
        <v>83</v>
      </c>
      <c r="BK187" s="97">
        <f t="shared" si="24"/>
        <v>0</v>
      </c>
      <c r="BL187" s="13" t="s">
        <v>305</v>
      </c>
      <c r="BM187" s="169" t="s">
        <v>2825</v>
      </c>
    </row>
    <row r="188" spans="2:65" s="11" customFormat="1" ht="22.9" customHeight="1" x14ac:dyDescent="0.2">
      <c r="B188" s="146"/>
      <c r="D188" s="147" t="s">
        <v>70</v>
      </c>
      <c r="E188" s="156" t="s">
        <v>1386</v>
      </c>
      <c r="F188" s="156" t="s">
        <v>1387</v>
      </c>
      <c r="I188" s="149"/>
      <c r="J188" s="157">
        <f>BK188</f>
        <v>0</v>
      </c>
      <c r="L188" s="146"/>
      <c r="M188" s="151"/>
      <c r="P188" s="152">
        <f>SUM(P189:P190)</f>
        <v>0</v>
      </c>
      <c r="R188" s="152">
        <f>SUM(R189:R190)</f>
        <v>0</v>
      </c>
      <c r="T188" s="153">
        <f>SUM(T189:T190)</f>
        <v>0</v>
      </c>
      <c r="AR188" s="147" t="s">
        <v>83</v>
      </c>
      <c r="AT188" s="154" t="s">
        <v>70</v>
      </c>
      <c r="AU188" s="154" t="s">
        <v>78</v>
      </c>
      <c r="AY188" s="147" t="s">
        <v>239</v>
      </c>
      <c r="BK188" s="155">
        <f>SUM(BK189:BK190)</f>
        <v>0</v>
      </c>
    </row>
    <row r="189" spans="2:65" s="1" customFormat="1" ht="37.9" customHeight="1" x14ac:dyDescent="0.2">
      <c r="B189" s="131"/>
      <c r="C189" s="158" t="s">
        <v>375</v>
      </c>
      <c r="D189" s="158" t="s">
        <v>241</v>
      </c>
      <c r="E189" s="159" t="s">
        <v>2826</v>
      </c>
      <c r="F189" s="160" t="s">
        <v>4621</v>
      </c>
      <c r="G189" s="161" t="s">
        <v>353</v>
      </c>
      <c r="H189" s="162">
        <v>1</v>
      </c>
      <c r="I189" s="163"/>
      <c r="J189" s="164">
        <f>ROUND(I189*H189,2)</f>
        <v>0</v>
      </c>
      <c r="K189" s="165"/>
      <c r="L189" s="30"/>
      <c r="M189" s="166" t="s">
        <v>1</v>
      </c>
      <c r="N189" s="130" t="s">
        <v>37</v>
      </c>
      <c r="P189" s="167">
        <f>O189*H189</f>
        <v>0</v>
      </c>
      <c r="Q189" s="167">
        <v>0</v>
      </c>
      <c r="R189" s="167">
        <f>Q189*H189</f>
        <v>0</v>
      </c>
      <c r="S189" s="167">
        <v>0</v>
      </c>
      <c r="T189" s="168">
        <f>S189*H189</f>
        <v>0</v>
      </c>
      <c r="AR189" s="169" t="s">
        <v>305</v>
      </c>
      <c r="AT189" s="169" t="s">
        <v>241</v>
      </c>
      <c r="AU189" s="169" t="s">
        <v>83</v>
      </c>
      <c r="AY189" s="13" t="s">
        <v>239</v>
      </c>
      <c r="BE189" s="97">
        <f>IF(N189="základná",J189,0)</f>
        <v>0</v>
      </c>
      <c r="BF189" s="97">
        <f>IF(N189="znížená",J189,0)</f>
        <v>0</v>
      </c>
      <c r="BG189" s="97">
        <f>IF(N189="zákl. prenesená",J189,0)</f>
        <v>0</v>
      </c>
      <c r="BH189" s="97">
        <f>IF(N189="zníž. prenesená",J189,0)</f>
        <v>0</v>
      </c>
      <c r="BI189" s="97">
        <f>IF(N189="nulová",J189,0)</f>
        <v>0</v>
      </c>
      <c r="BJ189" s="13" t="s">
        <v>83</v>
      </c>
      <c r="BK189" s="97">
        <f>ROUND(I189*H189,2)</f>
        <v>0</v>
      </c>
      <c r="BL189" s="13" t="s">
        <v>305</v>
      </c>
      <c r="BM189" s="169" t="s">
        <v>2827</v>
      </c>
    </row>
    <row r="190" spans="2:65" s="1" customFormat="1" ht="37.9" customHeight="1" x14ac:dyDescent="0.2">
      <c r="B190" s="131"/>
      <c r="C190" s="158" t="s">
        <v>379</v>
      </c>
      <c r="D190" s="158" t="s">
        <v>241</v>
      </c>
      <c r="E190" s="159" t="s">
        <v>2828</v>
      </c>
      <c r="F190" s="160" t="s">
        <v>4620</v>
      </c>
      <c r="G190" s="161" t="s">
        <v>353</v>
      </c>
      <c r="H190" s="162">
        <v>1</v>
      </c>
      <c r="I190" s="163"/>
      <c r="J190" s="164">
        <f>ROUND(I190*H190,2)</f>
        <v>0</v>
      </c>
      <c r="K190" s="165"/>
      <c r="L190" s="30"/>
      <c r="M190" s="166" t="s">
        <v>1</v>
      </c>
      <c r="N190" s="130" t="s">
        <v>37</v>
      </c>
      <c r="P190" s="167">
        <f>O190*H190</f>
        <v>0</v>
      </c>
      <c r="Q190" s="167">
        <v>0</v>
      </c>
      <c r="R190" s="167">
        <f>Q190*H190</f>
        <v>0</v>
      </c>
      <c r="S190" s="167">
        <v>0</v>
      </c>
      <c r="T190" s="168">
        <f>S190*H190</f>
        <v>0</v>
      </c>
      <c r="AR190" s="169" t="s">
        <v>305</v>
      </c>
      <c r="AT190" s="169" t="s">
        <v>241</v>
      </c>
      <c r="AU190" s="169" t="s">
        <v>83</v>
      </c>
      <c r="AY190" s="13" t="s">
        <v>239</v>
      </c>
      <c r="BE190" s="97">
        <f>IF(N190="základná",J190,0)</f>
        <v>0</v>
      </c>
      <c r="BF190" s="97">
        <f>IF(N190="znížená",J190,0)</f>
        <v>0</v>
      </c>
      <c r="BG190" s="97">
        <f>IF(N190="zákl. prenesená",J190,0)</f>
        <v>0</v>
      </c>
      <c r="BH190" s="97">
        <f>IF(N190="zníž. prenesená",J190,0)</f>
        <v>0</v>
      </c>
      <c r="BI190" s="97">
        <f>IF(N190="nulová",J190,0)</f>
        <v>0</v>
      </c>
      <c r="BJ190" s="13" t="s">
        <v>83</v>
      </c>
      <c r="BK190" s="97">
        <f>ROUND(I190*H190,2)</f>
        <v>0</v>
      </c>
      <c r="BL190" s="13" t="s">
        <v>305</v>
      </c>
      <c r="BM190" s="169" t="s">
        <v>2829</v>
      </c>
    </row>
    <row r="191" spans="2:65" s="11" customFormat="1" ht="22.9" customHeight="1" x14ac:dyDescent="0.2">
      <c r="B191" s="146"/>
      <c r="D191" s="147" t="s">
        <v>70</v>
      </c>
      <c r="E191" s="156" t="s">
        <v>1838</v>
      </c>
      <c r="F191" s="156" t="s">
        <v>1839</v>
      </c>
      <c r="I191" s="149"/>
      <c r="J191" s="157">
        <f>BK191</f>
        <v>0</v>
      </c>
      <c r="L191" s="146"/>
      <c r="M191" s="151"/>
      <c r="P191" s="152">
        <f>SUM(P192:P194)</f>
        <v>0</v>
      </c>
      <c r="R191" s="152">
        <f>SUM(R192:R194)</f>
        <v>0.75011810000000001</v>
      </c>
      <c r="T191" s="153">
        <f>SUM(T192:T194)</f>
        <v>0</v>
      </c>
      <c r="AR191" s="147" t="s">
        <v>83</v>
      </c>
      <c r="AT191" s="154" t="s">
        <v>70</v>
      </c>
      <c r="AU191" s="154" t="s">
        <v>78</v>
      </c>
      <c r="AY191" s="147" t="s">
        <v>239</v>
      </c>
      <c r="BK191" s="155">
        <f>SUM(BK192:BK194)</f>
        <v>0</v>
      </c>
    </row>
    <row r="192" spans="2:65" s="1" customFormat="1" ht="24.2" customHeight="1" x14ac:dyDescent="0.2">
      <c r="B192" s="131"/>
      <c r="C192" s="158" t="s">
        <v>383</v>
      </c>
      <c r="D192" s="158" t="s">
        <v>241</v>
      </c>
      <c r="E192" s="159" t="s">
        <v>1845</v>
      </c>
      <c r="F192" s="160" t="s">
        <v>1846</v>
      </c>
      <c r="G192" s="161" t="s">
        <v>244</v>
      </c>
      <c r="H192" s="162">
        <v>48.014000000000003</v>
      </c>
      <c r="I192" s="163"/>
      <c r="J192" s="164">
        <f>ROUND(I192*H192,2)</f>
        <v>0</v>
      </c>
      <c r="K192" s="165"/>
      <c r="L192" s="30"/>
      <c r="M192" s="166" t="s">
        <v>1</v>
      </c>
      <c r="N192" s="130" t="s">
        <v>37</v>
      </c>
      <c r="P192" s="167">
        <f>O192*H192</f>
        <v>0</v>
      </c>
      <c r="Q192" s="167">
        <v>3.8500000000000001E-3</v>
      </c>
      <c r="R192" s="167">
        <f>Q192*H192</f>
        <v>0.18485390000000002</v>
      </c>
      <c r="S192" s="167">
        <v>0</v>
      </c>
      <c r="T192" s="168">
        <f>S192*H192</f>
        <v>0</v>
      </c>
      <c r="AR192" s="169" t="s">
        <v>305</v>
      </c>
      <c r="AT192" s="169" t="s">
        <v>241</v>
      </c>
      <c r="AU192" s="169" t="s">
        <v>83</v>
      </c>
      <c r="AY192" s="13" t="s">
        <v>239</v>
      </c>
      <c r="BE192" s="97">
        <f>IF(N192="základná",J192,0)</f>
        <v>0</v>
      </c>
      <c r="BF192" s="97">
        <f>IF(N192="znížená",J192,0)</f>
        <v>0</v>
      </c>
      <c r="BG192" s="97">
        <f>IF(N192="zákl. prenesená",J192,0)</f>
        <v>0</v>
      </c>
      <c r="BH192" s="97">
        <f>IF(N192="zníž. prenesená",J192,0)</f>
        <v>0</v>
      </c>
      <c r="BI192" s="97">
        <f>IF(N192="nulová",J192,0)</f>
        <v>0</v>
      </c>
      <c r="BJ192" s="13" t="s">
        <v>83</v>
      </c>
      <c r="BK192" s="97">
        <f>ROUND(I192*H192,2)</f>
        <v>0</v>
      </c>
      <c r="BL192" s="13" t="s">
        <v>305</v>
      </c>
      <c r="BM192" s="169" t="s">
        <v>2830</v>
      </c>
    </row>
    <row r="193" spans="2:65" s="1" customFormat="1" ht="24.2" customHeight="1" x14ac:dyDescent="0.2">
      <c r="B193" s="131"/>
      <c r="C193" s="170" t="s">
        <v>387</v>
      </c>
      <c r="D193" s="170" t="s">
        <v>275</v>
      </c>
      <c r="E193" s="171" t="s">
        <v>1849</v>
      </c>
      <c r="F193" s="172" t="s">
        <v>1850</v>
      </c>
      <c r="G193" s="173" t="s">
        <v>244</v>
      </c>
      <c r="H193" s="174">
        <v>49.935000000000002</v>
      </c>
      <c r="I193" s="175"/>
      <c r="J193" s="176">
        <f>ROUND(I193*H193,2)</f>
        <v>0</v>
      </c>
      <c r="K193" s="177"/>
      <c r="L193" s="178"/>
      <c r="M193" s="179" t="s">
        <v>1</v>
      </c>
      <c r="N193" s="180" t="s">
        <v>37</v>
      </c>
      <c r="P193" s="167">
        <f>O193*H193</f>
        <v>0</v>
      </c>
      <c r="Q193" s="167">
        <v>1.132E-2</v>
      </c>
      <c r="R193" s="167">
        <f>Q193*H193</f>
        <v>0.56526419999999999</v>
      </c>
      <c r="S193" s="167">
        <v>0</v>
      </c>
      <c r="T193" s="168">
        <f>S193*H193</f>
        <v>0</v>
      </c>
      <c r="AR193" s="169" t="s">
        <v>371</v>
      </c>
      <c r="AT193" s="169" t="s">
        <v>275</v>
      </c>
      <c r="AU193" s="169" t="s">
        <v>83</v>
      </c>
      <c r="AY193" s="13" t="s">
        <v>239</v>
      </c>
      <c r="BE193" s="97">
        <f>IF(N193="základná",J193,0)</f>
        <v>0</v>
      </c>
      <c r="BF193" s="97">
        <f>IF(N193="znížená",J193,0)</f>
        <v>0</v>
      </c>
      <c r="BG193" s="97">
        <f>IF(N193="zákl. prenesená",J193,0)</f>
        <v>0</v>
      </c>
      <c r="BH193" s="97">
        <f>IF(N193="zníž. prenesená",J193,0)</f>
        <v>0</v>
      </c>
      <c r="BI193" s="97">
        <f>IF(N193="nulová",J193,0)</f>
        <v>0</v>
      </c>
      <c r="BJ193" s="13" t="s">
        <v>83</v>
      </c>
      <c r="BK193" s="97">
        <f>ROUND(I193*H193,2)</f>
        <v>0</v>
      </c>
      <c r="BL193" s="13" t="s">
        <v>305</v>
      </c>
      <c r="BM193" s="169" t="s">
        <v>2831</v>
      </c>
    </row>
    <row r="194" spans="2:65" s="1" customFormat="1" ht="24.2" customHeight="1" x14ac:dyDescent="0.2">
      <c r="B194" s="131"/>
      <c r="C194" s="158" t="s">
        <v>391</v>
      </c>
      <c r="D194" s="158" t="s">
        <v>241</v>
      </c>
      <c r="E194" s="159" t="s">
        <v>1853</v>
      </c>
      <c r="F194" s="160" t="s">
        <v>1854</v>
      </c>
      <c r="G194" s="161" t="s">
        <v>1082</v>
      </c>
      <c r="H194" s="181"/>
      <c r="I194" s="163"/>
      <c r="J194" s="164">
        <f>ROUND(I194*H194,2)</f>
        <v>0</v>
      </c>
      <c r="K194" s="165"/>
      <c r="L194" s="30"/>
      <c r="M194" s="166" t="s">
        <v>1</v>
      </c>
      <c r="N194" s="130" t="s">
        <v>37</v>
      </c>
      <c r="P194" s="167">
        <f>O194*H194</f>
        <v>0</v>
      </c>
      <c r="Q194" s="167">
        <v>0</v>
      </c>
      <c r="R194" s="167">
        <f>Q194*H194</f>
        <v>0</v>
      </c>
      <c r="S194" s="167">
        <v>0</v>
      </c>
      <c r="T194" s="168">
        <f>S194*H194</f>
        <v>0</v>
      </c>
      <c r="AR194" s="169" t="s">
        <v>305</v>
      </c>
      <c r="AT194" s="169" t="s">
        <v>241</v>
      </c>
      <c r="AU194" s="169" t="s">
        <v>83</v>
      </c>
      <c r="AY194" s="13" t="s">
        <v>239</v>
      </c>
      <c r="BE194" s="97">
        <f>IF(N194="základná",J194,0)</f>
        <v>0</v>
      </c>
      <c r="BF194" s="97">
        <f>IF(N194="znížená",J194,0)</f>
        <v>0</v>
      </c>
      <c r="BG194" s="97">
        <f>IF(N194="zákl. prenesená",J194,0)</f>
        <v>0</v>
      </c>
      <c r="BH194" s="97">
        <f>IF(N194="zníž. prenesená",J194,0)</f>
        <v>0</v>
      </c>
      <c r="BI194" s="97">
        <f>IF(N194="nulová",J194,0)</f>
        <v>0</v>
      </c>
      <c r="BJ194" s="13" t="s">
        <v>83</v>
      </c>
      <c r="BK194" s="97">
        <f>ROUND(I194*H194,2)</f>
        <v>0</v>
      </c>
      <c r="BL194" s="13" t="s">
        <v>305</v>
      </c>
      <c r="BM194" s="169" t="s">
        <v>2832</v>
      </c>
    </row>
    <row r="195" spans="2:65" s="11" customFormat="1" ht="22.9" customHeight="1" x14ac:dyDescent="0.2">
      <c r="B195" s="146"/>
      <c r="D195" s="147" t="s">
        <v>70</v>
      </c>
      <c r="E195" s="156" t="s">
        <v>1870</v>
      </c>
      <c r="F195" s="156" t="s">
        <v>1871</v>
      </c>
      <c r="I195" s="149"/>
      <c r="J195" s="157">
        <f>BK195</f>
        <v>0</v>
      </c>
      <c r="L195" s="146"/>
      <c r="M195" s="151"/>
      <c r="P195" s="152">
        <f>SUM(P196:P198)</f>
        <v>0</v>
      </c>
      <c r="R195" s="152">
        <f>SUM(R196:R198)</f>
        <v>0.42791084000000001</v>
      </c>
      <c r="T195" s="153">
        <f>SUM(T196:T198)</f>
        <v>0</v>
      </c>
      <c r="AR195" s="147" t="s">
        <v>83</v>
      </c>
      <c r="AT195" s="154" t="s">
        <v>70</v>
      </c>
      <c r="AU195" s="154" t="s">
        <v>78</v>
      </c>
      <c r="AY195" s="147" t="s">
        <v>239</v>
      </c>
      <c r="BK195" s="155">
        <f>SUM(BK196:BK198)</f>
        <v>0</v>
      </c>
    </row>
    <row r="196" spans="2:65" s="1" customFormat="1" ht="37.9" customHeight="1" x14ac:dyDescent="0.2">
      <c r="B196" s="131"/>
      <c r="C196" s="158" t="s">
        <v>395</v>
      </c>
      <c r="D196" s="158" t="s">
        <v>241</v>
      </c>
      <c r="E196" s="159" t="s">
        <v>1873</v>
      </c>
      <c r="F196" s="160" t="s">
        <v>1874</v>
      </c>
      <c r="G196" s="161" t="s">
        <v>244</v>
      </c>
      <c r="H196" s="162">
        <v>96.786000000000001</v>
      </c>
      <c r="I196" s="163"/>
      <c r="J196" s="164">
        <f>ROUND(I196*H196,2)</f>
        <v>0</v>
      </c>
      <c r="K196" s="165"/>
      <c r="L196" s="30"/>
      <c r="M196" s="166" t="s">
        <v>1</v>
      </c>
      <c r="N196" s="130" t="s">
        <v>37</v>
      </c>
      <c r="P196" s="167">
        <f>O196*H196</f>
        <v>0</v>
      </c>
      <c r="Q196" s="167">
        <v>3.3500000000000001E-3</v>
      </c>
      <c r="R196" s="167">
        <f>Q196*H196</f>
        <v>0.3242331</v>
      </c>
      <c r="S196" s="167">
        <v>0</v>
      </c>
      <c r="T196" s="168">
        <f>S196*H196</f>
        <v>0</v>
      </c>
      <c r="AR196" s="169" t="s">
        <v>305</v>
      </c>
      <c r="AT196" s="169" t="s">
        <v>241</v>
      </c>
      <c r="AU196" s="169" t="s">
        <v>83</v>
      </c>
      <c r="AY196" s="13" t="s">
        <v>239</v>
      </c>
      <c r="BE196" s="97">
        <f>IF(N196="základná",J196,0)</f>
        <v>0</v>
      </c>
      <c r="BF196" s="97">
        <f>IF(N196="znížená",J196,0)</f>
        <v>0</v>
      </c>
      <c r="BG196" s="97">
        <f>IF(N196="zákl. prenesená",J196,0)</f>
        <v>0</v>
      </c>
      <c r="BH196" s="97">
        <f>IF(N196="zníž. prenesená",J196,0)</f>
        <v>0</v>
      </c>
      <c r="BI196" s="97">
        <f>IF(N196="nulová",J196,0)</f>
        <v>0</v>
      </c>
      <c r="BJ196" s="13" t="s">
        <v>83</v>
      </c>
      <c r="BK196" s="97">
        <f>ROUND(I196*H196,2)</f>
        <v>0</v>
      </c>
      <c r="BL196" s="13" t="s">
        <v>305</v>
      </c>
      <c r="BM196" s="169" t="s">
        <v>2833</v>
      </c>
    </row>
    <row r="197" spans="2:65" s="1" customFormat="1" ht="24.2" customHeight="1" x14ac:dyDescent="0.2">
      <c r="B197" s="131"/>
      <c r="C197" s="170" t="s">
        <v>399</v>
      </c>
      <c r="D197" s="170" t="s">
        <v>275</v>
      </c>
      <c r="E197" s="171" t="s">
        <v>1877</v>
      </c>
      <c r="F197" s="172" t="s">
        <v>1878</v>
      </c>
      <c r="G197" s="173" t="s">
        <v>244</v>
      </c>
      <c r="H197" s="174">
        <v>100.658</v>
      </c>
      <c r="I197" s="175"/>
      <c r="J197" s="176">
        <f>ROUND(I197*H197,2)</f>
        <v>0</v>
      </c>
      <c r="K197" s="177"/>
      <c r="L197" s="178"/>
      <c r="M197" s="179" t="s">
        <v>1</v>
      </c>
      <c r="N197" s="180" t="s">
        <v>37</v>
      </c>
      <c r="P197" s="167">
        <f>O197*H197</f>
        <v>0</v>
      </c>
      <c r="Q197" s="167">
        <v>1.0300000000000001E-3</v>
      </c>
      <c r="R197" s="167">
        <f>Q197*H197</f>
        <v>0.10367774000000002</v>
      </c>
      <c r="S197" s="167">
        <v>0</v>
      </c>
      <c r="T197" s="168">
        <f>S197*H197</f>
        <v>0</v>
      </c>
      <c r="AR197" s="169" t="s">
        <v>371</v>
      </c>
      <c r="AT197" s="169" t="s">
        <v>275</v>
      </c>
      <c r="AU197" s="169" t="s">
        <v>83</v>
      </c>
      <c r="AY197" s="13" t="s">
        <v>239</v>
      </c>
      <c r="BE197" s="97">
        <f>IF(N197="základná",J197,0)</f>
        <v>0</v>
      </c>
      <c r="BF197" s="97">
        <f>IF(N197="znížená",J197,0)</f>
        <v>0</v>
      </c>
      <c r="BG197" s="97">
        <f>IF(N197="zákl. prenesená",J197,0)</f>
        <v>0</v>
      </c>
      <c r="BH197" s="97">
        <f>IF(N197="zníž. prenesená",J197,0)</f>
        <v>0</v>
      </c>
      <c r="BI197" s="97">
        <f>IF(N197="nulová",J197,0)</f>
        <v>0</v>
      </c>
      <c r="BJ197" s="13" t="s">
        <v>83</v>
      </c>
      <c r="BK197" s="97">
        <f>ROUND(I197*H197,2)</f>
        <v>0</v>
      </c>
      <c r="BL197" s="13" t="s">
        <v>305</v>
      </c>
      <c r="BM197" s="169" t="s">
        <v>2834</v>
      </c>
    </row>
    <row r="198" spans="2:65" s="1" customFormat="1" ht="24.2" customHeight="1" x14ac:dyDescent="0.2">
      <c r="B198" s="131"/>
      <c r="C198" s="158" t="s">
        <v>403</v>
      </c>
      <c r="D198" s="158" t="s">
        <v>241</v>
      </c>
      <c r="E198" s="159" t="s">
        <v>1881</v>
      </c>
      <c r="F198" s="160" t="s">
        <v>1882</v>
      </c>
      <c r="G198" s="161" t="s">
        <v>1082</v>
      </c>
      <c r="H198" s="181"/>
      <c r="I198" s="163"/>
      <c r="J198" s="164">
        <f>ROUND(I198*H198,2)</f>
        <v>0</v>
      </c>
      <c r="K198" s="165"/>
      <c r="L198" s="30"/>
      <c r="M198" s="166" t="s">
        <v>1</v>
      </c>
      <c r="N198" s="130" t="s">
        <v>37</v>
      </c>
      <c r="P198" s="167">
        <f>O198*H198</f>
        <v>0</v>
      </c>
      <c r="Q198" s="167">
        <v>0</v>
      </c>
      <c r="R198" s="167">
        <f>Q198*H198</f>
        <v>0</v>
      </c>
      <c r="S198" s="167">
        <v>0</v>
      </c>
      <c r="T198" s="168">
        <f>S198*H198</f>
        <v>0</v>
      </c>
      <c r="AR198" s="169" t="s">
        <v>305</v>
      </c>
      <c r="AT198" s="169" t="s">
        <v>241</v>
      </c>
      <c r="AU198" s="169" t="s">
        <v>83</v>
      </c>
      <c r="AY198" s="13" t="s">
        <v>239</v>
      </c>
      <c r="BE198" s="97">
        <f>IF(N198="základná",J198,0)</f>
        <v>0</v>
      </c>
      <c r="BF198" s="97">
        <f>IF(N198="znížená",J198,0)</f>
        <v>0</v>
      </c>
      <c r="BG198" s="97">
        <f>IF(N198="zákl. prenesená",J198,0)</f>
        <v>0</v>
      </c>
      <c r="BH198" s="97">
        <f>IF(N198="zníž. prenesená",J198,0)</f>
        <v>0</v>
      </c>
      <c r="BI198" s="97">
        <f>IF(N198="nulová",J198,0)</f>
        <v>0</v>
      </c>
      <c r="BJ198" s="13" t="s">
        <v>83</v>
      </c>
      <c r="BK198" s="97">
        <f>ROUND(I198*H198,2)</f>
        <v>0</v>
      </c>
      <c r="BL198" s="13" t="s">
        <v>305</v>
      </c>
      <c r="BM198" s="169" t="s">
        <v>2835</v>
      </c>
    </row>
    <row r="199" spans="2:65" s="11" customFormat="1" ht="22.9" customHeight="1" x14ac:dyDescent="0.2">
      <c r="B199" s="146"/>
      <c r="D199" s="147" t="s">
        <v>70</v>
      </c>
      <c r="E199" s="156" t="s">
        <v>1884</v>
      </c>
      <c r="F199" s="156" t="s">
        <v>1885</v>
      </c>
      <c r="I199" s="149"/>
      <c r="J199" s="157">
        <f>BK199</f>
        <v>0</v>
      </c>
      <c r="L199" s="146"/>
      <c r="M199" s="151"/>
      <c r="P199" s="152">
        <f>SUM(P200:P201)</f>
        <v>0</v>
      </c>
      <c r="R199" s="152">
        <f>SUM(R200:R201)</f>
        <v>1.7071079999999999E-2</v>
      </c>
      <c r="T199" s="153">
        <f>SUM(T200:T201)</f>
        <v>0</v>
      </c>
      <c r="AR199" s="147" t="s">
        <v>83</v>
      </c>
      <c r="AT199" s="154" t="s">
        <v>70</v>
      </c>
      <c r="AU199" s="154" t="s">
        <v>78</v>
      </c>
      <c r="AY199" s="147" t="s">
        <v>239</v>
      </c>
      <c r="BK199" s="155">
        <f>SUM(BK200:BK201)</f>
        <v>0</v>
      </c>
    </row>
    <row r="200" spans="2:65" s="1" customFormat="1" ht="24.2" customHeight="1" x14ac:dyDescent="0.2">
      <c r="B200" s="131"/>
      <c r="C200" s="158" t="s">
        <v>407</v>
      </c>
      <c r="D200" s="158" t="s">
        <v>241</v>
      </c>
      <c r="E200" s="159" t="s">
        <v>1887</v>
      </c>
      <c r="F200" s="160" t="s">
        <v>1888</v>
      </c>
      <c r="G200" s="161" t="s">
        <v>244</v>
      </c>
      <c r="H200" s="162">
        <v>55.067999999999998</v>
      </c>
      <c r="I200" s="163"/>
      <c r="J200" s="164">
        <f>ROUND(I200*H200,2)</f>
        <v>0</v>
      </c>
      <c r="K200" s="165"/>
      <c r="L200" s="30"/>
      <c r="M200" s="166" t="s">
        <v>1</v>
      </c>
      <c r="N200" s="130" t="s">
        <v>37</v>
      </c>
      <c r="P200" s="167">
        <f>O200*H200</f>
        <v>0</v>
      </c>
      <c r="Q200" s="167">
        <v>1E-4</v>
      </c>
      <c r="R200" s="167">
        <f>Q200*H200</f>
        <v>5.5068000000000001E-3</v>
      </c>
      <c r="S200" s="167">
        <v>0</v>
      </c>
      <c r="T200" s="168">
        <f>S200*H200</f>
        <v>0</v>
      </c>
      <c r="AR200" s="169" t="s">
        <v>305</v>
      </c>
      <c r="AT200" s="169" t="s">
        <v>241</v>
      </c>
      <c r="AU200" s="169" t="s">
        <v>83</v>
      </c>
      <c r="AY200" s="13" t="s">
        <v>239</v>
      </c>
      <c r="BE200" s="97">
        <f>IF(N200="základná",J200,0)</f>
        <v>0</v>
      </c>
      <c r="BF200" s="97">
        <f>IF(N200="znížená",J200,0)</f>
        <v>0</v>
      </c>
      <c r="BG200" s="97">
        <f>IF(N200="zákl. prenesená",J200,0)</f>
        <v>0</v>
      </c>
      <c r="BH200" s="97">
        <f>IF(N200="zníž. prenesená",J200,0)</f>
        <v>0</v>
      </c>
      <c r="BI200" s="97">
        <f>IF(N200="nulová",J200,0)</f>
        <v>0</v>
      </c>
      <c r="BJ200" s="13" t="s">
        <v>83</v>
      </c>
      <c r="BK200" s="97">
        <f>ROUND(I200*H200,2)</f>
        <v>0</v>
      </c>
      <c r="BL200" s="13" t="s">
        <v>305</v>
      </c>
      <c r="BM200" s="169" t="s">
        <v>2836</v>
      </c>
    </row>
    <row r="201" spans="2:65" s="1" customFormat="1" ht="37.9" customHeight="1" x14ac:dyDescent="0.2">
      <c r="B201" s="131"/>
      <c r="C201" s="158" t="s">
        <v>411</v>
      </c>
      <c r="D201" s="158" t="s">
        <v>241</v>
      </c>
      <c r="E201" s="159" t="s">
        <v>1891</v>
      </c>
      <c r="F201" s="160" t="s">
        <v>1892</v>
      </c>
      <c r="G201" s="161" t="s">
        <v>244</v>
      </c>
      <c r="H201" s="162">
        <v>55.067999999999998</v>
      </c>
      <c r="I201" s="163"/>
      <c r="J201" s="164">
        <f>ROUND(I201*H201,2)</f>
        <v>0</v>
      </c>
      <c r="K201" s="165"/>
      <c r="L201" s="30"/>
      <c r="M201" s="166" t="s">
        <v>1</v>
      </c>
      <c r="N201" s="130" t="s">
        <v>37</v>
      </c>
      <c r="P201" s="167">
        <f>O201*H201</f>
        <v>0</v>
      </c>
      <c r="Q201" s="167">
        <v>2.1000000000000001E-4</v>
      </c>
      <c r="R201" s="167">
        <f>Q201*H201</f>
        <v>1.156428E-2</v>
      </c>
      <c r="S201" s="167">
        <v>0</v>
      </c>
      <c r="T201" s="168">
        <f>S201*H201</f>
        <v>0</v>
      </c>
      <c r="AR201" s="169" t="s">
        <v>305</v>
      </c>
      <c r="AT201" s="169" t="s">
        <v>241</v>
      </c>
      <c r="AU201" s="169" t="s">
        <v>83</v>
      </c>
      <c r="AY201" s="13" t="s">
        <v>239</v>
      </c>
      <c r="BE201" s="97">
        <f>IF(N201="základná",J201,0)</f>
        <v>0</v>
      </c>
      <c r="BF201" s="97">
        <f>IF(N201="znížená",J201,0)</f>
        <v>0</v>
      </c>
      <c r="BG201" s="97">
        <f>IF(N201="zákl. prenesená",J201,0)</f>
        <v>0</v>
      </c>
      <c r="BH201" s="97">
        <f>IF(N201="zníž. prenesená",J201,0)</f>
        <v>0</v>
      </c>
      <c r="BI201" s="97">
        <f>IF(N201="nulová",J201,0)</f>
        <v>0</v>
      </c>
      <c r="BJ201" s="13" t="s">
        <v>83</v>
      </c>
      <c r="BK201" s="97">
        <f>ROUND(I201*H201,2)</f>
        <v>0</v>
      </c>
      <c r="BL201" s="13" t="s">
        <v>305</v>
      </c>
      <c r="BM201" s="169" t="s">
        <v>2837</v>
      </c>
    </row>
    <row r="202" spans="2:65" s="11" customFormat="1" ht="25.9" customHeight="1" x14ac:dyDescent="0.2">
      <c r="B202" s="146"/>
      <c r="D202" s="147" t="s">
        <v>70</v>
      </c>
      <c r="E202" s="148" t="s">
        <v>1894</v>
      </c>
      <c r="F202" s="148" t="s">
        <v>1895</v>
      </c>
      <c r="I202" s="149"/>
      <c r="J202" s="150">
        <f>BK202</f>
        <v>0</v>
      </c>
      <c r="L202" s="146"/>
      <c r="M202" s="151"/>
      <c r="P202" s="152">
        <f>P203</f>
        <v>0</v>
      </c>
      <c r="R202" s="152">
        <f>R203</f>
        <v>0</v>
      </c>
      <c r="T202" s="153">
        <f>T203</f>
        <v>0</v>
      </c>
      <c r="AR202" s="147" t="s">
        <v>245</v>
      </c>
      <c r="AT202" s="154" t="s">
        <v>70</v>
      </c>
      <c r="AU202" s="154" t="s">
        <v>71</v>
      </c>
      <c r="AY202" s="147" t="s">
        <v>239</v>
      </c>
      <c r="BK202" s="155">
        <f>BK203</f>
        <v>0</v>
      </c>
    </row>
    <row r="203" spans="2:65" s="1" customFormat="1" ht="16.5" customHeight="1" x14ac:dyDescent="0.2">
      <c r="B203" s="131"/>
      <c r="C203" s="158" t="s">
        <v>415</v>
      </c>
      <c r="D203" s="158" t="s">
        <v>241</v>
      </c>
      <c r="E203" s="159" t="s">
        <v>1897</v>
      </c>
      <c r="F203" s="160" t="s">
        <v>2683</v>
      </c>
      <c r="G203" s="161" t="s">
        <v>244</v>
      </c>
      <c r="H203" s="162">
        <v>48.014000000000003</v>
      </c>
      <c r="I203" s="163"/>
      <c r="J203" s="164">
        <f>ROUND(I203*H203,2)</f>
        <v>0</v>
      </c>
      <c r="K203" s="165"/>
      <c r="L203" s="30"/>
      <c r="M203" s="182" t="s">
        <v>1</v>
      </c>
      <c r="N203" s="183" t="s">
        <v>37</v>
      </c>
      <c r="O203" s="184"/>
      <c r="P203" s="185">
        <f>O203*H203</f>
        <v>0</v>
      </c>
      <c r="Q203" s="185">
        <v>0</v>
      </c>
      <c r="R203" s="185">
        <f>Q203*H203</f>
        <v>0</v>
      </c>
      <c r="S203" s="185">
        <v>0</v>
      </c>
      <c r="T203" s="186">
        <f>S203*H203</f>
        <v>0</v>
      </c>
      <c r="AR203" s="169" t="s">
        <v>1899</v>
      </c>
      <c r="AT203" s="169" t="s">
        <v>241</v>
      </c>
      <c r="AU203" s="169" t="s">
        <v>78</v>
      </c>
      <c r="AY203" s="13" t="s">
        <v>239</v>
      </c>
      <c r="BE203" s="97">
        <f>IF(N203="základná",J203,0)</f>
        <v>0</v>
      </c>
      <c r="BF203" s="97">
        <f>IF(N203="znížená",J203,0)</f>
        <v>0</v>
      </c>
      <c r="BG203" s="97">
        <f>IF(N203="zákl. prenesená",J203,0)</f>
        <v>0</v>
      </c>
      <c r="BH203" s="97">
        <f>IF(N203="zníž. prenesená",J203,0)</f>
        <v>0</v>
      </c>
      <c r="BI203" s="97">
        <f>IF(N203="nulová",J203,0)</f>
        <v>0</v>
      </c>
      <c r="BJ203" s="13" t="s">
        <v>83</v>
      </c>
      <c r="BK203" s="97">
        <f>ROUND(I203*H203,2)</f>
        <v>0</v>
      </c>
      <c r="BL203" s="13" t="s">
        <v>1899</v>
      </c>
      <c r="BM203" s="169" t="s">
        <v>2838</v>
      </c>
    </row>
    <row r="204" spans="2:65" s="1" customFormat="1" ht="6.95" customHeight="1" x14ac:dyDescent="0.2">
      <c r="B204" s="45"/>
      <c r="C204" s="46"/>
      <c r="D204" s="46"/>
      <c r="E204" s="46"/>
      <c r="F204" s="46"/>
      <c r="G204" s="46"/>
      <c r="H204" s="46"/>
      <c r="I204" s="46"/>
      <c r="J204" s="46"/>
      <c r="K204" s="46"/>
      <c r="L204" s="30"/>
    </row>
  </sheetData>
  <autoFilter ref="C144:K203" xr:uid="{00000000-0009-0000-0000-000004000000}"/>
  <mergeCells count="17">
    <mergeCell ref="L2:V2"/>
    <mergeCell ref="D119:F119"/>
    <mergeCell ref="D120:F120"/>
    <mergeCell ref="D121:F121"/>
    <mergeCell ref="E133:H133"/>
    <mergeCell ref="E85:H85"/>
    <mergeCell ref="E87:H87"/>
    <mergeCell ref="E89:H89"/>
    <mergeCell ref="D117:F117"/>
    <mergeCell ref="D118:F118"/>
    <mergeCell ref="E7:H7"/>
    <mergeCell ref="E9:H9"/>
    <mergeCell ref="E11:H11"/>
    <mergeCell ref="E20:H20"/>
    <mergeCell ref="E29:H29"/>
    <mergeCell ref="E137:H137"/>
    <mergeCell ref="E135:H13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84"/>
  <sheetViews>
    <sheetView showGridLines="0" topLeftCell="A133" workbookViewId="0">
      <selection activeCell="F145" sqref="F145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3" max="65" width="0" hidden="1" customWidth="1"/>
  </cols>
  <sheetData>
    <row r="2" spans="2:46" ht="36.950000000000003" customHeight="1" x14ac:dyDescent="0.2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3" t="s">
        <v>92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4587</v>
      </c>
      <c r="L4" s="16"/>
      <c r="M4" s="103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14</v>
      </c>
      <c r="L6" s="16"/>
    </row>
    <row r="7" spans="2:46" ht="16.5" customHeight="1" x14ac:dyDescent="0.2">
      <c r="B7" s="16"/>
      <c r="E7" s="259" t="str">
        <f>'Rekapitulácia stavby'!K6</f>
        <v>KFA - Košická futbalová aréna II. a III. etapa</v>
      </c>
      <c r="F7" s="261"/>
      <c r="G7" s="261"/>
      <c r="H7" s="261"/>
      <c r="L7" s="16"/>
    </row>
    <row r="8" spans="2:46" ht="12" customHeight="1" x14ac:dyDescent="0.2">
      <c r="B8" s="16"/>
      <c r="D8" s="23" t="s">
        <v>180</v>
      </c>
      <c r="L8" s="16"/>
    </row>
    <row r="9" spans="2:46" s="1" customFormat="1" ht="16.5" customHeight="1" x14ac:dyDescent="0.2">
      <c r="B9" s="30"/>
      <c r="E9" s="259" t="s">
        <v>181</v>
      </c>
      <c r="F9" s="257"/>
      <c r="G9" s="257"/>
      <c r="H9" s="257"/>
      <c r="L9" s="30"/>
    </row>
    <row r="10" spans="2:46" s="1" customFormat="1" ht="12" customHeight="1" x14ac:dyDescent="0.2">
      <c r="B10" s="30"/>
      <c r="D10" s="23" t="s">
        <v>182</v>
      </c>
      <c r="L10" s="30"/>
    </row>
    <row r="11" spans="2:46" s="1" customFormat="1" ht="16.5" customHeight="1" x14ac:dyDescent="0.2">
      <c r="B11" s="30"/>
      <c r="E11" s="226" t="s">
        <v>2839</v>
      </c>
      <c r="F11" s="257"/>
      <c r="G11" s="257"/>
      <c r="H11" s="257"/>
      <c r="L11" s="30"/>
    </row>
    <row r="12" spans="2:46" s="1" customFormat="1" x14ac:dyDescent="0.2">
      <c r="B12" s="30"/>
      <c r="L12" s="30"/>
    </row>
    <row r="13" spans="2:46" s="1" customFormat="1" ht="12" customHeight="1" x14ac:dyDescent="0.2">
      <c r="B13" s="30"/>
      <c r="D13" s="23" t="s">
        <v>15</v>
      </c>
      <c r="F13" s="21" t="s">
        <v>1</v>
      </c>
      <c r="I13" s="23" t="s">
        <v>16</v>
      </c>
      <c r="J13" s="21" t="s">
        <v>1</v>
      </c>
      <c r="L13" s="30"/>
    </row>
    <row r="14" spans="2:46" s="1" customFormat="1" ht="12" customHeight="1" x14ac:dyDescent="0.2">
      <c r="B14" s="30"/>
      <c r="D14" s="23" t="s">
        <v>17</v>
      </c>
      <c r="F14" s="21" t="s">
        <v>18</v>
      </c>
      <c r="I14" s="23" t="s">
        <v>19</v>
      </c>
      <c r="J14" s="53" t="str">
        <f>'Rekapitulácia stavby'!AN8</f>
        <v>4.10.2022 - REV05</v>
      </c>
      <c r="L14" s="30"/>
    </row>
    <row r="15" spans="2:46" s="1" customFormat="1" ht="10.9" customHeight="1" x14ac:dyDescent="0.2">
      <c r="B15" s="30"/>
      <c r="L15" s="30"/>
    </row>
    <row r="16" spans="2:46" s="1" customFormat="1" ht="12" customHeight="1" x14ac:dyDescent="0.2">
      <c r="B16" s="30"/>
      <c r="D16" s="23" t="s">
        <v>20</v>
      </c>
      <c r="I16" s="23" t="s">
        <v>21</v>
      </c>
      <c r="J16" s="21" t="str">
        <f>IF('Rekapitulácia stavby'!AN10="","",'Rekapitulácia stavby'!AN10)</f>
        <v/>
      </c>
      <c r="L16" s="30"/>
    </row>
    <row r="17" spans="2:12" s="1" customFormat="1" ht="18" customHeight="1" x14ac:dyDescent="0.2">
      <c r="B17" s="30"/>
      <c r="E17" s="21" t="str">
        <f>IF('Rekapitulácia stavby'!E11="","",'Rekapitulácia stavby'!E11)</f>
        <v xml:space="preserve"> </v>
      </c>
      <c r="I17" s="23" t="s">
        <v>22</v>
      </c>
      <c r="J17" s="21" t="str">
        <f>IF('Rekapitulácia stavby'!AN11="","",'Rekapitulácia stavby'!AN11)</f>
        <v/>
      </c>
      <c r="L17" s="30"/>
    </row>
    <row r="18" spans="2:12" s="1" customFormat="1" ht="6.95" customHeight="1" x14ac:dyDescent="0.2">
      <c r="B18" s="30"/>
      <c r="L18" s="30"/>
    </row>
    <row r="19" spans="2:12" s="1" customFormat="1" ht="12" customHeight="1" x14ac:dyDescent="0.2">
      <c r="B19" s="30"/>
      <c r="D19" s="23" t="s">
        <v>23</v>
      </c>
      <c r="I19" s="23" t="s">
        <v>21</v>
      </c>
      <c r="J19" s="24" t="str">
        <f>'Rekapitulácia stavby'!AN13</f>
        <v>Vyplň údaj</v>
      </c>
      <c r="L19" s="30"/>
    </row>
    <row r="20" spans="2:12" s="1" customFormat="1" ht="18" customHeight="1" x14ac:dyDescent="0.2">
      <c r="B20" s="30"/>
      <c r="E20" s="258" t="str">
        <f>'Rekapitulácia stavby'!E14</f>
        <v>Vyplň údaj</v>
      </c>
      <c r="F20" s="248"/>
      <c r="G20" s="248"/>
      <c r="H20" s="248"/>
      <c r="I20" s="23" t="s">
        <v>22</v>
      </c>
      <c r="J20" s="24" t="str">
        <f>'Rekapitulácia stavby'!AN14</f>
        <v>Vyplň údaj</v>
      </c>
      <c r="L20" s="30"/>
    </row>
    <row r="21" spans="2:12" s="1" customFormat="1" ht="6.95" customHeight="1" x14ac:dyDescent="0.2">
      <c r="B21" s="30"/>
      <c r="L21" s="30"/>
    </row>
    <row r="22" spans="2:12" s="1" customFormat="1" ht="12" customHeight="1" x14ac:dyDescent="0.2">
      <c r="B22" s="30"/>
      <c r="D22" s="23" t="s">
        <v>25</v>
      </c>
      <c r="I22" s="23" t="s">
        <v>21</v>
      </c>
      <c r="J22" s="21" t="str">
        <f>IF('Rekapitulácia stavby'!AN16="","",'Rekapitulácia stavby'!AN16)</f>
        <v/>
      </c>
      <c r="L22" s="30"/>
    </row>
    <row r="23" spans="2:12" s="1" customFormat="1" ht="18" customHeight="1" x14ac:dyDescent="0.2">
      <c r="B23" s="30"/>
      <c r="E23" s="21" t="str">
        <f>IF('Rekapitulácia stavby'!E17="","",'Rekapitulácia stavby'!E17)</f>
        <v>HESCON,s.r.o.</v>
      </c>
      <c r="I23" s="23" t="s">
        <v>22</v>
      </c>
      <c r="J23" s="21" t="str">
        <f>IF('Rekapitulácia stavby'!AN17="","",'Rekapitulácia stavby'!AN17)</f>
        <v/>
      </c>
      <c r="L23" s="30"/>
    </row>
    <row r="24" spans="2:12" s="1" customFormat="1" ht="6.95" customHeight="1" x14ac:dyDescent="0.2">
      <c r="B24" s="30"/>
      <c r="L24" s="30"/>
    </row>
    <row r="25" spans="2:12" s="1" customFormat="1" ht="12" customHeight="1" x14ac:dyDescent="0.2">
      <c r="B25" s="30"/>
      <c r="D25" s="23" t="s">
        <v>27</v>
      </c>
      <c r="I25" s="23" t="s">
        <v>21</v>
      </c>
      <c r="J25" s="21" t="str">
        <f>IF('Rekapitulácia stavby'!AN19="","",'Rekapitulácia stavby'!AN19)</f>
        <v/>
      </c>
      <c r="L25" s="30"/>
    </row>
    <row r="26" spans="2:12" s="1" customFormat="1" ht="18" customHeight="1" x14ac:dyDescent="0.2">
      <c r="B26" s="30"/>
      <c r="E26" s="21" t="str">
        <f>IF('Rekapitulácia stavby'!E20="","",'Rekapitulácia stavby'!E20)</f>
        <v xml:space="preserve"> </v>
      </c>
      <c r="I26" s="23" t="s">
        <v>22</v>
      </c>
      <c r="J26" s="21" t="str">
        <f>IF('Rekapitulácia stavby'!AN20="","",'Rekapitulácia stavby'!AN20)</f>
        <v/>
      </c>
      <c r="L26" s="30"/>
    </row>
    <row r="27" spans="2:12" s="1" customFormat="1" ht="6.95" customHeight="1" x14ac:dyDescent="0.2">
      <c r="B27" s="30"/>
      <c r="L27" s="30"/>
    </row>
    <row r="28" spans="2:12" s="1" customFormat="1" ht="12" customHeight="1" x14ac:dyDescent="0.2">
      <c r="B28" s="30"/>
      <c r="D28" s="23" t="s">
        <v>28</v>
      </c>
      <c r="L28" s="30"/>
    </row>
    <row r="29" spans="2:12" s="7" customFormat="1" ht="16.5" customHeight="1" x14ac:dyDescent="0.2">
      <c r="B29" s="104"/>
      <c r="E29" s="251" t="s">
        <v>1</v>
      </c>
      <c r="F29" s="251"/>
      <c r="G29" s="251"/>
      <c r="H29" s="251"/>
      <c r="L29" s="104"/>
    </row>
    <row r="30" spans="2:12" s="1" customFormat="1" ht="6.95" customHeight="1" x14ac:dyDescent="0.2">
      <c r="B30" s="30"/>
      <c r="L30" s="30"/>
    </row>
    <row r="31" spans="2:12" s="1" customFormat="1" ht="6.95" customHeight="1" x14ac:dyDescent="0.2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5" customHeight="1" x14ac:dyDescent="0.2">
      <c r="B32" s="30"/>
      <c r="D32" s="21" t="s">
        <v>187</v>
      </c>
      <c r="J32" s="29">
        <f>J98</f>
        <v>0</v>
      </c>
      <c r="L32" s="30"/>
    </row>
    <row r="33" spans="2:12" s="1" customFormat="1" ht="14.45" customHeight="1" x14ac:dyDescent="0.2">
      <c r="B33" s="30"/>
      <c r="D33" s="28" t="s">
        <v>174</v>
      </c>
      <c r="J33" s="29">
        <f>J104</f>
        <v>0</v>
      </c>
      <c r="L33" s="30"/>
    </row>
    <row r="34" spans="2:12" s="1" customFormat="1" ht="25.35" customHeight="1" x14ac:dyDescent="0.2">
      <c r="B34" s="30"/>
      <c r="D34" s="105" t="s">
        <v>31</v>
      </c>
      <c r="J34" s="66">
        <f>ROUND(J32 + J33, 2)</f>
        <v>0</v>
      </c>
      <c r="L34" s="30"/>
    </row>
    <row r="35" spans="2:12" s="1" customFormat="1" ht="6.95" customHeight="1" x14ac:dyDescent="0.2">
      <c r="B35" s="30"/>
      <c r="D35" s="54"/>
      <c r="E35" s="54"/>
      <c r="F35" s="54"/>
      <c r="G35" s="54"/>
      <c r="H35" s="54"/>
      <c r="I35" s="54"/>
      <c r="J35" s="54"/>
      <c r="K35" s="54"/>
      <c r="L35" s="30"/>
    </row>
    <row r="36" spans="2:12" s="1" customFormat="1" ht="14.45" customHeight="1" x14ac:dyDescent="0.2">
      <c r="B36" s="30"/>
      <c r="F36" s="33" t="s">
        <v>33</v>
      </c>
      <c r="I36" s="33" t="s">
        <v>32</v>
      </c>
      <c r="J36" s="33" t="s">
        <v>34</v>
      </c>
      <c r="L36" s="30"/>
    </row>
    <row r="37" spans="2:12" s="1" customFormat="1" ht="14.45" customHeight="1" x14ac:dyDescent="0.2">
      <c r="B37" s="30"/>
      <c r="D37" s="106" t="s">
        <v>35</v>
      </c>
      <c r="E37" s="35" t="s">
        <v>36</v>
      </c>
      <c r="F37" s="107">
        <f>ROUND((SUM(BE104:BE111) + SUM(BE133:BE173)),  2)</f>
        <v>0</v>
      </c>
      <c r="G37" s="108"/>
      <c r="H37" s="108"/>
      <c r="I37" s="109">
        <v>0.2</v>
      </c>
      <c r="J37" s="107">
        <f>ROUND(((SUM(BE104:BE111) + SUM(BE133:BE173))*I37),  2)</f>
        <v>0</v>
      </c>
      <c r="L37" s="30"/>
    </row>
    <row r="38" spans="2:12" s="1" customFormat="1" ht="14.45" customHeight="1" x14ac:dyDescent="0.2">
      <c r="B38" s="30"/>
      <c r="E38" s="35" t="s">
        <v>37</v>
      </c>
      <c r="F38" s="107">
        <f>ROUND((SUM(BF104:BF111) + SUM(BF133:BF173)),  2)</f>
        <v>0</v>
      </c>
      <c r="G38" s="108"/>
      <c r="H38" s="108"/>
      <c r="I38" s="109">
        <v>0.2</v>
      </c>
      <c r="J38" s="107">
        <f>ROUND(((SUM(BF104:BF111) + SUM(BF133:BF173))*I38),  2)</f>
        <v>0</v>
      </c>
      <c r="L38" s="30"/>
    </row>
    <row r="39" spans="2:12" s="1" customFormat="1" ht="14.45" hidden="1" customHeight="1" x14ac:dyDescent="0.2">
      <c r="B39" s="30"/>
      <c r="E39" s="23" t="s">
        <v>38</v>
      </c>
      <c r="F39" s="86">
        <f>ROUND((SUM(BG104:BG111) + SUM(BG133:BG173)),  2)</f>
        <v>0</v>
      </c>
      <c r="I39" s="110">
        <v>0.2</v>
      </c>
      <c r="J39" s="86">
        <f>0</f>
        <v>0</v>
      </c>
      <c r="L39" s="30"/>
    </row>
    <row r="40" spans="2:12" s="1" customFormat="1" ht="14.45" hidden="1" customHeight="1" x14ac:dyDescent="0.2">
      <c r="B40" s="30"/>
      <c r="E40" s="23" t="s">
        <v>39</v>
      </c>
      <c r="F40" s="86">
        <f>ROUND((SUM(BH104:BH111) + SUM(BH133:BH173)),  2)</f>
        <v>0</v>
      </c>
      <c r="I40" s="110">
        <v>0.2</v>
      </c>
      <c r="J40" s="86">
        <f>0</f>
        <v>0</v>
      </c>
      <c r="L40" s="30"/>
    </row>
    <row r="41" spans="2:12" s="1" customFormat="1" ht="14.45" hidden="1" customHeight="1" x14ac:dyDescent="0.2">
      <c r="B41" s="30"/>
      <c r="E41" s="35" t="s">
        <v>40</v>
      </c>
      <c r="F41" s="107">
        <f>ROUND((SUM(BI104:BI111) + SUM(BI133:BI173)),  2)</f>
        <v>0</v>
      </c>
      <c r="G41" s="108"/>
      <c r="H41" s="108"/>
      <c r="I41" s="109">
        <v>0</v>
      </c>
      <c r="J41" s="107">
        <f>0</f>
        <v>0</v>
      </c>
      <c r="L41" s="30"/>
    </row>
    <row r="42" spans="2:12" s="1" customFormat="1" ht="6.95" customHeight="1" x14ac:dyDescent="0.2">
      <c r="B42" s="30"/>
      <c r="L42" s="30"/>
    </row>
    <row r="43" spans="2:12" s="1" customFormat="1" ht="25.35" customHeight="1" x14ac:dyDescent="0.2">
      <c r="B43" s="30"/>
      <c r="C43" s="101"/>
      <c r="D43" s="111" t="s">
        <v>41</v>
      </c>
      <c r="E43" s="57"/>
      <c r="F43" s="57"/>
      <c r="G43" s="112" t="s">
        <v>42</v>
      </c>
      <c r="H43" s="113" t="s">
        <v>43</v>
      </c>
      <c r="I43" s="57"/>
      <c r="J43" s="114">
        <f>SUM(J34:J41)</f>
        <v>0</v>
      </c>
      <c r="K43" s="115"/>
      <c r="L43" s="30"/>
    </row>
    <row r="44" spans="2:12" s="1" customFormat="1" ht="14.45" customHeight="1" x14ac:dyDescent="0.2">
      <c r="B44" s="30"/>
      <c r="L44" s="30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30"/>
      <c r="D50" s="42" t="s">
        <v>44</v>
      </c>
      <c r="E50" s="43"/>
      <c r="F50" s="43"/>
      <c r="G50" s="42" t="s">
        <v>45</v>
      </c>
      <c r="H50" s="43"/>
      <c r="I50" s="43"/>
      <c r="J50" s="43"/>
      <c r="K50" s="43"/>
      <c r="L50" s="30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30"/>
      <c r="D61" s="44" t="s">
        <v>46</v>
      </c>
      <c r="E61" s="32"/>
      <c r="F61" s="116" t="s">
        <v>47</v>
      </c>
      <c r="G61" s="44" t="s">
        <v>46</v>
      </c>
      <c r="H61" s="32"/>
      <c r="I61" s="32"/>
      <c r="J61" s="117" t="s">
        <v>47</v>
      </c>
      <c r="K61" s="32"/>
      <c r="L61" s="30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30"/>
      <c r="D65" s="42" t="s">
        <v>48</v>
      </c>
      <c r="E65" s="43"/>
      <c r="F65" s="43"/>
      <c r="G65" s="42" t="s">
        <v>49</v>
      </c>
      <c r="H65" s="43"/>
      <c r="I65" s="43"/>
      <c r="J65" s="43"/>
      <c r="K65" s="43"/>
      <c r="L65" s="30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30"/>
      <c r="D76" s="44" t="s">
        <v>46</v>
      </c>
      <c r="E76" s="32"/>
      <c r="F76" s="116" t="s">
        <v>47</v>
      </c>
      <c r="G76" s="44" t="s">
        <v>46</v>
      </c>
      <c r="H76" s="32"/>
      <c r="I76" s="32"/>
      <c r="J76" s="117" t="s">
        <v>47</v>
      </c>
      <c r="K76" s="32"/>
      <c r="L76" s="30"/>
    </row>
    <row r="77" spans="2:12" s="1" customFormat="1" ht="14.45" customHeight="1" x14ac:dyDescent="0.2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12" s="1" customFormat="1" ht="6.95" customHeight="1" x14ac:dyDescent="0.2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12" s="1" customFormat="1" ht="24.95" customHeight="1" x14ac:dyDescent="0.2">
      <c r="B82" s="30"/>
      <c r="C82" s="17" t="s">
        <v>4588</v>
      </c>
      <c r="L82" s="30"/>
    </row>
    <row r="83" spans="2:12" s="1" customFormat="1" ht="6.95" customHeight="1" x14ac:dyDescent="0.2">
      <c r="B83" s="30"/>
      <c r="L83" s="30"/>
    </row>
    <row r="84" spans="2:12" s="1" customFormat="1" ht="12" customHeight="1" x14ac:dyDescent="0.2">
      <c r="B84" s="30"/>
      <c r="C84" s="23" t="s">
        <v>14</v>
      </c>
      <c r="L84" s="30"/>
    </row>
    <row r="85" spans="2:12" s="1" customFormat="1" ht="16.5" customHeight="1" x14ac:dyDescent="0.2">
      <c r="B85" s="30"/>
      <c r="E85" s="259" t="str">
        <f>E7</f>
        <v>KFA - Košická futbalová aréna II. a III. etapa</v>
      </c>
      <c r="F85" s="261"/>
      <c r="G85" s="261"/>
      <c r="H85" s="261"/>
      <c r="L85" s="30"/>
    </row>
    <row r="86" spans="2:12" ht="12" customHeight="1" x14ac:dyDescent="0.2">
      <c r="B86" s="16"/>
      <c r="C86" s="23" t="s">
        <v>180</v>
      </c>
      <c r="L86" s="16"/>
    </row>
    <row r="87" spans="2:12" s="1" customFormat="1" ht="16.5" customHeight="1" x14ac:dyDescent="0.2">
      <c r="B87" s="30"/>
      <c r="E87" s="259" t="s">
        <v>181</v>
      </c>
      <c r="F87" s="257"/>
      <c r="G87" s="257"/>
      <c r="H87" s="257"/>
      <c r="L87" s="30"/>
    </row>
    <row r="88" spans="2:12" s="1" customFormat="1" ht="12" customHeight="1" x14ac:dyDescent="0.2">
      <c r="B88" s="30"/>
      <c r="C88" s="23" t="s">
        <v>182</v>
      </c>
      <c r="L88" s="30"/>
    </row>
    <row r="89" spans="2:12" s="1" customFormat="1" ht="16.5" customHeight="1" x14ac:dyDescent="0.2">
      <c r="B89" s="30"/>
      <c r="E89" s="226" t="str">
        <f>E11</f>
        <v>007 - ZTI - Vstavok A1</v>
      </c>
      <c r="F89" s="257"/>
      <c r="G89" s="257"/>
      <c r="H89" s="257"/>
      <c r="L89" s="30"/>
    </row>
    <row r="90" spans="2:12" s="1" customFormat="1" ht="6.95" customHeight="1" x14ac:dyDescent="0.2">
      <c r="B90" s="30"/>
      <c r="L90" s="30"/>
    </row>
    <row r="91" spans="2:12" s="1" customFormat="1" ht="12" customHeight="1" x14ac:dyDescent="0.2">
      <c r="B91" s="30"/>
      <c r="C91" s="23" t="s">
        <v>17</v>
      </c>
      <c r="F91" s="21" t="str">
        <f>F14</f>
        <v xml:space="preserve"> </v>
      </c>
      <c r="I91" s="23" t="s">
        <v>19</v>
      </c>
      <c r="J91" s="53" t="str">
        <f>IF(J14="","",J14)</f>
        <v>4.10.2022 - REV05</v>
      </c>
      <c r="L91" s="30"/>
    </row>
    <row r="92" spans="2:12" s="1" customFormat="1" ht="6.95" customHeight="1" x14ac:dyDescent="0.2">
      <c r="B92" s="30"/>
      <c r="L92" s="30"/>
    </row>
    <row r="93" spans="2:12" s="1" customFormat="1" ht="15.2" customHeight="1" x14ac:dyDescent="0.2">
      <c r="B93" s="30"/>
      <c r="C93" s="23" t="s">
        <v>20</v>
      </c>
      <c r="F93" s="21" t="str">
        <f>E17</f>
        <v xml:space="preserve"> </v>
      </c>
      <c r="I93" s="23" t="s">
        <v>25</v>
      </c>
      <c r="J93" s="26" t="str">
        <f>E23</f>
        <v>HESCON,s.r.o.</v>
      </c>
      <c r="L93" s="30"/>
    </row>
    <row r="94" spans="2:12" s="1" customFormat="1" ht="15.2" customHeight="1" x14ac:dyDescent="0.2">
      <c r="B94" s="30"/>
      <c r="C94" s="23" t="s">
        <v>23</v>
      </c>
      <c r="F94" s="21" t="str">
        <f>IF(E20="","",E20)</f>
        <v>Vyplň údaj</v>
      </c>
      <c r="I94" s="23" t="s">
        <v>27</v>
      </c>
      <c r="J94" s="26" t="str">
        <f>E26</f>
        <v xml:space="preserve"> </v>
      </c>
      <c r="L94" s="30"/>
    </row>
    <row r="95" spans="2:12" s="1" customFormat="1" ht="10.35" customHeight="1" x14ac:dyDescent="0.2">
      <c r="B95" s="30"/>
      <c r="L95" s="30"/>
    </row>
    <row r="96" spans="2:12" s="1" customFormat="1" ht="29.25" customHeight="1" x14ac:dyDescent="0.2">
      <c r="B96" s="30"/>
      <c r="C96" s="118" t="s">
        <v>188</v>
      </c>
      <c r="D96" s="101"/>
      <c r="E96" s="101"/>
      <c r="F96" s="101"/>
      <c r="G96" s="101"/>
      <c r="H96" s="101"/>
      <c r="I96" s="101"/>
      <c r="J96" s="119" t="s">
        <v>189</v>
      </c>
      <c r="K96" s="101"/>
      <c r="L96" s="30"/>
    </row>
    <row r="97" spans="2:65" s="1" customFormat="1" ht="10.35" customHeight="1" x14ac:dyDescent="0.2">
      <c r="B97" s="30"/>
      <c r="L97" s="30"/>
    </row>
    <row r="98" spans="2:65" s="1" customFormat="1" ht="22.9" customHeight="1" x14ac:dyDescent="0.2">
      <c r="B98" s="30"/>
      <c r="C98" s="120" t="s">
        <v>190</v>
      </c>
      <c r="J98" s="66">
        <f>J133</f>
        <v>0</v>
      </c>
      <c r="L98" s="30"/>
      <c r="AU98" s="13" t="s">
        <v>191</v>
      </c>
    </row>
    <row r="99" spans="2:65" s="8" customFormat="1" ht="24.95" customHeight="1" x14ac:dyDescent="0.2">
      <c r="B99" s="121"/>
      <c r="D99" s="122" t="s">
        <v>2840</v>
      </c>
      <c r="E99" s="123"/>
      <c r="F99" s="123"/>
      <c r="G99" s="123"/>
      <c r="H99" s="123"/>
      <c r="I99" s="123"/>
      <c r="J99" s="124">
        <f>J134</f>
        <v>0</v>
      </c>
      <c r="L99" s="121"/>
    </row>
    <row r="100" spans="2:65" s="8" customFormat="1" ht="24.95" customHeight="1" x14ac:dyDescent="0.2">
      <c r="B100" s="121"/>
      <c r="D100" s="122" t="s">
        <v>2841</v>
      </c>
      <c r="E100" s="123"/>
      <c r="F100" s="123"/>
      <c r="G100" s="123"/>
      <c r="H100" s="123"/>
      <c r="I100" s="123"/>
      <c r="J100" s="124">
        <f>J149</f>
        <v>0</v>
      </c>
      <c r="L100" s="121"/>
    </row>
    <row r="101" spans="2:65" s="8" customFormat="1" ht="24.95" customHeight="1" x14ac:dyDescent="0.2">
      <c r="B101" s="121"/>
      <c r="D101" s="122" t="s">
        <v>2842</v>
      </c>
      <c r="E101" s="123"/>
      <c r="F101" s="123"/>
      <c r="G101" s="123"/>
      <c r="H101" s="123"/>
      <c r="I101" s="123"/>
      <c r="J101" s="124">
        <f>J170</f>
        <v>0</v>
      </c>
      <c r="L101" s="121"/>
    </row>
    <row r="102" spans="2:65" s="1" customFormat="1" ht="21.75" customHeight="1" x14ac:dyDescent="0.2">
      <c r="B102" s="30"/>
      <c r="L102" s="30"/>
    </row>
    <row r="103" spans="2:65" s="1" customFormat="1" ht="6.95" customHeight="1" x14ac:dyDescent="0.2">
      <c r="B103" s="30"/>
      <c r="L103" s="30"/>
    </row>
    <row r="104" spans="2:65" s="1" customFormat="1" ht="29.25" customHeight="1" x14ac:dyDescent="0.2">
      <c r="B104" s="30"/>
      <c r="C104" s="120" t="s">
        <v>217</v>
      </c>
      <c r="J104" s="129">
        <f>ROUND(J105 + J106 + J107 + J108 + J109 + J110,2)</f>
        <v>0</v>
      </c>
      <c r="L104" s="30"/>
      <c r="N104" s="130" t="s">
        <v>35</v>
      </c>
    </row>
    <row r="105" spans="2:65" s="1" customFormat="1" ht="18" customHeight="1" x14ac:dyDescent="0.2">
      <c r="B105" s="131"/>
      <c r="C105" s="132"/>
      <c r="D105" s="207" t="s">
        <v>218</v>
      </c>
      <c r="E105" s="260"/>
      <c r="F105" s="260"/>
      <c r="G105" s="132"/>
      <c r="H105" s="132"/>
      <c r="I105" s="132"/>
      <c r="J105" s="94">
        <v>0</v>
      </c>
      <c r="K105" s="132"/>
      <c r="L105" s="131"/>
      <c r="M105" s="132"/>
      <c r="N105" s="134" t="s">
        <v>37</v>
      </c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5" t="s">
        <v>219</v>
      </c>
      <c r="AZ105" s="132"/>
      <c r="BA105" s="132"/>
      <c r="BB105" s="132"/>
      <c r="BC105" s="132"/>
      <c r="BD105" s="132"/>
      <c r="BE105" s="136">
        <f t="shared" ref="BE105:BE110" si="0">IF(N105="základná",J105,0)</f>
        <v>0</v>
      </c>
      <c r="BF105" s="136">
        <f t="shared" ref="BF105:BF110" si="1">IF(N105="znížená",J105,0)</f>
        <v>0</v>
      </c>
      <c r="BG105" s="136">
        <f t="shared" ref="BG105:BG110" si="2">IF(N105="zákl. prenesená",J105,0)</f>
        <v>0</v>
      </c>
      <c r="BH105" s="136">
        <f t="shared" ref="BH105:BH110" si="3">IF(N105="zníž. prenesená",J105,0)</f>
        <v>0</v>
      </c>
      <c r="BI105" s="136">
        <f t="shared" ref="BI105:BI110" si="4">IF(N105="nulová",J105,0)</f>
        <v>0</v>
      </c>
      <c r="BJ105" s="135" t="s">
        <v>83</v>
      </c>
      <c r="BK105" s="132"/>
      <c r="BL105" s="132"/>
      <c r="BM105" s="132"/>
    </row>
    <row r="106" spans="2:65" s="1" customFormat="1" ht="18" customHeight="1" x14ac:dyDescent="0.2">
      <c r="B106" s="131"/>
      <c r="C106" s="132"/>
      <c r="D106" s="207" t="s">
        <v>220</v>
      </c>
      <c r="E106" s="260"/>
      <c r="F106" s="260"/>
      <c r="G106" s="132"/>
      <c r="H106" s="132"/>
      <c r="I106" s="132"/>
      <c r="J106" s="94">
        <v>0</v>
      </c>
      <c r="K106" s="132"/>
      <c r="L106" s="131"/>
      <c r="M106" s="132"/>
      <c r="N106" s="134" t="s">
        <v>37</v>
      </c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5" t="s">
        <v>219</v>
      </c>
      <c r="AZ106" s="132"/>
      <c r="BA106" s="132"/>
      <c r="BB106" s="132"/>
      <c r="BC106" s="132"/>
      <c r="BD106" s="132"/>
      <c r="BE106" s="136">
        <f t="shared" si="0"/>
        <v>0</v>
      </c>
      <c r="BF106" s="136">
        <f t="shared" si="1"/>
        <v>0</v>
      </c>
      <c r="BG106" s="136">
        <f t="shared" si="2"/>
        <v>0</v>
      </c>
      <c r="BH106" s="136">
        <f t="shared" si="3"/>
        <v>0</v>
      </c>
      <c r="BI106" s="136">
        <f t="shared" si="4"/>
        <v>0</v>
      </c>
      <c r="BJ106" s="135" t="s">
        <v>83</v>
      </c>
      <c r="BK106" s="132"/>
      <c r="BL106" s="132"/>
      <c r="BM106" s="132"/>
    </row>
    <row r="107" spans="2:65" s="1" customFormat="1" ht="18" customHeight="1" x14ac:dyDescent="0.2">
      <c r="B107" s="131"/>
      <c r="C107" s="132"/>
      <c r="D107" s="207" t="s">
        <v>221</v>
      </c>
      <c r="E107" s="260"/>
      <c r="F107" s="260"/>
      <c r="G107" s="132"/>
      <c r="H107" s="132"/>
      <c r="I107" s="132"/>
      <c r="J107" s="94">
        <v>0</v>
      </c>
      <c r="K107" s="132"/>
      <c r="L107" s="131"/>
      <c r="M107" s="132"/>
      <c r="N107" s="134" t="s">
        <v>37</v>
      </c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5" t="s">
        <v>219</v>
      </c>
      <c r="AZ107" s="132"/>
      <c r="BA107" s="132"/>
      <c r="BB107" s="132"/>
      <c r="BC107" s="132"/>
      <c r="BD107" s="132"/>
      <c r="BE107" s="136">
        <f t="shared" si="0"/>
        <v>0</v>
      </c>
      <c r="BF107" s="136">
        <f t="shared" si="1"/>
        <v>0</v>
      </c>
      <c r="BG107" s="136">
        <f t="shared" si="2"/>
        <v>0</v>
      </c>
      <c r="BH107" s="136">
        <f t="shared" si="3"/>
        <v>0</v>
      </c>
      <c r="BI107" s="136">
        <f t="shared" si="4"/>
        <v>0</v>
      </c>
      <c r="BJ107" s="135" t="s">
        <v>83</v>
      </c>
      <c r="BK107" s="132"/>
      <c r="BL107" s="132"/>
      <c r="BM107" s="132"/>
    </row>
    <row r="108" spans="2:65" s="1" customFormat="1" ht="18" customHeight="1" x14ac:dyDescent="0.2">
      <c r="B108" s="131"/>
      <c r="C108" s="132"/>
      <c r="D108" s="207" t="s">
        <v>222</v>
      </c>
      <c r="E108" s="260"/>
      <c r="F108" s="260"/>
      <c r="G108" s="132"/>
      <c r="H108" s="132"/>
      <c r="I108" s="132"/>
      <c r="J108" s="94">
        <v>0</v>
      </c>
      <c r="K108" s="132"/>
      <c r="L108" s="131"/>
      <c r="M108" s="132"/>
      <c r="N108" s="134" t="s">
        <v>37</v>
      </c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5" t="s">
        <v>219</v>
      </c>
      <c r="AZ108" s="132"/>
      <c r="BA108" s="132"/>
      <c r="BB108" s="132"/>
      <c r="BC108" s="132"/>
      <c r="BD108" s="132"/>
      <c r="BE108" s="136">
        <f t="shared" si="0"/>
        <v>0</v>
      </c>
      <c r="BF108" s="136">
        <f t="shared" si="1"/>
        <v>0</v>
      </c>
      <c r="BG108" s="136">
        <f t="shared" si="2"/>
        <v>0</v>
      </c>
      <c r="BH108" s="136">
        <f t="shared" si="3"/>
        <v>0</v>
      </c>
      <c r="BI108" s="136">
        <f t="shared" si="4"/>
        <v>0</v>
      </c>
      <c r="BJ108" s="135" t="s">
        <v>83</v>
      </c>
      <c r="BK108" s="132"/>
      <c r="BL108" s="132"/>
      <c r="BM108" s="132"/>
    </row>
    <row r="109" spans="2:65" s="1" customFormat="1" ht="18" customHeight="1" x14ac:dyDescent="0.2">
      <c r="B109" s="131"/>
      <c r="C109" s="132"/>
      <c r="D109" s="207" t="s">
        <v>223</v>
      </c>
      <c r="E109" s="260"/>
      <c r="F109" s="260"/>
      <c r="G109" s="132"/>
      <c r="H109" s="132"/>
      <c r="I109" s="132"/>
      <c r="J109" s="94">
        <v>0</v>
      </c>
      <c r="K109" s="132"/>
      <c r="L109" s="131"/>
      <c r="M109" s="132"/>
      <c r="N109" s="134" t="s">
        <v>37</v>
      </c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5" t="s">
        <v>219</v>
      </c>
      <c r="AZ109" s="132"/>
      <c r="BA109" s="132"/>
      <c r="BB109" s="132"/>
      <c r="BC109" s="132"/>
      <c r="BD109" s="132"/>
      <c r="BE109" s="136">
        <f t="shared" si="0"/>
        <v>0</v>
      </c>
      <c r="BF109" s="136">
        <f t="shared" si="1"/>
        <v>0</v>
      </c>
      <c r="BG109" s="136">
        <f t="shared" si="2"/>
        <v>0</v>
      </c>
      <c r="BH109" s="136">
        <f t="shared" si="3"/>
        <v>0</v>
      </c>
      <c r="BI109" s="136">
        <f t="shared" si="4"/>
        <v>0</v>
      </c>
      <c r="BJ109" s="135" t="s">
        <v>83</v>
      </c>
      <c r="BK109" s="132"/>
      <c r="BL109" s="132"/>
      <c r="BM109" s="132"/>
    </row>
    <row r="110" spans="2:65" s="1" customFormat="1" ht="18" customHeight="1" x14ac:dyDescent="0.2">
      <c r="B110" s="131"/>
      <c r="C110" s="132"/>
      <c r="D110" s="133" t="s">
        <v>224</v>
      </c>
      <c r="E110" s="132"/>
      <c r="F110" s="132"/>
      <c r="G110" s="132"/>
      <c r="H110" s="132"/>
      <c r="I110" s="132"/>
      <c r="J110" s="94">
        <f>ROUND(J32*T110,2)</f>
        <v>0</v>
      </c>
      <c r="K110" s="132"/>
      <c r="L110" s="131"/>
      <c r="M110" s="132"/>
      <c r="N110" s="134" t="s">
        <v>37</v>
      </c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5" t="s">
        <v>225</v>
      </c>
      <c r="AZ110" s="132"/>
      <c r="BA110" s="132"/>
      <c r="BB110" s="132"/>
      <c r="BC110" s="132"/>
      <c r="BD110" s="132"/>
      <c r="BE110" s="136">
        <f t="shared" si="0"/>
        <v>0</v>
      </c>
      <c r="BF110" s="136">
        <f t="shared" si="1"/>
        <v>0</v>
      </c>
      <c r="BG110" s="136">
        <f t="shared" si="2"/>
        <v>0</v>
      </c>
      <c r="BH110" s="136">
        <f t="shared" si="3"/>
        <v>0</v>
      </c>
      <c r="BI110" s="136">
        <f t="shared" si="4"/>
        <v>0</v>
      </c>
      <c r="BJ110" s="135" t="s">
        <v>83</v>
      </c>
      <c r="BK110" s="132"/>
      <c r="BL110" s="132"/>
      <c r="BM110" s="132"/>
    </row>
    <row r="111" spans="2:65" s="1" customFormat="1" x14ac:dyDescent="0.2">
      <c r="B111" s="30"/>
      <c r="L111" s="30"/>
    </row>
    <row r="112" spans="2:65" s="1" customFormat="1" ht="29.25" customHeight="1" x14ac:dyDescent="0.2">
      <c r="B112" s="30"/>
      <c r="C112" s="100" t="s">
        <v>179</v>
      </c>
      <c r="D112" s="101"/>
      <c r="E112" s="101"/>
      <c r="F112" s="101"/>
      <c r="G112" s="101"/>
      <c r="H112" s="101"/>
      <c r="I112" s="101"/>
      <c r="J112" s="102">
        <f>ROUND(J98+J104,2)</f>
        <v>0</v>
      </c>
      <c r="K112" s="101"/>
      <c r="L112" s="30"/>
    </row>
    <row r="113" spans="2:12" s="1" customFormat="1" ht="6.95" customHeight="1" x14ac:dyDescent="0.2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30"/>
    </row>
    <row r="117" spans="2:12" s="1" customFormat="1" ht="6.95" customHeight="1" x14ac:dyDescent="0.2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30"/>
    </row>
    <row r="118" spans="2:12" s="1" customFormat="1" ht="24.95" customHeight="1" x14ac:dyDescent="0.2">
      <c r="B118" s="30"/>
      <c r="C118" s="17" t="s">
        <v>4589</v>
      </c>
      <c r="L118" s="30"/>
    </row>
    <row r="119" spans="2:12" s="1" customFormat="1" ht="6.95" customHeight="1" x14ac:dyDescent="0.2">
      <c r="B119" s="30"/>
      <c r="L119" s="30"/>
    </row>
    <row r="120" spans="2:12" s="1" customFormat="1" ht="12" customHeight="1" x14ac:dyDescent="0.2">
      <c r="B120" s="30"/>
      <c r="C120" s="23" t="s">
        <v>14</v>
      </c>
      <c r="L120" s="30"/>
    </row>
    <row r="121" spans="2:12" s="1" customFormat="1" ht="16.5" customHeight="1" x14ac:dyDescent="0.2">
      <c r="B121" s="30"/>
      <c r="E121" s="259" t="str">
        <f>E7</f>
        <v>KFA - Košická futbalová aréna II. a III. etapa</v>
      </c>
      <c r="F121" s="261"/>
      <c r="G121" s="261"/>
      <c r="H121" s="261"/>
      <c r="L121" s="30"/>
    </row>
    <row r="122" spans="2:12" ht="12" customHeight="1" x14ac:dyDescent="0.2">
      <c r="B122" s="16"/>
      <c r="C122" s="23" t="s">
        <v>180</v>
      </c>
      <c r="L122" s="16"/>
    </row>
    <row r="123" spans="2:12" s="1" customFormat="1" ht="16.5" customHeight="1" x14ac:dyDescent="0.2">
      <c r="B123" s="30"/>
      <c r="E123" s="259" t="s">
        <v>181</v>
      </c>
      <c r="F123" s="257"/>
      <c r="G123" s="257"/>
      <c r="H123" s="257"/>
      <c r="L123" s="30"/>
    </row>
    <row r="124" spans="2:12" s="1" customFormat="1" ht="12" customHeight="1" x14ac:dyDescent="0.2">
      <c r="B124" s="30"/>
      <c r="C124" s="23" t="s">
        <v>182</v>
      </c>
      <c r="L124" s="30"/>
    </row>
    <row r="125" spans="2:12" s="1" customFormat="1" ht="16.5" customHeight="1" x14ac:dyDescent="0.2">
      <c r="B125" s="30"/>
      <c r="E125" s="226" t="str">
        <f>E11</f>
        <v>007 - ZTI - Vstavok A1</v>
      </c>
      <c r="F125" s="257"/>
      <c r="G125" s="257"/>
      <c r="H125" s="257"/>
      <c r="L125" s="30"/>
    </row>
    <row r="126" spans="2:12" s="1" customFormat="1" ht="6.95" customHeight="1" x14ac:dyDescent="0.2">
      <c r="B126" s="30"/>
      <c r="L126" s="30"/>
    </row>
    <row r="127" spans="2:12" s="1" customFormat="1" ht="12" customHeight="1" x14ac:dyDescent="0.2">
      <c r="B127" s="30"/>
      <c r="C127" s="23" t="s">
        <v>17</v>
      </c>
      <c r="F127" s="21" t="str">
        <f>F14</f>
        <v xml:space="preserve"> </v>
      </c>
      <c r="I127" s="23" t="s">
        <v>19</v>
      </c>
      <c r="J127" s="53" t="str">
        <f>IF(J14="","",J14)</f>
        <v>4.10.2022 - REV05</v>
      </c>
      <c r="L127" s="30"/>
    </row>
    <row r="128" spans="2:12" s="1" customFormat="1" ht="6.95" customHeight="1" x14ac:dyDescent="0.2">
      <c r="B128" s="30"/>
      <c r="L128" s="30"/>
    </row>
    <row r="129" spans="2:65" s="1" customFormat="1" ht="15.2" customHeight="1" x14ac:dyDescent="0.2">
      <c r="B129" s="30"/>
      <c r="C129" s="23" t="s">
        <v>20</v>
      </c>
      <c r="F129" s="21" t="str">
        <f>E17</f>
        <v xml:space="preserve"> </v>
      </c>
      <c r="I129" s="23" t="s">
        <v>25</v>
      </c>
      <c r="J129" s="26" t="str">
        <f>E23</f>
        <v>HESCON,s.r.o.</v>
      </c>
      <c r="L129" s="30"/>
    </row>
    <row r="130" spans="2:65" s="1" customFormat="1" ht="15.2" customHeight="1" x14ac:dyDescent="0.2">
      <c r="B130" s="30"/>
      <c r="C130" s="23" t="s">
        <v>23</v>
      </c>
      <c r="F130" s="21" t="str">
        <f>IF(E20="","",E20)</f>
        <v>Vyplň údaj</v>
      </c>
      <c r="I130" s="23" t="s">
        <v>27</v>
      </c>
      <c r="J130" s="26" t="str">
        <f>E26</f>
        <v xml:space="preserve"> </v>
      </c>
      <c r="L130" s="30"/>
    </row>
    <row r="131" spans="2:65" s="1" customFormat="1" ht="10.35" customHeight="1" x14ac:dyDescent="0.2">
      <c r="B131" s="30"/>
      <c r="L131" s="30"/>
    </row>
    <row r="132" spans="2:65" s="10" customFormat="1" ht="29.25" customHeight="1" x14ac:dyDescent="0.2">
      <c r="B132" s="137"/>
      <c r="C132" s="138" t="s">
        <v>226</v>
      </c>
      <c r="D132" s="139" t="s">
        <v>56</v>
      </c>
      <c r="E132" s="139" t="s">
        <v>52</v>
      </c>
      <c r="F132" s="139" t="s">
        <v>53</v>
      </c>
      <c r="G132" s="139" t="s">
        <v>227</v>
      </c>
      <c r="H132" s="139" t="s">
        <v>228</v>
      </c>
      <c r="I132" s="139" t="s">
        <v>229</v>
      </c>
      <c r="J132" s="140" t="s">
        <v>189</v>
      </c>
      <c r="K132" s="141" t="s">
        <v>230</v>
      </c>
      <c r="L132" s="137"/>
      <c r="M132" s="59" t="s">
        <v>1</v>
      </c>
      <c r="N132" s="60" t="s">
        <v>35</v>
      </c>
      <c r="O132" s="60" t="s">
        <v>231</v>
      </c>
      <c r="P132" s="60" t="s">
        <v>232</v>
      </c>
      <c r="Q132" s="60" t="s">
        <v>233</v>
      </c>
      <c r="R132" s="60" t="s">
        <v>234</v>
      </c>
      <c r="S132" s="60" t="s">
        <v>235</v>
      </c>
      <c r="T132" s="61" t="s">
        <v>236</v>
      </c>
    </row>
    <row r="133" spans="2:65" s="1" customFormat="1" ht="22.9" customHeight="1" x14ac:dyDescent="0.25">
      <c r="B133" s="30"/>
      <c r="C133" s="64" t="s">
        <v>187</v>
      </c>
      <c r="J133" s="142">
        <f>BK133</f>
        <v>0</v>
      </c>
      <c r="L133" s="30"/>
      <c r="M133" s="62"/>
      <c r="N133" s="54"/>
      <c r="O133" s="54"/>
      <c r="P133" s="143">
        <f>P134+SUM(P149:P149)+P170</f>
        <v>0</v>
      </c>
      <c r="Q133" s="54"/>
      <c r="R133" s="143">
        <f>R134+SUM(R149:R149)+R170</f>
        <v>0</v>
      </c>
      <c r="S133" s="54"/>
      <c r="T133" s="144">
        <f>T134+SUM(T149:T149)+T170</f>
        <v>0</v>
      </c>
      <c r="AT133" s="13" t="s">
        <v>70</v>
      </c>
      <c r="AU133" s="13" t="s">
        <v>191</v>
      </c>
      <c r="BK133" s="145">
        <f>BK134+SUM(BK149:BK149)+BK170</f>
        <v>0</v>
      </c>
    </row>
    <row r="134" spans="2:65" s="11" customFormat="1" ht="25.9" customHeight="1" x14ac:dyDescent="0.2">
      <c r="B134" s="146"/>
      <c r="D134" s="147" t="s">
        <v>70</v>
      </c>
      <c r="E134" s="148" t="s">
        <v>2843</v>
      </c>
      <c r="F134" s="148" t="s">
        <v>2844</v>
      </c>
      <c r="I134" s="149"/>
      <c r="J134" s="150">
        <f>BK134</f>
        <v>0</v>
      </c>
      <c r="L134" s="146"/>
      <c r="M134" s="151"/>
      <c r="P134" s="152">
        <f>SUM(P135:P146)</f>
        <v>0</v>
      </c>
      <c r="R134" s="152">
        <f>SUM(R135:R146)</f>
        <v>0</v>
      </c>
      <c r="T134" s="153">
        <f>SUM(T135:T146)</f>
        <v>0</v>
      </c>
      <c r="AR134" s="147" t="s">
        <v>78</v>
      </c>
      <c r="AT134" s="154" t="s">
        <v>70</v>
      </c>
      <c r="AU134" s="154" t="s">
        <v>71</v>
      </c>
      <c r="AY134" s="147" t="s">
        <v>239</v>
      </c>
      <c r="BK134" s="155">
        <f>SUM(BK135:BK148)</f>
        <v>0</v>
      </c>
    </row>
    <row r="135" spans="2:65" s="1" customFormat="1" ht="16.5" customHeight="1" x14ac:dyDescent="0.2">
      <c r="B135" s="131"/>
      <c r="C135" s="158" t="s">
        <v>78</v>
      </c>
      <c r="D135" s="158" t="s">
        <v>241</v>
      </c>
      <c r="E135" s="159" t="s">
        <v>2845</v>
      </c>
      <c r="F135" s="160" t="s">
        <v>2846</v>
      </c>
      <c r="G135" s="161" t="s">
        <v>331</v>
      </c>
      <c r="H135" s="162">
        <v>1</v>
      </c>
      <c r="I135" s="163"/>
      <c r="J135" s="164">
        <f t="shared" ref="J135:J146" si="5">ROUND(I135*H135,2)</f>
        <v>0</v>
      </c>
      <c r="K135" s="165"/>
      <c r="L135" s="30"/>
      <c r="M135" s="166" t="s">
        <v>1</v>
      </c>
      <c r="N135" s="130" t="s">
        <v>37</v>
      </c>
      <c r="P135" s="167">
        <f t="shared" ref="P135:P146" si="6">O135*H135</f>
        <v>0</v>
      </c>
      <c r="Q135" s="167">
        <v>0</v>
      </c>
      <c r="R135" s="167">
        <f t="shared" ref="R135:R146" si="7">Q135*H135</f>
        <v>0</v>
      </c>
      <c r="S135" s="167">
        <v>0</v>
      </c>
      <c r="T135" s="168">
        <f t="shared" ref="T135:T146" si="8">S135*H135</f>
        <v>0</v>
      </c>
      <c r="AR135" s="169" t="s">
        <v>245</v>
      </c>
      <c r="AT135" s="169" t="s">
        <v>241</v>
      </c>
      <c r="AU135" s="169" t="s">
        <v>78</v>
      </c>
      <c r="AY135" s="13" t="s">
        <v>239</v>
      </c>
      <c r="BE135" s="97">
        <f t="shared" ref="BE135:BE146" si="9">IF(N135="základná",J135,0)</f>
        <v>0</v>
      </c>
      <c r="BF135" s="97">
        <f t="shared" ref="BF135:BF146" si="10">IF(N135="znížená",J135,0)</f>
        <v>0</v>
      </c>
      <c r="BG135" s="97">
        <f t="shared" ref="BG135:BG146" si="11">IF(N135="zákl. prenesená",J135,0)</f>
        <v>0</v>
      </c>
      <c r="BH135" s="97">
        <f t="shared" ref="BH135:BH146" si="12">IF(N135="zníž. prenesená",J135,0)</f>
        <v>0</v>
      </c>
      <c r="BI135" s="97">
        <f t="shared" ref="BI135:BI146" si="13">IF(N135="nulová",J135,0)</f>
        <v>0</v>
      </c>
      <c r="BJ135" s="13" t="s">
        <v>83</v>
      </c>
      <c r="BK135" s="97">
        <f t="shared" ref="BK135:BK146" si="14">ROUND(I135*H135,2)</f>
        <v>0</v>
      </c>
      <c r="BL135" s="13" t="s">
        <v>245</v>
      </c>
      <c r="BM135" s="169" t="s">
        <v>83</v>
      </c>
    </row>
    <row r="136" spans="2:65" s="1" customFormat="1" ht="16.5" customHeight="1" x14ac:dyDescent="0.2">
      <c r="B136" s="131"/>
      <c r="C136" s="158" t="s">
        <v>83</v>
      </c>
      <c r="D136" s="158" t="s">
        <v>241</v>
      </c>
      <c r="E136" s="159" t="s">
        <v>2847</v>
      </c>
      <c r="F136" s="160" t="s">
        <v>2848</v>
      </c>
      <c r="G136" s="161" t="s">
        <v>331</v>
      </c>
      <c r="H136" s="162">
        <v>4</v>
      </c>
      <c r="I136" s="163"/>
      <c r="J136" s="164">
        <f t="shared" si="5"/>
        <v>0</v>
      </c>
      <c r="K136" s="165"/>
      <c r="L136" s="30"/>
      <c r="M136" s="166" t="s">
        <v>1</v>
      </c>
      <c r="N136" s="130" t="s">
        <v>37</v>
      </c>
      <c r="P136" s="167">
        <f t="shared" si="6"/>
        <v>0</v>
      </c>
      <c r="Q136" s="167">
        <v>0</v>
      </c>
      <c r="R136" s="167">
        <f t="shared" si="7"/>
        <v>0</v>
      </c>
      <c r="S136" s="167">
        <v>0</v>
      </c>
      <c r="T136" s="168">
        <f t="shared" si="8"/>
        <v>0</v>
      </c>
      <c r="AR136" s="169" t="s">
        <v>245</v>
      </c>
      <c r="AT136" s="169" t="s">
        <v>241</v>
      </c>
      <c r="AU136" s="169" t="s">
        <v>78</v>
      </c>
      <c r="AY136" s="13" t="s">
        <v>239</v>
      </c>
      <c r="BE136" s="97">
        <f t="shared" si="9"/>
        <v>0</v>
      </c>
      <c r="BF136" s="97">
        <f t="shared" si="10"/>
        <v>0</v>
      </c>
      <c r="BG136" s="97">
        <f t="shared" si="11"/>
        <v>0</v>
      </c>
      <c r="BH136" s="97">
        <f t="shared" si="12"/>
        <v>0</v>
      </c>
      <c r="BI136" s="97">
        <f t="shared" si="13"/>
        <v>0</v>
      </c>
      <c r="BJ136" s="13" t="s">
        <v>83</v>
      </c>
      <c r="BK136" s="97">
        <f t="shared" si="14"/>
        <v>0</v>
      </c>
      <c r="BL136" s="13" t="s">
        <v>245</v>
      </c>
      <c r="BM136" s="169" t="s">
        <v>245</v>
      </c>
    </row>
    <row r="137" spans="2:65" s="1" customFormat="1" ht="16.5" customHeight="1" x14ac:dyDescent="0.2">
      <c r="B137" s="131"/>
      <c r="C137" s="170" t="s">
        <v>251</v>
      </c>
      <c r="D137" s="170" t="s">
        <v>275</v>
      </c>
      <c r="E137" s="171" t="s">
        <v>2845</v>
      </c>
      <c r="F137" s="172" t="s">
        <v>2849</v>
      </c>
      <c r="G137" s="173" t="s">
        <v>331</v>
      </c>
      <c r="H137" s="174">
        <v>3</v>
      </c>
      <c r="I137" s="175"/>
      <c r="J137" s="176">
        <f t="shared" si="5"/>
        <v>0</v>
      </c>
      <c r="K137" s="177"/>
      <c r="L137" s="178"/>
      <c r="M137" s="179" t="s">
        <v>1</v>
      </c>
      <c r="N137" s="180" t="s">
        <v>37</v>
      </c>
      <c r="P137" s="167">
        <f t="shared" si="6"/>
        <v>0</v>
      </c>
      <c r="Q137" s="167">
        <v>0</v>
      </c>
      <c r="R137" s="167">
        <f t="shared" si="7"/>
        <v>0</v>
      </c>
      <c r="S137" s="167">
        <v>0</v>
      </c>
      <c r="T137" s="168">
        <f t="shared" si="8"/>
        <v>0</v>
      </c>
      <c r="AR137" s="169" t="s">
        <v>270</v>
      </c>
      <c r="AT137" s="169" t="s">
        <v>275</v>
      </c>
      <c r="AU137" s="169" t="s">
        <v>78</v>
      </c>
      <c r="AY137" s="13" t="s">
        <v>239</v>
      </c>
      <c r="BE137" s="97">
        <f t="shared" si="9"/>
        <v>0</v>
      </c>
      <c r="BF137" s="97">
        <f t="shared" si="10"/>
        <v>0</v>
      </c>
      <c r="BG137" s="97">
        <f t="shared" si="11"/>
        <v>0</v>
      </c>
      <c r="BH137" s="97">
        <f t="shared" si="12"/>
        <v>0</v>
      </c>
      <c r="BI137" s="97">
        <f t="shared" si="13"/>
        <v>0</v>
      </c>
      <c r="BJ137" s="13" t="s">
        <v>83</v>
      </c>
      <c r="BK137" s="97">
        <f t="shared" si="14"/>
        <v>0</v>
      </c>
      <c r="BL137" s="13" t="s">
        <v>245</v>
      </c>
      <c r="BM137" s="169" t="s">
        <v>262</v>
      </c>
    </row>
    <row r="138" spans="2:65" s="1" customFormat="1" ht="16.5" customHeight="1" x14ac:dyDescent="0.2">
      <c r="B138" s="131"/>
      <c r="C138" s="170" t="s">
        <v>245</v>
      </c>
      <c r="D138" s="170" t="s">
        <v>275</v>
      </c>
      <c r="E138" s="171" t="s">
        <v>2847</v>
      </c>
      <c r="F138" s="172" t="s">
        <v>2850</v>
      </c>
      <c r="G138" s="173" t="s">
        <v>331</v>
      </c>
      <c r="H138" s="174">
        <v>2</v>
      </c>
      <c r="I138" s="175"/>
      <c r="J138" s="176">
        <f t="shared" si="5"/>
        <v>0</v>
      </c>
      <c r="K138" s="177"/>
      <c r="L138" s="178"/>
      <c r="M138" s="179" t="s">
        <v>1</v>
      </c>
      <c r="N138" s="180" t="s">
        <v>37</v>
      </c>
      <c r="P138" s="167">
        <f t="shared" si="6"/>
        <v>0</v>
      </c>
      <c r="Q138" s="167">
        <v>0</v>
      </c>
      <c r="R138" s="167">
        <f t="shared" si="7"/>
        <v>0</v>
      </c>
      <c r="S138" s="167">
        <v>0</v>
      </c>
      <c r="T138" s="168">
        <f t="shared" si="8"/>
        <v>0</v>
      </c>
      <c r="AR138" s="169" t="s">
        <v>270</v>
      </c>
      <c r="AT138" s="169" t="s">
        <v>275</v>
      </c>
      <c r="AU138" s="169" t="s">
        <v>78</v>
      </c>
      <c r="AY138" s="13" t="s">
        <v>239</v>
      </c>
      <c r="BE138" s="97">
        <f t="shared" si="9"/>
        <v>0</v>
      </c>
      <c r="BF138" s="97">
        <f t="shared" si="10"/>
        <v>0</v>
      </c>
      <c r="BG138" s="97">
        <f t="shared" si="11"/>
        <v>0</v>
      </c>
      <c r="BH138" s="97">
        <f t="shared" si="12"/>
        <v>0</v>
      </c>
      <c r="BI138" s="97">
        <f t="shared" si="13"/>
        <v>0</v>
      </c>
      <c r="BJ138" s="13" t="s">
        <v>83</v>
      </c>
      <c r="BK138" s="97">
        <f t="shared" si="14"/>
        <v>0</v>
      </c>
      <c r="BL138" s="13" t="s">
        <v>245</v>
      </c>
      <c r="BM138" s="169" t="s">
        <v>270</v>
      </c>
    </row>
    <row r="139" spans="2:65" s="1" customFormat="1" ht="21.75" customHeight="1" x14ac:dyDescent="0.2">
      <c r="B139" s="131"/>
      <c r="C139" s="158" t="s">
        <v>258</v>
      </c>
      <c r="D139" s="158" t="s">
        <v>241</v>
      </c>
      <c r="E139" s="159" t="s">
        <v>2851</v>
      </c>
      <c r="F139" s="160" t="s">
        <v>2852</v>
      </c>
      <c r="G139" s="161" t="s">
        <v>331</v>
      </c>
      <c r="H139" s="162">
        <v>3</v>
      </c>
      <c r="I139" s="163"/>
      <c r="J139" s="164">
        <f t="shared" si="5"/>
        <v>0</v>
      </c>
      <c r="K139" s="165"/>
      <c r="L139" s="30"/>
      <c r="M139" s="166" t="s">
        <v>1</v>
      </c>
      <c r="N139" s="130" t="s">
        <v>37</v>
      </c>
      <c r="P139" s="167">
        <f t="shared" si="6"/>
        <v>0</v>
      </c>
      <c r="Q139" s="167">
        <v>0</v>
      </c>
      <c r="R139" s="167">
        <f t="shared" si="7"/>
        <v>0</v>
      </c>
      <c r="S139" s="167">
        <v>0</v>
      </c>
      <c r="T139" s="168">
        <f t="shared" si="8"/>
        <v>0</v>
      </c>
      <c r="AR139" s="169" t="s">
        <v>245</v>
      </c>
      <c r="AT139" s="169" t="s">
        <v>241</v>
      </c>
      <c r="AU139" s="169" t="s">
        <v>78</v>
      </c>
      <c r="AY139" s="13" t="s">
        <v>239</v>
      </c>
      <c r="BE139" s="97">
        <f t="shared" si="9"/>
        <v>0</v>
      </c>
      <c r="BF139" s="97">
        <f t="shared" si="10"/>
        <v>0</v>
      </c>
      <c r="BG139" s="97">
        <f t="shared" si="11"/>
        <v>0</v>
      </c>
      <c r="BH139" s="97">
        <f t="shared" si="12"/>
        <v>0</v>
      </c>
      <c r="BI139" s="97">
        <f t="shared" si="13"/>
        <v>0</v>
      </c>
      <c r="BJ139" s="13" t="s">
        <v>83</v>
      </c>
      <c r="BK139" s="97">
        <f t="shared" si="14"/>
        <v>0</v>
      </c>
      <c r="BL139" s="13" t="s">
        <v>245</v>
      </c>
      <c r="BM139" s="169" t="s">
        <v>280</v>
      </c>
    </row>
    <row r="140" spans="2:65" s="1" customFormat="1" ht="21.75" customHeight="1" x14ac:dyDescent="0.2">
      <c r="B140" s="131"/>
      <c r="C140" s="158" t="s">
        <v>262</v>
      </c>
      <c r="D140" s="158" t="s">
        <v>241</v>
      </c>
      <c r="E140" s="159" t="s">
        <v>2853</v>
      </c>
      <c r="F140" s="160" t="s">
        <v>2854</v>
      </c>
      <c r="G140" s="161" t="s">
        <v>331</v>
      </c>
      <c r="H140" s="162">
        <v>2</v>
      </c>
      <c r="I140" s="163"/>
      <c r="J140" s="164">
        <f t="shared" si="5"/>
        <v>0</v>
      </c>
      <c r="K140" s="165"/>
      <c r="L140" s="30"/>
      <c r="M140" s="166" t="s">
        <v>1</v>
      </c>
      <c r="N140" s="130" t="s">
        <v>37</v>
      </c>
      <c r="P140" s="167">
        <f t="shared" si="6"/>
        <v>0</v>
      </c>
      <c r="Q140" s="167">
        <v>0</v>
      </c>
      <c r="R140" s="167">
        <f t="shared" si="7"/>
        <v>0</v>
      </c>
      <c r="S140" s="167">
        <v>0</v>
      </c>
      <c r="T140" s="168">
        <f t="shared" si="8"/>
        <v>0</v>
      </c>
      <c r="AR140" s="169" t="s">
        <v>245</v>
      </c>
      <c r="AT140" s="169" t="s">
        <v>241</v>
      </c>
      <c r="AU140" s="169" t="s">
        <v>78</v>
      </c>
      <c r="AY140" s="13" t="s">
        <v>239</v>
      </c>
      <c r="BE140" s="97">
        <f t="shared" si="9"/>
        <v>0</v>
      </c>
      <c r="BF140" s="97">
        <f t="shared" si="10"/>
        <v>0</v>
      </c>
      <c r="BG140" s="97">
        <f t="shared" si="11"/>
        <v>0</v>
      </c>
      <c r="BH140" s="97">
        <f t="shared" si="12"/>
        <v>0</v>
      </c>
      <c r="BI140" s="97">
        <f t="shared" si="13"/>
        <v>0</v>
      </c>
      <c r="BJ140" s="13" t="s">
        <v>83</v>
      </c>
      <c r="BK140" s="97">
        <f t="shared" si="14"/>
        <v>0</v>
      </c>
      <c r="BL140" s="13" t="s">
        <v>245</v>
      </c>
      <c r="BM140" s="169" t="s">
        <v>289</v>
      </c>
    </row>
    <row r="141" spans="2:65" s="1" customFormat="1" ht="16.5" customHeight="1" x14ac:dyDescent="0.2">
      <c r="B141" s="131"/>
      <c r="C141" s="170" t="s">
        <v>266</v>
      </c>
      <c r="D141" s="170" t="s">
        <v>275</v>
      </c>
      <c r="E141" s="171" t="s">
        <v>2855</v>
      </c>
      <c r="F141" s="172" t="s">
        <v>2856</v>
      </c>
      <c r="G141" s="173" t="s">
        <v>353</v>
      </c>
      <c r="H141" s="174">
        <v>1</v>
      </c>
      <c r="I141" s="175"/>
      <c r="J141" s="176">
        <f t="shared" si="5"/>
        <v>0</v>
      </c>
      <c r="K141" s="177"/>
      <c r="L141" s="178"/>
      <c r="M141" s="179" t="s">
        <v>1</v>
      </c>
      <c r="N141" s="180" t="s">
        <v>37</v>
      </c>
      <c r="P141" s="167">
        <f t="shared" si="6"/>
        <v>0</v>
      </c>
      <c r="Q141" s="167">
        <v>0</v>
      </c>
      <c r="R141" s="167">
        <f t="shared" si="7"/>
        <v>0</v>
      </c>
      <c r="S141" s="167">
        <v>0</v>
      </c>
      <c r="T141" s="168">
        <f t="shared" si="8"/>
        <v>0</v>
      </c>
      <c r="AR141" s="169" t="s">
        <v>270</v>
      </c>
      <c r="AT141" s="169" t="s">
        <v>275</v>
      </c>
      <c r="AU141" s="169" t="s">
        <v>78</v>
      </c>
      <c r="AY141" s="13" t="s">
        <v>239</v>
      </c>
      <c r="BE141" s="97">
        <f t="shared" si="9"/>
        <v>0</v>
      </c>
      <c r="BF141" s="97">
        <f t="shared" si="10"/>
        <v>0</v>
      </c>
      <c r="BG141" s="97">
        <f t="shared" si="11"/>
        <v>0</v>
      </c>
      <c r="BH141" s="97">
        <f t="shared" si="12"/>
        <v>0</v>
      </c>
      <c r="BI141" s="97">
        <f t="shared" si="13"/>
        <v>0</v>
      </c>
      <c r="BJ141" s="13" t="s">
        <v>83</v>
      </c>
      <c r="BK141" s="97">
        <f t="shared" si="14"/>
        <v>0</v>
      </c>
      <c r="BL141" s="13" t="s">
        <v>245</v>
      </c>
      <c r="BM141" s="169" t="s">
        <v>297</v>
      </c>
    </row>
    <row r="142" spans="2:65" s="1" customFormat="1" ht="24.2" customHeight="1" x14ac:dyDescent="0.2">
      <c r="B142" s="131"/>
      <c r="C142" s="158" t="s">
        <v>270</v>
      </c>
      <c r="D142" s="158" t="s">
        <v>241</v>
      </c>
      <c r="E142" s="159" t="s">
        <v>2857</v>
      </c>
      <c r="F142" s="160" t="s">
        <v>2858</v>
      </c>
      <c r="G142" s="161" t="s">
        <v>353</v>
      </c>
      <c r="H142" s="162">
        <v>1</v>
      </c>
      <c r="I142" s="163"/>
      <c r="J142" s="164">
        <f t="shared" si="5"/>
        <v>0</v>
      </c>
      <c r="K142" s="165"/>
      <c r="L142" s="30"/>
      <c r="M142" s="166" t="s">
        <v>1</v>
      </c>
      <c r="N142" s="130" t="s">
        <v>37</v>
      </c>
      <c r="P142" s="167">
        <f t="shared" si="6"/>
        <v>0</v>
      </c>
      <c r="Q142" s="167">
        <v>0</v>
      </c>
      <c r="R142" s="167">
        <f t="shared" si="7"/>
        <v>0</v>
      </c>
      <c r="S142" s="167">
        <v>0</v>
      </c>
      <c r="T142" s="168">
        <f t="shared" si="8"/>
        <v>0</v>
      </c>
      <c r="AR142" s="169" t="s">
        <v>245</v>
      </c>
      <c r="AT142" s="169" t="s">
        <v>241</v>
      </c>
      <c r="AU142" s="169" t="s">
        <v>78</v>
      </c>
      <c r="AY142" s="13" t="s">
        <v>239</v>
      </c>
      <c r="BE142" s="97">
        <f t="shared" si="9"/>
        <v>0</v>
      </c>
      <c r="BF142" s="97">
        <f t="shared" si="10"/>
        <v>0</v>
      </c>
      <c r="BG142" s="97">
        <f t="shared" si="11"/>
        <v>0</v>
      </c>
      <c r="BH142" s="97">
        <f t="shared" si="12"/>
        <v>0</v>
      </c>
      <c r="BI142" s="97">
        <f t="shared" si="13"/>
        <v>0</v>
      </c>
      <c r="BJ142" s="13" t="s">
        <v>83</v>
      </c>
      <c r="BK142" s="97">
        <f t="shared" si="14"/>
        <v>0</v>
      </c>
      <c r="BL142" s="13" t="s">
        <v>245</v>
      </c>
      <c r="BM142" s="169" t="s">
        <v>305</v>
      </c>
    </row>
    <row r="143" spans="2:65" s="1" customFormat="1" ht="24.2" customHeight="1" x14ac:dyDescent="0.2">
      <c r="B143" s="131"/>
      <c r="C143" s="158" t="s">
        <v>274</v>
      </c>
      <c r="D143" s="158" t="s">
        <v>241</v>
      </c>
      <c r="E143" s="159" t="s">
        <v>2859</v>
      </c>
      <c r="F143" s="160" t="s">
        <v>2860</v>
      </c>
      <c r="G143" s="161" t="s">
        <v>353</v>
      </c>
      <c r="H143" s="162">
        <v>2</v>
      </c>
      <c r="I143" s="163"/>
      <c r="J143" s="164">
        <f t="shared" si="5"/>
        <v>0</v>
      </c>
      <c r="K143" s="165"/>
      <c r="L143" s="30"/>
      <c r="M143" s="166" t="s">
        <v>1</v>
      </c>
      <c r="N143" s="130" t="s">
        <v>37</v>
      </c>
      <c r="P143" s="167">
        <f t="shared" si="6"/>
        <v>0</v>
      </c>
      <c r="Q143" s="167">
        <v>0</v>
      </c>
      <c r="R143" s="167">
        <f t="shared" si="7"/>
        <v>0</v>
      </c>
      <c r="S143" s="167">
        <v>0</v>
      </c>
      <c r="T143" s="168">
        <f t="shared" si="8"/>
        <v>0</v>
      </c>
      <c r="AR143" s="169" t="s">
        <v>245</v>
      </c>
      <c r="AT143" s="169" t="s">
        <v>241</v>
      </c>
      <c r="AU143" s="169" t="s">
        <v>78</v>
      </c>
      <c r="AY143" s="13" t="s">
        <v>239</v>
      </c>
      <c r="BE143" s="97">
        <f t="shared" si="9"/>
        <v>0</v>
      </c>
      <c r="BF143" s="97">
        <f t="shared" si="10"/>
        <v>0</v>
      </c>
      <c r="BG143" s="97">
        <f t="shared" si="11"/>
        <v>0</v>
      </c>
      <c r="BH143" s="97">
        <f t="shared" si="12"/>
        <v>0</v>
      </c>
      <c r="BI143" s="97">
        <f t="shared" si="13"/>
        <v>0</v>
      </c>
      <c r="BJ143" s="13" t="s">
        <v>83</v>
      </c>
      <c r="BK143" s="97">
        <f t="shared" si="14"/>
        <v>0</v>
      </c>
      <c r="BL143" s="13" t="s">
        <v>245</v>
      </c>
      <c r="BM143" s="169" t="s">
        <v>313</v>
      </c>
    </row>
    <row r="144" spans="2:65" s="1" customFormat="1" ht="24.2" customHeight="1" x14ac:dyDescent="0.2">
      <c r="B144" s="131"/>
      <c r="C144" s="158" t="s">
        <v>280</v>
      </c>
      <c r="D144" s="158" t="s">
        <v>241</v>
      </c>
      <c r="E144" s="159" t="s">
        <v>2861</v>
      </c>
      <c r="F144" s="160" t="s">
        <v>2862</v>
      </c>
      <c r="G144" s="161" t="s">
        <v>353</v>
      </c>
      <c r="H144" s="162">
        <v>1</v>
      </c>
      <c r="I144" s="163"/>
      <c r="J144" s="164">
        <f t="shared" si="5"/>
        <v>0</v>
      </c>
      <c r="K144" s="165"/>
      <c r="L144" s="30"/>
      <c r="M144" s="166" t="s">
        <v>1</v>
      </c>
      <c r="N144" s="130" t="s">
        <v>37</v>
      </c>
      <c r="P144" s="167">
        <f t="shared" si="6"/>
        <v>0</v>
      </c>
      <c r="Q144" s="167">
        <v>0</v>
      </c>
      <c r="R144" s="167">
        <f t="shared" si="7"/>
        <v>0</v>
      </c>
      <c r="S144" s="167">
        <v>0</v>
      </c>
      <c r="T144" s="168">
        <f t="shared" si="8"/>
        <v>0</v>
      </c>
      <c r="AR144" s="169" t="s">
        <v>245</v>
      </c>
      <c r="AT144" s="169" t="s">
        <v>241</v>
      </c>
      <c r="AU144" s="169" t="s">
        <v>78</v>
      </c>
      <c r="AY144" s="13" t="s">
        <v>239</v>
      </c>
      <c r="BE144" s="97">
        <f t="shared" si="9"/>
        <v>0</v>
      </c>
      <c r="BF144" s="97">
        <f t="shared" si="10"/>
        <v>0</v>
      </c>
      <c r="BG144" s="97">
        <f t="shared" si="11"/>
        <v>0</v>
      </c>
      <c r="BH144" s="97">
        <f t="shared" si="12"/>
        <v>0</v>
      </c>
      <c r="BI144" s="97">
        <f t="shared" si="13"/>
        <v>0</v>
      </c>
      <c r="BJ144" s="13" t="s">
        <v>83</v>
      </c>
      <c r="BK144" s="97">
        <f t="shared" si="14"/>
        <v>0</v>
      </c>
      <c r="BL144" s="13" t="s">
        <v>245</v>
      </c>
      <c r="BM144" s="169" t="s">
        <v>7</v>
      </c>
    </row>
    <row r="145" spans="2:65" s="1" customFormat="1" ht="24.2" customHeight="1" x14ac:dyDescent="0.2">
      <c r="B145" s="131"/>
      <c r="C145" s="158" t="s">
        <v>285</v>
      </c>
      <c r="D145" s="158" t="s">
        <v>241</v>
      </c>
      <c r="E145" s="159" t="s">
        <v>2863</v>
      </c>
      <c r="F145" s="160" t="s">
        <v>2864</v>
      </c>
      <c r="G145" s="161" t="s">
        <v>331</v>
      </c>
      <c r="H145" s="162">
        <v>5</v>
      </c>
      <c r="I145" s="163"/>
      <c r="J145" s="164">
        <f t="shared" si="5"/>
        <v>0</v>
      </c>
      <c r="K145" s="165"/>
      <c r="L145" s="30"/>
      <c r="M145" s="166" t="s">
        <v>1</v>
      </c>
      <c r="N145" s="130" t="s">
        <v>37</v>
      </c>
      <c r="P145" s="167">
        <f t="shared" si="6"/>
        <v>0</v>
      </c>
      <c r="Q145" s="167">
        <v>0</v>
      </c>
      <c r="R145" s="167">
        <f t="shared" si="7"/>
        <v>0</v>
      </c>
      <c r="S145" s="167">
        <v>0</v>
      </c>
      <c r="T145" s="168">
        <f t="shared" si="8"/>
        <v>0</v>
      </c>
      <c r="AR145" s="169" t="s">
        <v>245</v>
      </c>
      <c r="AT145" s="169" t="s">
        <v>241</v>
      </c>
      <c r="AU145" s="169" t="s">
        <v>78</v>
      </c>
      <c r="AY145" s="13" t="s">
        <v>239</v>
      </c>
      <c r="BE145" s="97">
        <f t="shared" si="9"/>
        <v>0</v>
      </c>
      <c r="BF145" s="97">
        <f t="shared" si="10"/>
        <v>0</v>
      </c>
      <c r="BG145" s="97">
        <f t="shared" si="11"/>
        <v>0</v>
      </c>
      <c r="BH145" s="97">
        <f t="shared" si="12"/>
        <v>0</v>
      </c>
      <c r="BI145" s="97">
        <f t="shared" si="13"/>
        <v>0</v>
      </c>
      <c r="BJ145" s="13" t="s">
        <v>83</v>
      </c>
      <c r="BK145" s="97">
        <f t="shared" si="14"/>
        <v>0</v>
      </c>
      <c r="BL145" s="13" t="s">
        <v>245</v>
      </c>
      <c r="BM145" s="169" t="s">
        <v>328</v>
      </c>
    </row>
    <row r="146" spans="2:65" s="1" customFormat="1" ht="24.2" customHeight="1" x14ac:dyDescent="0.2">
      <c r="B146" s="131"/>
      <c r="C146" s="158" t="s">
        <v>289</v>
      </c>
      <c r="D146" s="158" t="s">
        <v>241</v>
      </c>
      <c r="E146" s="159" t="s">
        <v>2865</v>
      </c>
      <c r="F146" s="160" t="s">
        <v>2866</v>
      </c>
      <c r="G146" s="161" t="s">
        <v>331</v>
      </c>
      <c r="H146" s="162">
        <v>5</v>
      </c>
      <c r="I146" s="163"/>
      <c r="J146" s="164">
        <f t="shared" si="5"/>
        <v>0</v>
      </c>
      <c r="K146" s="165"/>
      <c r="L146" s="30"/>
      <c r="M146" s="166" t="s">
        <v>1</v>
      </c>
      <c r="N146" s="130" t="s">
        <v>37</v>
      </c>
      <c r="P146" s="167">
        <f t="shared" si="6"/>
        <v>0</v>
      </c>
      <c r="Q146" s="167">
        <v>0</v>
      </c>
      <c r="R146" s="167">
        <f t="shared" si="7"/>
        <v>0</v>
      </c>
      <c r="S146" s="167">
        <v>0</v>
      </c>
      <c r="T146" s="168">
        <f t="shared" si="8"/>
        <v>0</v>
      </c>
      <c r="AR146" s="169" t="s">
        <v>245</v>
      </c>
      <c r="AT146" s="169" t="s">
        <v>241</v>
      </c>
      <c r="AU146" s="169" t="s">
        <v>78</v>
      </c>
      <c r="AY146" s="13" t="s">
        <v>239</v>
      </c>
      <c r="BE146" s="97">
        <f t="shared" si="9"/>
        <v>0</v>
      </c>
      <c r="BF146" s="97">
        <f t="shared" si="10"/>
        <v>0</v>
      </c>
      <c r="BG146" s="97">
        <f t="shared" si="11"/>
        <v>0</v>
      </c>
      <c r="BH146" s="97">
        <f t="shared" si="12"/>
        <v>0</v>
      </c>
      <c r="BI146" s="97">
        <f t="shared" si="13"/>
        <v>0</v>
      </c>
      <c r="BJ146" s="13" t="s">
        <v>83</v>
      </c>
      <c r="BK146" s="97">
        <f t="shared" si="14"/>
        <v>0</v>
      </c>
      <c r="BL146" s="13" t="s">
        <v>245</v>
      </c>
      <c r="BM146" s="169" t="s">
        <v>338</v>
      </c>
    </row>
    <row r="147" spans="2:65" s="1" customFormat="1" ht="24.2" customHeight="1" x14ac:dyDescent="0.2">
      <c r="B147" s="131"/>
      <c r="C147" s="195">
        <v>13</v>
      </c>
      <c r="D147" s="195" t="s">
        <v>241</v>
      </c>
      <c r="E147" s="196" t="s">
        <v>2867</v>
      </c>
      <c r="F147" s="197" t="s">
        <v>2868</v>
      </c>
      <c r="G147" s="198" t="s">
        <v>1082</v>
      </c>
      <c r="H147" s="199">
        <v>1</v>
      </c>
      <c r="I147" s="200"/>
      <c r="J147" s="200">
        <f t="shared" ref="J147" si="15">ROUND(I147*H147,2)</f>
        <v>0</v>
      </c>
      <c r="K147" s="165"/>
      <c r="L147" s="30"/>
      <c r="M147" s="166" t="s">
        <v>1</v>
      </c>
      <c r="N147" s="130" t="s">
        <v>37</v>
      </c>
      <c r="P147" s="167">
        <f t="shared" ref="P147" si="16">O147*H147</f>
        <v>0</v>
      </c>
      <c r="Q147" s="167">
        <v>0</v>
      </c>
      <c r="R147" s="167">
        <f t="shared" ref="R147" si="17">Q147*H147</f>
        <v>0</v>
      </c>
      <c r="S147" s="167">
        <v>0</v>
      </c>
      <c r="T147" s="168">
        <f t="shared" ref="T147" si="18">S147*H147</f>
        <v>0</v>
      </c>
      <c r="AR147" s="169" t="s">
        <v>245</v>
      </c>
      <c r="AT147" s="169" t="s">
        <v>241</v>
      </c>
      <c r="AU147" s="169" t="s">
        <v>78</v>
      </c>
      <c r="AY147" s="13" t="s">
        <v>239</v>
      </c>
      <c r="BE147" s="97">
        <f t="shared" ref="BE147" si="19">IF(N147="základná",J147,0)</f>
        <v>0</v>
      </c>
      <c r="BF147" s="97">
        <f t="shared" ref="BF147" si="20">IF(N147="znížená",J147,0)</f>
        <v>0</v>
      </c>
      <c r="BG147" s="97">
        <f t="shared" ref="BG147" si="21">IF(N147="zákl. prenesená",J147,0)</f>
        <v>0</v>
      </c>
      <c r="BH147" s="97">
        <f t="shared" ref="BH147" si="22">IF(N147="zníž. prenesená",J147,0)</f>
        <v>0</v>
      </c>
      <c r="BI147" s="97">
        <f t="shared" ref="BI147" si="23">IF(N147="nulová",J147,0)</f>
        <v>0</v>
      </c>
      <c r="BJ147" s="13" t="s">
        <v>83</v>
      </c>
      <c r="BK147" s="97">
        <f t="shared" ref="BK147" si="24">ROUND(I147*H147,2)</f>
        <v>0</v>
      </c>
      <c r="BL147" s="13" t="s">
        <v>245</v>
      </c>
      <c r="BM147" s="169" t="s">
        <v>338</v>
      </c>
    </row>
    <row r="148" spans="2:65" s="1" customFormat="1" ht="24.2" customHeight="1" x14ac:dyDescent="0.2">
      <c r="B148" s="131"/>
      <c r="C148" s="195">
        <v>14</v>
      </c>
      <c r="D148" s="195" t="s">
        <v>241</v>
      </c>
      <c r="E148" s="196" t="s">
        <v>2869</v>
      </c>
      <c r="F148" s="197" t="s">
        <v>2870</v>
      </c>
      <c r="G148" s="198" t="s">
        <v>1082</v>
      </c>
      <c r="H148" s="199">
        <v>1</v>
      </c>
      <c r="I148" s="200"/>
      <c r="J148" s="200">
        <f t="shared" ref="J148" si="25">ROUND(I148*H148,2)</f>
        <v>0</v>
      </c>
      <c r="K148" s="165"/>
      <c r="L148" s="30"/>
      <c r="M148" s="166" t="s">
        <v>1</v>
      </c>
      <c r="N148" s="130" t="s">
        <v>37</v>
      </c>
      <c r="P148" s="167">
        <f t="shared" ref="P148" si="26">O148*H148</f>
        <v>0</v>
      </c>
      <c r="Q148" s="167">
        <v>0</v>
      </c>
      <c r="R148" s="167">
        <f t="shared" ref="R148" si="27">Q148*H148</f>
        <v>0</v>
      </c>
      <c r="S148" s="167">
        <v>0</v>
      </c>
      <c r="T148" s="168">
        <f t="shared" ref="T148" si="28">S148*H148</f>
        <v>0</v>
      </c>
      <c r="AR148" s="169" t="s">
        <v>245</v>
      </c>
      <c r="AT148" s="169" t="s">
        <v>241</v>
      </c>
      <c r="AU148" s="169" t="s">
        <v>78</v>
      </c>
      <c r="AY148" s="13" t="s">
        <v>239</v>
      </c>
      <c r="BE148" s="97">
        <f t="shared" ref="BE148" si="29">IF(N148="základná",J148,0)</f>
        <v>0</v>
      </c>
      <c r="BF148" s="97">
        <f t="shared" ref="BF148" si="30">IF(N148="znížená",J148,0)</f>
        <v>0</v>
      </c>
      <c r="BG148" s="97">
        <f t="shared" ref="BG148" si="31">IF(N148="zákl. prenesená",J148,0)</f>
        <v>0</v>
      </c>
      <c r="BH148" s="97">
        <f t="shared" ref="BH148" si="32">IF(N148="zníž. prenesená",J148,0)</f>
        <v>0</v>
      </c>
      <c r="BI148" s="97">
        <f t="shared" ref="BI148" si="33">IF(N148="nulová",J148,0)</f>
        <v>0</v>
      </c>
      <c r="BJ148" s="13" t="s">
        <v>83</v>
      </c>
      <c r="BK148" s="97">
        <f t="shared" ref="BK148" si="34">ROUND(I148*H148,2)</f>
        <v>0</v>
      </c>
      <c r="BL148" s="13" t="s">
        <v>245</v>
      </c>
      <c r="BM148" s="169" t="s">
        <v>338</v>
      </c>
    </row>
    <row r="149" spans="2:65" s="11" customFormat="1" ht="25.9" customHeight="1" x14ac:dyDescent="0.2">
      <c r="B149" s="146"/>
      <c r="D149" s="147" t="s">
        <v>70</v>
      </c>
      <c r="E149" s="148" t="s">
        <v>2871</v>
      </c>
      <c r="F149" s="148" t="s">
        <v>2872</v>
      </c>
      <c r="I149" s="149"/>
      <c r="J149" s="150">
        <f>BK149</f>
        <v>0</v>
      </c>
      <c r="L149" s="146"/>
      <c r="M149" s="151"/>
      <c r="P149" s="152">
        <f>SUM(P150:P169)</f>
        <v>0</v>
      </c>
      <c r="R149" s="152">
        <f>SUM(R150:R169)</f>
        <v>0</v>
      </c>
      <c r="T149" s="153">
        <f>SUM(T150:T169)</f>
        <v>0</v>
      </c>
      <c r="AR149" s="147" t="s">
        <v>78</v>
      </c>
      <c r="AT149" s="154" t="s">
        <v>70</v>
      </c>
      <c r="AU149" s="154" t="s">
        <v>71</v>
      </c>
      <c r="AY149" s="147" t="s">
        <v>239</v>
      </c>
      <c r="BK149" s="155">
        <f>SUM(BK150:BK169)</f>
        <v>0</v>
      </c>
    </row>
    <row r="150" spans="2:65" s="1" customFormat="1" ht="16.5" customHeight="1" x14ac:dyDescent="0.2">
      <c r="B150" s="131"/>
      <c r="C150" s="170">
        <v>15</v>
      </c>
      <c r="D150" s="170" t="s">
        <v>275</v>
      </c>
      <c r="E150" s="171" t="s">
        <v>2873</v>
      </c>
      <c r="F150" s="172" t="s">
        <v>2874</v>
      </c>
      <c r="G150" s="173" t="s">
        <v>353</v>
      </c>
      <c r="H150" s="174">
        <v>1</v>
      </c>
      <c r="I150" s="175"/>
      <c r="J150" s="176">
        <f t="shared" ref="J150:J169" si="35">ROUND(I150*H150,2)</f>
        <v>0</v>
      </c>
      <c r="K150" s="177"/>
      <c r="L150" s="178"/>
      <c r="M150" s="179" t="s">
        <v>1</v>
      </c>
      <c r="N150" s="180" t="s">
        <v>37</v>
      </c>
      <c r="P150" s="167">
        <f t="shared" ref="P150:P169" si="36">O150*H150</f>
        <v>0</v>
      </c>
      <c r="Q150" s="167">
        <v>0</v>
      </c>
      <c r="R150" s="167">
        <f t="shared" ref="R150:R169" si="37">Q150*H150</f>
        <v>0</v>
      </c>
      <c r="S150" s="167">
        <v>0</v>
      </c>
      <c r="T150" s="168">
        <f t="shared" ref="T150:T169" si="38">S150*H150</f>
        <v>0</v>
      </c>
      <c r="AR150" s="169" t="s">
        <v>270</v>
      </c>
      <c r="AT150" s="169" t="s">
        <v>275</v>
      </c>
      <c r="AU150" s="169" t="s">
        <v>78</v>
      </c>
      <c r="AY150" s="13" t="s">
        <v>239</v>
      </c>
      <c r="BE150" s="97">
        <f t="shared" ref="BE150:BE169" si="39">IF(N150="základná",J150,0)</f>
        <v>0</v>
      </c>
      <c r="BF150" s="97">
        <f t="shared" ref="BF150:BF169" si="40">IF(N150="znížená",J150,0)</f>
        <v>0</v>
      </c>
      <c r="BG150" s="97">
        <f t="shared" ref="BG150:BG169" si="41">IF(N150="zákl. prenesená",J150,0)</f>
        <v>0</v>
      </c>
      <c r="BH150" s="97">
        <f t="shared" ref="BH150:BH169" si="42">IF(N150="zníž. prenesená",J150,0)</f>
        <v>0</v>
      </c>
      <c r="BI150" s="97">
        <f t="shared" ref="BI150:BI169" si="43">IF(N150="nulová",J150,0)</f>
        <v>0</v>
      </c>
      <c r="BJ150" s="13" t="s">
        <v>83</v>
      </c>
      <c r="BK150" s="97">
        <f t="shared" ref="BK150:BK169" si="44">ROUND(I150*H150,2)</f>
        <v>0</v>
      </c>
      <c r="BL150" s="13" t="s">
        <v>245</v>
      </c>
      <c r="BM150" s="169" t="s">
        <v>346</v>
      </c>
    </row>
    <row r="151" spans="2:65" s="1" customFormat="1" ht="16.5" customHeight="1" x14ac:dyDescent="0.2">
      <c r="B151" s="131"/>
      <c r="C151" s="170">
        <v>16</v>
      </c>
      <c r="D151" s="170" t="s">
        <v>275</v>
      </c>
      <c r="E151" s="171" t="s">
        <v>2875</v>
      </c>
      <c r="F151" s="172" t="s">
        <v>2876</v>
      </c>
      <c r="G151" s="173" t="s">
        <v>353</v>
      </c>
      <c r="H151" s="174">
        <v>1</v>
      </c>
      <c r="I151" s="175"/>
      <c r="J151" s="176">
        <f t="shared" si="35"/>
        <v>0</v>
      </c>
      <c r="K151" s="177"/>
      <c r="L151" s="178"/>
      <c r="M151" s="179" t="s">
        <v>1</v>
      </c>
      <c r="N151" s="180" t="s">
        <v>37</v>
      </c>
      <c r="P151" s="167">
        <f t="shared" si="36"/>
        <v>0</v>
      </c>
      <c r="Q151" s="167">
        <v>0</v>
      </c>
      <c r="R151" s="167">
        <f t="shared" si="37"/>
        <v>0</v>
      </c>
      <c r="S151" s="167">
        <v>0</v>
      </c>
      <c r="T151" s="168">
        <f t="shared" si="38"/>
        <v>0</v>
      </c>
      <c r="AR151" s="169" t="s">
        <v>270</v>
      </c>
      <c r="AT151" s="169" t="s">
        <v>275</v>
      </c>
      <c r="AU151" s="169" t="s">
        <v>78</v>
      </c>
      <c r="AY151" s="13" t="s">
        <v>239</v>
      </c>
      <c r="BE151" s="97">
        <f t="shared" si="39"/>
        <v>0</v>
      </c>
      <c r="BF151" s="97">
        <f t="shared" si="40"/>
        <v>0</v>
      </c>
      <c r="BG151" s="97">
        <f t="shared" si="41"/>
        <v>0</v>
      </c>
      <c r="BH151" s="97">
        <f t="shared" si="42"/>
        <v>0</v>
      </c>
      <c r="BI151" s="97">
        <f t="shared" si="43"/>
        <v>0</v>
      </c>
      <c r="BJ151" s="13" t="s">
        <v>83</v>
      </c>
      <c r="BK151" s="97">
        <f t="shared" si="44"/>
        <v>0</v>
      </c>
      <c r="BL151" s="13" t="s">
        <v>245</v>
      </c>
      <c r="BM151" s="169" t="s">
        <v>355</v>
      </c>
    </row>
    <row r="152" spans="2:65" s="1" customFormat="1" ht="16.5" customHeight="1" x14ac:dyDescent="0.2">
      <c r="B152" s="131"/>
      <c r="C152" s="170">
        <v>17</v>
      </c>
      <c r="D152" s="170" t="s">
        <v>275</v>
      </c>
      <c r="E152" s="171" t="s">
        <v>2877</v>
      </c>
      <c r="F152" s="172" t="s">
        <v>2878</v>
      </c>
      <c r="G152" s="173" t="s">
        <v>353</v>
      </c>
      <c r="H152" s="174">
        <v>1</v>
      </c>
      <c r="I152" s="175"/>
      <c r="J152" s="176">
        <f t="shared" si="35"/>
        <v>0</v>
      </c>
      <c r="K152" s="177"/>
      <c r="L152" s="178"/>
      <c r="M152" s="179" t="s">
        <v>1</v>
      </c>
      <c r="N152" s="180" t="s">
        <v>37</v>
      </c>
      <c r="P152" s="167">
        <f t="shared" si="36"/>
        <v>0</v>
      </c>
      <c r="Q152" s="167">
        <v>0</v>
      </c>
      <c r="R152" s="167">
        <f t="shared" si="37"/>
        <v>0</v>
      </c>
      <c r="S152" s="167">
        <v>0</v>
      </c>
      <c r="T152" s="168">
        <f t="shared" si="38"/>
        <v>0</v>
      </c>
      <c r="AR152" s="169" t="s">
        <v>270</v>
      </c>
      <c r="AT152" s="169" t="s">
        <v>275</v>
      </c>
      <c r="AU152" s="169" t="s">
        <v>78</v>
      </c>
      <c r="AY152" s="13" t="s">
        <v>239</v>
      </c>
      <c r="BE152" s="97">
        <f t="shared" si="39"/>
        <v>0</v>
      </c>
      <c r="BF152" s="97">
        <f t="shared" si="40"/>
        <v>0</v>
      </c>
      <c r="BG152" s="97">
        <f t="shared" si="41"/>
        <v>0</v>
      </c>
      <c r="BH152" s="97">
        <f t="shared" si="42"/>
        <v>0</v>
      </c>
      <c r="BI152" s="97">
        <f t="shared" si="43"/>
        <v>0</v>
      </c>
      <c r="BJ152" s="13" t="s">
        <v>83</v>
      </c>
      <c r="BK152" s="97">
        <f t="shared" si="44"/>
        <v>0</v>
      </c>
      <c r="BL152" s="13" t="s">
        <v>245</v>
      </c>
      <c r="BM152" s="169" t="s">
        <v>363</v>
      </c>
    </row>
    <row r="153" spans="2:65" s="1" customFormat="1" ht="16.5" customHeight="1" x14ac:dyDescent="0.2">
      <c r="B153" s="131"/>
      <c r="C153" s="170">
        <v>18</v>
      </c>
      <c r="D153" s="170" t="s">
        <v>275</v>
      </c>
      <c r="E153" s="171" t="s">
        <v>2879</v>
      </c>
      <c r="F153" s="172" t="s">
        <v>2880</v>
      </c>
      <c r="G153" s="173" t="s">
        <v>353</v>
      </c>
      <c r="H153" s="174">
        <v>1</v>
      </c>
      <c r="I153" s="175"/>
      <c r="J153" s="176">
        <f t="shared" si="35"/>
        <v>0</v>
      </c>
      <c r="K153" s="177"/>
      <c r="L153" s="178"/>
      <c r="M153" s="179" t="s">
        <v>1</v>
      </c>
      <c r="N153" s="180" t="s">
        <v>37</v>
      </c>
      <c r="P153" s="167">
        <f t="shared" si="36"/>
        <v>0</v>
      </c>
      <c r="Q153" s="167">
        <v>0</v>
      </c>
      <c r="R153" s="167">
        <f t="shared" si="37"/>
        <v>0</v>
      </c>
      <c r="S153" s="167">
        <v>0</v>
      </c>
      <c r="T153" s="168">
        <f t="shared" si="38"/>
        <v>0</v>
      </c>
      <c r="AR153" s="169" t="s">
        <v>270</v>
      </c>
      <c r="AT153" s="169" t="s">
        <v>275</v>
      </c>
      <c r="AU153" s="169" t="s">
        <v>78</v>
      </c>
      <c r="AY153" s="13" t="s">
        <v>239</v>
      </c>
      <c r="BE153" s="97">
        <f t="shared" si="39"/>
        <v>0</v>
      </c>
      <c r="BF153" s="97">
        <f t="shared" si="40"/>
        <v>0</v>
      </c>
      <c r="BG153" s="97">
        <f t="shared" si="41"/>
        <v>0</v>
      </c>
      <c r="BH153" s="97">
        <f t="shared" si="42"/>
        <v>0</v>
      </c>
      <c r="BI153" s="97">
        <f t="shared" si="43"/>
        <v>0</v>
      </c>
      <c r="BJ153" s="13" t="s">
        <v>83</v>
      </c>
      <c r="BK153" s="97">
        <f t="shared" si="44"/>
        <v>0</v>
      </c>
      <c r="BL153" s="13" t="s">
        <v>245</v>
      </c>
      <c r="BM153" s="169" t="s">
        <v>371</v>
      </c>
    </row>
    <row r="154" spans="2:65" s="1" customFormat="1" ht="24.2" customHeight="1" x14ac:dyDescent="0.2">
      <c r="B154" s="131"/>
      <c r="C154" s="158">
        <v>19</v>
      </c>
      <c r="D154" s="158" t="s">
        <v>241</v>
      </c>
      <c r="E154" s="159" t="s">
        <v>2881</v>
      </c>
      <c r="F154" s="160" t="s">
        <v>2882</v>
      </c>
      <c r="G154" s="161" t="s">
        <v>353</v>
      </c>
      <c r="H154" s="162">
        <v>1</v>
      </c>
      <c r="I154" s="163"/>
      <c r="J154" s="164">
        <f t="shared" si="35"/>
        <v>0</v>
      </c>
      <c r="K154" s="165"/>
      <c r="L154" s="30"/>
      <c r="M154" s="166" t="s">
        <v>1</v>
      </c>
      <c r="N154" s="130" t="s">
        <v>37</v>
      </c>
      <c r="P154" s="167">
        <f t="shared" si="36"/>
        <v>0</v>
      </c>
      <c r="Q154" s="167">
        <v>0</v>
      </c>
      <c r="R154" s="167">
        <f t="shared" si="37"/>
        <v>0</v>
      </c>
      <c r="S154" s="167">
        <v>0</v>
      </c>
      <c r="T154" s="168">
        <f t="shared" si="38"/>
        <v>0</v>
      </c>
      <c r="AR154" s="169" t="s">
        <v>245</v>
      </c>
      <c r="AT154" s="169" t="s">
        <v>241</v>
      </c>
      <c r="AU154" s="169" t="s">
        <v>78</v>
      </c>
      <c r="AY154" s="13" t="s">
        <v>239</v>
      </c>
      <c r="BE154" s="97">
        <f t="shared" si="39"/>
        <v>0</v>
      </c>
      <c r="BF154" s="97">
        <f t="shared" si="40"/>
        <v>0</v>
      </c>
      <c r="BG154" s="97">
        <f t="shared" si="41"/>
        <v>0</v>
      </c>
      <c r="BH154" s="97">
        <f t="shared" si="42"/>
        <v>0</v>
      </c>
      <c r="BI154" s="97">
        <f t="shared" si="43"/>
        <v>0</v>
      </c>
      <c r="BJ154" s="13" t="s">
        <v>83</v>
      </c>
      <c r="BK154" s="97">
        <f t="shared" si="44"/>
        <v>0</v>
      </c>
      <c r="BL154" s="13" t="s">
        <v>245</v>
      </c>
      <c r="BM154" s="169" t="s">
        <v>379</v>
      </c>
    </row>
    <row r="155" spans="2:65" s="1" customFormat="1" ht="16.5" customHeight="1" x14ac:dyDescent="0.2">
      <c r="B155" s="131"/>
      <c r="C155" s="158">
        <v>20</v>
      </c>
      <c r="D155" s="158" t="s">
        <v>241</v>
      </c>
      <c r="E155" s="159" t="s">
        <v>2883</v>
      </c>
      <c r="F155" s="160" t="s">
        <v>2884</v>
      </c>
      <c r="G155" s="161" t="s">
        <v>353</v>
      </c>
      <c r="H155" s="162">
        <v>1</v>
      </c>
      <c r="I155" s="163"/>
      <c r="J155" s="164">
        <f t="shared" si="35"/>
        <v>0</v>
      </c>
      <c r="K155" s="165"/>
      <c r="L155" s="30"/>
      <c r="M155" s="166" t="s">
        <v>1</v>
      </c>
      <c r="N155" s="130" t="s">
        <v>37</v>
      </c>
      <c r="P155" s="167">
        <f t="shared" si="36"/>
        <v>0</v>
      </c>
      <c r="Q155" s="167">
        <v>0</v>
      </c>
      <c r="R155" s="167">
        <f t="shared" si="37"/>
        <v>0</v>
      </c>
      <c r="S155" s="167">
        <v>0</v>
      </c>
      <c r="T155" s="168">
        <f t="shared" si="38"/>
        <v>0</v>
      </c>
      <c r="AR155" s="169" t="s">
        <v>245</v>
      </c>
      <c r="AT155" s="169" t="s">
        <v>241</v>
      </c>
      <c r="AU155" s="169" t="s">
        <v>78</v>
      </c>
      <c r="AY155" s="13" t="s">
        <v>239</v>
      </c>
      <c r="BE155" s="97">
        <f t="shared" si="39"/>
        <v>0</v>
      </c>
      <c r="BF155" s="97">
        <f t="shared" si="40"/>
        <v>0</v>
      </c>
      <c r="BG155" s="97">
        <f t="shared" si="41"/>
        <v>0</v>
      </c>
      <c r="BH155" s="97">
        <f t="shared" si="42"/>
        <v>0</v>
      </c>
      <c r="BI155" s="97">
        <f t="shared" si="43"/>
        <v>0</v>
      </c>
      <c r="BJ155" s="13" t="s">
        <v>83</v>
      </c>
      <c r="BK155" s="97">
        <f t="shared" si="44"/>
        <v>0</v>
      </c>
      <c r="BL155" s="13" t="s">
        <v>245</v>
      </c>
      <c r="BM155" s="169" t="s">
        <v>387</v>
      </c>
    </row>
    <row r="156" spans="2:65" s="1" customFormat="1" ht="16.5" customHeight="1" x14ac:dyDescent="0.2">
      <c r="B156" s="131"/>
      <c r="C156" s="158">
        <v>21</v>
      </c>
      <c r="D156" s="158" t="s">
        <v>241</v>
      </c>
      <c r="E156" s="159" t="s">
        <v>2885</v>
      </c>
      <c r="F156" s="160" t="s">
        <v>2886</v>
      </c>
      <c r="G156" s="161" t="s">
        <v>353</v>
      </c>
      <c r="H156" s="162">
        <v>1</v>
      </c>
      <c r="I156" s="163"/>
      <c r="J156" s="164">
        <f t="shared" si="35"/>
        <v>0</v>
      </c>
      <c r="K156" s="165"/>
      <c r="L156" s="30"/>
      <c r="M156" s="166" t="s">
        <v>1</v>
      </c>
      <c r="N156" s="130" t="s">
        <v>37</v>
      </c>
      <c r="P156" s="167">
        <f t="shared" si="36"/>
        <v>0</v>
      </c>
      <c r="Q156" s="167">
        <v>0</v>
      </c>
      <c r="R156" s="167">
        <f t="shared" si="37"/>
        <v>0</v>
      </c>
      <c r="S156" s="167">
        <v>0</v>
      </c>
      <c r="T156" s="168">
        <f t="shared" si="38"/>
        <v>0</v>
      </c>
      <c r="AR156" s="169" t="s">
        <v>245</v>
      </c>
      <c r="AT156" s="169" t="s">
        <v>241</v>
      </c>
      <c r="AU156" s="169" t="s">
        <v>78</v>
      </c>
      <c r="AY156" s="13" t="s">
        <v>239</v>
      </c>
      <c r="BE156" s="97">
        <f t="shared" si="39"/>
        <v>0</v>
      </c>
      <c r="BF156" s="97">
        <f t="shared" si="40"/>
        <v>0</v>
      </c>
      <c r="BG156" s="97">
        <f t="shared" si="41"/>
        <v>0</v>
      </c>
      <c r="BH156" s="97">
        <f t="shared" si="42"/>
        <v>0</v>
      </c>
      <c r="BI156" s="97">
        <f t="shared" si="43"/>
        <v>0</v>
      </c>
      <c r="BJ156" s="13" t="s">
        <v>83</v>
      </c>
      <c r="BK156" s="97">
        <f t="shared" si="44"/>
        <v>0</v>
      </c>
      <c r="BL156" s="13" t="s">
        <v>245</v>
      </c>
      <c r="BM156" s="169" t="s">
        <v>395</v>
      </c>
    </row>
    <row r="157" spans="2:65" s="1" customFormat="1" ht="16.5" customHeight="1" x14ac:dyDescent="0.2">
      <c r="B157" s="131"/>
      <c r="C157" s="158">
        <v>22</v>
      </c>
      <c r="D157" s="158" t="s">
        <v>241</v>
      </c>
      <c r="E157" s="159" t="s">
        <v>2887</v>
      </c>
      <c r="F157" s="160" t="s">
        <v>2888</v>
      </c>
      <c r="G157" s="161" t="s">
        <v>353</v>
      </c>
      <c r="H157" s="162">
        <v>1</v>
      </c>
      <c r="I157" s="163"/>
      <c r="J157" s="164">
        <f t="shared" si="35"/>
        <v>0</v>
      </c>
      <c r="K157" s="165"/>
      <c r="L157" s="30"/>
      <c r="M157" s="166" t="s">
        <v>1</v>
      </c>
      <c r="N157" s="130" t="s">
        <v>37</v>
      </c>
      <c r="P157" s="167">
        <f t="shared" si="36"/>
        <v>0</v>
      </c>
      <c r="Q157" s="167">
        <v>0</v>
      </c>
      <c r="R157" s="167">
        <f t="shared" si="37"/>
        <v>0</v>
      </c>
      <c r="S157" s="167">
        <v>0</v>
      </c>
      <c r="T157" s="168">
        <f t="shared" si="38"/>
        <v>0</v>
      </c>
      <c r="AR157" s="169" t="s">
        <v>245</v>
      </c>
      <c r="AT157" s="169" t="s">
        <v>241</v>
      </c>
      <c r="AU157" s="169" t="s">
        <v>78</v>
      </c>
      <c r="AY157" s="13" t="s">
        <v>239</v>
      </c>
      <c r="BE157" s="97">
        <f t="shared" si="39"/>
        <v>0</v>
      </c>
      <c r="BF157" s="97">
        <f t="shared" si="40"/>
        <v>0</v>
      </c>
      <c r="BG157" s="97">
        <f t="shared" si="41"/>
        <v>0</v>
      </c>
      <c r="BH157" s="97">
        <f t="shared" si="42"/>
        <v>0</v>
      </c>
      <c r="BI157" s="97">
        <f t="shared" si="43"/>
        <v>0</v>
      </c>
      <c r="BJ157" s="13" t="s">
        <v>83</v>
      </c>
      <c r="BK157" s="97">
        <f t="shared" si="44"/>
        <v>0</v>
      </c>
      <c r="BL157" s="13" t="s">
        <v>245</v>
      </c>
      <c r="BM157" s="169" t="s">
        <v>403</v>
      </c>
    </row>
    <row r="158" spans="2:65" s="1" customFormat="1" ht="16.5" customHeight="1" x14ac:dyDescent="0.2">
      <c r="B158" s="131"/>
      <c r="C158" s="170">
        <v>23</v>
      </c>
      <c r="D158" s="170" t="s">
        <v>275</v>
      </c>
      <c r="E158" s="171" t="s">
        <v>2889</v>
      </c>
      <c r="F158" s="172" t="s">
        <v>2890</v>
      </c>
      <c r="G158" s="173" t="s">
        <v>353</v>
      </c>
      <c r="H158" s="174">
        <v>1</v>
      </c>
      <c r="I158" s="175"/>
      <c r="J158" s="176">
        <f t="shared" si="35"/>
        <v>0</v>
      </c>
      <c r="K158" s="177"/>
      <c r="L158" s="178"/>
      <c r="M158" s="179" t="s">
        <v>1</v>
      </c>
      <c r="N158" s="180" t="s">
        <v>37</v>
      </c>
      <c r="P158" s="167">
        <f t="shared" si="36"/>
        <v>0</v>
      </c>
      <c r="Q158" s="167">
        <v>0</v>
      </c>
      <c r="R158" s="167">
        <f t="shared" si="37"/>
        <v>0</v>
      </c>
      <c r="S158" s="167">
        <v>0</v>
      </c>
      <c r="T158" s="168">
        <f t="shared" si="38"/>
        <v>0</v>
      </c>
      <c r="AR158" s="169" t="s">
        <v>270</v>
      </c>
      <c r="AT158" s="169" t="s">
        <v>275</v>
      </c>
      <c r="AU158" s="169" t="s">
        <v>78</v>
      </c>
      <c r="AY158" s="13" t="s">
        <v>239</v>
      </c>
      <c r="BE158" s="97">
        <f t="shared" si="39"/>
        <v>0</v>
      </c>
      <c r="BF158" s="97">
        <f t="shared" si="40"/>
        <v>0</v>
      </c>
      <c r="BG158" s="97">
        <f t="shared" si="41"/>
        <v>0</v>
      </c>
      <c r="BH158" s="97">
        <f t="shared" si="42"/>
        <v>0</v>
      </c>
      <c r="BI158" s="97">
        <f t="shared" si="43"/>
        <v>0</v>
      </c>
      <c r="BJ158" s="13" t="s">
        <v>83</v>
      </c>
      <c r="BK158" s="97">
        <f t="shared" si="44"/>
        <v>0</v>
      </c>
      <c r="BL158" s="13" t="s">
        <v>245</v>
      </c>
      <c r="BM158" s="169" t="s">
        <v>411</v>
      </c>
    </row>
    <row r="159" spans="2:65" s="1" customFormat="1" ht="16.5" customHeight="1" x14ac:dyDescent="0.2">
      <c r="B159" s="131"/>
      <c r="C159" s="158">
        <v>24</v>
      </c>
      <c r="D159" s="158" t="s">
        <v>241</v>
      </c>
      <c r="E159" s="159" t="s">
        <v>2891</v>
      </c>
      <c r="F159" s="160" t="s">
        <v>2892</v>
      </c>
      <c r="G159" s="161" t="s">
        <v>353</v>
      </c>
      <c r="H159" s="162">
        <v>1</v>
      </c>
      <c r="I159" s="163"/>
      <c r="J159" s="164">
        <f t="shared" si="35"/>
        <v>0</v>
      </c>
      <c r="K159" s="165"/>
      <c r="L159" s="30"/>
      <c r="M159" s="166" t="s">
        <v>1</v>
      </c>
      <c r="N159" s="130" t="s">
        <v>37</v>
      </c>
      <c r="P159" s="167">
        <f t="shared" si="36"/>
        <v>0</v>
      </c>
      <c r="Q159" s="167">
        <v>0</v>
      </c>
      <c r="R159" s="167">
        <f t="shared" si="37"/>
        <v>0</v>
      </c>
      <c r="S159" s="167">
        <v>0</v>
      </c>
      <c r="T159" s="168">
        <f t="shared" si="38"/>
        <v>0</v>
      </c>
      <c r="AR159" s="169" t="s">
        <v>245</v>
      </c>
      <c r="AT159" s="169" t="s">
        <v>241</v>
      </c>
      <c r="AU159" s="169" t="s">
        <v>78</v>
      </c>
      <c r="AY159" s="13" t="s">
        <v>239</v>
      </c>
      <c r="BE159" s="97">
        <f t="shared" si="39"/>
        <v>0</v>
      </c>
      <c r="BF159" s="97">
        <f t="shared" si="40"/>
        <v>0</v>
      </c>
      <c r="BG159" s="97">
        <f t="shared" si="41"/>
        <v>0</v>
      </c>
      <c r="BH159" s="97">
        <f t="shared" si="42"/>
        <v>0</v>
      </c>
      <c r="BI159" s="97">
        <f t="shared" si="43"/>
        <v>0</v>
      </c>
      <c r="BJ159" s="13" t="s">
        <v>83</v>
      </c>
      <c r="BK159" s="97">
        <f t="shared" si="44"/>
        <v>0</v>
      </c>
      <c r="BL159" s="13" t="s">
        <v>245</v>
      </c>
      <c r="BM159" s="169" t="s">
        <v>419</v>
      </c>
    </row>
    <row r="160" spans="2:65" s="1" customFormat="1" ht="16.5" customHeight="1" x14ac:dyDescent="0.2">
      <c r="B160" s="131"/>
      <c r="C160" s="170">
        <v>25</v>
      </c>
      <c r="D160" s="170" t="s">
        <v>275</v>
      </c>
      <c r="E160" s="171" t="s">
        <v>2893</v>
      </c>
      <c r="F160" s="172" t="s">
        <v>2894</v>
      </c>
      <c r="G160" s="173" t="s">
        <v>353</v>
      </c>
      <c r="H160" s="174">
        <v>1</v>
      </c>
      <c r="I160" s="175"/>
      <c r="J160" s="176">
        <f t="shared" si="35"/>
        <v>0</v>
      </c>
      <c r="K160" s="177"/>
      <c r="L160" s="178"/>
      <c r="M160" s="179" t="s">
        <v>1</v>
      </c>
      <c r="N160" s="180" t="s">
        <v>37</v>
      </c>
      <c r="P160" s="167">
        <f t="shared" si="36"/>
        <v>0</v>
      </c>
      <c r="Q160" s="167">
        <v>0</v>
      </c>
      <c r="R160" s="167">
        <f t="shared" si="37"/>
        <v>0</v>
      </c>
      <c r="S160" s="167">
        <v>0</v>
      </c>
      <c r="T160" s="168">
        <f t="shared" si="38"/>
        <v>0</v>
      </c>
      <c r="AR160" s="169" t="s">
        <v>270</v>
      </c>
      <c r="AT160" s="169" t="s">
        <v>275</v>
      </c>
      <c r="AU160" s="169" t="s">
        <v>78</v>
      </c>
      <c r="AY160" s="13" t="s">
        <v>239</v>
      </c>
      <c r="BE160" s="97">
        <f t="shared" si="39"/>
        <v>0</v>
      </c>
      <c r="BF160" s="97">
        <f t="shared" si="40"/>
        <v>0</v>
      </c>
      <c r="BG160" s="97">
        <f t="shared" si="41"/>
        <v>0</v>
      </c>
      <c r="BH160" s="97">
        <f t="shared" si="42"/>
        <v>0</v>
      </c>
      <c r="BI160" s="97">
        <f t="shared" si="43"/>
        <v>0</v>
      </c>
      <c r="BJ160" s="13" t="s">
        <v>83</v>
      </c>
      <c r="BK160" s="97">
        <f t="shared" si="44"/>
        <v>0</v>
      </c>
      <c r="BL160" s="13" t="s">
        <v>245</v>
      </c>
      <c r="BM160" s="169" t="s">
        <v>427</v>
      </c>
    </row>
    <row r="161" spans="2:65" s="1" customFormat="1" ht="21.75" customHeight="1" x14ac:dyDescent="0.2">
      <c r="B161" s="131"/>
      <c r="C161" s="158">
        <v>26</v>
      </c>
      <c r="D161" s="158" t="s">
        <v>241</v>
      </c>
      <c r="E161" s="159" t="s">
        <v>2895</v>
      </c>
      <c r="F161" s="160" t="s">
        <v>2896</v>
      </c>
      <c r="G161" s="161" t="s">
        <v>353</v>
      </c>
      <c r="H161" s="162">
        <v>1</v>
      </c>
      <c r="I161" s="163"/>
      <c r="J161" s="164">
        <f t="shared" si="35"/>
        <v>0</v>
      </c>
      <c r="K161" s="165"/>
      <c r="L161" s="30"/>
      <c r="M161" s="166" t="s">
        <v>1</v>
      </c>
      <c r="N161" s="130" t="s">
        <v>37</v>
      </c>
      <c r="P161" s="167">
        <f t="shared" si="36"/>
        <v>0</v>
      </c>
      <c r="Q161" s="167">
        <v>0</v>
      </c>
      <c r="R161" s="167">
        <f t="shared" si="37"/>
        <v>0</v>
      </c>
      <c r="S161" s="167">
        <v>0</v>
      </c>
      <c r="T161" s="168">
        <f t="shared" si="38"/>
        <v>0</v>
      </c>
      <c r="AR161" s="169" t="s">
        <v>245</v>
      </c>
      <c r="AT161" s="169" t="s">
        <v>241</v>
      </c>
      <c r="AU161" s="169" t="s">
        <v>78</v>
      </c>
      <c r="AY161" s="13" t="s">
        <v>239</v>
      </c>
      <c r="BE161" s="97">
        <f t="shared" si="39"/>
        <v>0</v>
      </c>
      <c r="BF161" s="97">
        <f t="shared" si="40"/>
        <v>0</v>
      </c>
      <c r="BG161" s="97">
        <f t="shared" si="41"/>
        <v>0</v>
      </c>
      <c r="BH161" s="97">
        <f t="shared" si="42"/>
        <v>0</v>
      </c>
      <c r="BI161" s="97">
        <f t="shared" si="43"/>
        <v>0</v>
      </c>
      <c r="BJ161" s="13" t="s">
        <v>83</v>
      </c>
      <c r="BK161" s="97">
        <f t="shared" si="44"/>
        <v>0</v>
      </c>
      <c r="BL161" s="13" t="s">
        <v>245</v>
      </c>
      <c r="BM161" s="169" t="s">
        <v>435</v>
      </c>
    </row>
    <row r="162" spans="2:65" s="1" customFormat="1" ht="24.2" customHeight="1" x14ac:dyDescent="0.2">
      <c r="B162" s="131"/>
      <c r="C162" s="170">
        <v>27</v>
      </c>
      <c r="D162" s="170" t="s">
        <v>275</v>
      </c>
      <c r="E162" s="171" t="s">
        <v>2897</v>
      </c>
      <c r="F162" s="172" t="s">
        <v>2898</v>
      </c>
      <c r="G162" s="173" t="s">
        <v>353</v>
      </c>
      <c r="H162" s="174">
        <v>1</v>
      </c>
      <c r="I162" s="175"/>
      <c r="J162" s="176">
        <f t="shared" si="35"/>
        <v>0</v>
      </c>
      <c r="K162" s="177"/>
      <c r="L162" s="178"/>
      <c r="M162" s="179" t="s">
        <v>1</v>
      </c>
      <c r="N162" s="180" t="s">
        <v>37</v>
      </c>
      <c r="P162" s="167">
        <f t="shared" si="36"/>
        <v>0</v>
      </c>
      <c r="Q162" s="167">
        <v>0</v>
      </c>
      <c r="R162" s="167">
        <f t="shared" si="37"/>
        <v>0</v>
      </c>
      <c r="S162" s="167">
        <v>0</v>
      </c>
      <c r="T162" s="168">
        <f t="shared" si="38"/>
        <v>0</v>
      </c>
      <c r="AR162" s="169" t="s">
        <v>270</v>
      </c>
      <c r="AT162" s="169" t="s">
        <v>275</v>
      </c>
      <c r="AU162" s="169" t="s">
        <v>78</v>
      </c>
      <c r="AY162" s="13" t="s">
        <v>239</v>
      </c>
      <c r="BE162" s="97">
        <f t="shared" si="39"/>
        <v>0</v>
      </c>
      <c r="BF162" s="97">
        <f t="shared" si="40"/>
        <v>0</v>
      </c>
      <c r="BG162" s="97">
        <f t="shared" si="41"/>
        <v>0</v>
      </c>
      <c r="BH162" s="97">
        <f t="shared" si="42"/>
        <v>0</v>
      </c>
      <c r="BI162" s="97">
        <f t="shared" si="43"/>
        <v>0</v>
      </c>
      <c r="BJ162" s="13" t="s">
        <v>83</v>
      </c>
      <c r="BK162" s="97">
        <f t="shared" si="44"/>
        <v>0</v>
      </c>
      <c r="BL162" s="13" t="s">
        <v>245</v>
      </c>
      <c r="BM162" s="169" t="s">
        <v>443</v>
      </c>
    </row>
    <row r="163" spans="2:65" s="1" customFormat="1" ht="21.75" customHeight="1" x14ac:dyDescent="0.2">
      <c r="B163" s="131"/>
      <c r="C163" s="158">
        <v>28</v>
      </c>
      <c r="D163" s="158" t="s">
        <v>241</v>
      </c>
      <c r="E163" s="159" t="s">
        <v>2899</v>
      </c>
      <c r="F163" s="160" t="s">
        <v>2900</v>
      </c>
      <c r="G163" s="161" t="s">
        <v>353</v>
      </c>
      <c r="H163" s="162">
        <v>1</v>
      </c>
      <c r="I163" s="163"/>
      <c r="J163" s="164">
        <f t="shared" si="35"/>
        <v>0</v>
      </c>
      <c r="K163" s="165"/>
      <c r="L163" s="30"/>
      <c r="M163" s="166" t="s">
        <v>1</v>
      </c>
      <c r="N163" s="130" t="s">
        <v>37</v>
      </c>
      <c r="P163" s="167">
        <f t="shared" si="36"/>
        <v>0</v>
      </c>
      <c r="Q163" s="167">
        <v>0</v>
      </c>
      <c r="R163" s="167">
        <f t="shared" si="37"/>
        <v>0</v>
      </c>
      <c r="S163" s="167">
        <v>0</v>
      </c>
      <c r="T163" s="168">
        <f t="shared" si="38"/>
        <v>0</v>
      </c>
      <c r="AR163" s="169" t="s">
        <v>245</v>
      </c>
      <c r="AT163" s="169" t="s">
        <v>241</v>
      </c>
      <c r="AU163" s="169" t="s">
        <v>78</v>
      </c>
      <c r="AY163" s="13" t="s">
        <v>239</v>
      </c>
      <c r="BE163" s="97">
        <f t="shared" si="39"/>
        <v>0</v>
      </c>
      <c r="BF163" s="97">
        <f t="shared" si="40"/>
        <v>0</v>
      </c>
      <c r="BG163" s="97">
        <f t="shared" si="41"/>
        <v>0</v>
      </c>
      <c r="BH163" s="97">
        <f t="shared" si="42"/>
        <v>0</v>
      </c>
      <c r="BI163" s="97">
        <f t="shared" si="43"/>
        <v>0</v>
      </c>
      <c r="BJ163" s="13" t="s">
        <v>83</v>
      </c>
      <c r="BK163" s="97">
        <f t="shared" si="44"/>
        <v>0</v>
      </c>
      <c r="BL163" s="13" t="s">
        <v>245</v>
      </c>
      <c r="BM163" s="169" t="s">
        <v>451</v>
      </c>
    </row>
    <row r="164" spans="2:65" s="1" customFormat="1" ht="24.2" customHeight="1" x14ac:dyDescent="0.2">
      <c r="B164" s="131"/>
      <c r="C164" s="170">
        <v>29</v>
      </c>
      <c r="D164" s="170" t="s">
        <v>275</v>
      </c>
      <c r="E164" s="171" t="s">
        <v>2901</v>
      </c>
      <c r="F164" s="172" t="s">
        <v>2902</v>
      </c>
      <c r="G164" s="173" t="s">
        <v>353</v>
      </c>
      <c r="H164" s="174">
        <v>1</v>
      </c>
      <c r="I164" s="175"/>
      <c r="J164" s="176">
        <f t="shared" si="35"/>
        <v>0</v>
      </c>
      <c r="K164" s="177"/>
      <c r="L164" s="178"/>
      <c r="M164" s="179" t="s">
        <v>1</v>
      </c>
      <c r="N164" s="180" t="s">
        <v>37</v>
      </c>
      <c r="P164" s="167">
        <f t="shared" si="36"/>
        <v>0</v>
      </c>
      <c r="Q164" s="167">
        <v>0</v>
      </c>
      <c r="R164" s="167">
        <f t="shared" si="37"/>
        <v>0</v>
      </c>
      <c r="S164" s="167">
        <v>0</v>
      </c>
      <c r="T164" s="168">
        <f t="shared" si="38"/>
        <v>0</v>
      </c>
      <c r="AR164" s="169" t="s">
        <v>270</v>
      </c>
      <c r="AT164" s="169" t="s">
        <v>275</v>
      </c>
      <c r="AU164" s="169" t="s">
        <v>78</v>
      </c>
      <c r="AY164" s="13" t="s">
        <v>239</v>
      </c>
      <c r="BE164" s="97">
        <f t="shared" si="39"/>
        <v>0</v>
      </c>
      <c r="BF164" s="97">
        <f t="shared" si="40"/>
        <v>0</v>
      </c>
      <c r="BG164" s="97">
        <f t="shared" si="41"/>
        <v>0</v>
      </c>
      <c r="BH164" s="97">
        <f t="shared" si="42"/>
        <v>0</v>
      </c>
      <c r="BI164" s="97">
        <f t="shared" si="43"/>
        <v>0</v>
      </c>
      <c r="BJ164" s="13" t="s">
        <v>83</v>
      </c>
      <c r="BK164" s="97">
        <f t="shared" si="44"/>
        <v>0</v>
      </c>
      <c r="BL164" s="13" t="s">
        <v>245</v>
      </c>
      <c r="BM164" s="169" t="s">
        <v>459</v>
      </c>
    </row>
    <row r="165" spans="2:65" s="1" customFormat="1" ht="24.2" customHeight="1" x14ac:dyDescent="0.2">
      <c r="B165" s="131"/>
      <c r="C165" s="158">
        <v>30</v>
      </c>
      <c r="D165" s="158" t="s">
        <v>241</v>
      </c>
      <c r="E165" s="159" t="s">
        <v>2903</v>
      </c>
      <c r="F165" s="160" t="s">
        <v>2904</v>
      </c>
      <c r="G165" s="161" t="s">
        <v>353</v>
      </c>
      <c r="H165" s="162">
        <v>1</v>
      </c>
      <c r="I165" s="163"/>
      <c r="J165" s="164">
        <f t="shared" si="35"/>
        <v>0</v>
      </c>
      <c r="K165" s="165"/>
      <c r="L165" s="30"/>
      <c r="M165" s="166" t="s">
        <v>1</v>
      </c>
      <c r="N165" s="130" t="s">
        <v>37</v>
      </c>
      <c r="P165" s="167">
        <f t="shared" si="36"/>
        <v>0</v>
      </c>
      <c r="Q165" s="167">
        <v>0</v>
      </c>
      <c r="R165" s="167">
        <f t="shared" si="37"/>
        <v>0</v>
      </c>
      <c r="S165" s="167">
        <v>0</v>
      </c>
      <c r="T165" s="168">
        <f t="shared" si="38"/>
        <v>0</v>
      </c>
      <c r="AR165" s="169" t="s">
        <v>245</v>
      </c>
      <c r="AT165" s="169" t="s">
        <v>241</v>
      </c>
      <c r="AU165" s="169" t="s">
        <v>78</v>
      </c>
      <c r="AY165" s="13" t="s">
        <v>239</v>
      </c>
      <c r="BE165" s="97">
        <f t="shared" si="39"/>
        <v>0</v>
      </c>
      <c r="BF165" s="97">
        <f t="shared" si="40"/>
        <v>0</v>
      </c>
      <c r="BG165" s="97">
        <f t="shared" si="41"/>
        <v>0</v>
      </c>
      <c r="BH165" s="97">
        <f t="shared" si="42"/>
        <v>0</v>
      </c>
      <c r="BI165" s="97">
        <f t="shared" si="43"/>
        <v>0</v>
      </c>
      <c r="BJ165" s="13" t="s">
        <v>83</v>
      </c>
      <c r="BK165" s="97">
        <f t="shared" si="44"/>
        <v>0</v>
      </c>
      <c r="BL165" s="13" t="s">
        <v>245</v>
      </c>
      <c r="BM165" s="169" t="s">
        <v>467</v>
      </c>
    </row>
    <row r="166" spans="2:65" s="1" customFormat="1" ht="16.5" customHeight="1" x14ac:dyDescent="0.2">
      <c r="B166" s="131"/>
      <c r="C166" s="170">
        <v>31</v>
      </c>
      <c r="D166" s="170" t="s">
        <v>275</v>
      </c>
      <c r="E166" s="171" t="s">
        <v>2905</v>
      </c>
      <c r="F166" s="172" t="s">
        <v>2906</v>
      </c>
      <c r="G166" s="173" t="s">
        <v>353</v>
      </c>
      <c r="H166" s="174">
        <v>1</v>
      </c>
      <c r="I166" s="175"/>
      <c r="J166" s="176">
        <f t="shared" si="35"/>
        <v>0</v>
      </c>
      <c r="K166" s="177"/>
      <c r="L166" s="178"/>
      <c r="M166" s="179" t="s">
        <v>1</v>
      </c>
      <c r="N166" s="180" t="s">
        <v>37</v>
      </c>
      <c r="P166" s="167">
        <f t="shared" si="36"/>
        <v>0</v>
      </c>
      <c r="Q166" s="167">
        <v>0</v>
      </c>
      <c r="R166" s="167">
        <f t="shared" si="37"/>
        <v>0</v>
      </c>
      <c r="S166" s="167">
        <v>0</v>
      </c>
      <c r="T166" s="168">
        <f t="shared" si="38"/>
        <v>0</v>
      </c>
      <c r="AR166" s="169" t="s">
        <v>270</v>
      </c>
      <c r="AT166" s="169" t="s">
        <v>275</v>
      </c>
      <c r="AU166" s="169" t="s">
        <v>78</v>
      </c>
      <c r="AY166" s="13" t="s">
        <v>239</v>
      </c>
      <c r="BE166" s="97">
        <f t="shared" si="39"/>
        <v>0</v>
      </c>
      <c r="BF166" s="97">
        <f t="shared" si="40"/>
        <v>0</v>
      </c>
      <c r="BG166" s="97">
        <f t="shared" si="41"/>
        <v>0</v>
      </c>
      <c r="BH166" s="97">
        <f t="shared" si="42"/>
        <v>0</v>
      </c>
      <c r="BI166" s="97">
        <f t="shared" si="43"/>
        <v>0</v>
      </c>
      <c r="BJ166" s="13" t="s">
        <v>83</v>
      </c>
      <c r="BK166" s="97">
        <f t="shared" si="44"/>
        <v>0</v>
      </c>
      <c r="BL166" s="13" t="s">
        <v>245</v>
      </c>
      <c r="BM166" s="169" t="s">
        <v>475</v>
      </c>
    </row>
    <row r="167" spans="2:65" s="1" customFormat="1" ht="16.5" customHeight="1" x14ac:dyDescent="0.2">
      <c r="B167" s="131"/>
      <c r="C167" s="158">
        <v>32</v>
      </c>
      <c r="D167" s="158" t="s">
        <v>241</v>
      </c>
      <c r="E167" s="159" t="s">
        <v>2855</v>
      </c>
      <c r="F167" s="160" t="s">
        <v>2907</v>
      </c>
      <c r="G167" s="161" t="s">
        <v>353</v>
      </c>
      <c r="H167" s="162">
        <v>1</v>
      </c>
      <c r="I167" s="163"/>
      <c r="J167" s="164">
        <f t="shared" si="35"/>
        <v>0</v>
      </c>
      <c r="K167" s="165"/>
      <c r="L167" s="30"/>
      <c r="M167" s="166" t="s">
        <v>1</v>
      </c>
      <c r="N167" s="130" t="s">
        <v>37</v>
      </c>
      <c r="P167" s="167">
        <f t="shared" si="36"/>
        <v>0</v>
      </c>
      <c r="Q167" s="167">
        <v>0</v>
      </c>
      <c r="R167" s="167">
        <f t="shared" si="37"/>
        <v>0</v>
      </c>
      <c r="S167" s="167">
        <v>0</v>
      </c>
      <c r="T167" s="168">
        <f t="shared" si="38"/>
        <v>0</v>
      </c>
      <c r="AR167" s="169" t="s">
        <v>245</v>
      </c>
      <c r="AT167" s="169" t="s">
        <v>241</v>
      </c>
      <c r="AU167" s="169" t="s">
        <v>78</v>
      </c>
      <c r="AY167" s="13" t="s">
        <v>239</v>
      </c>
      <c r="BE167" s="97">
        <f t="shared" si="39"/>
        <v>0</v>
      </c>
      <c r="BF167" s="97">
        <f t="shared" si="40"/>
        <v>0</v>
      </c>
      <c r="BG167" s="97">
        <f t="shared" si="41"/>
        <v>0</v>
      </c>
      <c r="BH167" s="97">
        <f t="shared" si="42"/>
        <v>0</v>
      </c>
      <c r="BI167" s="97">
        <f t="shared" si="43"/>
        <v>0</v>
      </c>
      <c r="BJ167" s="13" t="s">
        <v>83</v>
      </c>
      <c r="BK167" s="97">
        <f t="shared" si="44"/>
        <v>0</v>
      </c>
      <c r="BL167" s="13" t="s">
        <v>245</v>
      </c>
      <c r="BM167" s="169" t="s">
        <v>483</v>
      </c>
    </row>
    <row r="168" spans="2:65" s="1" customFormat="1" ht="24.2" customHeight="1" x14ac:dyDescent="0.2">
      <c r="B168" s="131"/>
      <c r="C168" s="158">
        <v>33</v>
      </c>
      <c r="D168" s="158" t="s">
        <v>241</v>
      </c>
      <c r="E168" s="159" t="s">
        <v>2908</v>
      </c>
      <c r="F168" s="160" t="s">
        <v>2909</v>
      </c>
      <c r="G168" s="161" t="s">
        <v>1082</v>
      </c>
      <c r="H168" s="199">
        <v>0.3</v>
      </c>
      <c r="I168" s="163"/>
      <c r="J168" s="164">
        <f t="shared" si="35"/>
        <v>0</v>
      </c>
      <c r="K168" s="165"/>
      <c r="L168" s="30"/>
      <c r="M168" s="166" t="s">
        <v>1</v>
      </c>
      <c r="N168" s="130" t="s">
        <v>37</v>
      </c>
      <c r="P168" s="167">
        <f t="shared" si="36"/>
        <v>0</v>
      </c>
      <c r="Q168" s="167">
        <v>0</v>
      </c>
      <c r="R168" s="167">
        <f t="shared" si="37"/>
        <v>0</v>
      </c>
      <c r="S168" s="167">
        <v>0</v>
      </c>
      <c r="T168" s="168">
        <f t="shared" si="38"/>
        <v>0</v>
      </c>
      <c r="AR168" s="169" t="s">
        <v>245</v>
      </c>
      <c r="AT168" s="169" t="s">
        <v>241</v>
      </c>
      <c r="AU168" s="169" t="s">
        <v>78</v>
      </c>
      <c r="AY168" s="13" t="s">
        <v>239</v>
      </c>
      <c r="BE168" s="97">
        <f t="shared" si="39"/>
        <v>0</v>
      </c>
      <c r="BF168" s="97">
        <f t="shared" si="40"/>
        <v>0</v>
      </c>
      <c r="BG168" s="97">
        <f t="shared" si="41"/>
        <v>0</v>
      </c>
      <c r="BH168" s="97">
        <f t="shared" si="42"/>
        <v>0</v>
      </c>
      <c r="BI168" s="97">
        <f t="shared" si="43"/>
        <v>0</v>
      </c>
      <c r="BJ168" s="13" t="s">
        <v>83</v>
      </c>
      <c r="BK168" s="97">
        <f t="shared" si="44"/>
        <v>0</v>
      </c>
      <c r="BL168" s="13" t="s">
        <v>245</v>
      </c>
      <c r="BM168" s="169" t="s">
        <v>491</v>
      </c>
    </row>
    <row r="169" spans="2:65" s="1" customFormat="1" ht="24.2" customHeight="1" x14ac:dyDescent="0.2">
      <c r="B169" s="131"/>
      <c r="C169" s="158">
        <v>34</v>
      </c>
      <c r="D169" s="158" t="s">
        <v>241</v>
      </c>
      <c r="E169" s="159" t="s">
        <v>2910</v>
      </c>
      <c r="F169" s="160" t="s">
        <v>2870</v>
      </c>
      <c r="G169" s="161" t="s">
        <v>1082</v>
      </c>
      <c r="H169" s="199">
        <v>0.3</v>
      </c>
      <c r="I169" s="163"/>
      <c r="J169" s="164">
        <f t="shared" si="35"/>
        <v>0</v>
      </c>
      <c r="K169" s="165"/>
      <c r="L169" s="30"/>
      <c r="M169" s="166" t="s">
        <v>1</v>
      </c>
      <c r="N169" s="130" t="s">
        <v>37</v>
      </c>
      <c r="P169" s="167">
        <f t="shared" si="36"/>
        <v>0</v>
      </c>
      <c r="Q169" s="167">
        <v>0</v>
      </c>
      <c r="R169" s="167">
        <f t="shared" si="37"/>
        <v>0</v>
      </c>
      <c r="S169" s="167">
        <v>0</v>
      </c>
      <c r="T169" s="168">
        <f t="shared" si="38"/>
        <v>0</v>
      </c>
      <c r="AR169" s="169" t="s">
        <v>245</v>
      </c>
      <c r="AT169" s="169" t="s">
        <v>241</v>
      </c>
      <c r="AU169" s="169" t="s">
        <v>78</v>
      </c>
      <c r="AY169" s="13" t="s">
        <v>239</v>
      </c>
      <c r="BE169" s="97">
        <f t="shared" si="39"/>
        <v>0</v>
      </c>
      <c r="BF169" s="97">
        <f t="shared" si="40"/>
        <v>0</v>
      </c>
      <c r="BG169" s="97">
        <f t="shared" si="41"/>
        <v>0</v>
      </c>
      <c r="BH169" s="97">
        <f t="shared" si="42"/>
        <v>0</v>
      </c>
      <c r="BI169" s="97">
        <f t="shared" si="43"/>
        <v>0</v>
      </c>
      <c r="BJ169" s="13" t="s">
        <v>83</v>
      </c>
      <c r="BK169" s="97">
        <f t="shared" si="44"/>
        <v>0</v>
      </c>
      <c r="BL169" s="13" t="s">
        <v>245</v>
      </c>
      <c r="BM169" s="169" t="s">
        <v>499</v>
      </c>
    </row>
    <row r="170" spans="2:65" s="11" customFormat="1" ht="25.9" customHeight="1" x14ac:dyDescent="0.2">
      <c r="B170" s="146"/>
      <c r="D170" s="147" t="s">
        <v>70</v>
      </c>
      <c r="E170" s="148" t="s">
        <v>2911</v>
      </c>
      <c r="F170" s="148" t="s">
        <v>2912</v>
      </c>
      <c r="I170" s="149"/>
      <c r="J170" s="150">
        <f>BK170</f>
        <v>0</v>
      </c>
      <c r="L170" s="146"/>
      <c r="M170" s="151"/>
      <c r="P170" s="152">
        <f>SUM(P171:P173)</f>
        <v>0</v>
      </c>
      <c r="R170" s="152">
        <f>SUM(R171:R173)</f>
        <v>0</v>
      </c>
      <c r="T170" s="153">
        <f>SUM(T171:T173)</f>
        <v>0</v>
      </c>
      <c r="AR170" s="147" t="s">
        <v>78</v>
      </c>
      <c r="AT170" s="154" t="s">
        <v>70</v>
      </c>
      <c r="AU170" s="154" t="s">
        <v>71</v>
      </c>
      <c r="AY170" s="147" t="s">
        <v>239</v>
      </c>
      <c r="BK170" s="155">
        <f>SUM(BK171:BK173)</f>
        <v>0</v>
      </c>
    </row>
    <row r="171" spans="2:65" s="1" customFormat="1" ht="16.5" customHeight="1" x14ac:dyDescent="0.2">
      <c r="B171" s="131"/>
      <c r="C171" s="158">
        <v>35</v>
      </c>
      <c r="D171" s="158" t="s">
        <v>241</v>
      </c>
      <c r="E171" s="159" t="s">
        <v>2913</v>
      </c>
      <c r="F171" s="160" t="s">
        <v>2914</v>
      </c>
      <c r="G171" s="161" t="s">
        <v>353</v>
      </c>
      <c r="H171" s="162">
        <v>1</v>
      </c>
      <c r="I171" s="163"/>
      <c r="J171" s="164">
        <f>ROUND(I171*H171,2)</f>
        <v>0</v>
      </c>
      <c r="K171" s="165"/>
      <c r="L171" s="30"/>
      <c r="M171" s="166" t="s">
        <v>1</v>
      </c>
      <c r="N171" s="130" t="s">
        <v>37</v>
      </c>
      <c r="P171" s="167">
        <f>O171*H171</f>
        <v>0</v>
      </c>
      <c r="Q171" s="167">
        <v>0</v>
      </c>
      <c r="R171" s="167">
        <f>Q171*H171</f>
        <v>0</v>
      </c>
      <c r="S171" s="167">
        <v>0</v>
      </c>
      <c r="T171" s="168">
        <f>S171*H171</f>
        <v>0</v>
      </c>
      <c r="AR171" s="169" t="s">
        <v>245</v>
      </c>
      <c r="AT171" s="169" t="s">
        <v>241</v>
      </c>
      <c r="AU171" s="169" t="s">
        <v>78</v>
      </c>
      <c r="AY171" s="13" t="s">
        <v>239</v>
      </c>
      <c r="BE171" s="97">
        <f>IF(N171="základná",J171,0)</f>
        <v>0</v>
      </c>
      <c r="BF171" s="97">
        <f>IF(N171="znížená",J171,0)</f>
        <v>0</v>
      </c>
      <c r="BG171" s="97">
        <f>IF(N171="zákl. prenesená",J171,0)</f>
        <v>0</v>
      </c>
      <c r="BH171" s="97">
        <f>IF(N171="zníž. prenesená",J171,0)</f>
        <v>0</v>
      </c>
      <c r="BI171" s="97">
        <f>IF(N171="nulová",J171,0)</f>
        <v>0</v>
      </c>
      <c r="BJ171" s="13" t="s">
        <v>83</v>
      </c>
      <c r="BK171" s="97">
        <f>ROUND(I171*H171,2)</f>
        <v>0</v>
      </c>
      <c r="BL171" s="13" t="s">
        <v>245</v>
      </c>
      <c r="BM171" s="169" t="s">
        <v>507</v>
      </c>
    </row>
    <row r="172" spans="2:65" s="1" customFormat="1" ht="16.5" customHeight="1" x14ac:dyDescent="0.2">
      <c r="B172" s="131"/>
      <c r="C172" s="158">
        <v>36</v>
      </c>
      <c r="D172" s="158" t="s">
        <v>241</v>
      </c>
      <c r="E172" s="159" t="s">
        <v>2873</v>
      </c>
      <c r="F172" s="160" t="s">
        <v>2915</v>
      </c>
      <c r="G172" s="161" t="s">
        <v>353</v>
      </c>
      <c r="H172" s="162">
        <v>1</v>
      </c>
      <c r="I172" s="163"/>
      <c r="J172" s="164">
        <f>ROUND(I172*H172,2)</f>
        <v>0</v>
      </c>
      <c r="K172" s="165"/>
      <c r="L172" s="30"/>
      <c r="M172" s="166" t="s">
        <v>1</v>
      </c>
      <c r="N172" s="130" t="s">
        <v>37</v>
      </c>
      <c r="P172" s="167">
        <f>O172*H172</f>
        <v>0</v>
      </c>
      <c r="Q172" s="167">
        <v>0</v>
      </c>
      <c r="R172" s="167">
        <f>Q172*H172</f>
        <v>0</v>
      </c>
      <c r="S172" s="167">
        <v>0</v>
      </c>
      <c r="T172" s="168">
        <f>S172*H172</f>
        <v>0</v>
      </c>
      <c r="AR172" s="169" t="s">
        <v>245</v>
      </c>
      <c r="AT172" s="169" t="s">
        <v>241</v>
      </c>
      <c r="AU172" s="169" t="s">
        <v>78</v>
      </c>
      <c r="AY172" s="13" t="s">
        <v>239</v>
      </c>
      <c r="BE172" s="97">
        <f>IF(N172="základná",J172,0)</f>
        <v>0</v>
      </c>
      <c r="BF172" s="97">
        <f>IF(N172="znížená",J172,0)</f>
        <v>0</v>
      </c>
      <c r="BG172" s="97">
        <f>IF(N172="zákl. prenesená",J172,0)</f>
        <v>0</v>
      </c>
      <c r="BH172" s="97">
        <f>IF(N172="zníž. prenesená",J172,0)</f>
        <v>0</v>
      </c>
      <c r="BI172" s="97">
        <f>IF(N172="nulová",J172,0)</f>
        <v>0</v>
      </c>
      <c r="BJ172" s="13" t="s">
        <v>83</v>
      </c>
      <c r="BK172" s="97">
        <f>ROUND(I172*H172,2)</f>
        <v>0</v>
      </c>
      <c r="BL172" s="13" t="s">
        <v>245</v>
      </c>
      <c r="BM172" s="169" t="s">
        <v>515</v>
      </c>
    </row>
    <row r="173" spans="2:65" s="1" customFormat="1" ht="16.5" customHeight="1" x14ac:dyDescent="0.2">
      <c r="B173" s="131"/>
      <c r="C173" s="158">
        <v>37</v>
      </c>
      <c r="D173" s="158" t="s">
        <v>241</v>
      </c>
      <c r="E173" s="159" t="s">
        <v>2875</v>
      </c>
      <c r="F173" s="160" t="s">
        <v>2916</v>
      </c>
      <c r="G173" s="161" t="s">
        <v>353</v>
      </c>
      <c r="H173" s="162">
        <v>1</v>
      </c>
      <c r="I173" s="163"/>
      <c r="J173" s="164">
        <f>ROUND(I173*H173,2)</f>
        <v>0</v>
      </c>
      <c r="K173" s="165"/>
      <c r="L173" s="30"/>
      <c r="M173" s="182" t="s">
        <v>1</v>
      </c>
      <c r="N173" s="183" t="s">
        <v>37</v>
      </c>
      <c r="O173" s="184"/>
      <c r="P173" s="185">
        <f>O173*H173</f>
        <v>0</v>
      </c>
      <c r="Q173" s="185">
        <v>0</v>
      </c>
      <c r="R173" s="185">
        <f>Q173*H173</f>
        <v>0</v>
      </c>
      <c r="S173" s="185">
        <v>0</v>
      </c>
      <c r="T173" s="186">
        <f>S173*H173</f>
        <v>0</v>
      </c>
      <c r="AR173" s="169" t="s">
        <v>245</v>
      </c>
      <c r="AT173" s="169" t="s">
        <v>241</v>
      </c>
      <c r="AU173" s="169" t="s">
        <v>78</v>
      </c>
      <c r="AY173" s="13" t="s">
        <v>239</v>
      </c>
      <c r="BE173" s="97">
        <f>IF(N173="základná",J173,0)</f>
        <v>0</v>
      </c>
      <c r="BF173" s="97">
        <f>IF(N173="znížená",J173,0)</f>
        <v>0</v>
      </c>
      <c r="BG173" s="97">
        <f>IF(N173="zákl. prenesená",J173,0)</f>
        <v>0</v>
      </c>
      <c r="BH173" s="97">
        <f>IF(N173="zníž. prenesená",J173,0)</f>
        <v>0</v>
      </c>
      <c r="BI173" s="97">
        <f>IF(N173="nulová",J173,0)</f>
        <v>0</v>
      </c>
      <c r="BJ173" s="13" t="s">
        <v>83</v>
      </c>
      <c r="BK173" s="97">
        <f>ROUND(I173*H173,2)</f>
        <v>0</v>
      </c>
      <c r="BL173" s="13" t="s">
        <v>245</v>
      </c>
      <c r="BM173" s="169" t="s">
        <v>523</v>
      </c>
    </row>
    <row r="174" spans="2:65" s="1" customFormat="1" ht="6.95" customHeight="1" x14ac:dyDescent="0.2">
      <c r="B174" s="45"/>
      <c r="C174" s="46"/>
      <c r="D174" s="46"/>
      <c r="E174" s="46"/>
      <c r="F174" s="46"/>
      <c r="G174" s="46"/>
      <c r="H174" s="46"/>
      <c r="I174" s="46"/>
      <c r="J174" s="46"/>
      <c r="K174" s="46"/>
      <c r="L174" s="30"/>
    </row>
    <row r="175" spans="2:65" ht="16.5" x14ac:dyDescent="0.2">
      <c r="C175" s="187" t="s">
        <v>4576</v>
      </c>
    </row>
    <row r="176" spans="2:65" x14ac:dyDescent="0.2">
      <c r="C176" t="s">
        <v>4577</v>
      </c>
    </row>
    <row r="178" spans="3:3" x14ac:dyDescent="0.2">
      <c r="C178" t="s">
        <v>4578</v>
      </c>
    </row>
    <row r="180" spans="3:3" x14ac:dyDescent="0.2">
      <c r="C180" t="s">
        <v>4579</v>
      </c>
    </row>
    <row r="182" spans="3:3" x14ac:dyDescent="0.2">
      <c r="C182" t="s">
        <v>4580</v>
      </c>
    </row>
    <row r="184" spans="3:3" x14ac:dyDescent="0.2">
      <c r="C184" t="s">
        <v>4581</v>
      </c>
    </row>
  </sheetData>
  <autoFilter ref="C132:K173" xr:uid="{00000000-0009-0000-0000-000005000000}"/>
  <mergeCells count="17">
    <mergeCell ref="L2:V2"/>
    <mergeCell ref="D107:F107"/>
    <mergeCell ref="D108:F108"/>
    <mergeCell ref="D109:F109"/>
    <mergeCell ref="E121:H121"/>
    <mergeCell ref="E85:H85"/>
    <mergeCell ref="E87:H87"/>
    <mergeCell ref="E89:H89"/>
    <mergeCell ref="D105:F105"/>
    <mergeCell ref="D106:F106"/>
    <mergeCell ref="E7:H7"/>
    <mergeCell ref="E9:H9"/>
    <mergeCell ref="E11:H11"/>
    <mergeCell ref="E20:H20"/>
    <mergeCell ref="E29:H29"/>
    <mergeCell ref="E125:H125"/>
    <mergeCell ref="E123:H123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85"/>
  <sheetViews>
    <sheetView showGridLines="0" topLeftCell="A147" workbookViewId="0">
      <selection activeCell="H147" sqref="H147:H148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3" t="s">
        <v>94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4587</v>
      </c>
      <c r="L4" s="16"/>
      <c r="M4" s="103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14</v>
      </c>
      <c r="L6" s="16"/>
    </row>
    <row r="7" spans="2:46" ht="16.5" customHeight="1" x14ac:dyDescent="0.2">
      <c r="B7" s="16"/>
      <c r="E7" s="259" t="str">
        <f>'Rekapitulácia stavby'!K6</f>
        <v>KFA - Košická futbalová aréna II. a III. etapa</v>
      </c>
      <c r="F7" s="261"/>
      <c r="G7" s="261"/>
      <c r="H7" s="261"/>
      <c r="L7" s="16"/>
    </row>
    <row r="8" spans="2:46" ht="12" customHeight="1" x14ac:dyDescent="0.2">
      <c r="B8" s="16"/>
      <c r="D8" s="23" t="s">
        <v>180</v>
      </c>
      <c r="L8" s="16"/>
    </row>
    <row r="9" spans="2:46" s="1" customFormat="1" ht="16.5" customHeight="1" x14ac:dyDescent="0.2">
      <c r="B9" s="30"/>
      <c r="E9" s="259" t="s">
        <v>181</v>
      </c>
      <c r="F9" s="257"/>
      <c r="G9" s="257"/>
      <c r="H9" s="257"/>
      <c r="L9" s="30"/>
    </row>
    <row r="10" spans="2:46" s="1" customFormat="1" ht="12" customHeight="1" x14ac:dyDescent="0.2">
      <c r="B10" s="30"/>
      <c r="D10" s="23" t="s">
        <v>182</v>
      </c>
      <c r="L10" s="30"/>
    </row>
    <row r="11" spans="2:46" s="1" customFormat="1" ht="16.5" customHeight="1" x14ac:dyDescent="0.2">
      <c r="B11" s="30"/>
      <c r="E11" s="226" t="s">
        <v>2917</v>
      </c>
      <c r="F11" s="257"/>
      <c r="G11" s="257"/>
      <c r="H11" s="257"/>
      <c r="L11" s="30"/>
    </row>
    <row r="12" spans="2:46" s="1" customFormat="1" x14ac:dyDescent="0.2">
      <c r="B12" s="30"/>
      <c r="L12" s="30"/>
    </row>
    <row r="13" spans="2:46" s="1" customFormat="1" ht="12" customHeight="1" x14ac:dyDescent="0.2">
      <c r="B13" s="30"/>
      <c r="D13" s="23" t="s">
        <v>15</v>
      </c>
      <c r="F13" s="21" t="s">
        <v>1</v>
      </c>
      <c r="I13" s="23" t="s">
        <v>16</v>
      </c>
      <c r="J13" s="21" t="s">
        <v>1</v>
      </c>
      <c r="L13" s="30"/>
    </row>
    <row r="14" spans="2:46" s="1" customFormat="1" ht="12" customHeight="1" x14ac:dyDescent="0.2">
      <c r="B14" s="30"/>
      <c r="D14" s="23" t="s">
        <v>17</v>
      </c>
      <c r="F14" s="21" t="s">
        <v>18</v>
      </c>
      <c r="I14" s="23" t="s">
        <v>19</v>
      </c>
      <c r="J14" s="53" t="str">
        <f>'Rekapitulácia stavby'!AN8</f>
        <v>4.10.2022 - REV05</v>
      </c>
      <c r="L14" s="30"/>
    </row>
    <row r="15" spans="2:46" s="1" customFormat="1" ht="10.9" customHeight="1" x14ac:dyDescent="0.2">
      <c r="B15" s="30"/>
      <c r="L15" s="30"/>
    </row>
    <row r="16" spans="2:46" s="1" customFormat="1" ht="12" customHeight="1" x14ac:dyDescent="0.2">
      <c r="B16" s="30"/>
      <c r="D16" s="23" t="s">
        <v>20</v>
      </c>
      <c r="I16" s="23" t="s">
        <v>21</v>
      </c>
      <c r="J16" s="21" t="str">
        <f>IF('Rekapitulácia stavby'!AN10="","",'Rekapitulácia stavby'!AN10)</f>
        <v/>
      </c>
      <c r="L16" s="30"/>
    </row>
    <row r="17" spans="2:12" s="1" customFormat="1" ht="18" customHeight="1" x14ac:dyDescent="0.2">
      <c r="B17" s="30"/>
      <c r="E17" s="21" t="str">
        <f>IF('Rekapitulácia stavby'!E11="","",'Rekapitulácia stavby'!E11)</f>
        <v xml:space="preserve"> </v>
      </c>
      <c r="I17" s="23" t="s">
        <v>22</v>
      </c>
      <c r="J17" s="21" t="str">
        <f>IF('Rekapitulácia stavby'!AN11="","",'Rekapitulácia stavby'!AN11)</f>
        <v/>
      </c>
      <c r="L17" s="30"/>
    </row>
    <row r="18" spans="2:12" s="1" customFormat="1" ht="6.95" customHeight="1" x14ac:dyDescent="0.2">
      <c r="B18" s="30"/>
      <c r="L18" s="30"/>
    </row>
    <row r="19" spans="2:12" s="1" customFormat="1" ht="12" customHeight="1" x14ac:dyDescent="0.2">
      <c r="B19" s="30"/>
      <c r="D19" s="23" t="s">
        <v>23</v>
      </c>
      <c r="I19" s="23" t="s">
        <v>21</v>
      </c>
      <c r="J19" s="24" t="str">
        <f>'Rekapitulácia stavby'!AN13</f>
        <v>Vyplň údaj</v>
      </c>
      <c r="L19" s="30"/>
    </row>
    <row r="20" spans="2:12" s="1" customFormat="1" ht="18" customHeight="1" x14ac:dyDescent="0.2">
      <c r="B20" s="30"/>
      <c r="E20" s="258" t="str">
        <f>'Rekapitulácia stavby'!E14</f>
        <v>Vyplň údaj</v>
      </c>
      <c r="F20" s="248"/>
      <c r="G20" s="248"/>
      <c r="H20" s="248"/>
      <c r="I20" s="23" t="s">
        <v>22</v>
      </c>
      <c r="J20" s="24" t="str">
        <f>'Rekapitulácia stavby'!AN14</f>
        <v>Vyplň údaj</v>
      </c>
      <c r="L20" s="30"/>
    </row>
    <row r="21" spans="2:12" s="1" customFormat="1" ht="6.95" customHeight="1" x14ac:dyDescent="0.2">
      <c r="B21" s="30"/>
      <c r="L21" s="30"/>
    </row>
    <row r="22" spans="2:12" s="1" customFormat="1" ht="12" customHeight="1" x14ac:dyDescent="0.2">
      <c r="B22" s="30"/>
      <c r="D22" s="23" t="s">
        <v>25</v>
      </c>
      <c r="I22" s="23" t="s">
        <v>21</v>
      </c>
      <c r="J22" s="21" t="str">
        <f>IF('Rekapitulácia stavby'!AN16="","",'Rekapitulácia stavby'!AN16)</f>
        <v/>
      </c>
      <c r="L22" s="30"/>
    </row>
    <row r="23" spans="2:12" s="1" customFormat="1" ht="18" customHeight="1" x14ac:dyDescent="0.2">
      <c r="B23" s="30"/>
      <c r="E23" s="21" t="str">
        <f>IF('Rekapitulácia stavby'!E17="","",'Rekapitulácia stavby'!E17)</f>
        <v>HESCON,s.r.o.</v>
      </c>
      <c r="I23" s="23" t="s">
        <v>22</v>
      </c>
      <c r="J23" s="21" t="str">
        <f>IF('Rekapitulácia stavby'!AN17="","",'Rekapitulácia stavby'!AN17)</f>
        <v/>
      </c>
      <c r="L23" s="30"/>
    </row>
    <row r="24" spans="2:12" s="1" customFormat="1" ht="6.95" customHeight="1" x14ac:dyDescent="0.2">
      <c r="B24" s="30"/>
      <c r="L24" s="30"/>
    </row>
    <row r="25" spans="2:12" s="1" customFormat="1" ht="12" customHeight="1" x14ac:dyDescent="0.2">
      <c r="B25" s="30"/>
      <c r="D25" s="23" t="s">
        <v>27</v>
      </c>
      <c r="I25" s="23" t="s">
        <v>21</v>
      </c>
      <c r="J25" s="21" t="str">
        <f>IF('Rekapitulácia stavby'!AN19="","",'Rekapitulácia stavby'!AN19)</f>
        <v/>
      </c>
      <c r="L25" s="30"/>
    </row>
    <row r="26" spans="2:12" s="1" customFormat="1" ht="18" customHeight="1" x14ac:dyDescent="0.2">
      <c r="B26" s="30"/>
      <c r="E26" s="21" t="str">
        <f>IF('Rekapitulácia stavby'!E20="","",'Rekapitulácia stavby'!E20)</f>
        <v xml:space="preserve"> </v>
      </c>
      <c r="I26" s="23" t="s">
        <v>22</v>
      </c>
      <c r="J26" s="21" t="str">
        <f>IF('Rekapitulácia stavby'!AN20="","",'Rekapitulácia stavby'!AN20)</f>
        <v/>
      </c>
      <c r="L26" s="30"/>
    </row>
    <row r="27" spans="2:12" s="1" customFormat="1" ht="6.95" customHeight="1" x14ac:dyDescent="0.2">
      <c r="B27" s="30"/>
      <c r="L27" s="30"/>
    </row>
    <row r="28" spans="2:12" s="1" customFormat="1" ht="12" customHeight="1" x14ac:dyDescent="0.2">
      <c r="B28" s="30"/>
      <c r="D28" s="23" t="s">
        <v>28</v>
      </c>
      <c r="L28" s="30"/>
    </row>
    <row r="29" spans="2:12" s="7" customFormat="1" ht="16.5" customHeight="1" x14ac:dyDescent="0.2">
      <c r="B29" s="104"/>
      <c r="E29" s="251" t="s">
        <v>1</v>
      </c>
      <c r="F29" s="251"/>
      <c r="G29" s="251"/>
      <c r="H29" s="251"/>
      <c r="L29" s="104"/>
    </row>
    <row r="30" spans="2:12" s="1" customFormat="1" ht="6.95" customHeight="1" x14ac:dyDescent="0.2">
      <c r="B30" s="30"/>
      <c r="L30" s="30"/>
    </row>
    <row r="31" spans="2:12" s="1" customFormat="1" ht="6.95" customHeight="1" x14ac:dyDescent="0.2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5" customHeight="1" x14ac:dyDescent="0.2">
      <c r="B32" s="30"/>
      <c r="D32" s="21" t="s">
        <v>187</v>
      </c>
      <c r="J32" s="29">
        <f>J98</f>
        <v>0</v>
      </c>
      <c r="L32" s="30"/>
    </row>
    <row r="33" spans="2:12" s="1" customFormat="1" ht="14.45" customHeight="1" x14ac:dyDescent="0.2">
      <c r="B33" s="30"/>
      <c r="D33" s="28" t="s">
        <v>174</v>
      </c>
      <c r="J33" s="29">
        <f>J104</f>
        <v>0</v>
      </c>
      <c r="L33" s="30"/>
    </row>
    <row r="34" spans="2:12" s="1" customFormat="1" ht="25.35" customHeight="1" x14ac:dyDescent="0.2">
      <c r="B34" s="30"/>
      <c r="D34" s="105" t="s">
        <v>31</v>
      </c>
      <c r="J34" s="66">
        <f>ROUND(J32 + J33, 2)</f>
        <v>0</v>
      </c>
      <c r="L34" s="30"/>
    </row>
    <row r="35" spans="2:12" s="1" customFormat="1" ht="6.95" customHeight="1" x14ac:dyDescent="0.2">
      <c r="B35" s="30"/>
      <c r="D35" s="54"/>
      <c r="E35" s="54"/>
      <c r="F35" s="54"/>
      <c r="G35" s="54"/>
      <c r="H35" s="54"/>
      <c r="I35" s="54"/>
      <c r="J35" s="54"/>
      <c r="K35" s="54"/>
      <c r="L35" s="30"/>
    </row>
    <row r="36" spans="2:12" s="1" customFormat="1" ht="14.45" customHeight="1" x14ac:dyDescent="0.2">
      <c r="B36" s="30"/>
      <c r="F36" s="33" t="s">
        <v>33</v>
      </c>
      <c r="I36" s="33" t="s">
        <v>32</v>
      </c>
      <c r="J36" s="33" t="s">
        <v>34</v>
      </c>
      <c r="L36" s="30"/>
    </row>
    <row r="37" spans="2:12" s="1" customFormat="1" ht="14.45" customHeight="1" x14ac:dyDescent="0.2">
      <c r="B37" s="30"/>
      <c r="D37" s="106" t="s">
        <v>35</v>
      </c>
      <c r="E37" s="35" t="s">
        <v>36</v>
      </c>
      <c r="F37" s="107">
        <f>ROUND((SUM(BE104:BE111) + SUM(BE133:BE173)),  2)</f>
        <v>0</v>
      </c>
      <c r="G37" s="108"/>
      <c r="H37" s="108"/>
      <c r="I37" s="109">
        <v>0.2</v>
      </c>
      <c r="J37" s="107">
        <f>ROUND(((SUM(BE104:BE111) + SUM(BE133:BE173))*I37),  2)</f>
        <v>0</v>
      </c>
      <c r="L37" s="30"/>
    </row>
    <row r="38" spans="2:12" s="1" customFormat="1" ht="14.45" customHeight="1" x14ac:dyDescent="0.2">
      <c r="B38" s="30"/>
      <c r="E38" s="35" t="s">
        <v>37</v>
      </c>
      <c r="F38" s="107">
        <f>ROUND((SUM(BF104:BF111) + SUM(BF133:BF173)),  2)</f>
        <v>0</v>
      </c>
      <c r="G38" s="108"/>
      <c r="H38" s="108"/>
      <c r="I38" s="109">
        <v>0.2</v>
      </c>
      <c r="J38" s="107">
        <f>ROUND(((SUM(BF104:BF111) + SUM(BF133:BF173))*I38),  2)</f>
        <v>0</v>
      </c>
      <c r="L38" s="30"/>
    </row>
    <row r="39" spans="2:12" s="1" customFormat="1" ht="14.45" hidden="1" customHeight="1" x14ac:dyDescent="0.2">
      <c r="B39" s="30"/>
      <c r="E39" s="23" t="s">
        <v>38</v>
      </c>
      <c r="F39" s="86">
        <f>ROUND((SUM(BG104:BG111) + SUM(BG133:BG173)),  2)</f>
        <v>0</v>
      </c>
      <c r="I39" s="110">
        <v>0.2</v>
      </c>
      <c r="J39" s="86">
        <f>0</f>
        <v>0</v>
      </c>
      <c r="L39" s="30"/>
    </row>
    <row r="40" spans="2:12" s="1" customFormat="1" ht="14.45" hidden="1" customHeight="1" x14ac:dyDescent="0.2">
      <c r="B40" s="30"/>
      <c r="E40" s="23" t="s">
        <v>39</v>
      </c>
      <c r="F40" s="86">
        <f>ROUND((SUM(BH104:BH111) + SUM(BH133:BH173)),  2)</f>
        <v>0</v>
      </c>
      <c r="I40" s="110">
        <v>0.2</v>
      </c>
      <c r="J40" s="86">
        <f>0</f>
        <v>0</v>
      </c>
      <c r="L40" s="30"/>
    </row>
    <row r="41" spans="2:12" s="1" customFormat="1" ht="14.45" hidden="1" customHeight="1" x14ac:dyDescent="0.2">
      <c r="B41" s="30"/>
      <c r="E41" s="35" t="s">
        <v>40</v>
      </c>
      <c r="F41" s="107">
        <f>ROUND((SUM(BI104:BI111) + SUM(BI133:BI173)),  2)</f>
        <v>0</v>
      </c>
      <c r="G41" s="108"/>
      <c r="H41" s="108"/>
      <c r="I41" s="109">
        <v>0</v>
      </c>
      <c r="J41" s="107">
        <f>0</f>
        <v>0</v>
      </c>
      <c r="L41" s="30"/>
    </row>
    <row r="42" spans="2:12" s="1" customFormat="1" ht="6.95" customHeight="1" x14ac:dyDescent="0.2">
      <c r="B42" s="30"/>
      <c r="L42" s="30"/>
    </row>
    <row r="43" spans="2:12" s="1" customFormat="1" ht="25.35" customHeight="1" x14ac:dyDescent="0.2">
      <c r="B43" s="30"/>
      <c r="C43" s="101"/>
      <c r="D43" s="111" t="s">
        <v>41</v>
      </c>
      <c r="E43" s="57"/>
      <c r="F43" s="57"/>
      <c r="G43" s="112" t="s">
        <v>42</v>
      </c>
      <c r="H43" s="113" t="s">
        <v>43</v>
      </c>
      <c r="I43" s="57"/>
      <c r="J43" s="114">
        <f>SUM(J34:J41)</f>
        <v>0</v>
      </c>
      <c r="K43" s="115"/>
      <c r="L43" s="30"/>
    </row>
    <row r="44" spans="2:12" s="1" customFormat="1" ht="14.45" customHeight="1" x14ac:dyDescent="0.2">
      <c r="B44" s="30"/>
      <c r="L44" s="30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30"/>
      <c r="D50" s="42" t="s">
        <v>44</v>
      </c>
      <c r="E50" s="43"/>
      <c r="F50" s="43"/>
      <c r="G50" s="42" t="s">
        <v>45</v>
      </c>
      <c r="H50" s="43"/>
      <c r="I50" s="43"/>
      <c r="J50" s="43"/>
      <c r="K50" s="43"/>
      <c r="L50" s="30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30"/>
      <c r="D61" s="44" t="s">
        <v>46</v>
      </c>
      <c r="E61" s="32"/>
      <c r="F61" s="116" t="s">
        <v>47</v>
      </c>
      <c r="G61" s="44" t="s">
        <v>46</v>
      </c>
      <c r="H61" s="32"/>
      <c r="I61" s="32"/>
      <c r="J61" s="117" t="s">
        <v>47</v>
      </c>
      <c r="K61" s="32"/>
      <c r="L61" s="30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30"/>
      <c r="D65" s="42" t="s">
        <v>48</v>
      </c>
      <c r="E65" s="43"/>
      <c r="F65" s="43"/>
      <c r="G65" s="42" t="s">
        <v>49</v>
      </c>
      <c r="H65" s="43"/>
      <c r="I65" s="43"/>
      <c r="J65" s="43"/>
      <c r="K65" s="43"/>
      <c r="L65" s="30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30"/>
      <c r="D76" s="44" t="s">
        <v>46</v>
      </c>
      <c r="E76" s="32"/>
      <c r="F76" s="116" t="s">
        <v>47</v>
      </c>
      <c r="G76" s="44" t="s">
        <v>46</v>
      </c>
      <c r="H76" s="32"/>
      <c r="I76" s="32"/>
      <c r="J76" s="117" t="s">
        <v>47</v>
      </c>
      <c r="K76" s="32"/>
      <c r="L76" s="30"/>
    </row>
    <row r="77" spans="2:12" s="1" customFormat="1" ht="14.45" customHeight="1" x14ac:dyDescent="0.2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12" s="1" customFormat="1" ht="6.95" customHeight="1" x14ac:dyDescent="0.2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12" s="1" customFormat="1" ht="24.95" customHeight="1" x14ac:dyDescent="0.2">
      <c r="B82" s="30"/>
      <c r="C82" s="17" t="s">
        <v>4588</v>
      </c>
      <c r="L82" s="30"/>
    </row>
    <row r="83" spans="2:12" s="1" customFormat="1" ht="6.95" customHeight="1" x14ac:dyDescent="0.2">
      <c r="B83" s="30"/>
      <c r="L83" s="30"/>
    </row>
    <row r="84" spans="2:12" s="1" customFormat="1" ht="12" customHeight="1" x14ac:dyDescent="0.2">
      <c r="B84" s="30"/>
      <c r="C84" s="23" t="s">
        <v>14</v>
      </c>
      <c r="L84" s="30"/>
    </row>
    <row r="85" spans="2:12" s="1" customFormat="1" ht="16.5" customHeight="1" x14ac:dyDescent="0.2">
      <c r="B85" s="30"/>
      <c r="E85" s="259" t="str">
        <f>E7</f>
        <v>KFA - Košická futbalová aréna II. a III. etapa</v>
      </c>
      <c r="F85" s="261"/>
      <c r="G85" s="261"/>
      <c r="H85" s="261"/>
      <c r="L85" s="30"/>
    </row>
    <row r="86" spans="2:12" ht="12" customHeight="1" x14ac:dyDescent="0.2">
      <c r="B86" s="16"/>
      <c r="C86" s="23" t="s">
        <v>180</v>
      </c>
      <c r="L86" s="16"/>
    </row>
    <row r="87" spans="2:12" s="1" customFormat="1" ht="16.5" customHeight="1" x14ac:dyDescent="0.2">
      <c r="B87" s="30"/>
      <c r="E87" s="259" t="s">
        <v>181</v>
      </c>
      <c r="F87" s="257"/>
      <c r="G87" s="257"/>
      <c r="H87" s="257"/>
      <c r="L87" s="30"/>
    </row>
    <row r="88" spans="2:12" s="1" customFormat="1" ht="12" customHeight="1" x14ac:dyDescent="0.2">
      <c r="B88" s="30"/>
      <c r="C88" s="23" t="s">
        <v>182</v>
      </c>
      <c r="L88" s="30"/>
    </row>
    <row r="89" spans="2:12" s="1" customFormat="1" ht="16.5" customHeight="1" x14ac:dyDescent="0.2">
      <c r="B89" s="30"/>
      <c r="E89" s="226" t="str">
        <f>E11</f>
        <v>008 - ZTI - Vstavok A2</v>
      </c>
      <c r="F89" s="257"/>
      <c r="G89" s="257"/>
      <c r="H89" s="257"/>
      <c r="L89" s="30"/>
    </row>
    <row r="90" spans="2:12" s="1" customFormat="1" ht="6.95" customHeight="1" x14ac:dyDescent="0.2">
      <c r="B90" s="30"/>
      <c r="L90" s="30"/>
    </row>
    <row r="91" spans="2:12" s="1" customFormat="1" ht="12" customHeight="1" x14ac:dyDescent="0.2">
      <c r="B91" s="30"/>
      <c r="C91" s="23" t="s">
        <v>17</v>
      </c>
      <c r="F91" s="21" t="str">
        <f>F14</f>
        <v xml:space="preserve"> </v>
      </c>
      <c r="I91" s="23" t="s">
        <v>19</v>
      </c>
      <c r="J91" s="53" t="str">
        <f>IF(J14="","",J14)</f>
        <v>4.10.2022 - REV05</v>
      </c>
      <c r="L91" s="30"/>
    </row>
    <row r="92" spans="2:12" s="1" customFormat="1" ht="6.95" customHeight="1" x14ac:dyDescent="0.2">
      <c r="B92" s="30"/>
      <c r="L92" s="30"/>
    </row>
    <row r="93" spans="2:12" s="1" customFormat="1" ht="15.2" customHeight="1" x14ac:dyDescent="0.2">
      <c r="B93" s="30"/>
      <c r="C93" s="23" t="s">
        <v>20</v>
      </c>
      <c r="F93" s="21" t="str">
        <f>E17</f>
        <v xml:space="preserve"> </v>
      </c>
      <c r="I93" s="23" t="s">
        <v>25</v>
      </c>
      <c r="J93" s="26" t="str">
        <f>E23</f>
        <v>HESCON,s.r.o.</v>
      </c>
      <c r="L93" s="30"/>
    </row>
    <row r="94" spans="2:12" s="1" customFormat="1" ht="15.2" customHeight="1" x14ac:dyDescent="0.2">
      <c r="B94" s="30"/>
      <c r="C94" s="23" t="s">
        <v>23</v>
      </c>
      <c r="F94" s="21" t="str">
        <f>IF(E20="","",E20)</f>
        <v>Vyplň údaj</v>
      </c>
      <c r="I94" s="23" t="s">
        <v>27</v>
      </c>
      <c r="J94" s="26" t="str">
        <f>E26</f>
        <v xml:space="preserve"> </v>
      </c>
      <c r="L94" s="30"/>
    </row>
    <row r="95" spans="2:12" s="1" customFormat="1" ht="10.35" customHeight="1" x14ac:dyDescent="0.2">
      <c r="B95" s="30"/>
      <c r="L95" s="30"/>
    </row>
    <row r="96" spans="2:12" s="1" customFormat="1" ht="29.25" customHeight="1" x14ac:dyDescent="0.2">
      <c r="B96" s="30"/>
      <c r="C96" s="118" t="s">
        <v>188</v>
      </c>
      <c r="D96" s="101"/>
      <c r="E96" s="101"/>
      <c r="F96" s="101"/>
      <c r="G96" s="101"/>
      <c r="H96" s="101"/>
      <c r="I96" s="101"/>
      <c r="J96" s="119" t="s">
        <v>189</v>
      </c>
      <c r="K96" s="101"/>
      <c r="L96" s="30"/>
    </row>
    <row r="97" spans="2:65" s="1" customFormat="1" ht="10.35" customHeight="1" x14ac:dyDescent="0.2">
      <c r="B97" s="30"/>
      <c r="L97" s="30"/>
    </row>
    <row r="98" spans="2:65" s="1" customFormat="1" ht="22.9" customHeight="1" x14ac:dyDescent="0.2">
      <c r="B98" s="30"/>
      <c r="C98" s="120" t="s">
        <v>190</v>
      </c>
      <c r="J98" s="66">
        <f>J133</f>
        <v>0</v>
      </c>
      <c r="L98" s="30"/>
      <c r="AU98" s="13" t="s">
        <v>191</v>
      </c>
    </row>
    <row r="99" spans="2:65" s="8" customFormat="1" ht="24.95" customHeight="1" x14ac:dyDescent="0.2">
      <c r="B99" s="121"/>
      <c r="D99" s="122" t="s">
        <v>2918</v>
      </c>
      <c r="E99" s="123"/>
      <c r="F99" s="123"/>
      <c r="G99" s="123"/>
      <c r="H99" s="123"/>
      <c r="I99" s="123"/>
      <c r="J99" s="124">
        <f>J134</f>
        <v>0</v>
      </c>
      <c r="L99" s="121"/>
    </row>
    <row r="100" spans="2:65" s="8" customFormat="1" ht="24.95" customHeight="1" x14ac:dyDescent="0.2">
      <c r="B100" s="121"/>
      <c r="D100" s="122" t="s">
        <v>2841</v>
      </c>
      <c r="E100" s="123"/>
      <c r="F100" s="123"/>
      <c r="G100" s="123"/>
      <c r="H100" s="123"/>
      <c r="I100" s="123"/>
      <c r="J100" s="124">
        <f>J149</f>
        <v>0</v>
      </c>
      <c r="L100" s="121"/>
    </row>
    <row r="101" spans="2:65" s="8" customFormat="1" ht="24.95" customHeight="1" x14ac:dyDescent="0.2">
      <c r="B101" s="121"/>
      <c r="D101" s="122" t="s">
        <v>2919</v>
      </c>
      <c r="E101" s="123"/>
      <c r="F101" s="123"/>
      <c r="G101" s="123"/>
      <c r="H101" s="123"/>
      <c r="I101" s="123"/>
      <c r="J101" s="124">
        <f>J170</f>
        <v>0</v>
      </c>
      <c r="L101" s="121"/>
    </row>
    <row r="102" spans="2:65" s="1" customFormat="1" ht="21.75" customHeight="1" x14ac:dyDescent="0.2">
      <c r="B102" s="30"/>
      <c r="L102" s="30"/>
    </row>
    <row r="103" spans="2:65" s="1" customFormat="1" ht="6.95" customHeight="1" x14ac:dyDescent="0.2">
      <c r="B103" s="30"/>
      <c r="L103" s="30"/>
    </row>
    <row r="104" spans="2:65" s="1" customFormat="1" ht="29.25" customHeight="1" x14ac:dyDescent="0.2">
      <c r="B104" s="30"/>
      <c r="C104" s="120" t="s">
        <v>217</v>
      </c>
      <c r="J104" s="129">
        <f>ROUND(J105 + J106 + J107 + J108 + J109 + J110,2)</f>
        <v>0</v>
      </c>
      <c r="L104" s="30"/>
      <c r="N104" s="130" t="s">
        <v>35</v>
      </c>
    </row>
    <row r="105" spans="2:65" s="1" customFormat="1" ht="18" customHeight="1" x14ac:dyDescent="0.2">
      <c r="B105" s="131"/>
      <c r="C105" s="132"/>
      <c r="D105" s="207" t="s">
        <v>218</v>
      </c>
      <c r="E105" s="260"/>
      <c r="F105" s="260"/>
      <c r="G105" s="132"/>
      <c r="H105" s="132"/>
      <c r="I105" s="132"/>
      <c r="J105" s="94">
        <v>0</v>
      </c>
      <c r="K105" s="132"/>
      <c r="L105" s="131"/>
      <c r="M105" s="132"/>
      <c r="N105" s="134" t="s">
        <v>37</v>
      </c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5" t="s">
        <v>219</v>
      </c>
      <c r="AZ105" s="132"/>
      <c r="BA105" s="132"/>
      <c r="BB105" s="132"/>
      <c r="BC105" s="132"/>
      <c r="BD105" s="132"/>
      <c r="BE105" s="136">
        <f t="shared" ref="BE105:BE110" si="0">IF(N105="základná",J105,0)</f>
        <v>0</v>
      </c>
      <c r="BF105" s="136">
        <f t="shared" ref="BF105:BF110" si="1">IF(N105="znížená",J105,0)</f>
        <v>0</v>
      </c>
      <c r="BG105" s="136">
        <f t="shared" ref="BG105:BG110" si="2">IF(N105="zákl. prenesená",J105,0)</f>
        <v>0</v>
      </c>
      <c r="BH105" s="136">
        <f t="shared" ref="BH105:BH110" si="3">IF(N105="zníž. prenesená",J105,0)</f>
        <v>0</v>
      </c>
      <c r="BI105" s="136">
        <f t="shared" ref="BI105:BI110" si="4">IF(N105="nulová",J105,0)</f>
        <v>0</v>
      </c>
      <c r="BJ105" s="135" t="s">
        <v>83</v>
      </c>
      <c r="BK105" s="132"/>
      <c r="BL105" s="132"/>
      <c r="BM105" s="132"/>
    </row>
    <row r="106" spans="2:65" s="1" customFormat="1" ht="18" customHeight="1" x14ac:dyDescent="0.2">
      <c r="B106" s="131"/>
      <c r="C106" s="132"/>
      <c r="D106" s="207" t="s">
        <v>220</v>
      </c>
      <c r="E106" s="260"/>
      <c r="F106" s="260"/>
      <c r="G106" s="132"/>
      <c r="H106" s="132"/>
      <c r="I106" s="132"/>
      <c r="J106" s="94">
        <v>0</v>
      </c>
      <c r="K106" s="132"/>
      <c r="L106" s="131"/>
      <c r="M106" s="132"/>
      <c r="N106" s="134" t="s">
        <v>37</v>
      </c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5" t="s">
        <v>219</v>
      </c>
      <c r="AZ106" s="132"/>
      <c r="BA106" s="132"/>
      <c r="BB106" s="132"/>
      <c r="BC106" s="132"/>
      <c r="BD106" s="132"/>
      <c r="BE106" s="136">
        <f t="shared" si="0"/>
        <v>0</v>
      </c>
      <c r="BF106" s="136">
        <f t="shared" si="1"/>
        <v>0</v>
      </c>
      <c r="BG106" s="136">
        <f t="shared" si="2"/>
        <v>0</v>
      </c>
      <c r="BH106" s="136">
        <f t="shared" si="3"/>
        <v>0</v>
      </c>
      <c r="BI106" s="136">
        <f t="shared" si="4"/>
        <v>0</v>
      </c>
      <c r="BJ106" s="135" t="s">
        <v>83</v>
      </c>
      <c r="BK106" s="132"/>
      <c r="BL106" s="132"/>
      <c r="BM106" s="132"/>
    </row>
    <row r="107" spans="2:65" s="1" customFormat="1" ht="18" customHeight="1" x14ac:dyDescent="0.2">
      <c r="B107" s="131"/>
      <c r="C107" s="132"/>
      <c r="D107" s="207" t="s">
        <v>221</v>
      </c>
      <c r="E107" s="260"/>
      <c r="F107" s="260"/>
      <c r="G107" s="132"/>
      <c r="H107" s="132"/>
      <c r="I107" s="132"/>
      <c r="J107" s="94">
        <v>0</v>
      </c>
      <c r="K107" s="132"/>
      <c r="L107" s="131"/>
      <c r="M107" s="132"/>
      <c r="N107" s="134" t="s">
        <v>37</v>
      </c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5" t="s">
        <v>219</v>
      </c>
      <c r="AZ107" s="132"/>
      <c r="BA107" s="132"/>
      <c r="BB107" s="132"/>
      <c r="BC107" s="132"/>
      <c r="BD107" s="132"/>
      <c r="BE107" s="136">
        <f t="shared" si="0"/>
        <v>0</v>
      </c>
      <c r="BF107" s="136">
        <f t="shared" si="1"/>
        <v>0</v>
      </c>
      <c r="BG107" s="136">
        <f t="shared" si="2"/>
        <v>0</v>
      </c>
      <c r="BH107" s="136">
        <f t="shared" si="3"/>
        <v>0</v>
      </c>
      <c r="BI107" s="136">
        <f t="shared" si="4"/>
        <v>0</v>
      </c>
      <c r="BJ107" s="135" t="s">
        <v>83</v>
      </c>
      <c r="BK107" s="132"/>
      <c r="BL107" s="132"/>
      <c r="BM107" s="132"/>
    </row>
    <row r="108" spans="2:65" s="1" customFormat="1" ht="18" customHeight="1" x14ac:dyDescent="0.2">
      <c r="B108" s="131"/>
      <c r="C108" s="132"/>
      <c r="D108" s="207" t="s">
        <v>222</v>
      </c>
      <c r="E108" s="260"/>
      <c r="F108" s="260"/>
      <c r="G108" s="132"/>
      <c r="H108" s="132"/>
      <c r="I108" s="132"/>
      <c r="J108" s="94">
        <v>0</v>
      </c>
      <c r="K108" s="132"/>
      <c r="L108" s="131"/>
      <c r="M108" s="132"/>
      <c r="N108" s="134" t="s">
        <v>37</v>
      </c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5" t="s">
        <v>219</v>
      </c>
      <c r="AZ108" s="132"/>
      <c r="BA108" s="132"/>
      <c r="BB108" s="132"/>
      <c r="BC108" s="132"/>
      <c r="BD108" s="132"/>
      <c r="BE108" s="136">
        <f t="shared" si="0"/>
        <v>0</v>
      </c>
      <c r="BF108" s="136">
        <f t="shared" si="1"/>
        <v>0</v>
      </c>
      <c r="BG108" s="136">
        <f t="shared" si="2"/>
        <v>0</v>
      </c>
      <c r="BH108" s="136">
        <f t="shared" si="3"/>
        <v>0</v>
      </c>
      <c r="BI108" s="136">
        <f t="shared" si="4"/>
        <v>0</v>
      </c>
      <c r="BJ108" s="135" t="s">
        <v>83</v>
      </c>
      <c r="BK108" s="132"/>
      <c r="BL108" s="132"/>
      <c r="BM108" s="132"/>
    </row>
    <row r="109" spans="2:65" s="1" customFormat="1" ht="18" customHeight="1" x14ac:dyDescent="0.2">
      <c r="B109" s="131"/>
      <c r="C109" s="132"/>
      <c r="D109" s="207" t="s">
        <v>223</v>
      </c>
      <c r="E109" s="260"/>
      <c r="F109" s="260"/>
      <c r="G109" s="132"/>
      <c r="H109" s="132"/>
      <c r="I109" s="132"/>
      <c r="J109" s="94">
        <v>0</v>
      </c>
      <c r="K109" s="132"/>
      <c r="L109" s="131"/>
      <c r="M109" s="132"/>
      <c r="N109" s="134" t="s">
        <v>37</v>
      </c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5" t="s">
        <v>219</v>
      </c>
      <c r="AZ109" s="132"/>
      <c r="BA109" s="132"/>
      <c r="BB109" s="132"/>
      <c r="BC109" s="132"/>
      <c r="BD109" s="132"/>
      <c r="BE109" s="136">
        <f t="shared" si="0"/>
        <v>0</v>
      </c>
      <c r="BF109" s="136">
        <f t="shared" si="1"/>
        <v>0</v>
      </c>
      <c r="BG109" s="136">
        <f t="shared" si="2"/>
        <v>0</v>
      </c>
      <c r="BH109" s="136">
        <f t="shared" si="3"/>
        <v>0</v>
      </c>
      <c r="BI109" s="136">
        <f t="shared" si="4"/>
        <v>0</v>
      </c>
      <c r="BJ109" s="135" t="s">
        <v>83</v>
      </c>
      <c r="BK109" s="132"/>
      <c r="BL109" s="132"/>
      <c r="BM109" s="132"/>
    </row>
    <row r="110" spans="2:65" s="1" customFormat="1" ht="18" customHeight="1" x14ac:dyDescent="0.2">
      <c r="B110" s="131"/>
      <c r="C110" s="132"/>
      <c r="D110" s="133" t="s">
        <v>224</v>
      </c>
      <c r="E110" s="132"/>
      <c r="F110" s="132"/>
      <c r="G110" s="132"/>
      <c r="H110" s="132"/>
      <c r="I110" s="132"/>
      <c r="J110" s="94">
        <f>ROUND(J32*T110,2)</f>
        <v>0</v>
      </c>
      <c r="K110" s="132"/>
      <c r="L110" s="131"/>
      <c r="M110" s="132"/>
      <c r="N110" s="134" t="s">
        <v>37</v>
      </c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5" t="s">
        <v>225</v>
      </c>
      <c r="AZ110" s="132"/>
      <c r="BA110" s="132"/>
      <c r="BB110" s="132"/>
      <c r="BC110" s="132"/>
      <c r="BD110" s="132"/>
      <c r="BE110" s="136">
        <f t="shared" si="0"/>
        <v>0</v>
      </c>
      <c r="BF110" s="136">
        <f t="shared" si="1"/>
        <v>0</v>
      </c>
      <c r="BG110" s="136">
        <f t="shared" si="2"/>
        <v>0</v>
      </c>
      <c r="BH110" s="136">
        <f t="shared" si="3"/>
        <v>0</v>
      </c>
      <c r="BI110" s="136">
        <f t="shared" si="4"/>
        <v>0</v>
      </c>
      <c r="BJ110" s="135" t="s">
        <v>83</v>
      </c>
      <c r="BK110" s="132"/>
      <c r="BL110" s="132"/>
      <c r="BM110" s="132"/>
    </row>
    <row r="111" spans="2:65" s="1" customFormat="1" x14ac:dyDescent="0.2">
      <c r="B111" s="30"/>
      <c r="L111" s="30"/>
    </row>
    <row r="112" spans="2:65" s="1" customFormat="1" ht="29.25" customHeight="1" x14ac:dyDescent="0.2">
      <c r="B112" s="30"/>
      <c r="C112" s="100" t="s">
        <v>179</v>
      </c>
      <c r="D112" s="101"/>
      <c r="E112" s="101"/>
      <c r="F112" s="101"/>
      <c r="G112" s="101"/>
      <c r="H112" s="101"/>
      <c r="I112" s="101"/>
      <c r="J112" s="102">
        <f>ROUND(J98+J104,2)</f>
        <v>0</v>
      </c>
      <c r="K112" s="101"/>
      <c r="L112" s="30"/>
    </row>
    <row r="113" spans="2:12" s="1" customFormat="1" ht="6.95" customHeight="1" x14ac:dyDescent="0.2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30"/>
    </row>
    <row r="117" spans="2:12" s="1" customFormat="1" ht="6.95" customHeight="1" x14ac:dyDescent="0.2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30"/>
    </row>
    <row r="118" spans="2:12" s="1" customFormat="1" ht="24.95" customHeight="1" x14ac:dyDescent="0.2">
      <c r="B118" s="30"/>
      <c r="C118" s="17" t="s">
        <v>4589</v>
      </c>
      <c r="L118" s="30"/>
    </row>
    <row r="119" spans="2:12" s="1" customFormat="1" ht="6.95" customHeight="1" x14ac:dyDescent="0.2">
      <c r="B119" s="30"/>
      <c r="L119" s="30"/>
    </row>
    <row r="120" spans="2:12" s="1" customFormat="1" ht="12" customHeight="1" x14ac:dyDescent="0.2">
      <c r="B120" s="30"/>
      <c r="C120" s="23" t="s">
        <v>14</v>
      </c>
      <c r="L120" s="30"/>
    </row>
    <row r="121" spans="2:12" s="1" customFormat="1" ht="16.5" customHeight="1" x14ac:dyDescent="0.2">
      <c r="B121" s="30"/>
      <c r="E121" s="259" t="str">
        <f>E7</f>
        <v>KFA - Košická futbalová aréna II. a III. etapa</v>
      </c>
      <c r="F121" s="261"/>
      <c r="G121" s="261"/>
      <c r="H121" s="261"/>
      <c r="L121" s="30"/>
    </row>
    <row r="122" spans="2:12" ht="12" customHeight="1" x14ac:dyDescent="0.2">
      <c r="B122" s="16"/>
      <c r="C122" s="23" t="s">
        <v>180</v>
      </c>
      <c r="L122" s="16"/>
    </row>
    <row r="123" spans="2:12" s="1" customFormat="1" ht="16.5" customHeight="1" x14ac:dyDescent="0.2">
      <c r="B123" s="30"/>
      <c r="E123" s="259" t="s">
        <v>181</v>
      </c>
      <c r="F123" s="257"/>
      <c r="G123" s="257"/>
      <c r="H123" s="257"/>
      <c r="L123" s="30"/>
    </row>
    <row r="124" spans="2:12" s="1" customFormat="1" ht="12" customHeight="1" x14ac:dyDescent="0.2">
      <c r="B124" s="30"/>
      <c r="C124" s="23" t="s">
        <v>182</v>
      </c>
      <c r="L124" s="30"/>
    </row>
    <row r="125" spans="2:12" s="1" customFormat="1" ht="16.5" customHeight="1" x14ac:dyDescent="0.2">
      <c r="B125" s="30"/>
      <c r="E125" s="226" t="str">
        <f>E11</f>
        <v>008 - ZTI - Vstavok A2</v>
      </c>
      <c r="F125" s="257"/>
      <c r="G125" s="257"/>
      <c r="H125" s="257"/>
      <c r="L125" s="30"/>
    </row>
    <row r="126" spans="2:12" s="1" customFormat="1" ht="6.95" customHeight="1" x14ac:dyDescent="0.2">
      <c r="B126" s="30"/>
      <c r="L126" s="30"/>
    </row>
    <row r="127" spans="2:12" s="1" customFormat="1" ht="12" customHeight="1" x14ac:dyDescent="0.2">
      <c r="B127" s="30"/>
      <c r="C127" s="23" t="s">
        <v>17</v>
      </c>
      <c r="F127" s="21" t="str">
        <f>F14</f>
        <v xml:space="preserve"> </v>
      </c>
      <c r="I127" s="23" t="s">
        <v>19</v>
      </c>
      <c r="J127" s="53" t="str">
        <f>IF(J14="","",J14)</f>
        <v>4.10.2022 - REV05</v>
      </c>
      <c r="L127" s="30"/>
    </row>
    <row r="128" spans="2:12" s="1" customFormat="1" ht="6.95" customHeight="1" x14ac:dyDescent="0.2">
      <c r="B128" s="30"/>
      <c r="L128" s="30"/>
    </row>
    <row r="129" spans="2:65" s="1" customFormat="1" ht="15.2" customHeight="1" x14ac:dyDescent="0.2">
      <c r="B129" s="30"/>
      <c r="C129" s="23" t="s">
        <v>20</v>
      </c>
      <c r="F129" s="21" t="str">
        <f>E17</f>
        <v xml:space="preserve"> </v>
      </c>
      <c r="I129" s="23" t="s">
        <v>25</v>
      </c>
      <c r="J129" s="26" t="str">
        <f>E23</f>
        <v>HESCON,s.r.o.</v>
      </c>
      <c r="L129" s="30"/>
    </row>
    <row r="130" spans="2:65" s="1" customFormat="1" ht="15.2" customHeight="1" x14ac:dyDescent="0.2">
      <c r="B130" s="30"/>
      <c r="C130" s="23" t="s">
        <v>23</v>
      </c>
      <c r="F130" s="21" t="str">
        <f>IF(E20="","",E20)</f>
        <v>Vyplň údaj</v>
      </c>
      <c r="I130" s="23" t="s">
        <v>27</v>
      </c>
      <c r="J130" s="26" t="str">
        <f>E26</f>
        <v xml:space="preserve"> </v>
      </c>
      <c r="L130" s="30"/>
    </row>
    <row r="131" spans="2:65" s="1" customFormat="1" ht="10.35" customHeight="1" x14ac:dyDescent="0.2">
      <c r="B131" s="30"/>
      <c r="L131" s="30"/>
    </row>
    <row r="132" spans="2:65" s="10" customFormat="1" ht="29.25" customHeight="1" x14ac:dyDescent="0.2">
      <c r="B132" s="137"/>
      <c r="C132" s="138" t="s">
        <v>226</v>
      </c>
      <c r="D132" s="139" t="s">
        <v>56</v>
      </c>
      <c r="E132" s="139" t="s">
        <v>52</v>
      </c>
      <c r="F132" s="139" t="s">
        <v>53</v>
      </c>
      <c r="G132" s="139" t="s">
        <v>227</v>
      </c>
      <c r="H132" s="139" t="s">
        <v>228</v>
      </c>
      <c r="I132" s="139" t="s">
        <v>229</v>
      </c>
      <c r="J132" s="140" t="s">
        <v>189</v>
      </c>
      <c r="K132" s="141" t="s">
        <v>230</v>
      </c>
      <c r="L132" s="137"/>
      <c r="M132" s="59" t="s">
        <v>1</v>
      </c>
      <c r="N132" s="60" t="s">
        <v>35</v>
      </c>
      <c r="O132" s="60" t="s">
        <v>231</v>
      </c>
      <c r="P132" s="60" t="s">
        <v>232</v>
      </c>
      <c r="Q132" s="60" t="s">
        <v>233</v>
      </c>
      <c r="R132" s="60" t="s">
        <v>234</v>
      </c>
      <c r="S132" s="60" t="s">
        <v>235</v>
      </c>
      <c r="T132" s="61" t="s">
        <v>236</v>
      </c>
    </row>
    <row r="133" spans="2:65" s="1" customFormat="1" ht="22.9" customHeight="1" x14ac:dyDescent="0.25">
      <c r="B133" s="30"/>
      <c r="C133" s="64" t="s">
        <v>187</v>
      </c>
      <c r="J133" s="142">
        <f>BK133</f>
        <v>0</v>
      </c>
      <c r="L133" s="30"/>
      <c r="M133" s="62"/>
      <c r="N133" s="54"/>
      <c r="O133" s="54"/>
      <c r="P133" s="143">
        <f>P134+P149+P170</f>
        <v>0</v>
      </c>
      <c r="Q133" s="54"/>
      <c r="R133" s="143">
        <f>R134+R149+R170</f>
        <v>0</v>
      </c>
      <c r="S133" s="54"/>
      <c r="T133" s="144">
        <f>T134+T149+T170</f>
        <v>0</v>
      </c>
      <c r="AT133" s="13" t="s">
        <v>70</v>
      </c>
      <c r="AU133" s="13" t="s">
        <v>191</v>
      </c>
      <c r="BK133" s="145">
        <f>BK134+BK149+BK170</f>
        <v>0</v>
      </c>
    </row>
    <row r="134" spans="2:65" s="11" customFormat="1" ht="25.9" customHeight="1" x14ac:dyDescent="0.2">
      <c r="B134" s="146"/>
      <c r="D134" s="147" t="s">
        <v>70</v>
      </c>
      <c r="E134" s="148" t="s">
        <v>2920</v>
      </c>
      <c r="F134" s="148" t="s">
        <v>2844</v>
      </c>
      <c r="I134" s="149"/>
      <c r="J134" s="150">
        <f>BK134</f>
        <v>0</v>
      </c>
      <c r="L134" s="146"/>
      <c r="M134" s="151"/>
      <c r="P134" s="152">
        <f>SUM(P135:P148)</f>
        <v>0</v>
      </c>
      <c r="R134" s="152">
        <f>SUM(R135:R148)</f>
        <v>0</v>
      </c>
      <c r="T134" s="153">
        <f>SUM(T135:T148)</f>
        <v>0</v>
      </c>
      <c r="AR134" s="147" t="s">
        <v>78</v>
      </c>
      <c r="AT134" s="154" t="s">
        <v>70</v>
      </c>
      <c r="AU134" s="154" t="s">
        <v>71</v>
      </c>
      <c r="AY134" s="147" t="s">
        <v>239</v>
      </c>
      <c r="BK134" s="155">
        <f>SUM(BK135:BK148)</f>
        <v>0</v>
      </c>
    </row>
    <row r="135" spans="2:65" s="1" customFormat="1" ht="16.5" customHeight="1" x14ac:dyDescent="0.2">
      <c r="B135" s="131"/>
      <c r="C135" s="158" t="s">
        <v>78</v>
      </c>
      <c r="D135" s="158" t="s">
        <v>241</v>
      </c>
      <c r="E135" s="159" t="s">
        <v>2845</v>
      </c>
      <c r="F135" s="160" t="s">
        <v>2846</v>
      </c>
      <c r="G135" s="161" t="s">
        <v>331</v>
      </c>
      <c r="H135" s="162">
        <v>1</v>
      </c>
      <c r="I135" s="163"/>
      <c r="J135" s="164">
        <f t="shared" ref="J135:J148" si="5">ROUND(I135*H135,2)</f>
        <v>0</v>
      </c>
      <c r="K135" s="165"/>
      <c r="L135" s="30"/>
      <c r="M135" s="166" t="s">
        <v>1</v>
      </c>
      <c r="N135" s="130" t="s">
        <v>37</v>
      </c>
      <c r="P135" s="167">
        <f t="shared" ref="P135:P148" si="6">O135*H135</f>
        <v>0</v>
      </c>
      <c r="Q135" s="167">
        <v>0</v>
      </c>
      <c r="R135" s="167">
        <f t="shared" ref="R135:R148" si="7">Q135*H135</f>
        <v>0</v>
      </c>
      <c r="S135" s="167">
        <v>0</v>
      </c>
      <c r="T135" s="168">
        <f t="shared" ref="T135:T148" si="8">S135*H135</f>
        <v>0</v>
      </c>
      <c r="AR135" s="169" t="s">
        <v>245</v>
      </c>
      <c r="AT135" s="169" t="s">
        <v>241</v>
      </c>
      <c r="AU135" s="169" t="s">
        <v>78</v>
      </c>
      <c r="AY135" s="13" t="s">
        <v>239</v>
      </c>
      <c r="BE135" s="97">
        <f t="shared" ref="BE135:BE148" si="9">IF(N135="základná",J135,0)</f>
        <v>0</v>
      </c>
      <c r="BF135" s="97">
        <f t="shared" ref="BF135:BF148" si="10">IF(N135="znížená",J135,0)</f>
        <v>0</v>
      </c>
      <c r="BG135" s="97">
        <f t="shared" ref="BG135:BG148" si="11">IF(N135="zákl. prenesená",J135,0)</f>
        <v>0</v>
      </c>
      <c r="BH135" s="97">
        <f t="shared" ref="BH135:BH148" si="12">IF(N135="zníž. prenesená",J135,0)</f>
        <v>0</v>
      </c>
      <c r="BI135" s="97">
        <f t="shared" ref="BI135:BI148" si="13">IF(N135="nulová",J135,0)</f>
        <v>0</v>
      </c>
      <c r="BJ135" s="13" t="s">
        <v>83</v>
      </c>
      <c r="BK135" s="97">
        <f t="shared" ref="BK135:BK148" si="14">ROUND(I135*H135,2)</f>
        <v>0</v>
      </c>
      <c r="BL135" s="13" t="s">
        <v>245</v>
      </c>
      <c r="BM135" s="169" t="s">
        <v>83</v>
      </c>
    </row>
    <row r="136" spans="2:65" s="1" customFormat="1" ht="16.5" customHeight="1" x14ac:dyDescent="0.2">
      <c r="B136" s="131"/>
      <c r="C136" s="158" t="s">
        <v>83</v>
      </c>
      <c r="D136" s="158" t="s">
        <v>241</v>
      </c>
      <c r="E136" s="159" t="s">
        <v>2847</v>
      </c>
      <c r="F136" s="160" t="s">
        <v>2848</v>
      </c>
      <c r="G136" s="161" t="s">
        <v>331</v>
      </c>
      <c r="H136" s="162">
        <v>4</v>
      </c>
      <c r="I136" s="163"/>
      <c r="J136" s="164">
        <f t="shared" si="5"/>
        <v>0</v>
      </c>
      <c r="K136" s="165"/>
      <c r="L136" s="30"/>
      <c r="M136" s="166" t="s">
        <v>1</v>
      </c>
      <c r="N136" s="130" t="s">
        <v>37</v>
      </c>
      <c r="P136" s="167">
        <f t="shared" si="6"/>
        <v>0</v>
      </c>
      <c r="Q136" s="167">
        <v>0</v>
      </c>
      <c r="R136" s="167">
        <f t="shared" si="7"/>
        <v>0</v>
      </c>
      <c r="S136" s="167">
        <v>0</v>
      </c>
      <c r="T136" s="168">
        <f t="shared" si="8"/>
        <v>0</v>
      </c>
      <c r="AR136" s="169" t="s">
        <v>245</v>
      </c>
      <c r="AT136" s="169" t="s">
        <v>241</v>
      </c>
      <c r="AU136" s="169" t="s">
        <v>78</v>
      </c>
      <c r="AY136" s="13" t="s">
        <v>239</v>
      </c>
      <c r="BE136" s="97">
        <f t="shared" si="9"/>
        <v>0</v>
      </c>
      <c r="BF136" s="97">
        <f t="shared" si="10"/>
        <v>0</v>
      </c>
      <c r="BG136" s="97">
        <f t="shared" si="11"/>
        <v>0</v>
      </c>
      <c r="BH136" s="97">
        <f t="shared" si="12"/>
        <v>0</v>
      </c>
      <c r="BI136" s="97">
        <f t="shared" si="13"/>
        <v>0</v>
      </c>
      <c r="BJ136" s="13" t="s">
        <v>83</v>
      </c>
      <c r="BK136" s="97">
        <f t="shared" si="14"/>
        <v>0</v>
      </c>
      <c r="BL136" s="13" t="s">
        <v>245</v>
      </c>
      <c r="BM136" s="169" t="s">
        <v>245</v>
      </c>
    </row>
    <row r="137" spans="2:65" s="1" customFormat="1" ht="16.5" customHeight="1" x14ac:dyDescent="0.2">
      <c r="B137" s="131"/>
      <c r="C137" s="170" t="s">
        <v>251</v>
      </c>
      <c r="D137" s="170" t="s">
        <v>275</v>
      </c>
      <c r="E137" s="171" t="s">
        <v>2845</v>
      </c>
      <c r="F137" s="172" t="s">
        <v>2849</v>
      </c>
      <c r="G137" s="173" t="s">
        <v>331</v>
      </c>
      <c r="H137" s="174">
        <v>3</v>
      </c>
      <c r="I137" s="175"/>
      <c r="J137" s="176">
        <f t="shared" si="5"/>
        <v>0</v>
      </c>
      <c r="K137" s="177"/>
      <c r="L137" s="178"/>
      <c r="M137" s="179" t="s">
        <v>1</v>
      </c>
      <c r="N137" s="180" t="s">
        <v>37</v>
      </c>
      <c r="P137" s="167">
        <f t="shared" si="6"/>
        <v>0</v>
      </c>
      <c r="Q137" s="167">
        <v>0</v>
      </c>
      <c r="R137" s="167">
        <f t="shared" si="7"/>
        <v>0</v>
      </c>
      <c r="S137" s="167">
        <v>0</v>
      </c>
      <c r="T137" s="168">
        <f t="shared" si="8"/>
        <v>0</v>
      </c>
      <c r="AR137" s="169" t="s">
        <v>270</v>
      </c>
      <c r="AT137" s="169" t="s">
        <v>275</v>
      </c>
      <c r="AU137" s="169" t="s">
        <v>78</v>
      </c>
      <c r="AY137" s="13" t="s">
        <v>239</v>
      </c>
      <c r="BE137" s="97">
        <f t="shared" si="9"/>
        <v>0</v>
      </c>
      <c r="BF137" s="97">
        <f t="shared" si="10"/>
        <v>0</v>
      </c>
      <c r="BG137" s="97">
        <f t="shared" si="11"/>
        <v>0</v>
      </c>
      <c r="BH137" s="97">
        <f t="shared" si="12"/>
        <v>0</v>
      </c>
      <c r="BI137" s="97">
        <f t="shared" si="13"/>
        <v>0</v>
      </c>
      <c r="BJ137" s="13" t="s">
        <v>83</v>
      </c>
      <c r="BK137" s="97">
        <f t="shared" si="14"/>
        <v>0</v>
      </c>
      <c r="BL137" s="13" t="s">
        <v>245</v>
      </c>
      <c r="BM137" s="169" t="s">
        <v>262</v>
      </c>
    </row>
    <row r="138" spans="2:65" s="1" customFormat="1" ht="16.5" customHeight="1" x14ac:dyDescent="0.2">
      <c r="B138" s="131"/>
      <c r="C138" s="170" t="s">
        <v>245</v>
      </c>
      <c r="D138" s="170" t="s">
        <v>275</v>
      </c>
      <c r="E138" s="171" t="s">
        <v>2847</v>
      </c>
      <c r="F138" s="172" t="s">
        <v>2850</v>
      </c>
      <c r="G138" s="173" t="s">
        <v>331</v>
      </c>
      <c r="H138" s="174">
        <v>2</v>
      </c>
      <c r="I138" s="175"/>
      <c r="J138" s="176">
        <f t="shared" si="5"/>
        <v>0</v>
      </c>
      <c r="K138" s="177"/>
      <c r="L138" s="178"/>
      <c r="M138" s="179" t="s">
        <v>1</v>
      </c>
      <c r="N138" s="180" t="s">
        <v>37</v>
      </c>
      <c r="P138" s="167">
        <f t="shared" si="6"/>
        <v>0</v>
      </c>
      <c r="Q138" s="167">
        <v>0</v>
      </c>
      <c r="R138" s="167">
        <f t="shared" si="7"/>
        <v>0</v>
      </c>
      <c r="S138" s="167">
        <v>0</v>
      </c>
      <c r="T138" s="168">
        <f t="shared" si="8"/>
        <v>0</v>
      </c>
      <c r="AR138" s="169" t="s">
        <v>270</v>
      </c>
      <c r="AT138" s="169" t="s">
        <v>275</v>
      </c>
      <c r="AU138" s="169" t="s">
        <v>78</v>
      </c>
      <c r="AY138" s="13" t="s">
        <v>239</v>
      </c>
      <c r="BE138" s="97">
        <f t="shared" si="9"/>
        <v>0</v>
      </c>
      <c r="BF138" s="97">
        <f t="shared" si="10"/>
        <v>0</v>
      </c>
      <c r="BG138" s="97">
        <f t="shared" si="11"/>
        <v>0</v>
      </c>
      <c r="BH138" s="97">
        <f t="shared" si="12"/>
        <v>0</v>
      </c>
      <c r="BI138" s="97">
        <f t="shared" si="13"/>
        <v>0</v>
      </c>
      <c r="BJ138" s="13" t="s">
        <v>83</v>
      </c>
      <c r="BK138" s="97">
        <f t="shared" si="14"/>
        <v>0</v>
      </c>
      <c r="BL138" s="13" t="s">
        <v>245</v>
      </c>
      <c r="BM138" s="169" t="s">
        <v>270</v>
      </c>
    </row>
    <row r="139" spans="2:65" s="1" customFormat="1" ht="21.75" customHeight="1" x14ac:dyDescent="0.2">
      <c r="B139" s="131"/>
      <c r="C139" s="158" t="s">
        <v>258</v>
      </c>
      <c r="D139" s="158" t="s">
        <v>241</v>
      </c>
      <c r="E139" s="159" t="s">
        <v>2851</v>
      </c>
      <c r="F139" s="160" t="s">
        <v>2852</v>
      </c>
      <c r="G139" s="161" t="s">
        <v>331</v>
      </c>
      <c r="H139" s="162">
        <v>3</v>
      </c>
      <c r="I139" s="163"/>
      <c r="J139" s="164">
        <f t="shared" si="5"/>
        <v>0</v>
      </c>
      <c r="K139" s="165"/>
      <c r="L139" s="30"/>
      <c r="M139" s="166" t="s">
        <v>1</v>
      </c>
      <c r="N139" s="130" t="s">
        <v>37</v>
      </c>
      <c r="P139" s="167">
        <f t="shared" si="6"/>
        <v>0</v>
      </c>
      <c r="Q139" s="167">
        <v>0</v>
      </c>
      <c r="R139" s="167">
        <f t="shared" si="7"/>
        <v>0</v>
      </c>
      <c r="S139" s="167">
        <v>0</v>
      </c>
      <c r="T139" s="168">
        <f t="shared" si="8"/>
        <v>0</v>
      </c>
      <c r="AR139" s="169" t="s">
        <v>245</v>
      </c>
      <c r="AT139" s="169" t="s">
        <v>241</v>
      </c>
      <c r="AU139" s="169" t="s">
        <v>78</v>
      </c>
      <c r="AY139" s="13" t="s">
        <v>239</v>
      </c>
      <c r="BE139" s="97">
        <f t="shared" si="9"/>
        <v>0</v>
      </c>
      <c r="BF139" s="97">
        <f t="shared" si="10"/>
        <v>0</v>
      </c>
      <c r="BG139" s="97">
        <f t="shared" si="11"/>
        <v>0</v>
      </c>
      <c r="BH139" s="97">
        <f t="shared" si="12"/>
        <v>0</v>
      </c>
      <c r="BI139" s="97">
        <f t="shared" si="13"/>
        <v>0</v>
      </c>
      <c r="BJ139" s="13" t="s">
        <v>83</v>
      </c>
      <c r="BK139" s="97">
        <f t="shared" si="14"/>
        <v>0</v>
      </c>
      <c r="BL139" s="13" t="s">
        <v>245</v>
      </c>
      <c r="BM139" s="169" t="s">
        <v>280</v>
      </c>
    </row>
    <row r="140" spans="2:65" s="1" customFormat="1" ht="21.75" customHeight="1" x14ac:dyDescent="0.2">
      <c r="B140" s="131"/>
      <c r="C140" s="158" t="s">
        <v>262</v>
      </c>
      <c r="D140" s="158" t="s">
        <v>241</v>
      </c>
      <c r="E140" s="159" t="s">
        <v>2853</v>
      </c>
      <c r="F140" s="160" t="s">
        <v>2854</v>
      </c>
      <c r="G140" s="161" t="s">
        <v>331</v>
      </c>
      <c r="H140" s="162">
        <v>2</v>
      </c>
      <c r="I140" s="163"/>
      <c r="J140" s="164">
        <f t="shared" si="5"/>
        <v>0</v>
      </c>
      <c r="K140" s="165"/>
      <c r="L140" s="30"/>
      <c r="M140" s="166" t="s">
        <v>1</v>
      </c>
      <c r="N140" s="130" t="s">
        <v>37</v>
      </c>
      <c r="P140" s="167">
        <f t="shared" si="6"/>
        <v>0</v>
      </c>
      <c r="Q140" s="167">
        <v>0</v>
      </c>
      <c r="R140" s="167">
        <f t="shared" si="7"/>
        <v>0</v>
      </c>
      <c r="S140" s="167">
        <v>0</v>
      </c>
      <c r="T140" s="168">
        <f t="shared" si="8"/>
        <v>0</v>
      </c>
      <c r="AR140" s="169" t="s">
        <v>245</v>
      </c>
      <c r="AT140" s="169" t="s">
        <v>241</v>
      </c>
      <c r="AU140" s="169" t="s">
        <v>78</v>
      </c>
      <c r="AY140" s="13" t="s">
        <v>239</v>
      </c>
      <c r="BE140" s="97">
        <f t="shared" si="9"/>
        <v>0</v>
      </c>
      <c r="BF140" s="97">
        <f t="shared" si="10"/>
        <v>0</v>
      </c>
      <c r="BG140" s="97">
        <f t="shared" si="11"/>
        <v>0</v>
      </c>
      <c r="BH140" s="97">
        <f t="shared" si="12"/>
        <v>0</v>
      </c>
      <c r="BI140" s="97">
        <f t="shared" si="13"/>
        <v>0</v>
      </c>
      <c r="BJ140" s="13" t="s">
        <v>83</v>
      </c>
      <c r="BK140" s="97">
        <f t="shared" si="14"/>
        <v>0</v>
      </c>
      <c r="BL140" s="13" t="s">
        <v>245</v>
      </c>
      <c r="BM140" s="169" t="s">
        <v>289</v>
      </c>
    </row>
    <row r="141" spans="2:65" s="1" customFormat="1" ht="16.5" customHeight="1" x14ac:dyDescent="0.2">
      <c r="B141" s="131"/>
      <c r="C141" s="170" t="s">
        <v>266</v>
      </c>
      <c r="D141" s="170" t="s">
        <v>275</v>
      </c>
      <c r="E141" s="171" t="s">
        <v>2855</v>
      </c>
      <c r="F141" s="172" t="s">
        <v>2856</v>
      </c>
      <c r="G141" s="173" t="s">
        <v>353</v>
      </c>
      <c r="H141" s="174">
        <v>1</v>
      </c>
      <c r="I141" s="175"/>
      <c r="J141" s="176">
        <f t="shared" si="5"/>
        <v>0</v>
      </c>
      <c r="K141" s="177"/>
      <c r="L141" s="178"/>
      <c r="M141" s="179" t="s">
        <v>1</v>
      </c>
      <c r="N141" s="180" t="s">
        <v>37</v>
      </c>
      <c r="P141" s="167">
        <f t="shared" si="6"/>
        <v>0</v>
      </c>
      <c r="Q141" s="167">
        <v>0</v>
      </c>
      <c r="R141" s="167">
        <f t="shared" si="7"/>
        <v>0</v>
      </c>
      <c r="S141" s="167">
        <v>0</v>
      </c>
      <c r="T141" s="168">
        <f t="shared" si="8"/>
        <v>0</v>
      </c>
      <c r="AR141" s="169" t="s">
        <v>270</v>
      </c>
      <c r="AT141" s="169" t="s">
        <v>275</v>
      </c>
      <c r="AU141" s="169" t="s">
        <v>78</v>
      </c>
      <c r="AY141" s="13" t="s">
        <v>239</v>
      </c>
      <c r="BE141" s="97">
        <f t="shared" si="9"/>
        <v>0</v>
      </c>
      <c r="BF141" s="97">
        <f t="shared" si="10"/>
        <v>0</v>
      </c>
      <c r="BG141" s="97">
        <f t="shared" si="11"/>
        <v>0</v>
      </c>
      <c r="BH141" s="97">
        <f t="shared" si="12"/>
        <v>0</v>
      </c>
      <c r="BI141" s="97">
        <f t="shared" si="13"/>
        <v>0</v>
      </c>
      <c r="BJ141" s="13" t="s">
        <v>83</v>
      </c>
      <c r="BK141" s="97">
        <f t="shared" si="14"/>
        <v>0</v>
      </c>
      <c r="BL141" s="13" t="s">
        <v>245</v>
      </c>
      <c r="BM141" s="169" t="s">
        <v>297</v>
      </c>
    </row>
    <row r="142" spans="2:65" s="1" customFormat="1" ht="24.2" customHeight="1" x14ac:dyDescent="0.2">
      <c r="B142" s="131"/>
      <c r="C142" s="158" t="s">
        <v>270</v>
      </c>
      <c r="D142" s="158" t="s">
        <v>241</v>
      </c>
      <c r="E142" s="159" t="s">
        <v>2857</v>
      </c>
      <c r="F142" s="160" t="s">
        <v>2858</v>
      </c>
      <c r="G142" s="161" t="s">
        <v>353</v>
      </c>
      <c r="H142" s="162">
        <v>1</v>
      </c>
      <c r="I142" s="163"/>
      <c r="J142" s="164">
        <f t="shared" si="5"/>
        <v>0</v>
      </c>
      <c r="K142" s="165"/>
      <c r="L142" s="30"/>
      <c r="M142" s="166" t="s">
        <v>1</v>
      </c>
      <c r="N142" s="130" t="s">
        <v>37</v>
      </c>
      <c r="P142" s="167">
        <f t="shared" si="6"/>
        <v>0</v>
      </c>
      <c r="Q142" s="167">
        <v>0</v>
      </c>
      <c r="R142" s="167">
        <f t="shared" si="7"/>
        <v>0</v>
      </c>
      <c r="S142" s="167">
        <v>0</v>
      </c>
      <c r="T142" s="168">
        <f t="shared" si="8"/>
        <v>0</v>
      </c>
      <c r="AR142" s="169" t="s">
        <v>245</v>
      </c>
      <c r="AT142" s="169" t="s">
        <v>241</v>
      </c>
      <c r="AU142" s="169" t="s">
        <v>78</v>
      </c>
      <c r="AY142" s="13" t="s">
        <v>239</v>
      </c>
      <c r="BE142" s="97">
        <f t="shared" si="9"/>
        <v>0</v>
      </c>
      <c r="BF142" s="97">
        <f t="shared" si="10"/>
        <v>0</v>
      </c>
      <c r="BG142" s="97">
        <f t="shared" si="11"/>
        <v>0</v>
      </c>
      <c r="BH142" s="97">
        <f t="shared" si="12"/>
        <v>0</v>
      </c>
      <c r="BI142" s="97">
        <f t="shared" si="13"/>
        <v>0</v>
      </c>
      <c r="BJ142" s="13" t="s">
        <v>83</v>
      </c>
      <c r="BK142" s="97">
        <f t="shared" si="14"/>
        <v>0</v>
      </c>
      <c r="BL142" s="13" t="s">
        <v>245</v>
      </c>
      <c r="BM142" s="169" t="s">
        <v>305</v>
      </c>
    </row>
    <row r="143" spans="2:65" s="1" customFormat="1" ht="24.2" customHeight="1" x14ac:dyDescent="0.2">
      <c r="B143" s="131"/>
      <c r="C143" s="158" t="s">
        <v>274</v>
      </c>
      <c r="D143" s="158" t="s">
        <v>241</v>
      </c>
      <c r="E143" s="159" t="s">
        <v>2859</v>
      </c>
      <c r="F143" s="160" t="s">
        <v>2860</v>
      </c>
      <c r="G143" s="161" t="s">
        <v>353</v>
      </c>
      <c r="H143" s="162">
        <v>2</v>
      </c>
      <c r="I143" s="163"/>
      <c r="J143" s="164">
        <f t="shared" si="5"/>
        <v>0</v>
      </c>
      <c r="K143" s="165"/>
      <c r="L143" s="30"/>
      <c r="M143" s="166" t="s">
        <v>1</v>
      </c>
      <c r="N143" s="130" t="s">
        <v>37</v>
      </c>
      <c r="P143" s="167">
        <f t="shared" si="6"/>
        <v>0</v>
      </c>
      <c r="Q143" s="167">
        <v>0</v>
      </c>
      <c r="R143" s="167">
        <f t="shared" si="7"/>
        <v>0</v>
      </c>
      <c r="S143" s="167">
        <v>0</v>
      </c>
      <c r="T143" s="168">
        <f t="shared" si="8"/>
        <v>0</v>
      </c>
      <c r="AR143" s="169" t="s">
        <v>245</v>
      </c>
      <c r="AT143" s="169" t="s">
        <v>241</v>
      </c>
      <c r="AU143" s="169" t="s">
        <v>78</v>
      </c>
      <c r="AY143" s="13" t="s">
        <v>239</v>
      </c>
      <c r="BE143" s="97">
        <f t="shared" si="9"/>
        <v>0</v>
      </c>
      <c r="BF143" s="97">
        <f t="shared" si="10"/>
        <v>0</v>
      </c>
      <c r="BG143" s="97">
        <f t="shared" si="11"/>
        <v>0</v>
      </c>
      <c r="BH143" s="97">
        <f t="shared" si="12"/>
        <v>0</v>
      </c>
      <c r="BI143" s="97">
        <f t="shared" si="13"/>
        <v>0</v>
      </c>
      <c r="BJ143" s="13" t="s">
        <v>83</v>
      </c>
      <c r="BK143" s="97">
        <f t="shared" si="14"/>
        <v>0</v>
      </c>
      <c r="BL143" s="13" t="s">
        <v>245</v>
      </c>
      <c r="BM143" s="169" t="s">
        <v>313</v>
      </c>
    </row>
    <row r="144" spans="2:65" s="1" customFormat="1" ht="24.2" customHeight="1" x14ac:dyDescent="0.2">
      <c r="B144" s="131"/>
      <c r="C144" s="158" t="s">
        <v>280</v>
      </c>
      <c r="D144" s="158" t="s">
        <v>241</v>
      </c>
      <c r="E144" s="159" t="s">
        <v>2861</v>
      </c>
      <c r="F144" s="160" t="s">
        <v>2862</v>
      </c>
      <c r="G144" s="161" t="s">
        <v>353</v>
      </c>
      <c r="H144" s="162">
        <v>1</v>
      </c>
      <c r="I144" s="163"/>
      <c r="J144" s="164">
        <f t="shared" si="5"/>
        <v>0</v>
      </c>
      <c r="K144" s="165"/>
      <c r="L144" s="30"/>
      <c r="M144" s="166" t="s">
        <v>1</v>
      </c>
      <c r="N144" s="130" t="s">
        <v>37</v>
      </c>
      <c r="P144" s="167">
        <f t="shared" si="6"/>
        <v>0</v>
      </c>
      <c r="Q144" s="167">
        <v>0</v>
      </c>
      <c r="R144" s="167">
        <f t="shared" si="7"/>
        <v>0</v>
      </c>
      <c r="S144" s="167">
        <v>0</v>
      </c>
      <c r="T144" s="168">
        <f t="shared" si="8"/>
        <v>0</v>
      </c>
      <c r="AR144" s="169" t="s">
        <v>245</v>
      </c>
      <c r="AT144" s="169" t="s">
        <v>241</v>
      </c>
      <c r="AU144" s="169" t="s">
        <v>78</v>
      </c>
      <c r="AY144" s="13" t="s">
        <v>239</v>
      </c>
      <c r="BE144" s="97">
        <f t="shared" si="9"/>
        <v>0</v>
      </c>
      <c r="BF144" s="97">
        <f t="shared" si="10"/>
        <v>0</v>
      </c>
      <c r="BG144" s="97">
        <f t="shared" si="11"/>
        <v>0</v>
      </c>
      <c r="BH144" s="97">
        <f t="shared" si="12"/>
        <v>0</v>
      </c>
      <c r="BI144" s="97">
        <f t="shared" si="13"/>
        <v>0</v>
      </c>
      <c r="BJ144" s="13" t="s">
        <v>83</v>
      </c>
      <c r="BK144" s="97">
        <f t="shared" si="14"/>
        <v>0</v>
      </c>
      <c r="BL144" s="13" t="s">
        <v>245</v>
      </c>
      <c r="BM144" s="169" t="s">
        <v>7</v>
      </c>
    </row>
    <row r="145" spans="2:65" s="1" customFormat="1" ht="24.2" customHeight="1" x14ac:dyDescent="0.2">
      <c r="B145" s="131"/>
      <c r="C145" s="158" t="s">
        <v>285</v>
      </c>
      <c r="D145" s="158" t="s">
        <v>241</v>
      </c>
      <c r="E145" s="159" t="s">
        <v>2863</v>
      </c>
      <c r="F145" s="160" t="s">
        <v>2864</v>
      </c>
      <c r="G145" s="161" t="s">
        <v>331</v>
      </c>
      <c r="H145" s="162">
        <v>5</v>
      </c>
      <c r="I145" s="163"/>
      <c r="J145" s="164">
        <f t="shared" si="5"/>
        <v>0</v>
      </c>
      <c r="K145" s="165"/>
      <c r="L145" s="30"/>
      <c r="M145" s="166" t="s">
        <v>1</v>
      </c>
      <c r="N145" s="130" t="s">
        <v>37</v>
      </c>
      <c r="P145" s="167">
        <f t="shared" si="6"/>
        <v>0</v>
      </c>
      <c r="Q145" s="167">
        <v>0</v>
      </c>
      <c r="R145" s="167">
        <f t="shared" si="7"/>
        <v>0</v>
      </c>
      <c r="S145" s="167">
        <v>0</v>
      </c>
      <c r="T145" s="168">
        <f t="shared" si="8"/>
        <v>0</v>
      </c>
      <c r="AR145" s="169" t="s">
        <v>245</v>
      </c>
      <c r="AT145" s="169" t="s">
        <v>241</v>
      </c>
      <c r="AU145" s="169" t="s">
        <v>78</v>
      </c>
      <c r="AY145" s="13" t="s">
        <v>239</v>
      </c>
      <c r="BE145" s="97">
        <f t="shared" si="9"/>
        <v>0</v>
      </c>
      <c r="BF145" s="97">
        <f t="shared" si="10"/>
        <v>0</v>
      </c>
      <c r="BG145" s="97">
        <f t="shared" si="11"/>
        <v>0</v>
      </c>
      <c r="BH145" s="97">
        <f t="shared" si="12"/>
        <v>0</v>
      </c>
      <c r="BI145" s="97">
        <f t="shared" si="13"/>
        <v>0</v>
      </c>
      <c r="BJ145" s="13" t="s">
        <v>83</v>
      </c>
      <c r="BK145" s="97">
        <f t="shared" si="14"/>
        <v>0</v>
      </c>
      <c r="BL145" s="13" t="s">
        <v>245</v>
      </c>
      <c r="BM145" s="169" t="s">
        <v>328</v>
      </c>
    </row>
    <row r="146" spans="2:65" s="1" customFormat="1" ht="24.2" customHeight="1" x14ac:dyDescent="0.2">
      <c r="B146" s="131"/>
      <c r="C146" s="158" t="s">
        <v>289</v>
      </c>
      <c r="D146" s="158" t="s">
        <v>241</v>
      </c>
      <c r="E146" s="159" t="s">
        <v>2865</v>
      </c>
      <c r="F146" s="160" t="s">
        <v>2866</v>
      </c>
      <c r="G146" s="161" t="s">
        <v>331</v>
      </c>
      <c r="H146" s="162">
        <v>5</v>
      </c>
      <c r="I146" s="163"/>
      <c r="J146" s="164">
        <f t="shared" si="5"/>
        <v>0</v>
      </c>
      <c r="K146" s="165"/>
      <c r="L146" s="30"/>
      <c r="M146" s="166" t="s">
        <v>1</v>
      </c>
      <c r="N146" s="130" t="s">
        <v>37</v>
      </c>
      <c r="P146" s="167">
        <f t="shared" si="6"/>
        <v>0</v>
      </c>
      <c r="Q146" s="167">
        <v>0</v>
      </c>
      <c r="R146" s="167">
        <f t="shared" si="7"/>
        <v>0</v>
      </c>
      <c r="S146" s="167">
        <v>0</v>
      </c>
      <c r="T146" s="168">
        <f t="shared" si="8"/>
        <v>0</v>
      </c>
      <c r="AR146" s="169" t="s">
        <v>245</v>
      </c>
      <c r="AT146" s="169" t="s">
        <v>241</v>
      </c>
      <c r="AU146" s="169" t="s">
        <v>78</v>
      </c>
      <c r="AY146" s="13" t="s">
        <v>239</v>
      </c>
      <c r="BE146" s="97">
        <f t="shared" si="9"/>
        <v>0</v>
      </c>
      <c r="BF146" s="97">
        <f t="shared" si="10"/>
        <v>0</v>
      </c>
      <c r="BG146" s="97">
        <f t="shared" si="11"/>
        <v>0</v>
      </c>
      <c r="BH146" s="97">
        <f t="shared" si="12"/>
        <v>0</v>
      </c>
      <c r="BI146" s="97">
        <f t="shared" si="13"/>
        <v>0</v>
      </c>
      <c r="BJ146" s="13" t="s">
        <v>83</v>
      </c>
      <c r="BK146" s="97">
        <f t="shared" si="14"/>
        <v>0</v>
      </c>
      <c r="BL146" s="13" t="s">
        <v>245</v>
      </c>
      <c r="BM146" s="169" t="s">
        <v>338</v>
      </c>
    </row>
    <row r="147" spans="2:65" s="1" customFormat="1" ht="24.2" customHeight="1" x14ac:dyDescent="0.2">
      <c r="B147" s="131"/>
      <c r="C147" s="158" t="s">
        <v>293</v>
      </c>
      <c r="D147" s="158" t="s">
        <v>241</v>
      </c>
      <c r="E147" s="159" t="s">
        <v>2867</v>
      </c>
      <c r="F147" s="160" t="s">
        <v>2868</v>
      </c>
      <c r="G147" s="161" t="s">
        <v>1082</v>
      </c>
      <c r="H147" s="199">
        <v>1</v>
      </c>
      <c r="I147" s="163"/>
      <c r="J147" s="164">
        <f t="shared" si="5"/>
        <v>0</v>
      </c>
      <c r="K147" s="165"/>
      <c r="L147" s="30"/>
      <c r="M147" s="166" t="s">
        <v>1</v>
      </c>
      <c r="N147" s="130" t="s">
        <v>37</v>
      </c>
      <c r="P147" s="167">
        <f t="shared" si="6"/>
        <v>0</v>
      </c>
      <c r="Q147" s="167">
        <v>0</v>
      </c>
      <c r="R147" s="167">
        <f t="shared" si="7"/>
        <v>0</v>
      </c>
      <c r="S147" s="167">
        <v>0</v>
      </c>
      <c r="T147" s="168">
        <f t="shared" si="8"/>
        <v>0</v>
      </c>
      <c r="AR147" s="169" t="s">
        <v>245</v>
      </c>
      <c r="AT147" s="169" t="s">
        <v>241</v>
      </c>
      <c r="AU147" s="169" t="s">
        <v>78</v>
      </c>
      <c r="AY147" s="13" t="s">
        <v>239</v>
      </c>
      <c r="BE147" s="97">
        <f t="shared" si="9"/>
        <v>0</v>
      </c>
      <c r="BF147" s="97">
        <f t="shared" si="10"/>
        <v>0</v>
      </c>
      <c r="BG147" s="97">
        <f t="shared" si="11"/>
        <v>0</v>
      </c>
      <c r="BH147" s="97">
        <f t="shared" si="12"/>
        <v>0</v>
      </c>
      <c r="BI147" s="97">
        <f t="shared" si="13"/>
        <v>0</v>
      </c>
      <c r="BJ147" s="13" t="s">
        <v>83</v>
      </c>
      <c r="BK147" s="97">
        <f t="shared" si="14"/>
        <v>0</v>
      </c>
      <c r="BL147" s="13" t="s">
        <v>245</v>
      </c>
      <c r="BM147" s="169" t="s">
        <v>346</v>
      </c>
    </row>
    <row r="148" spans="2:65" s="1" customFormat="1" ht="24.2" customHeight="1" x14ac:dyDescent="0.2">
      <c r="B148" s="131"/>
      <c r="C148" s="158" t="s">
        <v>297</v>
      </c>
      <c r="D148" s="158" t="s">
        <v>241</v>
      </c>
      <c r="E148" s="159" t="s">
        <v>2869</v>
      </c>
      <c r="F148" s="160" t="s">
        <v>2870</v>
      </c>
      <c r="G148" s="161" t="s">
        <v>1082</v>
      </c>
      <c r="H148" s="199">
        <v>1</v>
      </c>
      <c r="I148" s="163"/>
      <c r="J148" s="164">
        <f t="shared" si="5"/>
        <v>0</v>
      </c>
      <c r="K148" s="165"/>
      <c r="L148" s="30"/>
      <c r="M148" s="166" t="s">
        <v>1</v>
      </c>
      <c r="N148" s="130" t="s">
        <v>37</v>
      </c>
      <c r="P148" s="167">
        <f t="shared" si="6"/>
        <v>0</v>
      </c>
      <c r="Q148" s="167">
        <v>0</v>
      </c>
      <c r="R148" s="167">
        <f t="shared" si="7"/>
        <v>0</v>
      </c>
      <c r="S148" s="167">
        <v>0</v>
      </c>
      <c r="T148" s="168">
        <f t="shared" si="8"/>
        <v>0</v>
      </c>
      <c r="AR148" s="169" t="s">
        <v>245</v>
      </c>
      <c r="AT148" s="169" t="s">
        <v>241</v>
      </c>
      <c r="AU148" s="169" t="s">
        <v>78</v>
      </c>
      <c r="AY148" s="13" t="s">
        <v>239</v>
      </c>
      <c r="BE148" s="97">
        <f t="shared" si="9"/>
        <v>0</v>
      </c>
      <c r="BF148" s="97">
        <f t="shared" si="10"/>
        <v>0</v>
      </c>
      <c r="BG148" s="97">
        <f t="shared" si="11"/>
        <v>0</v>
      </c>
      <c r="BH148" s="97">
        <f t="shared" si="12"/>
        <v>0</v>
      </c>
      <c r="BI148" s="97">
        <f t="shared" si="13"/>
        <v>0</v>
      </c>
      <c r="BJ148" s="13" t="s">
        <v>83</v>
      </c>
      <c r="BK148" s="97">
        <f t="shared" si="14"/>
        <v>0</v>
      </c>
      <c r="BL148" s="13" t="s">
        <v>245</v>
      </c>
      <c r="BM148" s="169" t="s">
        <v>355</v>
      </c>
    </row>
    <row r="149" spans="2:65" s="11" customFormat="1" ht="25.9" customHeight="1" x14ac:dyDescent="0.2">
      <c r="B149" s="146"/>
      <c r="D149" s="147" t="s">
        <v>70</v>
      </c>
      <c r="E149" s="148" t="s">
        <v>2871</v>
      </c>
      <c r="F149" s="148" t="s">
        <v>2872</v>
      </c>
      <c r="I149" s="149"/>
      <c r="J149" s="150">
        <f>BK149</f>
        <v>0</v>
      </c>
      <c r="L149" s="146"/>
      <c r="M149" s="151"/>
      <c r="P149" s="152">
        <f>SUM(P150:P169)</f>
        <v>0</v>
      </c>
      <c r="R149" s="152">
        <f>SUM(R150:R169)</f>
        <v>0</v>
      </c>
      <c r="T149" s="153">
        <f>SUM(T150:T169)</f>
        <v>0</v>
      </c>
      <c r="AR149" s="147" t="s">
        <v>78</v>
      </c>
      <c r="AT149" s="154" t="s">
        <v>70</v>
      </c>
      <c r="AU149" s="154" t="s">
        <v>71</v>
      </c>
      <c r="AY149" s="147" t="s">
        <v>239</v>
      </c>
      <c r="BK149" s="155">
        <f>SUM(BK150:BK169)</f>
        <v>0</v>
      </c>
    </row>
    <row r="150" spans="2:65" s="1" customFormat="1" ht="16.5" customHeight="1" x14ac:dyDescent="0.2">
      <c r="B150" s="131"/>
      <c r="C150" s="170" t="s">
        <v>301</v>
      </c>
      <c r="D150" s="170" t="s">
        <v>275</v>
      </c>
      <c r="E150" s="171" t="s">
        <v>2873</v>
      </c>
      <c r="F150" s="172" t="s">
        <v>2874</v>
      </c>
      <c r="G150" s="173" t="s">
        <v>353</v>
      </c>
      <c r="H150" s="174">
        <v>1</v>
      </c>
      <c r="I150" s="175"/>
      <c r="J150" s="176">
        <f t="shared" ref="J150:J169" si="15">ROUND(I150*H150,2)</f>
        <v>0</v>
      </c>
      <c r="K150" s="177"/>
      <c r="L150" s="178"/>
      <c r="M150" s="179" t="s">
        <v>1</v>
      </c>
      <c r="N150" s="180" t="s">
        <v>37</v>
      </c>
      <c r="P150" s="167">
        <f t="shared" ref="P150:P169" si="16">O150*H150</f>
        <v>0</v>
      </c>
      <c r="Q150" s="167">
        <v>0</v>
      </c>
      <c r="R150" s="167">
        <f t="shared" ref="R150:R169" si="17">Q150*H150</f>
        <v>0</v>
      </c>
      <c r="S150" s="167">
        <v>0</v>
      </c>
      <c r="T150" s="168">
        <f t="shared" ref="T150:T169" si="18">S150*H150</f>
        <v>0</v>
      </c>
      <c r="AR150" s="169" t="s">
        <v>270</v>
      </c>
      <c r="AT150" s="169" t="s">
        <v>275</v>
      </c>
      <c r="AU150" s="169" t="s">
        <v>78</v>
      </c>
      <c r="AY150" s="13" t="s">
        <v>239</v>
      </c>
      <c r="BE150" s="97">
        <f t="shared" ref="BE150:BE169" si="19">IF(N150="základná",J150,0)</f>
        <v>0</v>
      </c>
      <c r="BF150" s="97">
        <f t="shared" ref="BF150:BF169" si="20">IF(N150="znížená",J150,0)</f>
        <v>0</v>
      </c>
      <c r="BG150" s="97">
        <f t="shared" ref="BG150:BG169" si="21">IF(N150="zákl. prenesená",J150,0)</f>
        <v>0</v>
      </c>
      <c r="BH150" s="97">
        <f t="shared" ref="BH150:BH169" si="22">IF(N150="zníž. prenesená",J150,0)</f>
        <v>0</v>
      </c>
      <c r="BI150" s="97">
        <f t="shared" ref="BI150:BI169" si="23">IF(N150="nulová",J150,0)</f>
        <v>0</v>
      </c>
      <c r="BJ150" s="13" t="s">
        <v>83</v>
      </c>
      <c r="BK150" s="97">
        <f t="shared" ref="BK150:BK169" si="24">ROUND(I150*H150,2)</f>
        <v>0</v>
      </c>
      <c r="BL150" s="13" t="s">
        <v>245</v>
      </c>
      <c r="BM150" s="169" t="s">
        <v>363</v>
      </c>
    </row>
    <row r="151" spans="2:65" s="1" customFormat="1" ht="16.5" customHeight="1" x14ac:dyDescent="0.2">
      <c r="B151" s="131"/>
      <c r="C151" s="170" t="s">
        <v>305</v>
      </c>
      <c r="D151" s="170" t="s">
        <v>275</v>
      </c>
      <c r="E151" s="171" t="s">
        <v>2875</v>
      </c>
      <c r="F151" s="172" t="s">
        <v>2876</v>
      </c>
      <c r="G151" s="173" t="s">
        <v>353</v>
      </c>
      <c r="H151" s="174">
        <v>1</v>
      </c>
      <c r="I151" s="175"/>
      <c r="J151" s="176">
        <f t="shared" si="15"/>
        <v>0</v>
      </c>
      <c r="K151" s="177"/>
      <c r="L151" s="178"/>
      <c r="M151" s="179" t="s">
        <v>1</v>
      </c>
      <c r="N151" s="180" t="s">
        <v>37</v>
      </c>
      <c r="P151" s="167">
        <f t="shared" si="16"/>
        <v>0</v>
      </c>
      <c r="Q151" s="167">
        <v>0</v>
      </c>
      <c r="R151" s="167">
        <f t="shared" si="17"/>
        <v>0</v>
      </c>
      <c r="S151" s="167">
        <v>0</v>
      </c>
      <c r="T151" s="168">
        <f t="shared" si="18"/>
        <v>0</v>
      </c>
      <c r="AR151" s="169" t="s">
        <v>270</v>
      </c>
      <c r="AT151" s="169" t="s">
        <v>275</v>
      </c>
      <c r="AU151" s="169" t="s">
        <v>78</v>
      </c>
      <c r="AY151" s="13" t="s">
        <v>239</v>
      </c>
      <c r="BE151" s="97">
        <f t="shared" si="19"/>
        <v>0</v>
      </c>
      <c r="BF151" s="97">
        <f t="shared" si="20"/>
        <v>0</v>
      </c>
      <c r="BG151" s="97">
        <f t="shared" si="21"/>
        <v>0</v>
      </c>
      <c r="BH151" s="97">
        <f t="shared" si="22"/>
        <v>0</v>
      </c>
      <c r="BI151" s="97">
        <f t="shared" si="23"/>
        <v>0</v>
      </c>
      <c r="BJ151" s="13" t="s">
        <v>83</v>
      </c>
      <c r="BK151" s="97">
        <f t="shared" si="24"/>
        <v>0</v>
      </c>
      <c r="BL151" s="13" t="s">
        <v>245</v>
      </c>
      <c r="BM151" s="169" t="s">
        <v>371</v>
      </c>
    </row>
    <row r="152" spans="2:65" s="1" customFormat="1" ht="16.5" customHeight="1" x14ac:dyDescent="0.2">
      <c r="B152" s="131"/>
      <c r="C152" s="170" t="s">
        <v>309</v>
      </c>
      <c r="D152" s="170" t="s">
        <v>275</v>
      </c>
      <c r="E152" s="171" t="s">
        <v>2877</v>
      </c>
      <c r="F152" s="172" t="s">
        <v>2878</v>
      </c>
      <c r="G152" s="173" t="s">
        <v>353</v>
      </c>
      <c r="H152" s="174">
        <v>1</v>
      </c>
      <c r="I152" s="175"/>
      <c r="J152" s="176">
        <f t="shared" si="15"/>
        <v>0</v>
      </c>
      <c r="K152" s="177"/>
      <c r="L152" s="178"/>
      <c r="M152" s="179" t="s">
        <v>1</v>
      </c>
      <c r="N152" s="180" t="s">
        <v>37</v>
      </c>
      <c r="P152" s="167">
        <f t="shared" si="16"/>
        <v>0</v>
      </c>
      <c r="Q152" s="167">
        <v>0</v>
      </c>
      <c r="R152" s="167">
        <f t="shared" si="17"/>
        <v>0</v>
      </c>
      <c r="S152" s="167">
        <v>0</v>
      </c>
      <c r="T152" s="168">
        <f t="shared" si="18"/>
        <v>0</v>
      </c>
      <c r="AR152" s="169" t="s">
        <v>270</v>
      </c>
      <c r="AT152" s="169" t="s">
        <v>275</v>
      </c>
      <c r="AU152" s="169" t="s">
        <v>78</v>
      </c>
      <c r="AY152" s="13" t="s">
        <v>239</v>
      </c>
      <c r="BE152" s="97">
        <f t="shared" si="19"/>
        <v>0</v>
      </c>
      <c r="BF152" s="97">
        <f t="shared" si="20"/>
        <v>0</v>
      </c>
      <c r="BG152" s="97">
        <f t="shared" si="21"/>
        <v>0</v>
      </c>
      <c r="BH152" s="97">
        <f t="shared" si="22"/>
        <v>0</v>
      </c>
      <c r="BI152" s="97">
        <f t="shared" si="23"/>
        <v>0</v>
      </c>
      <c r="BJ152" s="13" t="s">
        <v>83</v>
      </c>
      <c r="BK152" s="97">
        <f t="shared" si="24"/>
        <v>0</v>
      </c>
      <c r="BL152" s="13" t="s">
        <v>245</v>
      </c>
      <c r="BM152" s="169" t="s">
        <v>379</v>
      </c>
    </row>
    <row r="153" spans="2:65" s="1" customFormat="1" ht="16.5" customHeight="1" x14ac:dyDescent="0.2">
      <c r="B153" s="131"/>
      <c r="C153" s="170" t="s">
        <v>313</v>
      </c>
      <c r="D153" s="170" t="s">
        <v>275</v>
      </c>
      <c r="E153" s="171" t="s">
        <v>2879</v>
      </c>
      <c r="F153" s="172" t="s">
        <v>2880</v>
      </c>
      <c r="G153" s="173" t="s">
        <v>353</v>
      </c>
      <c r="H153" s="174">
        <v>1</v>
      </c>
      <c r="I153" s="175"/>
      <c r="J153" s="176">
        <f t="shared" si="15"/>
        <v>0</v>
      </c>
      <c r="K153" s="177"/>
      <c r="L153" s="178"/>
      <c r="M153" s="179" t="s">
        <v>1</v>
      </c>
      <c r="N153" s="180" t="s">
        <v>37</v>
      </c>
      <c r="P153" s="167">
        <f t="shared" si="16"/>
        <v>0</v>
      </c>
      <c r="Q153" s="167">
        <v>0</v>
      </c>
      <c r="R153" s="167">
        <f t="shared" si="17"/>
        <v>0</v>
      </c>
      <c r="S153" s="167">
        <v>0</v>
      </c>
      <c r="T153" s="168">
        <f t="shared" si="18"/>
        <v>0</v>
      </c>
      <c r="AR153" s="169" t="s">
        <v>270</v>
      </c>
      <c r="AT153" s="169" t="s">
        <v>275</v>
      </c>
      <c r="AU153" s="169" t="s">
        <v>78</v>
      </c>
      <c r="AY153" s="13" t="s">
        <v>239</v>
      </c>
      <c r="BE153" s="97">
        <f t="shared" si="19"/>
        <v>0</v>
      </c>
      <c r="BF153" s="97">
        <f t="shared" si="20"/>
        <v>0</v>
      </c>
      <c r="BG153" s="97">
        <f t="shared" si="21"/>
        <v>0</v>
      </c>
      <c r="BH153" s="97">
        <f t="shared" si="22"/>
        <v>0</v>
      </c>
      <c r="BI153" s="97">
        <f t="shared" si="23"/>
        <v>0</v>
      </c>
      <c r="BJ153" s="13" t="s">
        <v>83</v>
      </c>
      <c r="BK153" s="97">
        <f t="shared" si="24"/>
        <v>0</v>
      </c>
      <c r="BL153" s="13" t="s">
        <v>245</v>
      </c>
      <c r="BM153" s="169" t="s">
        <v>387</v>
      </c>
    </row>
    <row r="154" spans="2:65" s="1" customFormat="1" ht="24.2" customHeight="1" x14ac:dyDescent="0.2">
      <c r="B154" s="131"/>
      <c r="C154" s="158" t="s">
        <v>317</v>
      </c>
      <c r="D154" s="158" t="s">
        <v>241</v>
      </c>
      <c r="E154" s="159" t="s">
        <v>2881</v>
      </c>
      <c r="F154" s="160" t="s">
        <v>2882</v>
      </c>
      <c r="G154" s="161" t="s">
        <v>353</v>
      </c>
      <c r="H154" s="162">
        <v>1</v>
      </c>
      <c r="I154" s="163"/>
      <c r="J154" s="164">
        <f t="shared" si="15"/>
        <v>0</v>
      </c>
      <c r="K154" s="165"/>
      <c r="L154" s="30"/>
      <c r="M154" s="166" t="s">
        <v>1</v>
      </c>
      <c r="N154" s="130" t="s">
        <v>37</v>
      </c>
      <c r="P154" s="167">
        <f t="shared" si="16"/>
        <v>0</v>
      </c>
      <c r="Q154" s="167">
        <v>0</v>
      </c>
      <c r="R154" s="167">
        <f t="shared" si="17"/>
        <v>0</v>
      </c>
      <c r="S154" s="167">
        <v>0</v>
      </c>
      <c r="T154" s="168">
        <f t="shared" si="18"/>
        <v>0</v>
      </c>
      <c r="AR154" s="169" t="s">
        <v>245</v>
      </c>
      <c r="AT154" s="169" t="s">
        <v>241</v>
      </c>
      <c r="AU154" s="169" t="s">
        <v>78</v>
      </c>
      <c r="AY154" s="13" t="s">
        <v>239</v>
      </c>
      <c r="BE154" s="97">
        <f t="shared" si="19"/>
        <v>0</v>
      </c>
      <c r="BF154" s="97">
        <f t="shared" si="20"/>
        <v>0</v>
      </c>
      <c r="BG154" s="97">
        <f t="shared" si="21"/>
        <v>0</v>
      </c>
      <c r="BH154" s="97">
        <f t="shared" si="22"/>
        <v>0</v>
      </c>
      <c r="BI154" s="97">
        <f t="shared" si="23"/>
        <v>0</v>
      </c>
      <c r="BJ154" s="13" t="s">
        <v>83</v>
      </c>
      <c r="BK154" s="97">
        <f t="shared" si="24"/>
        <v>0</v>
      </c>
      <c r="BL154" s="13" t="s">
        <v>245</v>
      </c>
      <c r="BM154" s="169" t="s">
        <v>395</v>
      </c>
    </row>
    <row r="155" spans="2:65" s="1" customFormat="1" ht="16.5" customHeight="1" x14ac:dyDescent="0.2">
      <c r="B155" s="131"/>
      <c r="C155" s="158" t="s">
        <v>7</v>
      </c>
      <c r="D155" s="158" t="s">
        <v>241</v>
      </c>
      <c r="E155" s="159" t="s">
        <v>2883</v>
      </c>
      <c r="F155" s="160" t="s">
        <v>2884</v>
      </c>
      <c r="G155" s="161" t="s">
        <v>353</v>
      </c>
      <c r="H155" s="162">
        <v>1</v>
      </c>
      <c r="I155" s="163"/>
      <c r="J155" s="164">
        <f t="shared" si="15"/>
        <v>0</v>
      </c>
      <c r="K155" s="165"/>
      <c r="L155" s="30"/>
      <c r="M155" s="166" t="s">
        <v>1</v>
      </c>
      <c r="N155" s="130" t="s">
        <v>37</v>
      </c>
      <c r="P155" s="167">
        <f t="shared" si="16"/>
        <v>0</v>
      </c>
      <c r="Q155" s="167">
        <v>0</v>
      </c>
      <c r="R155" s="167">
        <f t="shared" si="17"/>
        <v>0</v>
      </c>
      <c r="S155" s="167">
        <v>0</v>
      </c>
      <c r="T155" s="168">
        <f t="shared" si="18"/>
        <v>0</v>
      </c>
      <c r="AR155" s="169" t="s">
        <v>245</v>
      </c>
      <c r="AT155" s="169" t="s">
        <v>241</v>
      </c>
      <c r="AU155" s="169" t="s">
        <v>78</v>
      </c>
      <c r="AY155" s="13" t="s">
        <v>239</v>
      </c>
      <c r="BE155" s="97">
        <f t="shared" si="19"/>
        <v>0</v>
      </c>
      <c r="BF155" s="97">
        <f t="shared" si="20"/>
        <v>0</v>
      </c>
      <c r="BG155" s="97">
        <f t="shared" si="21"/>
        <v>0</v>
      </c>
      <c r="BH155" s="97">
        <f t="shared" si="22"/>
        <v>0</v>
      </c>
      <c r="BI155" s="97">
        <f t="shared" si="23"/>
        <v>0</v>
      </c>
      <c r="BJ155" s="13" t="s">
        <v>83</v>
      </c>
      <c r="BK155" s="97">
        <f t="shared" si="24"/>
        <v>0</v>
      </c>
      <c r="BL155" s="13" t="s">
        <v>245</v>
      </c>
      <c r="BM155" s="169" t="s">
        <v>403</v>
      </c>
    </row>
    <row r="156" spans="2:65" s="1" customFormat="1" ht="16.5" customHeight="1" x14ac:dyDescent="0.2">
      <c r="B156" s="131"/>
      <c r="C156" s="158" t="s">
        <v>324</v>
      </c>
      <c r="D156" s="158" t="s">
        <v>241</v>
      </c>
      <c r="E156" s="159" t="s">
        <v>2885</v>
      </c>
      <c r="F156" s="160" t="s">
        <v>2886</v>
      </c>
      <c r="G156" s="161" t="s">
        <v>353</v>
      </c>
      <c r="H156" s="162">
        <v>1</v>
      </c>
      <c r="I156" s="163"/>
      <c r="J156" s="164">
        <f t="shared" si="15"/>
        <v>0</v>
      </c>
      <c r="K156" s="165"/>
      <c r="L156" s="30"/>
      <c r="M156" s="166" t="s">
        <v>1</v>
      </c>
      <c r="N156" s="130" t="s">
        <v>37</v>
      </c>
      <c r="P156" s="167">
        <f t="shared" si="16"/>
        <v>0</v>
      </c>
      <c r="Q156" s="167">
        <v>0</v>
      </c>
      <c r="R156" s="167">
        <f t="shared" si="17"/>
        <v>0</v>
      </c>
      <c r="S156" s="167">
        <v>0</v>
      </c>
      <c r="T156" s="168">
        <f t="shared" si="18"/>
        <v>0</v>
      </c>
      <c r="AR156" s="169" t="s">
        <v>245</v>
      </c>
      <c r="AT156" s="169" t="s">
        <v>241</v>
      </c>
      <c r="AU156" s="169" t="s">
        <v>78</v>
      </c>
      <c r="AY156" s="13" t="s">
        <v>239</v>
      </c>
      <c r="BE156" s="97">
        <f t="shared" si="19"/>
        <v>0</v>
      </c>
      <c r="BF156" s="97">
        <f t="shared" si="20"/>
        <v>0</v>
      </c>
      <c r="BG156" s="97">
        <f t="shared" si="21"/>
        <v>0</v>
      </c>
      <c r="BH156" s="97">
        <f t="shared" si="22"/>
        <v>0</v>
      </c>
      <c r="BI156" s="97">
        <f t="shared" si="23"/>
        <v>0</v>
      </c>
      <c r="BJ156" s="13" t="s">
        <v>83</v>
      </c>
      <c r="BK156" s="97">
        <f t="shared" si="24"/>
        <v>0</v>
      </c>
      <c r="BL156" s="13" t="s">
        <v>245</v>
      </c>
      <c r="BM156" s="169" t="s">
        <v>411</v>
      </c>
    </row>
    <row r="157" spans="2:65" s="1" customFormat="1" ht="16.5" customHeight="1" x14ac:dyDescent="0.2">
      <c r="B157" s="131"/>
      <c r="C157" s="158" t="s">
        <v>328</v>
      </c>
      <c r="D157" s="158" t="s">
        <v>241</v>
      </c>
      <c r="E157" s="159" t="s">
        <v>2887</v>
      </c>
      <c r="F157" s="160" t="s">
        <v>2888</v>
      </c>
      <c r="G157" s="161" t="s">
        <v>353</v>
      </c>
      <c r="H157" s="162">
        <v>1</v>
      </c>
      <c r="I157" s="163"/>
      <c r="J157" s="164">
        <f t="shared" si="15"/>
        <v>0</v>
      </c>
      <c r="K157" s="165"/>
      <c r="L157" s="30"/>
      <c r="M157" s="166" t="s">
        <v>1</v>
      </c>
      <c r="N157" s="130" t="s">
        <v>37</v>
      </c>
      <c r="P157" s="167">
        <f t="shared" si="16"/>
        <v>0</v>
      </c>
      <c r="Q157" s="167">
        <v>0</v>
      </c>
      <c r="R157" s="167">
        <f t="shared" si="17"/>
        <v>0</v>
      </c>
      <c r="S157" s="167">
        <v>0</v>
      </c>
      <c r="T157" s="168">
        <f t="shared" si="18"/>
        <v>0</v>
      </c>
      <c r="AR157" s="169" t="s">
        <v>245</v>
      </c>
      <c r="AT157" s="169" t="s">
        <v>241</v>
      </c>
      <c r="AU157" s="169" t="s">
        <v>78</v>
      </c>
      <c r="AY157" s="13" t="s">
        <v>239</v>
      </c>
      <c r="BE157" s="97">
        <f t="shared" si="19"/>
        <v>0</v>
      </c>
      <c r="BF157" s="97">
        <f t="shared" si="20"/>
        <v>0</v>
      </c>
      <c r="BG157" s="97">
        <f t="shared" si="21"/>
        <v>0</v>
      </c>
      <c r="BH157" s="97">
        <f t="shared" si="22"/>
        <v>0</v>
      </c>
      <c r="BI157" s="97">
        <f t="shared" si="23"/>
        <v>0</v>
      </c>
      <c r="BJ157" s="13" t="s">
        <v>83</v>
      </c>
      <c r="BK157" s="97">
        <f t="shared" si="24"/>
        <v>0</v>
      </c>
      <c r="BL157" s="13" t="s">
        <v>245</v>
      </c>
      <c r="BM157" s="169" t="s">
        <v>419</v>
      </c>
    </row>
    <row r="158" spans="2:65" s="1" customFormat="1" ht="16.5" customHeight="1" x14ac:dyDescent="0.2">
      <c r="B158" s="131"/>
      <c r="C158" s="170" t="s">
        <v>333</v>
      </c>
      <c r="D158" s="170" t="s">
        <v>275</v>
      </c>
      <c r="E158" s="171" t="s">
        <v>2889</v>
      </c>
      <c r="F158" s="172" t="s">
        <v>2890</v>
      </c>
      <c r="G158" s="173" t="s">
        <v>353</v>
      </c>
      <c r="H158" s="174">
        <v>1</v>
      </c>
      <c r="I158" s="175"/>
      <c r="J158" s="176">
        <f t="shared" si="15"/>
        <v>0</v>
      </c>
      <c r="K158" s="177"/>
      <c r="L158" s="178"/>
      <c r="M158" s="179" t="s">
        <v>1</v>
      </c>
      <c r="N158" s="180" t="s">
        <v>37</v>
      </c>
      <c r="P158" s="167">
        <f t="shared" si="16"/>
        <v>0</v>
      </c>
      <c r="Q158" s="167">
        <v>0</v>
      </c>
      <c r="R158" s="167">
        <f t="shared" si="17"/>
        <v>0</v>
      </c>
      <c r="S158" s="167">
        <v>0</v>
      </c>
      <c r="T158" s="168">
        <f t="shared" si="18"/>
        <v>0</v>
      </c>
      <c r="AR158" s="169" t="s">
        <v>270</v>
      </c>
      <c r="AT158" s="169" t="s">
        <v>275</v>
      </c>
      <c r="AU158" s="169" t="s">
        <v>78</v>
      </c>
      <c r="AY158" s="13" t="s">
        <v>239</v>
      </c>
      <c r="BE158" s="97">
        <f t="shared" si="19"/>
        <v>0</v>
      </c>
      <c r="BF158" s="97">
        <f t="shared" si="20"/>
        <v>0</v>
      </c>
      <c r="BG158" s="97">
        <f t="shared" si="21"/>
        <v>0</v>
      </c>
      <c r="BH158" s="97">
        <f t="shared" si="22"/>
        <v>0</v>
      </c>
      <c r="BI158" s="97">
        <f t="shared" si="23"/>
        <v>0</v>
      </c>
      <c r="BJ158" s="13" t="s">
        <v>83</v>
      </c>
      <c r="BK158" s="97">
        <f t="shared" si="24"/>
        <v>0</v>
      </c>
      <c r="BL158" s="13" t="s">
        <v>245</v>
      </c>
      <c r="BM158" s="169" t="s">
        <v>427</v>
      </c>
    </row>
    <row r="159" spans="2:65" s="1" customFormat="1" ht="16.5" customHeight="1" x14ac:dyDescent="0.2">
      <c r="B159" s="131"/>
      <c r="C159" s="158" t="s">
        <v>338</v>
      </c>
      <c r="D159" s="158" t="s">
        <v>241</v>
      </c>
      <c r="E159" s="159" t="s">
        <v>2891</v>
      </c>
      <c r="F159" s="160" t="s">
        <v>2892</v>
      </c>
      <c r="G159" s="161" t="s">
        <v>353</v>
      </c>
      <c r="H159" s="162">
        <v>1</v>
      </c>
      <c r="I159" s="163"/>
      <c r="J159" s="164">
        <f t="shared" si="15"/>
        <v>0</v>
      </c>
      <c r="K159" s="165"/>
      <c r="L159" s="30"/>
      <c r="M159" s="166" t="s">
        <v>1</v>
      </c>
      <c r="N159" s="130" t="s">
        <v>37</v>
      </c>
      <c r="P159" s="167">
        <f t="shared" si="16"/>
        <v>0</v>
      </c>
      <c r="Q159" s="167">
        <v>0</v>
      </c>
      <c r="R159" s="167">
        <f t="shared" si="17"/>
        <v>0</v>
      </c>
      <c r="S159" s="167">
        <v>0</v>
      </c>
      <c r="T159" s="168">
        <f t="shared" si="18"/>
        <v>0</v>
      </c>
      <c r="AR159" s="169" t="s">
        <v>245</v>
      </c>
      <c r="AT159" s="169" t="s">
        <v>241</v>
      </c>
      <c r="AU159" s="169" t="s">
        <v>78</v>
      </c>
      <c r="AY159" s="13" t="s">
        <v>239</v>
      </c>
      <c r="BE159" s="97">
        <f t="shared" si="19"/>
        <v>0</v>
      </c>
      <c r="BF159" s="97">
        <f t="shared" si="20"/>
        <v>0</v>
      </c>
      <c r="BG159" s="97">
        <f t="shared" si="21"/>
        <v>0</v>
      </c>
      <c r="BH159" s="97">
        <f t="shared" si="22"/>
        <v>0</v>
      </c>
      <c r="BI159" s="97">
        <f t="shared" si="23"/>
        <v>0</v>
      </c>
      <c r="BJ159" s="13" t="s">
        <v>83</v>
      </c>
      <c r="BK159" s="97">
        <f t="shared" si="24"/>
        <v>0</v>
      </c>
      <c r="BL159" s="13" t="s">
        <v>245</v>
      </c>
      <c r="BM159" s="169" t="s">
        <v>435</v>
      </c>
    </row>
    <row r="160" spans="2:65" s="1" customFormat="1" ht="16.5" customHeight="1" x14ac:dyDescent="0.2">
      <c r="B160" s="131"/>
      <c r="C160" s="170" t="s">
        <v>342</v>
      </c>
      <c r="D160" s="170" t="s">
        <v>275</v>
      </c>
      <c r="E160" s="171" t="s">
        <v>2893</v>
      </c>
      <c r="F160" s="172" t="s">
        <v>2894</v>
      </c>
      <c r="G160" s="173" t="s">
        <v>353</v>
      </c>
      <c r="H160" s="174">
        <v>1</v>
      </c>
      <c r="I160" s="175"/>
      <c r="J160" s="176">
        <f t="shared" si="15"/>
        <v>0</v>
      </c>
      <c r="K160" s="177"/>
      <c r="L160" s="178"/>
      <c r="M160" s="179" t="s">
        <v>1</v>
      </c>
      <c r="N160" s="180" t="s">
        <v>37</v>
      </c>
      <c r="P160" s="167">
        <f t="shared" si="16"/>
        <v>0</v>
      </c>
      <c r="Q160" s="167">
        <v>0</v>
      </c>
      <c r="R160" s="167">
        <f t="shared" si="17"/>
        <v>0</v>
      </c>
      <c r="S160" s="167">
        <v>0</v>
      </c>
      <c r="T160" s="168">
        <f t="shared" si="18"/>
        <v>0</v>
      </c>
      <c r="AR160" s="169" t="s">
        <v>270</v>
      </c>
      <c r="AT160" s="169" t="s">
        <v>275</v>
      </c>
      <c r="AU160" s="169" t="s">
        <v>78</v>
      </c>
      <c r="AY160" s="13" t="s">
        <v>239</v>
      </c>
      <c r="BE160" s="97">
        <f t="shared" si="19"/>
        <v>0</v>
      </c>
      <c r="BF160" s="97">
        <f t="shared" si="20"/>
        <v>0</v>
      </c>
      <c r="BG160" s="97">
        <f t="shared" si="21"/>
        <v>0</v>
      </c>
      <c r="BH160" s="97">
        <f t="shared" si="22"/>
        <v>0</v>
      </c>
      <c r="BI160" s="97">
        <f t="shared" si="23"/>
        <v>0</v>
      </c>
      <c r="BJ160" s="13" t="s">
        <v>83</v>
      </c>
      <c r="BK160" s="97">
        <f t="shared" si="24"/>
        <v>0</v>
      </c>
      <c r="BL160" s="13" t="s">
        <v>245</v>
      </c>
      <c r="BM160" s="169" t="s">
        <v>443</v>
      </c>
    </row>
    <row r="161" spans="2:65" s="1" customFormat="1" ht="21.75" customHeight="1" x14ac:dyDescent="0.2">
      <c r="B161" s="131"/>
      <c r="C161" s="158" t="s">
        <v>346</v>
      </c>
      <c r="D161" s="158" t="s">
        <v>241</v>
      </c>
      <c r="E161" s="159" t="s">
        <v>2895</v>
      </c>
      <c r="F161" s="160" t="s">
        <v>2896</v>
      </c>
      <c r="G161" s="161" t="s">
        <v>353</v>
      </c>
      <c r="H161" s="162">
        <v>1</v>
      </c>
      <c r="I161" s="163"/>
      <c r="J161" s="164">
        <f t="shared" si="15"/>
        <v>0</v>
      </c>
      <c r="K161" s="165"/>
      <c r="L161" s="30"/>
      <c r="M161" s="166" t="s">
        <v>1</v>
      </c>
      <c r="N161" s="130" t="s">
        <v>37</v>
      </c>
      <c r="P161" s="167">
        <f t="shared" si="16"/>
        <v>0</v>
      </c>
      <c r="Q161" s="167">
        <v>0</v>
      </c>
      <c r="R161" s="167">
        <f t="shared" si="17"/>
        <v>0</v>
      </c>
      <c r="S161" s="167">
        <v>0</v>
      </c>
      <c r="T161" s="168">
        <f t="shared" si="18"/>
        <v>0</v>
      </c>
      <c r="AR161" s="169" t="s">
        <v>245</v>
      </c>
      <c r="AT161" s="169" t="s">
        <v>241</v>
      </c>
      <c r="AU161" s="169" t="s">
        <v>78</v>
      </c>
      <c r="AY161" s="13" t="s">
        <v>239</v>
      </c>
      <c r="BE161" s="97">
        <f t="shared" si="19"/>
        <v>0</v>
      </c>
      <c r="BF161" s="97">
        <f t="shared" si="20"/>
        <v>0</v>
      </c>
      <c r="BG161" s="97">
        <f t="shared" si="21"/>
        <v>0</v>
      </c>
      <c r="BH161" s="97">
        <f t="shared" si="22"/>
        <v>0</v>
      </c>
      <c r="BI161" s="97">
        <f t="shared" si="23"/>
        <v>0</v>
      </c>
      <c r="BJ161" s="13" t="s">
        <v>83</v>
      </c>
      <c r="BK161" s="97">
        <f t="shared" si="24"/>
        <v>0</v>
      </c>
      <c r="BL161" s="13" t="s">
        <v>245</v>
      </c>
      <c r="BM161" s="169" t="s">
        <v>451</v>
      </c>
    </row>
    <row r="162" spans="2:65" s="1" customFormat="1" ht="24.2" customHeight="1" x14ac:dyDescent="0.2">
      <c r="B162" s="131"/>
      <c r="C162" s="170" t="s">
        <v>350</v>
      </c>
      <c r="D162" s="170" t="s">
        <v>275</v>
      </c>
      <c r="E162" s="171" t="s">
        <v>2897</v>
      </c>
      <c r="F162" s="172" t="s">
        <v>2898</v>
      </c>
      <c r="G162" s="173" t="s">
        <v>353</v>
      </c>
      <c r="H162" s="174">
        <v>1</v>
      </c>
      <c r="I162" s="175"/>
      <c r="J162" s="176">
        <f t="shared" si="15"/>
        <v>0</v>
      </c>
      <c r="K162" s="177"/>
      <c r="L162" s="178"/>
      <c r="M162" s="179" t="s">
        <v>1</v>
      </c>
      <c r="N162" s="180" t="s">
        <v>37</v>
      </c>
      <c r="P162" s="167">
        <f t="shared" si="16"/>
        <v>0</v>
      </c>
      <c r="Q162" s="167">
        <v>0</v>
      </c>
      <c r="R162" s="167">
        <f t="shared" si="17"/>
        <v>0</v>
      </c>
      <c r="S162" s="167">
        <v>0</v>
      </c>
      <c r="T162" s="168">
        <f t="shared" si="18"/>
        <v>0</v>
      </c>
      <c r="AR162" s="169" t="s">
        <v>270</v>
      </c>
      <c r="AT162" s="169" t="s">
        <v>275</v>
      </c>
      <c r="AU162" s="169" t="s">
        <v>78</v>
      </c>
      <c r="AY162" s="13" t="s">
        <v>239</v>
      </c>
      <c r="BE162" s="97">
        <f t="shared" si="19"/>
        <v>0</v>
      </c>
      <c r="BF162" s="97">
        <f t="shared" si="20"/>
        <v>0</v>
      </c>
      <c r="BG162" s="97">
        <f t="shared" si="21"/>
        <v>0</v>
      </c>
      <c r="BH162" s="97">
        <f t="shared" si="22"/>
        <v>0</v>
      </c>
      <c r="BI162" s="97">
        <f t="shared" si="23"/>
        <v>0</v>
      </c>
      <c r="BJ162" s="13" t="s">
        <v>83</v>
      </c>
      <c r="BK162" s="97">
        <f t="shared" si="24"/>
        <v>0</v>
      </c>
      <c r="BL162" s="13" t="s">
        <v>245</v>
      </c>
      <c r="BM162" s="169" t="s">
        <v>459</v>
      </c>
    </row>
    <row r="163" spans="2:65" s="1" customFormat="1" ht="21.75" customHeight="1" x14ac:dyDescent="0.2">
      <c r="B163" s="131"/>
      <c r="C163" s="158" t="s">
        <v>355</v>
      </c>
      <c r="D163" s="158" t="s">
        <v>241</v>
      </c>
      <c r="E163" s="159" t="s">
        <v>2899</v>
      </c>
      <c r="F163" s="160" t="s">
        <v>2900</v>
      </c>
      <c r="G163" s="161" t="s">
        <v>353</v>
      </c>
      <c r="H163" s="162">
        <v>1</v>
      </c>
      <c r="I163" s="163"/>
      <c r="J163" s="164">
        <f t="shared" si="15"/>
        <v>0</v>
      </c>
      <c r="K163" s="165"/>
      <c r="L163" s="30"/>
      <c r="M163" s="166" t="s">
        <v>1</v>
      </c>
      <c r="N163" s="130" t="s">
        <v>37</v>
      </c>
      <c r="P163" s="167">
        <f t="shared" si="16"/>
        <v>0</v>
      </c>
      <c r="Q163" s="167">
        <v>0</v>
      </c>
      <c r="R163" s="167">
        <f t="shared" si="17"/>
        <v>0</v>
      </c>
      <c r="S163" s="167">
        <v>0</v>
      </c>
      <c r="T163" s="168">
        <f t="shared" si="18"/>
        <v>0</v>
      </c>
      <c r="AR163" s="169" t="s">
        <v>245</v>
      </c>
      <c r="AT163" s="169" t="s">
        <v>241</v>
      </c>
      <c r="AU163" s="169" t="s">
        <v>78</v>
      </c>
      <c r="AY163" s="13" t="s">
        <v>239</v>
      </c>
      <c r="BE163" s="97">
        <f t="shared" si="19"/>
        <v>0</v>
      </c>
      <c r="BF163" s="97">
        <f t="shared" si="20"/>
        <v>0</v>
      </c>
      <c r="BG163" s="97">
        <f t="shared" si="21"/>
        <v>0</v>
      </c>
      <c r="BH163" s="97">
        <f t="shared" si="22"/>
        <v>0</v>
      </c>
      <c r="BI163" s="97">
        <f t="shared" si="23"/>
        <v>0</v>
      </c>
      <c r="BJ163" s="13" t="s">
        <v>83</v>
      </c>
      <c r="BK163" s="97">
        <f t="shared" si="24"/>
        <v>0</v>
      </c>
      <c r="BL163" s="13" t="s">
        <v>245</v>
      </c>
      <c r="BM163" s="169" t="s">
        <v>467</v>
      </c>
    </row>
    <row r="164" spans="2:65" s="1" customFormat="1" ht="24.2" customHeight="1" x14ac:dyDescent="0.2">
      <c r="B164" s="131"/>
      <c r="C164" s="170" t="s">
        <v>359</v>
      </c>
      <c r="D164" s="170" t="s">
        <v>275</v>
      </c>
      <c r="E164" s="171" t="s">
        <v>2901</v>
      </c>
      <c r="F164" s="172" t="s">
        <v>2902</v>
      </c>
      <c r="G164" s="173" t="s">
        <v>353</v>
      </c>
      <c r="H164" s="174">
        <v>1</v>
      </c>
      <c r="I164" s="175"/>
      <c r="J164" s="176">
        <f t="shared" si="15"/>
        <v>0</v>
      </c>
      <c r="K164" s="177"/>
      <c r="L164" s="178"/>
      <c r="M164" s="179" t="s">
        <v>1</v>
      </c>
      <c r="N164" s="180" t="s">
        <v>37</v>
      </c>
      <c r="P164" s="167">
        <f t="shared" si="16"/>
        <v>0</v>
      </c>
      <c r="Q164" s="167">
        <v>0</v>
      </c>
      <c r="R164" s="167">
        <f t="shared" si="17"/>
        <v>0</v>
      </c>
      <c r="S164" s="167">
        <v>0</v>
      </c>
      <c r="T164" s="168">
        <f t="shared" si="18"/>
        <v>0</v>
      </c>
      <c r="AR164" s="169" t="s">
        <v>270</v>
      </c>
      <c r="AT164" s="169" t="s">
        <v>275</v>
      </c>
      <c r="AU164" s="169" t="s">
        <v>78</v>
      </c>
      <c r="AY164" s="13" t="s">
        <v>239</v>
      </c>
      <c r="BE164" s="97">
        <f t="shared" si="19"/>
        <v>0</v>
      </c>
      <c r="BF164" s="97">
        <f t="shared" si="20"/>
        <v>0</v>
      </c>
      <c r="BG164" s="97">
        <f t="shared" si="21"/>
        <v>0</v>
      </c>
      <c r="BH164" s="97">
        <f t="shared" si="22"/>
        <v>0</v>
      </c>
      <c r="BI164" s="97">
        <f t="shared" si="23"/>
        <v>0</v>
      </c>
      <c r="BJ164" s="13" t="s">
        <v>83</v>
      </c>
      <c r="BK164" s="97">
        <f t="shared" si="24"/>
        <v>0</v>
      </c>
      <c r="BL164" s="13" t="s">
        <v>245</v>
      </c>
      <c r="BM164" s="169" t="s">
        <v>475</v>
      </c>
    </row>
    <row r="165" spans="2:65" s="1" customFormat="1" ht="24.2" customHeight="1" x14ac:dyDescent="0.2">
      <c r="B165" s="131"/>
      <c r="C165" s="158" t="s">
        <v>363</v>
      </c>
      <c r="D165" s="158" t="s">
        <v>241</v>
      </c>
      <c r="E165" s="159" t="s">
        <v>2903</v>
      </c>
      <c r="F165" s="160" t="s">
        <v>2904</v>
      </c>
      <c r="G165" s="161" t="s">
        <v>353</v>
      </c>
      <c r="H165" s="162">
        <v>1</v>
      </c>
      <c r="I165" s="163"/>
      <c r="J165" s="164">
        <f t="shared" si="15"/>
        <v>0</v>
      </c>
      <c r="K165" s="165"/>
      <c r="L165" s="30"/>
      <c r="M165" s="166" t="s">
        <v>1</v>
      </c>
      <c r="N165" s="130" t="s">
        <v>37</v>
      </c>
      <c r="P165" s="167">
        <f t="shared" si="16"/>
        <v>0</v>
      </c>
      <c r="Q165" s="167">
        <v>0</v>
      </c>
      <c r="R165" s="167">
        <f t="shared" si="17"/>
        <v>0</v>
      </c>
      <c r="S165" s="167">
        <v>0</v>
      </c>
      <c r="T165" s="168">
        <f t="shared" si="18"/>
        <v>0</v>
      </c>
      <c r="AR165" s="169" t="s">
        <v>245</v>
      </c>
      <c r="AT165" s="169" t="s">
        <v>241</v>
      </c>
      <c r="AU165" s="169" t="s">
        <v>78</v>
      </c>
      <c r="AY165" s="13" t="s">
        <v>239</v>
      </c>
      <c r="BE165" s="97">
        <f t="shared" si="19"/>
        <v>0</v>
      </c>
      <c r="BF165" s="97">
        <f t="shared" si="20"/>
        <v>0</v>
      </c>
      <c r="BG165" s="97">
        <f t="shared" si="21"/>
        <v>0</v>
      </c>
      <c r="BH165" s="97">
        <f t="shared" si="22"/>
        <v>0</v>
      </c>
      <c r="BI165" s="97">
        <f t="shared" si="23"/>
        <v>0</v>
      </c>
      <c r="BJ165" s="13" t="s">
        <v>83</v>
      </c>
      <c r="BK165" s="97">
        <f t="shared" si="24"/>
        <v>0</v>
      </c>
      <c r="BL165" s="13" t="s">
        <v>245</v>
      </c>
      <c r="BM165" s="169" t="s">
        <v>483</v>
      </c>
    </row>
    <row r="166" spans="2:65" s="1" customFormat="1" ht="16.5" customHeight="1" x14ac:dyDescent="0.2">
      <c r="B166" s="131"/>
      <c r="C166" s="170" t="s">
        <v>367</v>
      </c>
      <c r="D166" s="170" t="s">
        <v>275</v>
      </c>
      <c r="E166" s="171" t="s">
        <v>2905</v>
      </c>
      <c r="F166" s="172" t="s">
        <v>2906</v>
      </c>
      <c r="G166" s="173" t="s">
        <v>353</v>
      </c>
      <c r="H166" s="174">
        <v>1</v>
      </c>
      <c r="I166" s="175"/>
      <c r="J166" s="176">
        <f t="shared" si="15"/>
        <v>0</v>
      </c>
      <c r="K166" s="177"/>
      <c r="L166" s="178"/>
      <c r="M166" s="179" t="s">
        <v>1</v>
      </c>
      <c r="N166" s="180" t="s">
        <v>37</v>
      </c>
      <c r="P166" s="167">
        <f t="shared" si="16"/>
        <v>0</v>
      </c>
      <c r="Q166" s="167">
        <v>0</v>
      </c>
      <c r="R166" s="167">
        <f t="shared" si="17"/>
        <v>0</v>
      </c>
      <c r="S166" s="167">
        <v>0</v>
      </c>
      <c r="T166" s="168">
        <f t="shared" si="18"/>
        <v>0</v>
      </c>
      <c r="AR166" s="169" t="s">
        <v>270</v>
      </c>
      <c r="AT166" s="169" t="s">
        <v>275</v>
      </c>
      <c r="AU166" s="169" t="s">
        <v>78</v>
      </c>
      <c r="AY166" s="13" t="s">
        <v>239</v>
      </c>
      <c r="BE166" s="97">
        <f t="shared" si="19"/>
        <v>0</v>
      </c>
      <c r="BF166" s="97">
        <f t="shared" si="20"/>
        <v>0</v>
      </c>
      <c r="BG166" s="97">
        <f t="shared" si="21"/>
        <v>0</v>
      </c>
      <c r="BH166" s="97">
        <f t="shared" si="22"/>
        <v>0</v>
      </c>
      <c r="BI166" s="97">
        <f t="shared" si="23"/>
        <v>0</v>
      </c>
      <c r="BJ166" s="13" t="s">
        <v>83</v>
      </c>
      <c r="BK166" s="97">
        <f t="shared" si="24"/>
        <v>0</v>
      </c>
      <c r="BL166" s="13" t="s">
        <v>245</v>
      </c>
      <c r="BM166" s="169" t="s">
        <v>491</v>
      </c>
    </row>
    <row r="167" spans="2:65" s="1" customFormat="1" ht="16.5" customHeight="1" x14ac:dyDescent="0.2">
      <c r="B167" s="131"/>
      <c r="C167" s="158" t="s">
        <v>371</v>
      </c>
      <c r="D167" s="158" t="s">
        <v>241</v>
      </c>
      <c r="E167" s="159" t="s">
        <v>2855</v>
      </c>
      <c r="F167" s="160" t="s">
        <v>2907</v>
      </c>
      <c r="G167" s="161" t="s">
        <v>353</v>
      </c>
      <c r="H167" s="162">
        <v>1</v>
      </c>
      <c r="I167" s="163"/>
      <c r="J167" s="164">
        <f t="shared" si="15"/>
        <v>0</v>
      </c>
      <c r="K167" s="165"/>
      <c r="L167" s="30"/>
      <c r="M167" s="166" t="s">
        <v>1</v>
      </c>
      <c r="N167" s="130" t="s">
        <v>37</v>
      </c>
      <c r="P167" s="167">
        <f t="shared" si="16"/>
        <v>0</v>
      </c>
      <c r="Q167" s="167">
        <v>0</v>
      </c>
      <c r="R167" s="167">
        <f t="shared" si="17"/>
        <v>0</v>
      </c>
      <c r="S167" s="167">
        <v>0</v>
      </c>
      <c r="T167" s="168">
        <f t="shared" si="18"/>
        <v>0</v>
      </c>
      <c r="AR167" s="169" t="s">
        <v>245</v>
      </c>
      <c r="AT167" s="169" t="s">
        <v>241</v>
      </c>
      <c r="AU167" s="169" t="s">
        <v>78</v>
      </c>
      <c r="AY167" s="13" t="s">
        <v>239</v>
      </c>
      <c r="BE167" s="97">
        <f t="shared" si="19"/>
        <v>0</v>
      </c>
      <c r="BF167" s="97">
        <f t="shared" si="20"/>
        <v>0</v>
      </c>
      <c r="BG167" s="97">
        <f t="shared" si="21"/>
        <v>0</v>
      </c>
      <c r="BH167" s="97">
        <f t="shared" si="22"/>
        <v>0</v>
      </c>
      <c r="BI167" s="97">
        <f t="shared" si="23"/>
        <v>0</v>
      </c>
      <c r="BJ167" s="13" t="s">
        <v>83</v>
      </c>
      <c r="BK167" s="97">
        <f t="shared" si="24"/>
        <v>0</v>
      </c>
      <c r="BL167" s="13" t="s">
        <v>245</v>
      </c>
      <c r="BM167" s="169" t="s">
        <v>499</v>
      </c>
    </row>
    <row r="168" spans="2:65" s="1" customFormat="1" ht="24.2" customHeight="1" x14ac:dyDescent="0.2">
      <c r="B168" s="131"/>
      <c r="C168" s="158" t="s">
        <v>375</v>
      </c>
      <c r="D168" s="158" t="s">
        <v>241</v>
      </c>
      <c r="E168" s="159" t="s">
        <v>2908</v>
      </c>
      <c r="F168" s="160" t="s">
        <v>2909</v>
      </c>
      <c r="G168" s="161" t="s">
        <v>1082</v>
      </c>
      <c r="H168" s="199">
        <v>0.3</v>
      </c>
      <c r="I168" s="163"/>
      <c r="J168" s="164">
        <f t="shared" si="15"/>
        <v>0</v>
      </c>
      <c r="K168" s="165"/>
      <c r="L168" s="30"/>
      <c r="M168" s="166" t="s">
        <v>1</v>
      </c>
      <c r="N168" s="130" t="s">
        <v>37</v>
      </c>
      <c r="P168" s="167">
        <f t="shared" si="16"/>
        <v>0</v>
      </c>
      <c r="Q168" s="167">
        <v>0</v>
      </c>
      <c r="R168" s="167">
        <f t="shared" si="17"/>
        <v>0</v>
      </c>
      <c r="S168" s="167">
        <v>0</v>
      </c>
      <c r="T168" s="168">
        <f t="shared" si="18"/>
        <v>0</v>
      </c>
      <c r="AR168" s="169" t="s">
        <v>245</v>
      </c>
      <c r="AT168" s="169" t="s">
        <v>241</v>
      </c>
      <c r="AU168" s="169" t="s">
        <v>78</v>
      </c>
      <c r="AY168" s="13" t="s">
        <v>239</v>
      </c>
      <c r="BE168" s="97">
        <f t="shared" si="19"/>
        <v>0</v>
      </c>
      <c r="BF168" s="97">
        <f t="shared" si="20"/>
        <v>0</v>
      </c>
      <c r="BG168" s="97">
        <f t="shared" si="21"/>
        <v>0</v>
      </c>
      <c r="BH168" s="97">
        <f t="shared" si="22"/>
        <v>0</v>
      </c>
      <c r="BI168" s="97">
        <f t="shared" si="23"/>
        <v>0</v>
      </c>
      <c r="BJ168" s="13" t="s">
        <v>83</v>
      </c>
      <c r="BK168" s="97">
        <f t="shared" si="24"/>
        <v>0</v>
      </c>
      <c r="BL168" s="13" t="s">
        <v>245</v>
      </c>
      <c r="BM168" s="169" t="s">
        <v>507</v>
      </c>
    </row>
    <row r="169" spans="2:65" s="1" customFormat="1" ht="24.2" customHeight="1" x14ac:dyDescent="0.2">
      <c r="B169" s="131"/>
      <c r="C169" s="158" t="s">
        <v>379</v>
      </c>
      <c r="D169" s="158" t="s">
        <v>241</v>
      </c>
      <c r="E169" s="159" t="s">
        <v>2910</v>
      </c>
      <c r="F169" s="160" t="s">
        <v>2870</v>
      </c>
      <c r="G169" s="161" t="s">
        <v>1082</v>
      </c>
      <c r="H169" s="199">
        <v>0.3</v>
      </c>
      <c r="I169" s="163"/>
      <c r="J169" s="164">
        <f t="shared" si="15"/>
        <v>0</v>
      </c>
      <c r="K169" s="165"/>
      <c r="L169" s="30"/>
      <c r="M169" s="166" t="s">
        <v>1</v>
      </c>
      <c r="N169" s="130" t="s">
        <v>37</v>
      </c>
      <c r="P169" s="167">
        <f t="shared" si="16"/>
        <v>0</v>
      </c>
      <c r="Q169" s="167">
        <v>0</v>
      </c>
      <c r="R169" s="167">
        <f t="shared" si="17"/>
        <v>0</v>
      </c>
      <c r="S169" s="167">
        <v>0</v>
      </c>
      <c r="T169" s="168">
        <f t="shared" si="18"/>
        <v>0</v>
      </c>
      <c r="AR169" s="169" t="s">
        <v>245</v>
      </c>
      <c r="AT169" s="169" t="s">
        <v>241</v>
      </c>
      <c r="AU169" s="169" t="s">
        <v>78</v>
      </c>
      <c r="AY169" s="13" t="s">
        <v>239</v>
      </c>
      <c r="BE169" s="97">
        <f t="shared" si="19"/>
        <v>0</v>
      </c>
      <c r="BF169" s="97">
        <f t="shared" si="20"/>
        <v>0</v>
      </c>
      <c r="BG169" s="97">
        <f t="shared" si="21"/>
        <v>0</v>
      </c>
      <c r="BH169" s="97">
        <f t="shared" si="22"/>
        <v>0</v>
      </c>
      <c r="BI169" s="97">
        <f t="shared" si="23"/>
        <v>0</v>
      </c>
      <c r="BJ169" s="13" t="s">
        <v>83</v>
      </c>
      <c r="BK169" s="97">
        <f t="shared" si="24"/>
        <v>0</v>
      </c>
      <c r="BL169" s="13" t="s">
        <v>245</v>
      </c>
      <c r="BM169" s="169" t="s">
        <v>515</v>
      </c>
    </row>
    <row r="170" spans="2:65" s="11" customFormat="1" ht="25.9" customHeight="1" x14ac:dyDescent="0.2">
      <c r="B170" s="146"/>
      <c r="D170" s="147" t="s">
        <v>70</v>
      </c>
      <c r="E170" s="148" t="s">
        <v>2921</v>
      </c>
      <c r="F170" s="148" t="s">
        <v>2912</v>
      </c>
      <c r="I170" s="149"/>
      <c r="J170" s="150">
        <f>BK170</f>
        <v>0</v>
      </c>
      <c r="L170" s="146"/>
      <c r="M170" s="151"/>
      <c r="P170" s="152">
        <f>SUM(P171:P173)</f>
        <v>0</v>
      </c>
      <c r="R170" s="152">
        <f>SUM(R171:R173)</f>
        <v>0</v>
      </c>
      <c r="T170" s="153">
        <f>SUM(T171:T173)</f>
        <v>0</v>
      </c>
      <c r="AR170" s="147" t="s">
        <v>78</v>
      </c>
      <c r="AT170" s="154" t="s">
        <v>70</v>
      </c>
      <c r="AU170" s="154" t="s">
        <v>71</v>
      </c>
      <c r="AY170" s="147" t="s">
        <v>239</v>
      </c>
      <c r="BK170" s="155">
        <f>SUM(BK171:BK173)</f>
        <v>0</v>
      </c>
    </row>
    <row r="171" spans="2:65" s="1" customFormat="1" ht="16.5" customHeight="1" x14ac:dyDescent="0.2">
      <c r="B171" s="131"/>
      <c r="C171" s="158" t="s">
        <v>383</v>
      </c>
      <c r="D171" s="158" t="s">
        <v>241</v>
      </c>
      <c r="E171" s="159" t="s">
        <v>2913</v>
      </c>
      <c r="F171" s="160" t="s">
        <v>2914</v>
      </c>
      <c r="G171" s="161" t="s">
        <v>353</v>
      </c>
      <c r="H171" s="162">
        <v>1</v>
      </c>
      <c r="I171" s="163"/>
      <c r="J171" s="164">
        <f>ROUND(I171*H171,2)</f>
        <v>0</v>
      </c>
      <c r="K171" s="165"/>
      <c r="L171" s="30"/>
      <c r="M171" s="166" t="s">
        <v>1</v>
      </c>
      <c r="N171" s="130" t="s">
        <v>37</v>
      </c>
      <c r="P171" s="167">
        <f>O171*H171</f>
        <v>0</v>
      </c>
      <c r="Q171" s="167">
        <v>0</v>
      </c>
      <c r="R171" s="167">
        <f>Q171*H171</f>
        <v>0</v>
      </c>
      <c r="S171" s="167">
        <v>0</v>
      </c>
      <c r="T171" s="168">
        <f>S171*H171</f>
        <v>0</v>
      </c>
      <c r="AR171" s="169" t="s">
        <v>245</v>
      </c>
      <c r="AT171" s="169" t="s">
        <v>241</v>
      </c>
      <c r="AU171" s="169" t="s">
        <v>78</v>
      </c>
      <c r="AY171" s="13" t="s">
        <v>239</v>
      </c>
      <c r="BE171" s="97">
        <f>IF(N171="základná",J171,0)</f>
        <v>0</v>
      </c>
      <c r="BF171" s="97">
        <f>IF(N171="znížená",J171,0)</f>
        <v>0</v>
      </c>
      <c r="BG171" s="97">
        <f>IF(N171="zákl. prenesená",J171,0)</f>
        <v>0</v>
      </c>
      <c r="BH171" s="97">
        <f>IF(N171="zníž. prenesená",J171,0)</f>
        <v>0</v>
      </c>
      <c r="BI171" s="97">
        <f>IF(N171="nulová",J171,0)</f>
        <v>0</v>
      </c>
      <c r="BJ171" s="13" t="s">
        <v>83</v>
      </c>
      <c r="BK171" s="97">
        <f>ROUND(I171*H171,2)</f>
        <v>0</v>
      </c>
      <c r="BL171" s="13" t="s">
        <v>245</v>
      </c>
      <c r="BM171" s="169" t="s">
        <v>523</v>
      </c>
    </row>
    <row r="172" spans="2:65" s="1" customFormat="1" ht="16.5" customHeight="1" x14ac:dyDescent="0.2">
      <c r="B172" s="131"/>
      <c r="C172" s="158" t="s">
        <v>387</v>
      </c>
      <c r="D172" s="158" t="s">
        <v>241</v>
      </c>
      <c r="E172" s="159" t="s">
        <v>2873</v>
      </c>
      <c r="F172" s="160" t="s">
        <v>2915</v>
      </c>
      <c r="G172" s="161" t="s">
        <v>353</v>
      </c>
      <c r="H172" s="162">
        <v>1</v>
      </c>
      <c r="I172" s="163"/>
      <c r="J172" s="164">
        <f>ROUND(I172*H172,2)</f>
        <v>0</v>
      </c>
      <c r="K172" s="165"/>
      <c r="L172" s="30"/>
      <c r="M172" s="166" t="s">
        <v>1</v>
      </c>
      <c r="N172" s="130" t="s">
        <v>37</v>
      </c>
      <c r="P172" s="167">
        <f>O172*H172</f>
        <v>0</v>
      </c>
      <c r="Q172" s="167">
        <v>0</v>
      </c>
      <c r="R172" s="167">
        <f>Q172*H172</f>
        <v>0</v>
      </c>
      <c r="S172" s="167">
        <v>0</v>
      </c>
      <c r="T172" s="168">
        <f>S172*H172</f>
        <v>0</v>
      </c>
      <c r="AR172" s="169" t="s">
        <v>245</v>
      </c>
      <c r="AT172" s="169" t="s">
        <v>241</v>
      </c>
      <c r="AU172" s="169" t="s">
        <v>78</v>
      </c>
      <c r="AY172" s="13" t="s">
        <v>239</v>
      </c>
      <c r="BE172" s="97">
        <f>IF(N172="základná",J172,0)</f>
        <v>0</v>
      </c>
      <c r="BF172" s="97">
        <f>IF(N172="znížená",J172,0)</f>
        <v>0</v>
      </c>
      <c r="BG172" s="97">
        <f>IF(N172="zákl. prenesená",J172,0)</f>
        <v>0</v>
      </c>
      <c r="BH172" s="97">
        <f>IF(N172="zníž. prenesená",J172,0)</f>
        <v>0</v>
      </c>
      <c r="BI172" s="97">
        <f>IF(N172="nulová",J172,0)</f>
        <v>0</v>
      </c>
      <c r="BJ172" s="13" t="s">
        <v>83</v>
      </c>
      <c r="BK172" s="97">
        <f>ROUND(I172*H172,2)</f>
        <v>0</v>
      </c>
      <c r="BL172" s="13" t="s">
        <v>245</v>
      </c>
      <c r="BM172" s="169" t="s">
        <v>530</v>
      </c>
    </row>
    <row r="173" spans="2:65" s="1" customFormat="1" ht="16.5" customHeight="1" x14ac:dyDescent="0.2">
      <c r="B173" s="131"/>
      <c r="C173" s="158" t="s">
        <v>391</v>
      </c>
      <c r="D173" s="158" t="s">
        <v>241</v>
      </c>
      <c r="E173" s="159" t="s">
        <v>2875</v>
      </c>
      <c r="F173" s="160" t="s">
        <v>2916</v>
      </c>
      <c r="G173" s="161" t="s">
        <v>353</v>
      </c>
      <c r="H173" s="162">
        <v>1</v>
      </c>
      <c r="I173" s="163"/>
      <c r="J173" s="164">
        <f>ROUND(I173*H173,2)</f>
        <v>0</v>
      </c>
      <c r="K173" s="165"/>
      <c r="L173" s="30"/>
      <c r="M173" s="182" t="s">
        <v>1</v>
      </c>
      <c r="N173" s="183" t="s">
        <v>37</v>
      </c>
      <c r="O173" s="184"/>
      <c r="P173" s="185">
        <f>O173*H173</f>
        <v>0</v>
      </c>
      <c r="Q173" s="185">
        <v>0</v>
      </c>
      <c r="R173" s="185">
        <f>Q173*H173</f>
        <v>0</v>
      </c>
      <c r="S173" s="185">
        <v>0</v>
      </c>
      <c r="T173" s="186">
        <f>S173*H173</f>
        <v>0</v>
      </c>
      <c r="AR173" s="169" t="s">
        <v>245</v>
      </c>
      <c r="AT173" s="169" t="s">
        <v>241</v>
      </c>
      <c r="AU173" s="169" t="s">
        <v>78</v>
      </c>
      <c r="AY173" s="13" t="s">
        <v>239</v>
      </c>
      <c r="BE173" s="97">
        <f>IF(N173="základná",J173,0)</f>
        <v>0</v>
      </c>
      <c r="BF173" s="97">
        <f>IF(N173="znížená",J173,0)</f>
        <v>0</v>
      </c>
      <c r="BG173" s="97">
        <f>IF(N173="zákl. prenesená",J173,0)</f>
        <v>0</v>
      </c>
      <c r="BH173" s="97">
        <f>IF(N173="zníž. prenesená",J173,0)</f>
        <v>0</v>
      </c>
      <c r="BI173" s="97">
        <f>IF(N173="nulová",J173,0)</f>
        <v>0</v>
      </c>
      <c r="BJ173" s="13" t="s">
        <v>83</v>
      </c>
      <c r="BK173" s="97">
        <f>ROUND(I173*H173,2)</f>
        <v>0</v>
      </c>
      <c r="BL173" s="13" t="s">
        <v>245</v>
      </c>
      <c r="BM173" s="169" t="s">
        <v>537</v>
      </c>
    </row>
    <row r="174" spans="2:65" s="1" customFormat="1" ht="6.95" customHeight="1" x14ac:dyDescent="0.2">
      <c r="B174" s="45"/>
      <c r="C174" s="46"/>
      <c r="D174" s="46"/>
      <c r="E174" s="46"/>
      <c r="F174" s="46"/>
      <c r="G174" s="46"/>
      <c r="H174" s="46"/>
      <c r="I174" s="46"/>
      <c r="J174" s="46"/>
      <c r="K174" s="46"/>
      <c r="L174" s="30"/>
    </row>
    <row r="176" spans="2:65" ht="16.5" x14ac:dyDescent="0.2">
      <c r="C176" s="187" t="s">
        <v>4576</v>
      </c>
    </row>
    <row r="177" spans="3:3" x14ac:dyDescent="0.2">
      <c r="C177" t="s">
        <v>4577</v>
      </c>
    </row>
    <row r="179" spans="3:3" x14ac:dyDescent="0.2">
      <c r="C179" t="s">
        <v>4578</v>
      </c>
    </row>
    <row r="181" spans="3:3" x14ac:dyDescent="0.2">
      <c r="C181" t="s">
        <v>4579</v>
      </c>
    </row>
    <row r="183" spans="3:3" x14ac:dyDescent="0.2">
      <c r="C183" t="s">
        <v>4580</v>
      </c>
    </row>
    <row r="185" spans="3:3" x14ac:dyDescent="0.2">
      <c r="C185" t="s">
        <v>4581</v>
      </c>
    </row>
  </sheetData>
  <autoFilter ref="C132:K173" xr:uid="{00000000-0009-0000-0000-000006000000}"/>
  <mergeCells count="17">
    <mergeCell ref="L2:V2"/>
    <mergeCell ref="D107:F107"/>
    <mergeCell ref="D108:F108"/>
    <mergeCell ref="D109:F109"/>
    <mergeCell ref="E121:H121"/>
    <mergeCell ref="E85:H85"/>
    <mergeCell ref="E87:H87"/>
    <mergeCell ref="E89:H89"/>
    <mergeCell ref="D105:F105"/>
    <mergeCell ref="D106:F106"/>
    <mergeCell ref="E7:H7"/>
    <mergeCell ref="E9:H9"/>
    <mergeCell ref="E11:H11"/>
    <mergeCell ref="E20:H20"/>
    <mergeCell ref="E29:H29"/>
    <mergeCell ref="E125:H125"/>
    <mergeCell ref="E123:H123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85"/>
  <sheetViews>
    <sheetView showGridLines="0" topLeftCell="A159" workbookViewId="0">
      <selection activeCell="G178" sqref="G178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3" t="s">
        <v>96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4587</v>
      </c>
      <c r="L4" s="16"/>
      <c r="M4" s="103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14</v>
      </c>
      <c r="L6" s="16"/>
    </row>
    <row r="7" spans="2:46" ht="16.5" customHeight="1" x14ac:dyDescent="0.2">
      <c r="B7" s="16"/>
      <c r="E7" s="259" t="str">
        <f>'Rekapitulácia stavby'!K6</f>
        <v>KFA - Košická futbalová aréna II. a III. etapa</v>
      </c>
      <c r="F7" s="261"/>
      <c r="G7" s="261"/>
      <c r="H7" s="261"/>
      <c r="L7" s="16"/>
    </row>
    <row r="8" spans="2:46" ht="12" customHeight="1" x14ac:dyDescent="0.2">
      <c r="B8" s="16"/>
      <c r="D8" s="23" t="s">
        <v>180</v>
      </c>
      <c r="L8" s="16"/>
    </row>
    <row r="9" spans="2:46" s="1" customFormat="1" ht="16.5" customHeight="1" x14ac:dyDescent="0.2">
      <c r="B9" s="30"/>
      <c r="E9" s="259" t="s">
        <v>181</v>
      </c>
      <c r="F9" s="257"/>
      <c r="G9" s="257"/>
      <c r="H9" s="257"/>
      <c r="L9" s="30"/>
    </row>
    <row r="10" spans="2:46" s="1" customFormat="1" ht="12" customHeight="1" x14ac:dyDescent="0.2">
      <c r="B10" s="30"/>
      <c r="D10" s="23" t="s">
        <v>182</v>
      </c>
      <c r="L10" s="30"/>
    </row>
    <row r="11" spans="2:46" s="1" customFormat="1" ht="16.5" customHeight="1" x14ac:dyDescent="0.2">
      <c r="B11" s="30"/>
      <c r="E11" s="226" t="s">
        <v>2922</v>
      </c>
      <c r="F11" s="257"/>
      <c r="G11" s="257"/>
      <c r="H11" s="257"/>
      <c r="L11" s="30"/>
    </row>
    <row r="12" spans="2:46" s="1" customFormat="1" x14ac:dyDescent="0.2">
      <c r="B12" s="30"/>
      <c r="L12" s="30"/>
    </row>
    <row r="13" spans="2:46" s="1" customFormat="1" ht="12" customHeight="1" x14ac:dyDescent="0.2">
      <c r="B13" s="30"/>
      <c r="D13" s="23" t="s">
        <v>15</v>
      </c>
      <c r="F13" s="21" t="s">
        <v>1</v>
      </c>
      <c r="I13" s="23" t="s">
        <v>16</v>
      </c>
      <c r="J13" s="21" t="s">
        <v>1</v>
      </c>
      <c r="L13" s="30"/>
    </row>
    <row r="14" spans="2:46" s="1" customFormat="1" ht="12" customHeight="1" x14ac:dyDescent="0.2">
      <c r="B14" s="30"/>
      <c r="D14" s="23" t="s">
        <v>17</v>
      </c>
      <c r="F14" s="21" t="s">
        <v>18</v>
      </c>
      <c r="I14" s="23" t="s">
        <v>19</v>
      </c>
      <c r="J14" s="53" t="str">
        <f>'Rekapitulácia stavby'!AN8</f>
        <v>4.10.2022 - REV05</v>
      </c>
      <c r="L14" s="30"/>
    </row>
    <row r="15" spans="2:46" s="1" customFormat="1" ht="10.9" customHeight="1" x14ac:dyDescent="0.2">
      <c r="B15" s="30"/>
      <c r="L15" s="30"/>
    </row>
    <row r="16" spans="2:46" s="1" customFormat="1" ht="12" customHeight="1" x14ac:dyDescent="0.2">
      <c r="B16" s="30"/>
      <c r="D16" s="23" t="s">
        <v>20</v>
      </c>
      <c r="I16" s="23" t="s">
        <v>21</v>
      </c>
      <c r="J16" s="21" t="str">
        <f>IF('Rekapitulácia stavby'!AN10="","",'Rekapitulácia stavby'!AN10)</f>
        <v/>
      </c>
      <c r="L16" s="30"/>
    </row>
    <row r="17" spans="2:12" s="1" customFormat="1" ht="18" customHeight="1" x14ac:dyDescent="0.2">
      <c r="B17" s="30"/>
      <c r="E17" s="21" t="str">
        <f>IF('Rekapitulácia stavby'!E11="","",'Rekapitulácia stavby'!E11)</f>
        <v xml:space="preserve"> </v>
      </c>
      <c r="I17" s="23" t="s">
        <v>22</v>
      </c>
      <c r="J17" s="21" t="str">
        <f>IF('Rekapitulácia stavby'!AN11="","",'Rekapitulácia stavby'!AN11)</f>
        <v/>
      </c>
      <c r="L17" s="30"/>
    </row>
    <row r="18" spans="2:12" s="1" customFormat="1" ht="6.95" customHeight="1" x14ac:dyDescent="0.2">
      <c r="B18" s="30"/>
      <c r="L18" s="30"/>
    </row>
    <row r="19" spans="2:12" s="1" customFormat="1" ht="12" customHeight="1" x14ac:dyDescent="0.2">
      <c r="B19" s="30"/>
      <c r="D19" s="23" t="s">
        <v>23</v>
      </c>
      <c r="I19" s="23" t="s">
        <v>21</v>
      </c>
      <c r="J19" s="24" t="str">
        <f>'Rekapitulácia stavby'!AN13</f>
        <v>Vyplň údaj</v>
      </c>
      <c r="L19" s="30"/>
    </row>
    <row r="20" spans="2:12" s="1" customFormat="1" ht="18" customHeight="1" x14ac:dyDescent="0.2">
      <c r="B20" s="30"/>
      <c r="E20" s="258" t="str">
        <f>'Rekapitulácia stavby'!E14</f>
        <v>Vyplň údaj</v>
      </c>
      <c r="F20" s="248"/>
      <c r="G20" s="248"/>
      <c r="H20" s="248"/>
      <c r="I20" s="23" t="s">
        <v>22</v>
      </c>
      <c r="J20" s="24" t="str">
        <f>'Rekapitulácia stavby'!AN14</f>
        <v>Vyplň údaj</v>
      </c>
      <c r="L20" s="30"/>
    </row>
    <row r="21" spans="2:12" s="1" customFormat="1" ht="6.95" customHeight="1" x14ac:dyDescent="0.2">
      <c r="B21" s="30"/>
      <c r="L21" s="30"/>
    </row>
    <row r="22" spans="2:12" s="1" customFormat="1" ht="12" customHeight="1" x14ac:dyDescent="0.2">
      <c r="B22" s="30"/>
      <c r="D22" s="23" t="s">
        <v>25</v>
      </c>
      <c r="I22" s="23" t="s">
        <v>21</v>
      </c>
      <c r="J22" s="21" t="str">
        <f>IF('Rekapitulácia stavby'!AN16="","",'Rekapitulácia stavby'!AN16)</f>
        <v/>
      </c>
      <c r="L22" s="30"/>
    </row>
    <row r="23" spans="2:12" s="1" customFormat="1" ht="18" customHeight="1" x14ac:dyDescent="0.2">
      <c r="B23" s="30"/>
      <c r="E23" s="21" t="str">
        <f>IF('Rekapitulácia stavby'!E17="","",'Rekapitulácia stavby'!E17)</f>
        <v>HESCON,s.r.o.</v>
      </c>
      <c r="I23" s="23" t="s">
        <v>22</v>
      </c>
      <c r="J23" s="21" t="str">
        <f>IF('Rekapitulácia stavby'!AN17="","",'Rekapitulácia stavby'!AN17)</f>
        <v/>
      </c>
      <c r="L23" s="30"/>
    </row>
    <row r="24" spans="2:12" s="1" customFormat="1" ht="6.95" customHeight="1" x14ac:dyDescent="0.2">
      <c r="B24" s="30"/>
      <c r="L24" s="30"/>
    </row>
    <row r="25" spans="2:12" s="1" customFormat="1" ht="12" customHeight="1" x14ac:dyDescent="0.2">
      <c r="B25" s="30"/>
      <c r="D25" s="23" t="s">
        <v>27</v>
      </c>
      <c r="I25" s="23" t="s">
        <v>21</v>
      </c>
      <c r="J25" s="21" t="str">
        <f>IF('Rekapitulácia stavby'!AN19="","",'Rekapitulácia stavby'!AN19)</f>
        <v/>
      </c>
      <c r="L25" s="30"/>
    </row>
    <row r="26" spans="2:12" s="1" customFormat="1" ht="18" customHeight="1" x14ac:dyDescent="0.2">
      <c r="B26" s="30"/>
      <c r="E26" s="21" t="str">
        <f>IF('Rekapitulácia stavby'!E20="","",'Rekapitulácia stavby'!E20)</f>
        <v xml:space="preserve"> </v>
      </c>
      <c r="I26" s="23" t="s">
        <v>22</v>
      </c>
      <c r="J26" s="21" t="str">
        <f>IF('Rekapitulácia stavby'!AN20="","",'Rekapitulácia stavby'!AN20)</f>
        <v/>
      </c>
      <c r="L26" s="30"/>
    </row>
    <row r="27" spans="2:12" s="1" customFormat="1" ht="6.95" customHeight="1" x14ac:dyDescent="0.2">
      <c r="B27" s="30"/>
      <c r="L27" s="30"/>
    </row>
    <row r="28" spans="2:12" s="1" customFormat="1" ht="12" customHeight="1" x14ac:dyDescent="0.2">
      <c r="B28" s="30"/>
      <c r="D28" s="23" t="s">
        <v>28</v>
      </c>
      <c r="L28" s="30"/>
    </row>
    <row r="29" spans="2:12" s="7" customFormat="1" ht="16.5" customHeight="1" x14ac:dyDescent="0.2">
      <c r="B29" s="104"/>
      <c r="E29" s="251" t="s">
        <v>1</v>
      </c>
      <c r="F29" s="251"/>
      <c r="G29" s="251"/>
      <c r="H29" s="251"/>
      <c r="L29" s="104"/>
    </row>
    <row r="30" spans="2:12" s="1" customFormat="1" ht="6.95" customHeight="1" x14ac:dyDescent="0.2">
      <c r="B30" s="30"/>
      <c r="L30" s="30"/>
    </row>
    <row r="31" spans="2:12" s="1" customFormat="1" ht="6.95" customHeight="1" x14ac:dyDescent="0.2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5" customHeight="1" x14ac:dyDescent="0.2">
      <c r="B32" s="30"/>
      <c r="D32" s="21" t="s">
        <v>187</v>
      </c>
      <c r="J32" s="29">
        <f>J98</f>
        <v>0</v>
      </c>
      <c r="L32" s="30"/>
    </row>
    <row r="33" spans="2:12" s="1" customFormat="1" ht="14.45" customHeight="1" x14ac:dyDescent="0.2">
      <c r="B33" s="30"/>
      <c r="D33" s="28" t="s">
        <v>174</v>
      </c>
      <c r="J33" s="29">
        <f>J103</f>
        <v>0</v>
      </c>
      <c r="L33" s="30"/>
    </row>
    <row r="34" spans="2:12" s="1" customFormat="1" ht="25.35" customHeight="1" x14ac:dyDescent="0.2">
      <c r="B34" s="30"/>
      <c r="D34" s="105" t="s">
        <v>31</v>
      </c>
      <c r="J34" s="66">
        <f>ROUND(J32 + J33, 2)</f>
        <v>0</v>
      </c>
      <c r="L34" s="30"/>
    </row>
    <row r="35" spans="2:12" s="1" customFormat="1" ht="6.95" customHeight="1" x14ac:dyDescent="0.2">
      <c r="B35" s="30"/>
      <c r="D35" s="54"/>
      <c r="E35" s="54"/>
      <c r="F35" s="54"/>
      <c r="G35" s="54"/>
      <c r="H35" s="54"/>
      <c r="I35" s="54"/>
      <c r="J35" s="54"/>
      <c r="K35" s="54"/>
      <c r="L35" s="30"/>
    </row>
    <row r="36" spans="2:12" s="1" customFormat="1" ht="14.45" customHeight="1" x14ac:dyDescent="0.2">
      <c r="B36" s="30"/>
      <c r="F36" s="33" t="s">
        <v>33</v>
      </c>
      <c r="I36" s="33" t="s">
        <v>32</v>
      </c>
      <c r="J36" s="33" t="s">
        <v>34</v>
      </c>
      <c r="L36" s="30"/>
    </row>
    <row r="37" spans="2:12" s="1" customFormat="1" ht="14.45" customHeight="1" x14ac:dyDescent="0.2">
      <c r="B37" s="30"/>
      <c r="D37" s="106" t="s">
        <v>35</v>
      </c>
      <c r="E37" s="35" t="s">
        <v>36</v>
      </c>
      <c r="F37" s="107">
        <f>ROUND((SUM(BE103:BE110) + SUM(BE132:BE184)),  2)</f>
        <v>0</v>
      </c>
      <c r="G37" s="108"/>
      <c r="H37" s="108"/>
      <c r="I37" s="109">
        <v>0.2</v>
      </c>
      <c r="J37" s="107">
        <f>ROUND(((SUM(BE103:BE110) + SUM(BE132:BE184))*I37),  2)</f>
        <v>0</v>
      </c>
      <c r="L37" s="30"/>
    </row>
    <row r="38" spans="2:12" s="1" customFormat="1" ht="14.45" customHeight="1" x14ac:dyDescent="0.2">
      <c r="B38" s="30"/>
      <c r="E38" s="35" t="s">
        <v>37</v>
      </c>
      <c r="F38" s="107">
        <f>ROUND((SUM(BF103:BF110) + SUM(BF132:BF184)),  2)</f>
        <v>0</v>
      </c>
      <c r="G38" s="108"/>
      <c r="H38" s="108"/>
      <c r="I38" s="109">
        <v>0.2</v>
      </c>
      <c r="J38" s="107">
        <f>ROUND(((SUM(BF103:BF110) + SUM(BF132:BF184))*I38),  2)</f>
        <v>0</v>
      </c>
      <c r="L38" s="30"/>
    </row>
    <row r="39" spans="2:12" s="1" customFormat="1" ht="14.45" hidden="1" customHeight="1" x14ac:dyDescent="0.2">
      <c r="B39" s="30"/>
      <c r="E39" s="23" t="s">
        <v>38</v>
      </c>
      <c r="F39" s="86">
        <f>ROUND((SUM(BG103:BG110) + SUM(BG132:BG184)),  2)</f>
        <v>0</v>
      </c>
      <c r="I39" s="110">
        <v>0.2</v>
      </c>
      <c r="J39" s="86">
        <f>0</f>
        <v>0</v>
      </c>
      <c r="L39" s="30"/>
    </row>
    <row r="40" spans="2:12" s="1" customFormat="1" ht="14.45" hidden="1" customHeight="1" x14ac:dyDescent="0.2">
      <c r="B40" s="30"/>
      <c r="E40" s="23" t="s">
        <v>39</v>
      </c>
      <c r="F40" s="86">
        <f>ROUND((SUM(BH103:BH110) + SUM(BH132:BH184)),  2)</f>
        <v>0</v>
      </c>
      <c r="I40" s="110">
        <v>0.2</v>
      </c>
      <c r="J40" s="86">
        <f>0</f>
        <v>0</v>
      </c>
      <c r="L40" s="30"/>
    </row>
    <row r="41" spans="2:12" s="1" customFormat="1" ht="14.45" hidden="1" customHeight="1" x14ac:dyDescent="0.2">
      <c r="B41" s="30"/>
      <c r="E41" s="35" t="s">
        <v>40</v>
      </c>
      <c r="F41" s="107">
        <f>ROUND((SUM(BI103:BI110) + SUM(BI132:BI184)),  2)</f>
        <v>0</v>
      </c>
      <c r="G41" s="108"/>
      <c r="H41" s="108"/>
      <c r="I41" s="109">
        <v>0</v>
      </c>
      <c r="J41" s="107">
        <f>0</f>
        <v>0</v>
      </c>
      <c r="L41" s="30"/>
    </row>
    <row r="42" spans="2:12" s="1" customFormat="1" ht="6.95" customHeight="1" x14ac:dyDescent="0.2">
      <c r="B42" s="30"/>
      <c r="L42" s="30"/>
    </row>
    <row r="43" spans="2:12" s="1" customFormat="1" ht="25.35" customHeight="1" x14ac:dyDescent="0.2">
      <c r="B43" s="30"/>
      <c r="C43" s="101"/>
      <c r="D43" s="111" t="s">
        <v>41</v>
      </c>
      <c r="E43" s="57"/>
      <c r="F43" s="57"/>
      <c r="G43" s="112" t="s">
        <v>42</v>
      </c>
      <c r="H43" s="113" t="s">
        <v>43</v>
      </c>
      <c r="I43" s="57"/>
      <c r="J43" s="114">
        <f>SUM(J34:J41)</f>
        <v>0</v>
      </c>
      <c r="K43" s="115"/>
      <c r="L43" s="30"/>
    </row>
    <row r="44" spans="2:12" s="1" customFormat="1" ht="14.45" customHeight="1" x14ac:dyDescent="0.2">
      <c r="B44" s="30"/>
      <c r="L44" s="30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30"/>
      <c r="D50" s="42" t="s">
        <v>44</v>
      </c>
      <c r="E50" s="43"/>
      <c r="F50" s="43"/>
      <c r="G50" s="42" t="s">
        <v>45</v>
      </c>
      <c r="H50" s="43"/>
      <c r="I50" s="43"/>
      <c r="J50" s="43"/>
      <c r="K50" s="43"/>
      <c r="L50" s="30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30"/>
      <c r="D61" s="44" t="s">
        <v>46</v>
      </c>
      <c r="E61" s="32"/>
      <c r="F61" s="116" t="s">
        <v>47</v>
      </c>
      <c r="G61" s="44" t="s">
        <v>46</v>
      </c>
      <c r="H61" s="32"/>
      <c r="I61" s="32"/>
      <c r="J61" s="117" t="s">
        <v>47</v>
      </c>
      <c r="K61" s="32"/>
      <c r="L61" s="30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30"/>
      <c r="D65" s="42" t="s">
        <v>48</v>
      </c>
      <c r="E65" s="43"/>
      <c r="F65" s="43"/>
      <c r="G65" s="42" t="s">
        <v>49</v>
      </c>
      <c r="H65" s="43"/>
      <c r="I65" s="43"/>
      <c r="J65" s="43"/>
      <c r="K65" s="43"/>
      <c r="L65" s="30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30"/>
      <c r="D76" s="44" t="s">
        <v>46</v>
      </c>
      <c r="E76" s="32"/>
      <c r="F76" s="116" t="s">
        <v>47</v>
      </c>
      <c r="G76" s="44" t="s">
        <v>46</v>
      </c>
      <c r="H76" s="32"/>
      <c r="I76" s="32"/>
      <c r="J76" s="117" t="s">
        <v>47</v>
      </c>
      <c r="K76" s="32"/>
      <c r="L76" s="30"/>
    </row>
    <row r="77" spans="2:12" s="1" customFormat="1" ht="14.45" customHeight="1" x14ac:dyDescent="0.2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12" s="1" customFormat="1" ht="6.95" customHeight="1" x14ac:dyDescent="0.2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12" s="1" customFormat="1" ht="24.95" customHeight="1" x14ac:dyDescent="0.2">
      <c r="B82" s="30"/>
      <c r="C82" s="17" t="s">
        <v>4588</v>
      </c>
      <c r="L82" s="30"/>
    </row>
    <row r="83" spans="2:12" s="1" customFormat="1" ht="6.95" customHeight="1" x14ac:dyDescent="0.2">
      <c r="B83" s="30"/>
      <c r="L83" s="30"/>
    </row>
    <row r="84" spans="2:12" s="1" customFormat="1" ht="12" customHeight="1" x14ac:dyDescent="0.2">
      <c r="B84" s="30"/>
      <c r="C84" s="23" t="s">
        <v>14</v>
      </c>
      <c r="L84" s="30"/>
    </row>
    <row r="85" spans="2:12" s="1" customFormat="1" ht="16.5" customHeight="1" x14ac:dyDescent="0.2">
      <c r="B85" s="30"/>
      <c r="E85" s="259" t="str">
        <f>E7</f>
        <v>KFA - Košická futbalová aréna II. a III. etapa</v>
      </c>
      <c r="F85" s="261"/>
      <c r="G85" s="261"/>
      <c r="H85" s="261"/>
      <c r="L85" s="30"/>
    </row>
    <row r="86" spans="2:12" ht="12" customHeight="1" x14ac:dyDescent="0.2">
      <c r="B86" s="16"/>
      <c r="C86" s="23" t="s">
        <v>180</v>
      </c>
      <c r="L86" s="16"/>
    </row>
    <row r="87" spans="2:12" s="1" customFormat="1" ht="16.5" customHeight="1" x14ac:dyDescent="0.2">
      <c r="B87" s="30"/>
      <c r="E87" s="259" t="s">
        <v>181</v>
      </c>
      <c r="F87" s="257"/>
      <c r="G87" s="257"/>
      <c r="H87" s="257"/>
      <c r="L87" s="30"/>
    </row>
    <row r="88" spans="2:12" s="1" customFormat="1" ht="12" customHeight="1" x14ac:dyDescent="0.2">
      <c r="B88" s="30"/>
      <c r="C88" s="23" t="s">
        <v>182</v>
      </c>
      <c r="L88" s="30"/>
    </row>
    <row r="89" spans="2:12" s="1" customFormat="1" ht="16.5" customHeight="1" x14ac:dyDescent="0.2">
      <c r="B89" s="30"/>
      <c r="E89" s="226" t="str">
        <f>E11</f>
        <v>009 - ZTI - Vstavok B1</v>
      </c>
      <c r="F89" s="257"/>
      <c r="G89" s="257"/>
      <c r="H89" s="257"/>
      <c r="L89" s="30"/>
    </row>
    <row r="90" spans="2:12" s="1" customFormat="1" ht="6.95" customHeight="1" x14ac:dyDescent="0.2">
      <c r="B90" s="30"/>
      <c r="L90" s="30"/>
    </row>
    <row r="91" spans="2:12" s="1" customFormat="1" ht="12" customHeight="1" x14ac:dyDescent="0.2">
      <c r="B91" s="30"/>
      <c r="C91" s="23" t="s">
        <v>17</v>
      </c>
      <c r="F91" s="21" t="str">
        <f>F14</f>
        <v xml:space="preserve"> </v>
      </c>
      <c r="I91" s="23" t="s">
        <v>19</v>
      </c>
      <c r="J91" s="53" t="str">
        <f>IF(J14="","",J14)</f>
        <v>4.10.2022 - REV05</v>
      </c>
      <c r="L91" s="30"/>
    </row>
    <row r="92" spans="2:12" s="1" customFormat="1" ht="6.95" customHeight="1" x14ac:dyDescent="0.2">
      <c r="B92" s="30"/>
      <c r="L92" s="30"/>
    </row>
    <row r="93" spans="2:12" s="1" customFormat="1" ht="15.2" customHeight="1" x14ac:dyDescent="0.2">
      <c r="B93" s="30"/>
      <c r="C93" s="23" t="s">
        <v>20</v>
      </c>
      <c r="F93" s="21" t="str">
        <f>E17</f>
        <v xml:space="preserve"> </v>
      </c>
      <c r="I93" s="23" t="s">
        <v>25</v>
      </c>
      <c r="J93" s="26" t="str">
        <f>E23</f>
        <v>HESCON,s.r.o.</v>
      </c>
      <c r="L93" s="30"/>
    </row>
    <row r="94" spans="2:12" s="1" customFormat="1" ht="15.2" customHeight="1" x14ac:dyDescent="0.2">
      <c r="B94" s="30"/>
      <c r="C94" s="23" t="s">
        <v>23</v>
      </c>
      <c r="F94" s="21" t="str">
        <f>IF(E20="","",E20)</f>
        <v>Vyplň údaj</v>
      </c>
      <c r="I94" s="23" t="s">
        <v>27</v>
      </c>
      <c r="J94" s="26" t="str">
        <f>E26</f>
        <v xml:space="preserve"> </v>
      </c>
      <c r="L94" s="30"/>
    </row>
    <row r="95" spans="2:12" s="1" customFormat="1" ht="10.35" customHeight="1" x14ac:dyDescent="0.2">
      <c r="B95" s="30"/>
      <c r="L95" s="30"/>
    </row>
    <row r="96" spans="2:12" s="1" customFormat="1" ht="29.25" customHeight="1" x14ac:dyDescent="0.2">
      <c r="B96" s="30"/>
      <c r="C96" s="118" t="s">
        <v>188</v>
      </c>
      <c r="D96" s="101"/>
      <c r="E96" s="101"/>
      <c r="F96" s="101"/>
      <c r="G96" s="101"/>
      <c r="H96" s="101"/>
      <c r="I96" s="101"/>
      <c r="J96" s="119" t="s">
        <v>189</v>
      </c>
      <c r="K96" s="101"/>
      <c r="L96" s="30"/>
    </row>
    <row r="97" spans="2:65" s="1" customFormat="1" ht="10.35" customHeight="1" x14ac:dyDescent="0.2">
      <c r="B97" s="30"/>
      <c r="L97" s="30"/>
    </row>
    <row r="98" spans="2:65" s="1" customFormat="1" ht="22.9" customHeight="1" x14ac:dyDescent="0.2">
      <c r="B98" s="30"/>
      <c r="C98" s="120" t="s">
        <v>190</v>
      </c>
      <c r="J98" s="66">
        <f>J132</f>
        <v>0</v>
      </c>
      <c r="L98" s="30"/>
      <c r="AU98" s="13" t="s">
        <v>191</v>
      </c>
    </row>
    <row r="99" spans="2:65" s="8" customFormat="1" ht="24.95" customHeight="1" x14ac:dyDescent="0.2">
      <c r="B99" s="121"/>
      <c r="D99" s="122" t="s">
        <v>2918</v>
      </c>
      <c r="E99" s="123"/>
      <c r="F99" s="123"/>
      <c r="G99" s="123"/>
      <c r="H99" s="123"/>
      <c r="I99" s="123"/>
      <c r="J99" s="124">
        <f>J133</f>
        <v>0</v>
      </c>
      <c r="L99" s="121"/>
    </row>
    <row r="100" spans="2:65" s="8" customFormat="1" ht="24.95" customHeight="1" x14ac:dyDescent="0.2">
      <c r="B100" s="121"/>
      <c r="D100" s="122" t="s">
        <v>2923</v>
      </c>
      <c r="E100" s="123"/>
      <c r="F100" s="123"/>
      <c r="G100" s="123"/>
      <c r="H100" s="123"/>
      <c r="I100" s="123"/>
      <c r="J100" s="124">
        <f>J160</f>
        <v>0</v>
      </c>
      <c r="L100" s="121"/>
    </row>
    <row r="101" spans="2:65" s="1" customFormat="1" ht="21.75" customHeight="1" x14ac:dyDescent="0.2">
      <c r="B101" s="30"/>
      <c r="L101" s="30"/>
    </row>
    <row r="102" spans="2:65" s="1" customFormat="1" ht="6.95" customHeight="1" x14ac:dyDescent="0.2">
      <c r="B102" s="30"/>
      <c r="L102" s="30"/>
    </row>
    <row r="103" spans="2:65" s="1" customFormat="1" ht="29.25" customHeight="1" x14ac:dyDescent="0.2">
      <c r="B103" s="30"/>
      <c r="C103" s="120" t="s">
        <v>217</v>
      </c>
      <c r="J103" s="129">
        <f>ROUND(J104 + J105 + J106 + J107 + J108 + J109,2)</f>
        <v>0</v>
      </c>
      <c r="L103" s="30"/>
      <c r="N103" s="130" t="s">
        <v>35</v>
      </c>
    </row>
    <row r="104" spans="2:65" s="1" customFormat="1" ht="18" customHeight="1" x14ac:dyDescent="0.2">
      <c r="B104" s="131"/>
      <c r="C104" s="132"/>
      <c r="D104" s="207" t="s">
        <v>218</v>
      </c>
      <c r="E104" s="260"/>
      <c r="F104" s="260"/>
      <c r="G104" s="132"/>
      <c r="H104" s="132"/>
      <c r="I104" s="132"/>
      <c r="J104" s="94">
        <v>0</v>
      </c>
      <c r="K104" s="132"/>
      <c r="L104" s="131"/>
      <c r="M104" s="132"/>
      <c r="N104" s="134" t="s">
        <v>37</v>
      </c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5" t="s">
        <v>219</v>
      </c>
      <c r="AZ104" s="132"/>
      <c r="BA104" s="132"/>
      <c r="BB104" s="132"/>
      <c r="BC104" s="132"/>
      <c r="BD104" s="132"/>
      <c r="BE104" s="136">
        <f t="shared" ref="BE104:BE109" si="0">IF(N104="základná",J104,0)</f>
        <v>0</v>
      </c>
      <c r="BF104" s="136">
        <f t="shared" ref="BF104:BF109" si="1">IF(N104="znížená",J104,0)</f>
        <v>0</v>
      </c>
      <c r="BG104" s="136">
        <f t="shared" ref="BG104:BG109" si="2">IF(N104="zákl. prenesená",J104,0)</f>
        <v>0</v>
      </c>
      <c r="BH104" s="136">
        <f t="shared" ref="BH104:BH109" si="3">IF(N104="zníž. prenesená",J104,0)</f>
        <v>0</v>
      </c>
      <c r="BI104" s="136">
        <f t="shared" ref="BI104:BI109" si="4">IF(N104="nulová",J104,0)</f>
        <v>0</v>
      </c>
      <c r="BJ104" s="135" t="s">
        <v>83</v>
      </c>
      <c r="BK104" s="132"/>
      <c r="BL104" s="132"/>
      <c r="BM104" s="132"/>
    </row>
    <row r="105" spans="2:65" s="1" customFormat="1" ht="18" customHeight="1" x14ac:dyDescent="0.2">
      <c r="B105" s="131"/>
      <c r="C105" s="132"/>
      <c r="D105" s="207" t="s">
        <v>220</v>
      </c>
      <c r="E105" s="260"/>
      <c r="F105" s="260"/>
      <c r="G105" s="132"/>
      <c r="H105" s="132"/>
      <c r="I105" s="132"/>
      <c r="J105" s="94">
        <v>0</v>
      </c>
      <c r="K105" s="132"/>
      <c r="L105" s="131"/>
      <c r="M105" s="132"/>
      <c r="N105" s="134" t="s">
        <v>37</v>
      </c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5" t="s">
        <v>219</v>
      </c>
      <c r="AZ105" s="132"/>
      <c r="BA105" s="132"/>
      <c r="BB105" s="132"/>
      <c r="BC105" s="132"/>
      <c r="BD105" s="132"/>
      <c r="BE105" s="136">
        <f t="shared" si="0"/>
        <v>0</v>
      </c>
      <c r="BF105" s="136">
        <f t="shared" si="1"/>
        <v>0</v>
      </c>
      <c r="BG105" s="136">
        <f t="shared" si="2"/>
        <v>0</v>
      </c>
      <c r="BH105" s="136">
        <f t="shared" si="3"/>
        <v>0</v>
      </c>
      <c r="BI105" s="136">
        <f t="shared" si="4"/>
        <v>0</v>
      </c>
      <c r="BJ105" s="135" t="s">
        <v>83</v>
      </c>
      <c r="BK105" s="132"/>
      <c r="BL105" s="132"/>
      <c r="BM105" s="132"/>
    </row>
    <row r="106" spans="2:65" s="1" customFormat="1" ht="18" customHeight="1" x14ac:dyDescent="0.2">
      <c r="B106" s="131"/>
      <c r="C106" s="132"/>
      <c r="D106" s="207" t="s">
        <v>221</v>
      </c>
      <c r="E106" s="260"/>
      <c r="F106" s="260"/>
      <c r="G106" s="132"/>
      <c r="H106" s="132"/>
      <c r="I106" s="132"/>
      <c r="J106" s="94">
        <v>0</v>
      </c>
      <c r="K106" s="132"/>
      <c r="L106" s="131"/>
      <c r="M106" s="132"/>
      <c r="N106" s="134" t="s">
        <v>37</v>
      </c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5" t="s">
        <v>219</v>
      </c>
      <c r="AZ106" s="132"/>
      <c r="BA106" s="132"/>
      <c r="BB106" s="132"/>
      <c r="BC106" s="132"/>
      <c r="BD106" s="132"/>
      <c r="BE106" s="136">
        <f t="shared" si="0"/>
        <v>0</v>
      </c>
      <c r="BF106" s="136">
        <f t="shared" si="1"/>
        <v>0</v>
      </c>
      <c r="BG106" s="136">
        <f t="shared" si="2"/>
        <v>0</v>
      </c>
      <c r="BH106" s="136">
        <f t="shared" si="3"/>
        <v>0</v>
      </c>
      <c r="BI106" s="136">
        <f t="shared" si="4"/>
        <v>0</v>
      </c>
      <c r="BJ106" s="135" t="s">
        <v>83</v>
      </c>
      <c r="BK106" s="132"/>
      <c r="BL106" s="132"/>
      <c r="BM106" s="132"/>
    </row>
    <row r="107" spans="2:65" s="1" customFormat="1" ht="18" customHeight="1" x14ac:dyDescent="0.2">
      <c r="B107" s="131"/>
      <c r="C107" s="132"/>
      <c r="D107" s="207" t="s">
        <v>222</v>
      </c>
      <c r="E107" s="260"/>
      <c r="F107" s="260"/>
      <c r="G107" s="132"/>
      <c r="H107" s="132"/>
      <c r="I107" s="132"/>
      <c r="J107" s="94">
        <v>0</v>
      </c>
      <c r="K107" s="132"/>
      <c r="L107" s="131"/>
      <c r="M107" s="132"/>
      <c r="N107" s="134" t="s">
        <v>37</v>
      </c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5" t="s">
        <v>219</v>
      </c>
      <c r="AZ107" s="132"/>
      <c r="BA107" s="132"/>
      <c r="BB107" s="132"/>
      <c r="BC107" s="132"/>
      <c r="BD107" s="132"/>
      <c r="BE107" s="136">
        <f t="shared" si="0"/>
        <v>0</v>
      </c>
      <c r="BF107" s="136">
        <f t="shared" si="1"/>
        <v>0</v>
      </c>
      <c r="BG107" s="136">
        <f t="shared" si="2"/>
        <v>0</v>
      </c>
      <c r="BH107" s="136">
        <f t="shared" si="3"/>
        <v>0</v>
      </c>
      <c r="BI107" s="136">
        <f t="shared" si="4"/>
        <v>0</v>
      </c>
      <c r="BJ107" s="135" t="s">
        <v>83</v>
      </c>
      <c r="BK107" s="132"/>
      <c r="BL107" s="132"/>
      <c r="BM107" s="132"/>
    </row>
    <row r="108" spans="2:65" s="1" customFormat="1" ht="18" customHeight="1" x14ac:dyDescent="0.2">
      <c r="B108" s="131"/>
      <c r="C108" s="132"/>
      <c r="D108" s="207" t="s">
        <v>223</v>
      </c>
      <c r="E108" s="260"/>
      <c r="F108" s="260"/>
      <c r="G108" s="132"/>
      <c r="H108" s="132"/>
      <c r="I108" s="132"/>
      <c r="J108" s="94">
        <v>0</v>
      </c>
      <c r="K108" s="132"/>
      <c r="L108" s="131"/>
      <c r="M108" s="132"/>
      <c r="N108" s="134" t="s">
        <v>37</v>
      </c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5" t="s">
        <v>219</v>
      </c>
      <c r="AZ108" s="132"/>
      <c r="BA108" s="132"/>
      <c r="BB108" s="132"/>
      <c r="BC108" s="132"/>
      <c r="BD108" s="132"/>
      <c r="BE108" s="136">
        <f t="shared" si="0"/>
        <v>0</v>
      </c>
      <c r="BF108" s="136">
        <f t="shared" si="1"/>
        <v>0</v>
      </c>
      <c r="BG108" s="136">
        <f t="shared" si="2"/>
        <v>0</v>
      </c>
      <c r="BH108" s="136">
        <f t="shared" si="3"/>
        <v>0</v>
      </c>
      <c r="BI108" s="136">
        <f t="shared" si="4"/>
        <v>0</v>
      </c>
      <c r="BJ108" s="135" t="s">
        <v>83</v>
      </c>
      <c r="BK108" s="132"/>
      <c r="BL108" s="132"/>
      <c r="BM108" s="132"/>
    </row>
    <row r="109" spans="2:65" s="1" customFormat="1" ht="18" customHeight="1" x14ac:dyDescent="0.2">
      <c r="B109" s="131"/>
      <c r="C109" s="132"/>
      <c r="D109" s="133" t="s">
        <v>224</v>
      </c>
      <c r="E109" s="132"/>
      <c r="F109" s="132"/>
      <c r="G109" s="132"/>
      <c r="H109" s="132"/>
      <c r="I109" s="132"/>
      <c r="J109" s="94">
        <f>ROUND(J32*T109,2)</f>
        <v>0</v>
      </c>
      <c r="K109" s="132"/>
      <c r="L109" s="131"/>
      <c r="M109" s="132"/>
      <c r="N109" s="134" t="s">
        <v>37</v>
      </c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5" t="s">
        <v>225</v>
      </c>
      <c r="AZ109" s="132"/>
      <c r="BA109" s="132"/>
      <c r="BB109" s="132"/>
      <c r="BC109" s="132"/>
      <c r="BD109" s="132"/>
      <c r="BE109" s="136">
        <f t="shared" si="0"/>
        <v>0</v>
      </c>
      <c r="BF109" s="136">
        <f t="shared" si="1"/>
        <v>0</v>
      </c>
      <c r="BG109" s="136">
        <f t="shared" si="2"/>
        <v>0</v>
      </c>
      <c r="BH109" s="136">
        <f t="shared" si="3"/>
        <v>0</v>
      </c>
      <c r="BI109" s="136">
        <f t="shared" si="4"/>
        <v>0</v>
      </c>
      <c r="BJ109" s="135" t="s">
        <v>83</v>
      </c>
      <c r="BK109" s="132"/>
      <c r="BL109" s="132"/>
      <c r="BM109" s="132"/>
    </row>
    <row r="110" spans="2:65" s="1" customFormat="1" x14ac:dyDescent="0.2">
      <c r="B110" s="30"/>
      <c r="L110" s="30"/>
    </row>
    <row r="111" spans="2:65" s="1" customFormat="1" ht="29.25" customHeight="1" x14ac:dyDescent="0.2">
      <c r="B111" s="30"/>
      <c r="C111" s="100" t="s">
        <v>179</v>
      </c>
      <c r="D111" s="101"/>
      <c r="E111" s="101"/>
      <c r="F111" s="101"/>
      <c r="G111" s="101"/>
      <c r="H111" s="101"/>
      <c r="I111" s="101"/>
      <c r="J111" s="102">
        <f>ROUND(J98+J103,2)</f>
        <v>0</v>
      </c>
      <c r="K111" s="101"/>
      <c r="L111" s="30"/>
    </row>
    <row r="112" spans="2:65" s="1" customFormat="1" ht="6.95" customHeight="1" x14ac:dyDescent="0.2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30"/>
    </row>
    <row r="116" spans="2:12" s="1" customFormat="1" ht="6.95" customHeight="1" x14ac:dyDescent="0.2"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30"/>
    </row>
    <row r="117" spans="2:12" s="1" customFormat="1" ht="24.95" customHeight="1" x14ac:dyDescent="0.2">
      <c r="B117" s="30"/>
      <c r="C117" s="17" t="s">
        <v>4589</v>
      </c>
      <c r="L117" s="30"/>
    </row>
    <row r="118" spans="2:12" s="1" customFormat="1" ht="6.95" customHeight="1" x14ac:dyDescent="0.2">
      <c r="B118" s="30"/>
      <c r="L118" s="30"/>
    </row>
    <row r="119" spans="2:12" s="1" customFormat="1" ht="12" customHeight="1" x14ac:dyDescent="0.2">
      <c r="B119" s="30"/>
      <c r="C119" s="23" t="s">
        <v>14</v>
      </c>
      <c r="L119" s="30"/>
    </row>
    <row r="120" spans="2:12" s="1" customFormat="1" ht="16.5" customHeight="1" x14ac:dyDescent="0.2">
      <c r="B120" s="30"/>
      <c r="E120" s="259" t="str">
        <f>E7</f>
        <v>KFA - Košická futbalová aréna II. a III. etapa</v>
      </c>
      <c r="F120" s="261"/>
      <c r="G120" s="261"/>
      <c r="H120" s="261"/>
      <c r="L120" s="30"/>
    </row>
    <row r="121" spans="2:12" ht="12" customHeight="1" x14ac:dyDescent="0.2">
      <c r="B121" s="16"/>
      <c r="C121" s="23" t="s">
        <v>180</v>
      </c>
      <c r="L121" s="16"/>
    </row>
    <row r="122" spans="2:12" s="1" customFormat="1" ht="16.5" customHeight="1" x14ac:dyDescent="0.2">
      <c r="B122" s="30"/>
      <c r="E122" s="259" t="s">
        <v>181</v>
      </c>
      <c r="F122" s="257"/>
      <c r="G122" s="257"/>
      <c r="H122" s="257"/>
      <c r="L122" s="30"/>
    </row>
    <row r="123" spans="2:12" s="1" customFormat="1" ht="12" customHeight="1" x14ac:dyDescent="0.2">
      <c r="B123" s="30"/>
      <c r="C123" s="23" t="s">
        <v>182</v>
      </c>
      <c r="L123" s="30"/>
    </row>
    <row r="124" spans="2:12" s="1" customFormat="1" ht="16.5" customHeight="1" x14ac:dyDescent="0.2">
      <c r="B124" s="30"/>
      <c r="E124" s="226" t="str">
        <f>E11</f>
        <v>009 - ZTI - Vstavok B1</v>
      </c>
      <c r="F124" s="257"/>
      <c r="G124" s="257"/>
      <c r="H124" s="257"/>
      <c r="L124" s="30"/>
    </row>
    <row r="125" spans="2:12" s="1" customFormat="1" ht="6.95" customHeight="1" x14ac:dyDescent="0.2">
      <c r="B125" s="30"/>
      <c r="L125" s="30"/>
    </row>
    <row r="126" spans="2:12" s="1" customFormat="1" ht="12" customHeight="1" x14ac:dyDescent="0.2">
      <c r="B126" s="30"/>
      <c r="C126" s="23" t="s">
        <v>17</v>
      </c>
      <c r="F126" s="21" t="str">
        <f>F14</f>
        <v xml:space="preserve"> </v>
      </c>
      <c r="I126" s="23" t="s">
        <v>19</v>
      </c>
      <c r="J126" s="53" t="str">
        <f>IF(J14="","",J14)</f>
        <v>4.10.2022 - REV05</v>
      </c>
      <c r="L126" s="30"/>
    </row>
    <row r="127" spans="2:12" s="1" customFormat="1" ht="6.95" customHeight="1" x14ac:dyDescent="0.2">
      <c r="B127" s="30"/>
      <c r="L127" s="30"/>
    </row>
    <row r="128" spans="2:12" s="1" customFormat="1" ht="15.2" customHeight="1" x14ac:dyDescent="0.2">
      <c r="B128" s="30"/>
      <c r="C128" s="23" t="s">
        <v>20</v>
      </c>
      <c r="F128" s="21" t="str">
        <f>E17</f>
        <v xml:space="preserve"> </v>
      </c>
      <c r="I128" s="23" t="s">
        <v>25</v>
      </c>
      <c r="J128" s="26" t="str">
        <f>E23</f>
        <v>HESCON,s.r.o.</v>
      </c>
      <c r="L128" s="30"/>
    </row>
    <row r="129" spans="2:65" s="1" customFormat="1" ht="15.2" customHeight="1" x14ac:dyDescent="0.2">
      <c r="B129" s="30"/>
      <c r="C129" s="23" t="s">
        <v>23</v>
      </c>
      <c r="F129" s="21" t="str">
        <f>IF(E20="","",E20)</f>
        <v>Vyplň údaj</v>
      </c>
      <c r="I129" s="23" t="s">
        <v>27</v>
      </c>
      <c r="J129" s="26" t="str">
        <f>E26</f>
        <v xml:space="preserve"> </v>
      </c>
      <c r="L129" s="30"/>
    </row>
    <row r="130" spans="2:65" s="1" customFormat="1" ht="10.35" customHeight="1" x14ac:dyDescent="0.2">
      <c r="B130" s="30"/>
      <c r="L130" s="30"/>
    </row>
    <row r="131" spans="2:65" s="10" customFormat="1" ht="29.25" customHeight="1" x14ac:dyDescent="0.2">
      <c r="B131" s="137"/>
      <c r="C131" s="138" t="s">
        <v>226</v>
      </c>
      <c r="D131" s="139" t="s">
        <v>56</v>
      </c>
      <c r="E131" s="139" t="s">
        <v>52</v>
      </c>
      <c r="F131" s="139" t="s">
        <v>53</v>
      </c>
      <c r="G131" s="139" t="s">
        <v>227</v>
      </c>
      <c r="H131" s="139" t="s">
        <v>228</v>
      </c>
      <c r="I131" s="139" t="s">
        <v>229</v>
      </c>
      <c r="J131" s="140" t="s">
        <v>189</v>
      </c>
      <c r="K131" s="141" t="s">
        <v>230</v>
      </c>
      <c r="L131" s="137"/>
      <c r="M131" s="59" t="s">
        <v>1</v>
      </c>
      <c r="N131" s="60" t="s">
        <v>35</v>
      </c>
      <c r="O131" s="60" t="s">
        <v>231</v>
      </c>
      <c r="P131" s="60" t="s">
        <v>232</v>
      </c>
      <c r="Q131" s="60" t="s">
        <v>233</v>
      </c>
      <c r="R131" s="60" t="s">
        <v>234</v>
      </c>
      <c r="S131" s="60" t="s">
        <v>235</v>
      </c>
      <c r="T131" s="61" t="s">
        <v>236</v>
      </c>
    </row>
    <row r="132" spans="2:65" s="1" customFormat="1" ht="22.9" customHeight="1" x14ac:dyDescent="0.25">
      <c r="B132" s="30"/>
      <c r="C132" s="64" t="s">
        <v>187</v>
      </c>
      <c r="J132" s="142">
        <f>BK132</f>
        <v>0</v>
      </c>
      <c r="L132" s="30"/>
      <c r="M132" s="62"/>
      <c r="N132" s="54"/>
      <c r="O132" s="54"/>
      <c r="P132" s="143">
        <f>P133+P160</f>
        <v>0</v>
      </c>
      <c r="Q132" s="54"/>
      <c r="R132" s="143">
        <f>R133+R160</f>
        <v>0</v>
      </c>
      <c r="S132" s="54"/>
      <c r="T132" s="144">
        <f>T133+T160</f>
        <v>0</v>
      </c>
      <c r="AT132" s="13" t="s">
        <v>70</v>
      </c>
      <c r="AU132" s="13" t="s">
        <v>191</v>
      </c>
      <c r="BK132" s="145">
        <f>BK133+BK160</f>
        <v>0</v>
      </c>
    </row>
    <row r="133" spans="2:65" s="11" customFormat="1" ht="25.9" customHeight="1" x14ac:dyDescent="0.2">
      <c r="B133" s="146"/>
      <c r="D133" s="147" t="s">
        <v>70</v>
      </c>
      <c r="E133" s="148" t="s">
        <v>2920</v>
      </c>
      <c r="F133" s="148" t="s">
        <v>2844</v>
      </c>
      <c r="I133" s="149"/>
      <c r="J133" s="150">
        <f>BK133</f>
        <v>0</v>
      </c>
      <c r="L133" s="146"/>
      <c r="M133" s="151"/>
      <c r="P133" s="152">
        <f>SUM(P134:P159)</f>
        <v>0</v>
      </c>
      <c r="R133" s="152">
        <f>SUM(R134:R159)</f>
        <v>0</v>
      </c>
      <c r="T133" s="153">
        <f>SUM(T134:T159)</f>
        <v>0</v>
      </c>
      <c r="AR133" s="147" t="s">
        <v>78</v>
      </c>
      <c r="AT133" s="154" t="s">
        <v>70</v>
      </c>
      <c r="AU133" s="154" t="s">
        <v>71</v>
      </c>
      <c r="AY133" s="147" t="s">
        <v>239</v>
      </c>
      <c r="BK133" s="155">
        <f>SUM(BK134:BK159)</f>
        <v>0</v>
      </c>
    </row>
    <row r="134" spans="2:65" s="1" customFormat="1" ht="16.5" customHeight="1" x14ac:dyDescent="0.2">
      <c r="B134" s="131"/>
      <c r="C134" s="158" t="s">
        <v>78</v>
      </c>
      <c r="D134" s="158" t="s">
        <v>241</v>
      </c>
      <c r="E134" s="159" t="s">
        <v>2845</v>
      </c>
      <c r="F134" s="160" t="s">
        <v>2924</v>
      </c>
      <c r="G134" s="161" t="s">
        <v>331</v>
      </c>
      <c r="H134" s="162">
        <v>26</v>
      </c>
      <c r="I134" s="163"/>
      <c r="J134" s="164">
        <f t="shared" ref="J134:J159" si="5">ROUND(I134*H134,2)</f>
        <v>0</v>
      </c>
      <c r="K134" s="165"/>
      <c r="L134" s="30"/>
      <c r="M134" s="166" t="s">
        <v>1</v>
      </c>
      <c r="N134" s="130" t="s">
        <v>37</v>
      </c>
      <c r="P134" s="167">
        <f t="shared" ref="P134:P159" si="6">O134*H134</f>
        <v>0</v>
      </c>
      <c r="Q134" s="167">
        <v>0</v>
      </c>
      <c r="R134" s="167">
        <f t="shared" ref="R134:R159" si="7">Q134*H134</f>
        <v>0</v>
      </c>
      <c r="S134" s="167">
        <v>0</v>
      </c>
      <c r="T134" s="168">
        <f t="shared" ref="T134:T159" si="8">S134*H134</f>
        <v>0</v>
      </c>
      <c r="AR134" s="169" t="s">
        <v>245</v>
      </c>
      <c r="AT134" s="169" t="s">
        <v>241</v>
      </c>
      <c r="AU134" s="169" t="s">
        <v>78</v>
      </c>
      <c r="AY134" s="13" t="s">
        <v>239</v>
      </c>
      <c r="BE134" s="97">
        <f t="shared" ref="BE134:BE159" si="9">IF(N134="základná",J134,0)</f>
        <v>0</v>
      </c>
      <c r="BF134" s="97">
        <f t="shared" ref="BF134:BF159" si="10">IF(N134="znížená",J134,0)</f>
        <v>0</v>
      </c>
      <c r="BG134" s="97">
        <f t="shared" ref="BG134:BG159" si="11">IF(N134="zákl. prenesená",J134,0)</f>
        <v>0</v>
      </c>
      <c r="BH134" s="97">
        <f t="shared" ref="BH134:BH159" si="12">IF(N134="zníž. prenesená",J134,0)</f>
        <v>0</v>
      </c>
      <c r="BI134" s="97">
        <f t="shared" ref="BI134:BI159" si="13">IF(N134="nulová",J134,0)</f>
        <v>0</v>
      </c>
      <c r="BJ134" s="13" t="s">
        <v>83</v>
      </c>
      <c r="BK134" s="97">
        <f t="shared" ref="BK134:BK159" si="14">ROUND(I134*H134,2)</f>
        <v>0</v>
      </c>
      <c r="BL134" s="13" t="s">
        <v>245</v>
      </c>
      <c r="BM134" s="169" t="s">
        <v>83</v>
      </c>
    </row>
    <row r="135" spans="2:65" s="1" customFormat="1" ht="16.5" customHeight="1" x14ac:dyDescent="0.2">
      <c r="B135" s="131"/>
      <c r="C135" s="158" t="s">
        <v>83</v>
      </c>
      <c r="D135" s="158" t="s">
        <v>241</v>
      </c>
      <c r="E135" s="159" t="s">
        <v>2845</v>
      </c>
      <c r="F135" s="160" t="s">
        <v>2924</v>
      </c>
      <c r="G135" s="161" t="s">
        <v>331</v>
      </c>
      <c r="H135" s="162">
        <v>24</v>
      </c>
      <c r="I135" s="163"/>
      <c r="J135" s="164">
        <f t="shared" si="5"/>
        <v>0</v>
      </c>
      <c r="K135" s="165"/>
      <c r="L135" s="30"/>
      <c r="M135" s="166" t="s">
        <v>1</v>
      </c>
      <c r="N135" s="130" t="s">
        <v>37</v>
      </c>
      <c r="P135" s="167">
        <f t="shared" si="6"/>
        <v>0</v>
      </c>
      <c r="Q135" s="167">
        <v>0</v>
      </c>
      <c r="R135" s="167">
        <f t="shared" si="7"/>
        <v>0</v>
      </c>
      <c r="S135" s="167">
        <v>0</v>
      </c>
      <c r="T135" s="168">
        <f t="shared" si="8"/>
        <v>0</v>
      </c>
      <c r="AR135" s="169" t="s">
        <v>245</v>
      </c>
      <c r="AT135" s="169" t="s">
        <v>241</v>
      </c>
      <c r="AU135" s="169" t="s">
        <v>78</v>
      </c>
      <c r="AY135" s="13" t="s">
        <v>239</v>
      </c>
      <c r="BE135" s="97">
        <f t="shared" si="9"/>
        <v>0</v>
      </c>
      <c r="BF135" s="97">
        <f t="shared" si="10"/>
        <v>0</v>
      </c>
      <c r="BG135" s="97">
        <f t="shared" si="11"/>
        <v>0</v>
      </c>
      <c r="BH135" s="97">
        <f t="shared" si="12"/>
        <v>0</v>
      </c>
      <c r="BI135" s="97">
        <f t="shared" si="13"/>
        <v>0</v>
      </c>
      <c r="BJ135" s="13" t="s">
        <v>83</v>
      </c>
      <c r="BK135" s="97">
        <f t="shared" si="14"/>
        <v>0</v>
      </c>
      <c r="BL135" s="13" t="s">
        <v>245</v>
      </c>
      <c r="BM135" s="169" t="s">
        <v>245</v>
      </c>
    </row>
    <row r="136" spans="2:65" s="1" customFormat="1" ht="16.5" customHeight="1" x14ac:dyDescent="0.2">
      <c r="B136" s="131"/>
      <c r="C136" s="158" t="s">
        <v>251</v>
      </c>
      <c r="D136" s="158" t="s">
        <v>241</v>
      </c>
      <c r="E136" s="159" t="s">
        <v>2845</v>
      </c>
      <c r="F136" s="160" t="s">
        <v>2924</v>
      </c>
      <c r="G136" s="161" t="s">
        <v>331</v>
      </c>
      <c r="H136" s="162">
        <v>12</v>
      </c>
      <c r="I136" s="163"/>
      <c r="J136" s="164">
        <f t="shared" si="5"/>
        <v>0</v>
      </c>
      <c r="K136" s="165"/>
      <c r="L136" s="30"/>
      <c r="M136" s="166" t="s">
        <v>1</v>
      </c>
      <c r="N136" s="130" t="s">
        <v>37</v>
      </c>
      <c r="P136" s="167">
        <f t="shared" si="6"/>
        <v>0</v>
      </c>
      <c r="Q136" s="167">
        <v>0</v>
      </c>
      <c r="R136" s="167">
        <f t="shared" si="7"/>
        <v>0</v>
      </c>
      <c r="S136" s="167">
        <v>0</v>
      </c>
      <c r="T136" s="168">
        <f t="shared" si="8"/>
        <v>0</v>
      </c>
      <c r="AR136" s="169" t="s">
        <v>245</v>
      </c>
      <c r="AT136" s="169" t="s">
        <v>241</v>
      </c>
      <c r="AU136" s="169" t="s">
        <v>78</v>
      </c>
      <c r="AY136" s="13" t="s">
        <v>239</v>
      </c>
      <c r="BE136" s="97">
        <f t="shared" si="9"/>
        <v>0</v>
      </c>
      <c r="BF136" s="97">
        <f t="shared" si="10"/>
        <v>0</v>
      </c>
      <c r="BG136" s="97">
        <f t="shared" si="11"/>
        <v>0</v>
      </c>
      <c r="BH136" s="97">
        <f t="shared" si="12"/>
        <v>0</v>
      </c>
      <c r="BI136" s="97">
        <f t="shared" si="13"/>
        <v>0</v>
      </c>
      <c r="BJ136" s="13" t="s">
        <v>83</v>
      </c>
      <c r="BK136" s="97">
        <f t="shared" si="14"/>
        <v>0</v>
      </c>
      <c r="BL136" s="13" t="s">
        <v>245</v>
      </c>
      <c r="BM136" s="169" t="s">
        <v>262</v>
      </c>
    </row>
    <row r="137" spans="2:65" s="1" customFormat="1" ht="16.5" customHeight="1" x14ac:dyDescent="0.2">
      <c r="B137" s="131"/>
      <c r="C137" s="170" t="s">
        <v>245</v>
      </c>
      <c r="D137" s="170" t="s">
        <v>275</v>
      </c>
      <c r="E137" s="171" t="s">
        <v>2845</v>
      </c>
      <c r="F137" s="172" t="s">
        <v>2925</v>
      </c>
      <c r="G137" s="173" t="s">
        <v>331</v>
      </c>
      <c r="H137" s="174">
        <v>12</v>
      </c>
      <c r="I137" s="175"/>
      <c r="J137" s="176">
        <f t="shared" si="5"/>
        <v>0</v>
      </c>
      <c r="K137" s="177"/>
      <c r="L137" s="178"/>
      <c r="M137" s="179" t="s">
        <v>1</v>
      </c>
      <c r="N137" s="180" t="s">
        <v>37</v>
      </c>
      <c r="P137" s="167">
        <f t="shared" si="6"/>
        <v>0</v>
      </c>
      <c r="Q137" s="167">
        <v>0</v>
      </c>
      <c r="R137" s="167">
        <f t="shared" si="7"/>
        <v>0</v>
      </c>
      <c r="S137" s="167">
        <v>0</v>
      </c>
      <c r="T137" s="168">
        <f t="shared" si="8"/>
        <v>0</v>
      </c>
      <c r="AR137" s="169" t="s">
        <v>270</v>
      </c>
      <c r="AT137" s="169" t="s">
        <v>275</v>
      </c>
      <c r="AU137" s="169" t="s">
        <v>78</v>
      </c>
      <c r="AY137" s="13" t="s">
        <v>239</v>
      </c>
      <c r="BE137" s="97">
        <f t="shared" si="9"/>
        <v>0</v>
      </c>
      <c r="BF137" s="97">
        <f t="shared" si="10"/>
        <v>0</v>
      </c>
      <c r="BG137" s="97">
        <f t="shared" si="11"/>
        <v>0</v>
      </c>
      <c r="BH137" s="97">
        <f t="shared" si="12"/>
        <v>0</v>
      </c>
      <c r="BI137" s="97">
        <f t="shared" si="13"/>
        <v>0</v>
      </c>
      <c r="BJ137" s="13" t="s">
        <v>83</v>
      </c>
      <c r="BK137" s="97">
        <f t="shared" si="14"/>
        <v>0</v>
      </c>
      <c r="BL137" s="13" t="s">
        <v>245</v>
      </c>
      <c r="BM137" s="169" t="s">
        <v>270</v>
      </c>
    </row>
    <row r="138" spans="2:65" s="1" customFormat="1" ht="16.5" customHeight="1" x14ac:dyDescent="0.2">
      <c r="B138" s="131"/>
      <c r="C138" s="170" t="s">
        <v>258</v>
      </c>
      <c r="D138" s="170" t="s">
        <v>275</v>
      </c>
      <c r="E138" s="171" t="s">
        <v>2845</v>
      </c>
      <c r="F138" s="172" t="s">
        <v>2925</v>
      </c>
      <c r="G138" s="173" t="s">
        <v>331</v>
      </c>
      <c r="H138" s="174">
        <v>7</v>
      </c>
      <c r="I138" s="175"/>
      <c r="J138" s="176">
        <f t="shared" si="5"/>
        <v>0</v>
      </c>
      <c r="K138" s="177"/>
      <c r="L138" s="178"/>
      <c r="M138" s="179" t="s">
        <v>1</v>
      </c>
      <c r="N138" s="180" t="s">
        <v>37</v>
      </c>
      <c r="P138" s="167">
        <f t="shared" si="6"/>
        <v>0</v>
      </c>
      <c r="Q138" s="167">
        <v>0</v>
      </c>
      <c r="R138" s="167">
        <f t="shared" si="7"/>
        <v>0</v>
      </c>
      <c r="S138" s="167">
        <v>0</v>
      </c>
      <c r="T138" s="168">
        <f t="shared" si="8"/>
        <v>0</v>
      </c>
      <c r="AR138" s="169" t="s">
        <v>270</v>
      </c>
      <c r="AT138" s="169" t="s">
        <v>275</v>
      </c>
      <c r="AU138" s="169" t="s">
        <v>78</v>
      </c>
      <c r="AY138" s="13" t="s">
        <v>239</v>
      </c>
      <c r="BE138" s="97">
        <f t="shared" si="9"/>
        <v>0</v>
      </c>
      <c r="BF138" s="97">
        <f t="shared" si="10"/>
        <v>0</v>
      </c>
      <c r="BG138" s="97">
        <f t="shared" si="11"/>
        <v>0</v>
      </c>
      <c r="BH138" s="97">
        <f t="shared" si="12"/>
        <v>0</v>
      </c>
      <c r="BI138" s="97">
        <f t="shared" si="13"/>
        <v>0</v>
      </c>
      <c r="BJ138" s="13" t="s">
        <v>83</v>
      </c>
      <c r="BK138" s="97">
        <f t="shared" si="14"/>
        <v>0</v>
      </c>
      <c r="BL138" s="13" t="s">
        <v>245</v>
      </c>
      <c r="BM138" s="169" t="s">
        <v>280</v>
      </c>
    </row>
    <row r="139" spans="2:65" s="1" customFormat="1" ht="16.5" customHeight="1" x14ac:dyDescent="0.2">
      <c r="B139" s="131"/>
      <c r="C139" s="170" t="s">
        <v>262</v>
      </c>
      <c r="D139" s="170" t="s">
        <v>275</v>
      </c>
      <c r="E139" s="171" t="s">
        <v>2845</v>
      </c>
      <c r="F139" s="172" t="s">
        <v>2925</v>
      </c>
      <c r="G139" s="173" t="s">
        <v>331</v>
      </c>
      <c r="H139" s="174">
        <v>16</v>
      </c>
      <c r="I139" s="175"/>
      <c r="J139" s="176">
        <f t="shared" si="5"/>
        <v>0</v>
      </c>
      <c r="K139" s="177"/>
      <c r="L139" s="178"/>
      <c r="M139" s="179" t="s">
        <v>1</v>
      </c>
      <c r="N139" s="180" t="s">
        <v>37</v>
      </c>
      <c r="P139" s="167">
        <f t="shared" si="6"/>
        <v>0</v>
      </c>
      <c r="Q139" s="167">
        <v>0</v>
      </c>
      <c r="R139" s="167">
        <f t="shared" si="7"/>
        <v>0</v>
      </c>
      <c r="S139" s="167">
        <v>0</v>
      </c>
      <c r="T139" s="168">
        <f t="shared" si="8"/>
        <v>0</v>
      </c>
      <c r="AR139" s="169" t="s">
        <v>270</v>
      </c>
      <c r="AT139" s="169" t="s">
        <v>275</v>
      </c>
      <c r="AU139" s="169" t="s">
        <v>78</v>
      </c>
      <c r="AY139" s="13" t="s">
        <v>239</v>
      </c>
      <c r="BE139" s="97">
        <f t="shared" si="9"/>
        <v>0</v>
      </c>
      <c r="BF139" s="97">
        <f t="shared" si="10"/>
        <v>0</v>
      </c>
      <c r="BG139" s="97">
        <f t="shared" si="11"/>
        <v>0</v>
      </c>
      <c r="BH139" s="97">
        <f t="shared" si="12"/>
        <v>0</v>
      </c>
      <c r="BI139" s="97">
        <f t="shared" si="13"/>
        <v>0</v>
      </c>
      <c r="BJ139" s="13" t="s">
        <v>83</v>
      </c>
      <c r="BK139" s="97">
        <f t="shared" si="14"/>
        <v>0</v>
      </c>
      <c r="BL139" s="13" t="s">
        <v>245</v>
      </c>
      <c r="BM139" s="169" t="s">
        <v>289</v>
      </c>
    </row>
    <row r="140" spans="2:65" s="1" customFormat="1" ht="16.5" customHeight="1" x14ac:dyDescent="0.2">
      <c r="B140" s="131"/>
      <c r="C140" s="158" t="s">
        <v>266</v>
      </c>
      <c r="D140" s="158" t="s">
        <v>241</v>
      </c>
      <c r="E140" s="159" t="s">
        <v>2851</v>
      </c>
      <c r="F140" s="160" t="s">
        <v>2926</v>
      </c>
      <c r="G140" s="161" t="s">
        <v>331</v>
      </c>
      <c r="H140" s="162">
        <v>12</v>
      </c>
      <c r="I140" s="163"/>
      <c r="J140" s="164">
        <f t="shared" si="5"/>
        <v>0</v>
      </c>
      <c r="K140" s="165"/>
      <c r="L140" s="30"/>
      <c r="M140" s="166" t="s">
        <v>1</v>
      </c>
      <c r="N140" s="130" t="s">
        <v>37</v>
      </c>
      <c r="P140" s="167">
        <f t="shared" si="6"/>
        <v>0</v>
      </c>
      <c r="Q140" s="167">
        <v>0</v>
      </c>
      <c r="R140" s="167">
        <f t="shared" si="7"/>
        <v>0</v>
      </c>
      <c r="S140" s="167">
        <v>0</v>
      </c>
      <c r="T140" s="168">
        <f t="shared" si="8"/>
        <v>0</v>
      </c>
      <c r="AR140" s="169" t="s">
        <v>245</v>
      </c>
      <c r="AT140" s="169" t="s">
        <v>241</v>
      </c>
      <c r="AU140" s="169" t="s">
        <v>78</v>
      </c>
      <c r="AY140" s="13" t="s">
        <v>239</v>
      </c>
      <c r="BE140" s="97">
        <f t="shared" si="9"/>
        <v>0</v>
      </c>
      <c r="BF140" s="97">
        <f t="shared" si="10"/>
        <v>0</v>
      </c>
      <c r="BG140" s="97">
        <f t="shared" si="11"/>
        <v>0</v>
      </c>
      <c r="BH140" s="97">
        <f t="shared" si="12"/>
        <v>0</v>
      </c>
      <c r="BI140" s="97">
        <f t="shared" si="13"/>
        <v>0</v>
      </c>
      <c r="BJ140" s="13" t="s">
        <v>83</v>
      </c>
      <c r="BK140" s="97">
        <f t="shared" si="14"/>
        <v>0</v>
      </c>
      <c r="BL140" s="13" t="s">
        <v>245</v>
      </c>
      <c r="BM140" s="169" t="s">
        <v>297</v>
      </c>
    </row>
    <row r="141" spans="2:65" s="1" customFormat="1" ht="16.5" customHeight="1" x14ac:dyDescent="0.2">
      <c r="B141" s="131"/>
      <c r="C141" s="158" t="s">
        <v>270</v>
      </c>
      <c r="D141" s="158" t="s">
        <v>241</v>
      </c>
      <c r="E141" s="159" t="s">
        <v>2927</v>
      </c>
      <c r="F141" s="160" t="s">
        <v>2926</v>
      </c>
      <c r="G141" s="161" t="s">
        <v>331</v>
      </c>
      <c r="H141" s="162">
        <v>7</v>
      </c>
      <c r="I141" s="163"/>
      <c r="J141" s="164">
        <f t="shared" si="5"/>
        <v>0</v>
      </c>
      <c r="K141" s="165"/>
      <c r="L141" s="30"/>
      <c r="M141" s="166" t="s">
        <v>1</v>
      </c>
      <c r="N141" s="130" t="s">
        <v>37</v>
      </c>
      <c r="P141" s="167">
        <f t="shared" si="6"/>
        <v>0</v>
      </c>
      <c r="Q141" s="167">
        <v>0</v>
      </c>
      <c r="R141" s="167">
        <f t="shared" si="7"/>
        <v>0</v>
      </c>
      <c r="S141" s="167">
        <v>0</v>
      </c>
      <c r="T141" s="168">
        <f t="shared" si="8"/>
        <v>0</v>
      </c>
      <c r="AR141" s="169" t="s">
        <v>245</v>
      </c>
      <c r="AT141" s="169" t="s">
        <v>241</v>
      </c>
      <c r="AU141" s="169" t="s">
        <v>78</v>
      </c>
      <c r="AY141" s="13" t="s">
        <v>239</v>
      </c>
      <c r="BE141" s="97">
        <f t="shared" si="9"/>
        <v>0</v>
      </c>
      <c r="BF141" s="97">
        <f t="shared" si="10"/>
        <v>0</v>
      </c>
      <c r="BG141" s="97">
        <f t="shared" si="11"/>
        <v>0</v>
      </c>
      <c r="BH141" s="97">
        <f t="shared" si="12"/>
        <v>0</v>
      </c>
      <c r="BI141" s="97">
        <f t="shared" si="13"/>
        <v>0</v>
      </c>
      <c r="BJ141" s="13" t="s">
        <v>83</v>
      </c>
      <c r="BK141" s="97">
        <f t="shared" si="14"/>
        <v>0</v>
      </c>
      <c r="BL141" s="13" t="s">
        <v>245</v>
      </c>
      <c r="BM141" s="169" t="s">
        <v>305</v>
      </c>
    </row>
    <row r="142" spans="2:65" s="1" customFormat="1" ht="16.5" customHeight="1" x14ac:dyDescent="0.2">
      <c r="B142" s="131"/>
      <c r="C142" s="158" t="s">
        <v>274</v>
      </c>
      <c r="D142" s="158" t="s">
        <v>241</v>
      </c>
      <c r="E142" s="159" t="s">
        <v>2853</v>
      </c>
      <c r="F142" s="160" t="s">
        <v>2926</v>
      </c>
      <c r="G142" s="161" t="s">
        <v>331</v>
      </c>
      <c r="H142" s="162">
        <v>16</v>
      </c>
      <c r="I142" s="163"/>
      <c r="J142" s="164">
        <f t="shared" si="5"/>
        <v>0</v>
      </c>
      <c r="K142" s="165"/>
      <c r="L142" s="30"/>
      <c r="M142" s="166" t="s">
        <v>1</v>
      </c>
      <c r="N142" s="130" t="s">
        <v>37</v>
      </c>
      <c r="P142" s="167">
        <f t="shared" si="6"/>
        <v>0</v>
      </c>
      <c r="Q142" s="167">
        <v>0</v>
      </c>
      <c r="R142" s="167">
        <f t="shared" si="7"/>
        <v>0</v>
      </c>
      <c r="S142" s="167">
        <v>0</v>
      </c>
      <c r="T142" s="168">
        <f t="shared" si="8"/>
        <v>0</v>
      </c>
      <c r="AR142" s="169" t="s">
        <v>245</v>
      </c>
      <c r="AT142" s="169" t="s">
        <v>241</v>
      </c>
      <c r="AU142" s="169" t="s">
        <v>78</v>
      </c>
      <c r="AY142" s="13" t="s">
        <v>239</v>
      </c>
      <c r="BE142" s="97">
        <f t="shared" si="9"/>
        <v>0</v>
      </c>
      <c r="BF142" s="97">
        <f t="shared" si="10"/>
        <v>0</v>
      </c>
      <c r="BG142" s="97">
        <f t="shared" si="11"/>
        <v>0</v>
      </c>
      <c r="BH142" s="97">
        <f t="shared" si="12"/>
        <v>0</v>
      </c>
      <c r="BI142" s="97">
        <f t="shared" si="13"/>
        <v>0</v>
      </c>
      <c r="BJ142" s="13" t="s">
        <v>83</v>
      </c>
      <c r="BK142" s="97">
        <f t="shared" si="14"/>
        <v>0</v>
      </c>
      <c r="BL142" s="13" t="s">
        <v>245</v>
      </c>
      <c r="BM142" s="169" t="s">
        <v>313</v>
      </c>
    </row>
    <row r="143" spans="2:65" s="1" customFormat="1" ht="16.5" customHeight="1" x14ac:dyDescent="0.2">
      <c r="B143" s="131"/>
      <c r="C143" s="170" t="s">
        <v>280</v>
      </c>
      <c r="D143" s="170" t="s">
        <v>275</v>
      </c>
      <c r="E143" s="171" t="s">
        <v>2847</v>
      </c>
      <c r="F143" s="172" t="s">
        <v>2928</v>
      </c>
      <c r="G143" s="173" t="s">
        <v>353</v>
      </c>
      <c r="H143" s="174">
        <v>3</v>
      </c>
      <c r="I143" s="175"/>
      <c r="J143" s="176">
        <f t="shared" si="5"/>
        <v>0</v>
      </c>
      <c r="K143" s="177"/>
      <c r="L143" s="178"/>
      <c r="M143" s="179" t="s">
        <v>1</v>
      </c>
      <c r="N143" s="180" t="s">
        <v>37</v>
      </c>
      <c r="P143" s="167">
        <f t="shared" si="6"/>
        <v>0</v>
      </c>
      <c r="Q143" s="167">
        <v>0</v>
      </c>
      <c r="R143" s="167">
        <f t="shared" si="7"/>
        <v>0</v>
      </c>
      <c r="S143" s="167">
        <v>0</v>
      </c>
      <c r="T143" s="168">
        <f t="shared" si="8"/>
        <v>0</v>
      </c>
      <c r="AR143" s="169" t="s">
        <v>270</v>
      </c>
      <c r="AT143" s="169" t="s">
        <v>275</v>
      </c>
      <c r="AU143" s="169" t="s">
        <v>78</v>
      </c>
      <c r="AY143" s="13" t="s">
        <v>239</v>
      </c>
      <c r="BE143" s="97">
        <f t="shared" si="9"/>
        <v>0</v>
      </c>
      <c r="BF143" s="97">
        <f t="shared" si="10"/>
        <v>0</v>
      </c>
      <c r="BG143" s="97">
        <f t="shared" si="11"/>
        <v>0</v>
      </c>
      <c r="BH143" s="97">
        <f t="shared" si="12"/>
        <v>0</v>
      </c>
      <c r="BI143" s="97">
        <f t="shared" si="13"/>
        <v>0</v>
      </c>
      <c r="BJ143" s="13" t="s">
        <v>83</v>
      </c>
      <c r="BK143" s="97">
        <f t="shared" si="14"/>
        <v>0</v>
      </c>
      <c r="BL143" s="13" t="s">
        <v>245</v>
      </c>
      <c r="BM143" s="169" t="s">
        <v>7</v>
      </c>
    </row>
    <row r="144" spans="2:65" s="1" customFormat="1" ht="16.5" customHeight="1" x14ac:dyDescent="0.2">
      <c r="B144" s="131"/>
      <c r="C144" s="158" t="s">
        <v>285</v>
      </c>
      <c r="D144" s="158" t="s">
        <v>241</v>
      </c>
      <c r="E144" s="159" t="s">
        <v>2929</v>
      </c>
      <c r="F144" s="160" t="s">
        <v>2930</v>
      </c>
      <c r="G144" s="161" t="s">
        <v>353</v>
      </c>
      <c r="H144" s="162">
        <v>3</v>
      </c>
      <c r="I144" s="163"/>
      <c r="J144" s="164">
        <f t="shared" si="5"/>
        <v>0</v>
      </c>
      <c r="K144" s="165"/>
      <c r="L144" s="30"/>
      <c r="M144" s="166" t="s">
        <v>1</v>
      </c>
      <c r="N144" s="130" t="s">
        <v>37</v>
      </c>
      <c r="P144" s="167">
        <f t="shared" si="6"/>
        <v>0</v>
      </c>
      <c r="Q144" s="167">
        <v>0</v>
      </c>
      <c r="R144" s="167">
        <f t="shared" si="7"/>
        <v>0</v>
      </c>
      <c r="S144" s="167">
        <v>0</v>
      </c>
      <c r="T144" s="168">
        <f t="shared" si="8"/>
        <v>0</v>
      </c>
      <c r="AR144" s="169" t="s">
        <v>245</v>
      </c>
      <c r="AT144" s="169" t="s">
        <v>241</v>
      </c>
      <c r="AU144" s="169" t="s">
        <v>78</v>
      </c>
      <c r="AY144" s="13" t="s">
        <v>239</v>
      </c>
      <c r="BE144" s="97">
        <f t="shared" si="9"/>
        <v>0</v>
      </c>
      <c r="BF144" s="97">
        <f t="shared" si="10"/>
        <v>0</v>
      </c>
      <c r="BG144" s="97">
        <f t="shared" si="11"/>
        <v>0</v>
      </c>
      <c r="BH144" s="97">
        <f t="shared" si="12"/>
        <v>0</v>
      </c>
      <c r="BI144" s="97">
        <f t="shared" si="13"/>
        <v>0</v>
      </c>
      <c r="BJ144" s="13" t="s">
        <v>83</v>
      </c>
      <c r="BK144" s="97">
        <f t="shared" si="14"/>
        <v>0</v>
      </c>
      <c r="BL144" s="13" t="s">
        <v>245</v>
      </c>
      <c r="BM144" s="169" t="s">
        <v>328</v>
      </c>
    </row>
    <row r="145" spans="2:65" s="1" customFormat="1" ht="16.5" customHeight="1" x14ac:dyDescent="0.2">
      <c r="B145" s="131"/>
      <c r="C145" s="170" t="s">
        <v>289</v>
      </c>
      <c r="D145" s="170" t="s">
        <v>275</v>
      </c>
      <c r="E145" s="171" t="s">
        <v>2855</v>
      </c>
      <c r="F145" s="172" t="s">
        <v>2856</v>
      </c>
      <c r="G145" s="173" t="s">
        <v>353</v>
      </c>
      <c r="H145" s="174">
        <v>5</v>
      </c>
      <c r="I145" s="175"/>
      <c r="J145" s="176">
        <f t="shared" si="5"/>
        <v>0</v>
      </c>
      <c r="K145" s="177"/>
      <c r="L145" s="178"/>
      <c r="M145" s="179" t="s">
        <v>1</v>
      </c>
      <c r="N145" s="180" t="s">
        <v>37</v>
      </c>
      <c r="P145" s="167">
        <f t="shared" si="6"/>
        <v>0</v>
      </c>
      <c r="Q145" s="167">
        <v>0</v>
      </c>
      <c r="R145" s="167">
        <f t="shared" si="7"/>
        <v>0</v>
      </c>
      <c r="S145" s="167">
        <v>0</v>
      </c>
      <c r="T145" s="168">
        <f t="shared" si="8"/>
        <v>0</v>
      </c>
      <c r="AR145" s="169" t="s">
        <v>270</v>
      </c>
      <c r="AT145" s="169" t="s">
        <v>275</v>
      </c>
      <c r="AU145" s="169" t="s">
        <v>78</v>
      </c>
      <c r="AY145" s="13" t="s">
        <v>239</v>
      </c>
      <c r="BE145" s="97">
        <f t="shared" si="9"/>
        <v>0</v>
      </c>
      <c r="BF145" s="97">
        <f t="shared" si="10"/>
        <v>0</v>
      </c>
      <c r="BG145" s="97">
        <f t="shared" si="11"/>
        <v>0</v>
      </c>
      <c r="BH145" s="97">
        <f t="shared" si="12"/>
        <v>0</v>
      </c>
      <c r="BI145" s="97">
        <f t="shared" si="13"/>
        <v>0</v>
      </c>
      <c r="BJ145" s="13" t="s">
        <v>83</v>
      </c>
      <c r="BK145" s="97">
        <f t="shared" si="14"/>
        <v>0</v>
      </c>
      <c r="BL145" s="13" t="s">
        <v>245</v>
      </c>
      <c r="BM145" s="169" t="s">
        <v>338</v>
      </c>
    </row>
    <row r="146" spans="2:65" s="1" customFormat="1" ht="16.5" customHeight="1" x14ac:dyDescent="0.2">
      <c r="B146" s="131"/>
      <c r="C146" s="158" t="s">
        <v>293</v>
      </c>
      <c r="D146" s="158" t="s">
        <v>241</v>
      </c>
      <c r="E146" s="159" t="s">
        <v>2857</v>
      </c>
      <c r="F146" s="160" t="s">
        <v>2930</v>
      </c>
      <c r="G146" s="161" t="s">
        <v>353</v>
      </c>
      <c r="H146" s="162">
        <v>5</v>
      </c>
      <c r="I146" s="163"/>
      <c r="J146" s="164">
        <f t="shared" si="5"/>
        <v>0</v>
      </c>
      <c r="K146" s="165"/>
      <c r="L146" s="30"/>
      <c r="M146" s="166" t="s">
        <v>1</v>
      </c>
      <c r="N146" s="130" t="s">
        <v>37</v>
      </c>
      <c r="P146" s="167">
        <f t="shared" si="6"/>
        <v>0</v>
      </c>
      <c r="Q146" s="167">
        <v>0</v>
      </c>
      <c r="R146" s="167">
        <f t="shared" si="7"/>
        <v>0</v>
      </c>
      <c r="S146" s="167">
        <v>0</v>
      </c>
      <c r="T146" s="168">
        <f t="shared" si="8"/>
        <v>0</v>
      </c>
      <c r="AR146" s="169" t="s">
        <v>245</v>
      </c>
      <c r="AT146" s="169" t="s">
        <v>241</v>
      </c>
      <c r="AU146" s="169" t="s">
        <v>78</v>
      </c>
      <c r="AY146" s="13" t="s">
        <v>239</v>
      </c>
      <c r="BE146" s="97">
        <f t="shared" si="9"/>
        <v>0</v>
      </c>
      <c r="BF146" s="97">
        <f t="shared" si="10"/>
        <v>0</v>
      </c>
      <c r="BG146" s="97">
        <f t="shared" si="11"/>
        <v>0</v>
      </c>
      <c r="BH146" s="97">
        <f t="shared" si="12"/>
        <v>0</v>
      </c>
      <c r="BI146" s="97">
        <f t="shared" si="13"/>
        <v>0</v>
      </c>
      <c r="BJ146" s="13" t="s">
        <v>83</v>
      </c>
      <c r="BK146" s="97">
        <f t="shared" si="14"/>
        <v>0</v>
      </c>
      <c r="BL146" s="13" t="s">
        <v>245</v>
      </c>
      <c r="BM146" s="169" t="s">
        <v>346</v>
      </c>
    </row>
    <row r="147" spans="2:65" s="1" customFormat="1" ht="16.5" customHeight="1" x14ac:dyDescent="0.2">
      <c r="B147" s="131"/>
      <c r="C147" s="170" t="s">
        <v>297</v>
      </c>
      <c r="D147" s="170" t="s">
        <v>275</v>
      </c>
      <c r="E147" s="171" t="s">
        <v>2873</v>
      </c>
      <c r="F147" s="172" t="s">
        <v>2931</v>
      </c>
      <c r="G147" s="173" t="s">
        <v>331</v>
      </c>
      <c r="H147" s="174">
        <v>8</v>
      </c>
      <c r="I147" s="175"/>
      <c r="J147" s="176">
        <f t="shared" si="5"/>
        <v>0</v>
      </c>
      <c r="K147" s="177"/>
      <c r="L147" s="178"/>
      <c r="M147" s="179" t="s">
        <v>1</v>
      </c>
      <c r="N147" s="180" t="s">
        <v>37</v>
      </c>
      <c r="P147" s="167">
        <f t="shared" si="6"/>
        <v>0</v>
      </c>
      <c r="Q147" s="167">
        <v>0</v>
      </c>
      <c r="R147" s="167">
        <f t="shared" si="7"/>
        <v>0</v>
      </c>
      <c r="S147" s="167">
        <v>0</v>
      </c>
      <c r="T147" s="168">
        <f t="shared" si="8"/>
        <v>0</v>
      </c>
      <c r="AR147" s="169" t="s">
        <v>270</v>
      </c>
      <c r="AT147" s="169" t="s">
        <v>275</v>
      </c>
      <c r="AU147" s="169" t="s">
        <v>78</v>
      </c>
      <c r="AY147" s="13" t="s">
        <v>239</v>
      </c>
      <c r="BE147" s="97">
        <f t="shared" si="9"/>
        <v>0</v>
      </c>
      <c r="BF147" s="97">
        <f t="shared" si="10"/>
        <v>0</v>
      </c>
      <c r="BG147" s="97">
        <f t="shared" si="11"/>
        <v>0</v>
      </c>
      <c r="BH147" s="97">
        <f t="shared" si="12"/>
        <v>0</v>
      </c>
      <c r="BI147" s="97">
        <f t="shared" si="13"/>
        <v>0</v>
      </c>
      <c r="BJ147" s="13" t="s">
        <v>83</v>
      </c>
      <c r="BK147" s="97">
        <f t="shared" si="14"/>
        <v>0</v>
      </c>
      <c r="BL147" s="13" t="s">
        <v>245</v>
      </c>
      <c r="BM147" s="169" t="s">
        <v>355</v>
      </c>
    </row>
    <row r="148" spans="2:65" s="1" customFormat="1" ht="16.5" customHeight="1" x14ac:dyDescent="0.2">
      <c r="B148" s="131"/>
      <c r="C148" s="158" t="s">
        <v>301</v>
      </c>
      <c r="D148" s="158" t="s">
        <v>241</v>
      </c>
      <c r="E148" s="159" t="s">
        <v>2847</v>
      </c>
      <c r="F148" s="160" t="s">
        <v>2932</v>
      </c>
      <c r="G148" s="161" t="s">
        <v>331</v>
      </c>
      <c r="H148" s="162">
        <v>8</v>
      </c>
      <c r="I148" s="163"/>
      <c r="J148" s="164">
        <f t="shared" si="5"/>
        <v>0</v>
      </c>
      <c r="K148" s="165"/>
      <c r="L148" s="30"/>
      <c r="M148" s="166" t="s">
        <v>1</v>
      </c>
      <c r="N148" s="130" t="s">
        <v>37</v>
      </c>
      <c r="P148" s="167">
        <f t="shared" si="6"/>
        <v>0</v>
      </c>
      <c r="Q148" s="167">
        <v>0</v>
      </c>
      <c r="R148" s="167">
        <f t="shared" si="7"/>
        <v>0</v>
      </c>
      <c r="S148" s="167">
        <v>0</v>
      </c>
      <c r="T148" s="168">
        <f t="shared" si="8"/>
        <v>0</v>
      </c>
      <c r="AR148" s="169" t="s">
        <v>245</v>
      </c>
      <c r="AT148" s="169" t="s">
        <v>241</v>
      </c>
      <c r="AU148" s="169" t="s">
        <v>78</v>
      </c>
      <c r="AY148" s="13" t="s">
        <v>239</v>
      </c>
      <c r="BE148" s="97">
        <f t="shared" si="9"/>
        <v>0</v>
      </c>
      <c r="BF148" s="97">
        <f t="shared" si="10"/>
        <v>0</v>
      </c>
      <c r="BG148" s="97">
        <f t="shared" si="11"/>
        <v>0</v>
      </c>
      <c r="BH148" s="97">
        <f t="shared" si="12"/>
        <v>0</v>
      </c>
      <c r="BI148" s="97">
        <f t="shared" si="13"/>
        <v>0</v>
      </c>
      <c r="BJ148" s="13" t="s">
        <v>83</v>
      </c>
      <c r="BK148" s="97">
        <f t="shared" si="14"/>
        <v>0</v>
      </c>
      <c r="BL148" s="13" t="s">
        <v>245</v>
      </c>
      <c r="BM148" s="169" t="s">
        <v>363</v>
      </c>
    </row>
    <row r="149" spans="2:65" s="1" customFormat="1" ht="24.2" customHeight="1" x14ac:dyDescent="0.2">
      <c r="B149" s="131"/>
      <c r="C149" s="158" t="s">
        <v>305</v>
      </c>
      <c r="D149" s="158" t="s">
        <v>241</v>
      </c>
      <c r="E149" s="159" t="s">
        <v>2859</v>
      </c>
      <c r="F149" s="160" t="s">
        <v>2933</v>
      </c>
      <c r="G149" s="161" t="s">
        <v>353</v>
      </c>
      <c r="H149" s="162">
        <v>15</v>
      </c>
      <c r="I149" s="163"/>
      <c r="J149" s="164">
        <f t="shared" si="5"/>
        <v>0</v>
      </c>
      <c r="K149" s="165"/>
      <c r="L149" s="30"/>
      <c r="M149" s="166" t="s">
        <v>1</v>
      </c>
      <c r="N149" s="130" t="s">
        <v>37</v>
      </c>
      <c r="P149" s="167">
        <f t="shared" si="6"/>
        <v>0</v>
      </c>
      <c r="Q149" s="167">
        <v>0</v>
      </c>
      <c r="R149" s="167">
        <f t="shared" si="7"/>
        <v>0</v>
      </c>
      <c r="S149" s="167">
        <v>0</v>
      </c>
      <c r="T149" s="168">
        <f t="shared" si="8"/>
        <v>0</v>
      </c>
      <c r="AR149" s="169" t="s">
        <v>245</v>
      </c>
      <c r="AT149" s="169" t="s">
        <v>241</v>
      </c>
      <c r="AU149" s="169" t="s">
        <v>78</v>
      </c>
      <c r="AY149" s="13" t="s">
        <v>239</v>
      </c>
      <c r="BE149" s="97">
        <f t="shared" si="9"/>
        <v>0</v>
      </c>
      <c r="BF149" s="97">
        <f t="shared" si="10"/>
        <v>0</v>
      </c>
      <c r="BG149" s="97">
        <f t="shared" si="11"/>
        <v>0</v>
      </c>
      <c r="BH149" s="97">
        <f t="shared" si="12"/>
        <v>0</v>
      </c>
      <c r="BI149" s="97">
        <f t="shared" si="13"/>
        <v>0</v>
      </c>
      <c r="BJ149" s="13" t="s">
        <v>83</v>
      </c>
      <c r="BK149" s="97">
        <f t="shared" si="14"/>
        <v>0</v>
      </c>
      <c r="BL149" s="13" t="s">
        <v>245</v>
      </c>
      <c r="BM149" s="169" t="s">
        <v>371</v>
      </c>
    </row>
    <row r="150" spans="2:65" s="1" customFormat="1" ht="24.2" customHeight="1" x14ac:dyDescent="0.2">
      <c r="B150" s="131"/>
      <c r="C150" s="158" t="s">
        <v>309</v>
      </c>
      <c r="D150" s="158" t="s">
        <v>241</v>
      </c>
      <c r="E150" s="159" t="s">
        <v>2861</v>
      </c>
      <c r="F150" s="160" t="s">
        <v>2933</v>
      </c>
      <c r="G150" s="161" t="s">
        <v>353</v>
      </c>
      <c r="H150" s="162">
        <v>11</v>
      </c>
      <c r="I150" s="163"/>
      <c r="J150" s="164">
        <f t="shared" si="5"/>
        <v>0</v>
      </c>
      <c r="K150" s="165"/>
      <c r="L150" s="30"/>
      <c r="M150" s="166" t="s">
        <v>1</v>
      </c>
      <c r="N150" s="130" t="s">
        <v>37</v>
      </c>
      <c r="P150" s="167">
        <f t="shared" si="6"/>
        <v>0</v>
      </c>
      <c r="Q150" s="167">
        <v>0</v>
      </c>
      <c r="R150" s="167">
        <f t="shared" si="7"/>
        <v>0</v>
      </c>
      <c r="S150" s="167">
        <v>0</v>
      </c>
      <c r="T150" s="168">
        <f t="shared" si="8"/>
        <v>0</v>
      </c>
      <c r="AR150" s="169" t="s">
        <v>245</v>
      </c>
      <c r="AT150" s="169" t="s">
        <v>241</v>
      </c>
      <c r="AU150" s="169" t="s">
        <v>78</v>
      </c>
      <c r="AY150" s="13" t="s">
        <v>239</v>
      </c>
      <c r="BE150" s="97">
        <f t="shared" si="9"/>
        <v>0</v>
      </c>
      <c r="BF150" s="97">
        <f t="shared" si="10"/>
        <v>0</v>
      </c>
      <c r="BG150" s="97">
        <f t="shared" si="11"/>
        <v>0</v>
      </c>
      <c r="BH150" s="97">
        <f t="shared" si="12"/>
        <v>0</v>
      </c>
      <c r="BI150" s="97">
        <f t="shared" si="13"/>
        <v>0</v>
      </c>
      <c r="BJ150" s="13" t="s">
        <v>83</v>
      </c>
      <c r="BK150" s="97">
        <f t="shared" si="14"/>
        <v>0</v>
      </c>
      <c r="BL150" s="13" t="s">
        <v>245</v>
      </c>
      <c r="BM150" s="169" t="s">
        <v>379</v>
      </c>
    </row>
    <row r="151" spans="2:65" s="1" customFormat="1" ht="16.5" customHeight="1" x14ac:dyDescent="0.2">
      <c r="B151" s="131"/>
      <c r="C151" s="170" t="s">
        <v>313</v>
      </c>
      <c r="D151" s="170" t="s">
        <v>275</v>
      </c>
      <c r="E151" s="171" t="s">
        <v>2875</v>
      </c>
      <c r="F151" s="172" t="s">
        <v>2934</v>
      </c>
      <c r="G151" s="173" t="s">
        <v>353</v>
      </c>
      <c r="H151" s="174">
        <v>1</v>
      </c>
      <c r="I151" s="175"/>
      <c r="J151" s="176">
        <f t="shared" si="5"/>
        <v>0</v>
      </c>
      <c r="K151" s="177"/>
      <c r="L151" s="178"/>
      <c r="M151" s="179" t="s">
        <v>1</v>
      </c>
      <c r="N151" s="180" t="s">
        <v>37</v>
      </c>
      <c r="P151" s="167">
        <f t="shared" si="6"/>
        <v>0</v>
      </c>
      <c r="Q151" s="167">
        <v>0</v>
      </c>
      <c r="R151" s="167">
        <f t="shared" si="7"/>
        <v>0</v>
      </c>
      <c r="S151" s="167">
        <v>0</v>
      </c>
      <c r="T151" s="168">
        <f t="shared" si="8"/>
        <v>0</v>
      </c>
      <c r="AR151" s="169" t="s">
        <v>270</v>
      </c>
      <c r="AT151" s="169" t="s">
        <v>275</v>
      </c>
      <c r="AU151" s="169" t="s">
        <v>78</v>
      </c>
      <c r="AY151" s="13" t="s">
        <v>239</v>
      </c>
      <c r="BE151" s="97">
        <f t="shared" si="9"/>
        <v>0</v>
      </c>
      <c r="BF151" s="97">
        <f t="shared" si="10"/>
        <v>0</v>
      </c>
      <c r="BG151" s="97">
        <f t="shared" si="11"/>
        <v>0</v>
      </c>
      <c r="BH151" s="97">
        <f t="shared" si="12"/>
        <v>0</v>
      </c>
      <c r="BI151" s="97">
        <f t="shared" si="13"/>
        <v>0</v>
      </c>
      <c r="BJ151" s="13" t="s">
        <v>83</v>
      </c>
      <c r="BK151" s="97">
        <f t="shared" si="14"/>
        <v>0</v>
      </c>
      <c r="BL151" s="13" t="s">
        <v>245</v>
      </c>
      <c r="BM151" s="169" t="s">
        <v>387</v>
      </c>
    </row>
    <row r="152" spans="2:65" s="1" customFormat="1" ht="21.75" customHeight="1" x14ac:dyDescent="0.2">
      <c r="B152" s="131"/>
      <c r="C152" s="158" t="s">
        <v>317</v>
      </c>
      <c r="D152" s="158" t="s">
        <v>241</v>
      </c>
      <c r="E152" s="159" t="s">
        <v>2935</v>
      </c>
      <c r="F152" s="160" t="s">
        <v>2936</v>
      </c>
      <c r="G152" s="161" t="s">
        <v>353</v>
      </c>
      <c r="H152" s="162">
        <v>1</v>
      </c>
      <c r="I152" s="163"/>
      <c r="J152" s="164">
        <f t="shared" si="5"/>
        <v>0</v>
      </c>
      <c r="K152" s="165"/>
      <c r="L152" s="30"/>
      <c r="M152" s="166" t="s">
        <v>1</v>
      </c>
      <c r="N152" s="130" t="s">
        <v>37</v>
      </c>
      <c r="P152" s="167">
        <f t="shared" si="6"/>
        <v>0</v>
      </c>
      <c r="Q152" s="167">
        <v>0</v>
      </c>
      <c r="R152" s="167">
        <f t="shared" si="7"/>
        <v>0</v>
      </c>
      <c r="S152" s="167">
        <v>0</v>
      </c>
      <c r="T152" s="168">
        <f t="shared" si="8"/>
        <v>0</v>
      </c>
      <c r="AR152" s="169" t="s">
        <v>245</v>
      </c>
      <c r="AT152" s="169" t="s">
        <v>241</v>
      </c>
      <c r="AU152" s="169" t="s">
        <v>78</v>
      </c>
      <c r="AY152" s="13" t="s">
        <v>239</v>
      </c>
      <c r="BE152" s="97">
        <f t="shared" si="9"/>
        <v>0</v>
      </c>
      <c r="BF152" s="97">
        <f t="shared" si="10"/>
        <v>0</v>
      </c>
      <c r="BG152" s="97">
        <f t="shared" si="11"/>
        <v>0</v>
      </c>
      <c r="BH152" s="97">
        <f t="shared" si="12"/>
        <v>0</v>
      </c>
      <c r="BI152" s="97">
        <f t="shared" si="13"/>
        <v>0</v>
      </c>
      <c r="BJ152" s="13" t="s">
        <v>83</v>
      </c>
      <c r="BK152" s="97">
        <f t="shared" si="14"/>
        <v>0</v>
      </c>
      <c r="BL152" s="13" t="s">
        <v>245</v>
      </c>
      <c r="BM152" s="169" t="s">
        <v>395</v>
      </c>
    </row>
    <row r="153" spans="2:65" s="1" customFormat="1" ht="16.5" customHeight="1" x14ac:dyDescent="0.2">
      <c r="B153" s="131"/>
      <c r="C153" s="170" t="s">
        <v>7</v>
      </c>
      <c r="D153" s="170" t="s">
        <v>275</v>
      </c>
      <c r="E153" s="171" t="s">
        <v>2877</v>
      </c>
      <c r="F153" s="172" t="s">
        <v>2937</v>
      </c>
      <c r="G153" s="173" t="s">
        <v>353</v>
      </c>
      <c r="H153" s="174">
        <v>2</v>
      </c>
      <c r="I153" s="175"/>
      <c r="J153" s="176">
        <f t="shared" si="5"/>
        <v>0</v>
      </c>
      <c r="K153" s="177"/>
      <c r="L153" s="178"/>
      <c r="M153" s="179" t="s">
        <v>1</v>
      </c>
      <c r="N153" s="180" t="s">
        <v>37</v>
      </c>
      <c r="P153" s="167">
        <f t="shared" si="6"/>
        <v>0</v>
      </c>
      <c r="Q153" s="167">
        <v>0</v>
      </c>
      <c r="R153" s="167">
        <f t="shared" si="7"/>
        <v>0</v>
      </c>
      <c r="S153" s="167">
        <v>0</v>
      </c>
      <c r="T153" s="168">
        <f t="shared" si="8"/>
        <v>0</v>
      </c>
      <c r="AR153" s="169" t="s">
        <v>270</v>
      </c>
      <c r="AT153" s="169" t="s">
        <v>275</v>
      </c>
      <c r="AU153" s="169" t="s">
        <v>78</v>
      </c>
      <c r="AY153" s="13" t="s">
        <v>239</v>
      </c>
      <c r="BE153" s="97">
        <f t="shared" si="9"/>
        <v>0</v>
      </c>
      <c r="BF153" s="97">
        <f t="shared" si="10"/>
        <v>0</v>
      </c>
      <c r="BG153" s="97">
        <f t="shared" si="11"/>
        <v>0</v>
      </c>
      <c r="BH153" s="97">
        <f t="shared" si="12"/>
        <v>0</v>
      </c>
      <c r="BI153" s="97">
        <f t="shared" si="13"/>
        <v>0</v>
      </c>
      <c r="BJ153" s="13" t="s">
        <v>83</v>
      </c>
      <c r="BK153" s="97">
        <f t="shared" si="14"/>
        <v>0</v>
      </c>
      <c r="BL153" s="13" t="s">
        <v>245</v>
      </c>
      <c r="BM153" s="169" t="s">
        <v>403</v>
      </c>
    </row>
    <row r="154" spans="2:65" s="1" customFormat="1" ht="24.2" customHeight="1" x14ac:dyDescent="0.2">
      <c r="B154" s="131"/>
      <c r="C154" s="158" t="s">
        <v>324</v>
      </c>
      <c r="D154" s="158" t="s">
        <v>241</v>
      </c>
      <c r="E154" s="159" t="s">
        <v>2938</v>
      </c>
      <c r="F154" s="160" t="s">
        <v>2939</v>
      </c>
      <c r="G154" s="161" t="s">
        <v>353</v>
      </c>
      <c r="H154" s="162">
        <v>2</v>
      </c>
      <c r="I154" s="163"/>
      <c r="J154" s="164">
        <f t="shared" si="5"/>
        <v>0</v>
      </c>
      <c r="K154" s="165"/>
      <c r="L154" s="30"/>
      <c r="M154" s="166" t="s">
        <v>1</v>
      </c>
      <c r="N154" s="130" t="s">
        <v>37</v>
      </c>
      <c r="P154" s="167">
        <f t="shared" si="6"/>
        <v>0</v>
      </c>
      <c r="Q154" s="167">
        <v>0</v>
      </c>
      <c r="R154" s="167">
        <f t="shared" si="7"/>
        <v>0</v>
      </c>
      <c r="S154" s="167">
        <v>0</v>
      </c>
      <c r="T154" s="168">
        <f t="shared" si="8"/>
        <v>0</v>
      </c>
      <c r="AR154" s="169" t="s">
        <v>245</v>
      </c>
      <c r="AT154" s="169" t="s">
        <v>241</v>
      </c>
      <c r="AU154" s="169" t="s">
        <v>78</v>
      </c>
      <c r="AY154" s="13" t="s">
        <v>239</v>
      </c>
      <c r="BE154" s="97">
        <f t="shared" si="9"/>
        <v>0</v>
      </c>
      <c r="BF154" s="97">
        <f t="shared" si="10"/>
        <v>0</v>
      </c>
      <c r="BG154" s="97">
        <f t="shared" si="11"/>
        <v>0</v>
      </c>
      <c r="BH154" s="97">
        <f t="shared" si="12"/>
        <v>0</v>
      </c>
      <c r="BI154" s="97">
        <f t="shared" si="13"/>
        <v>0</v>
      </c>
      <c r="BJ154" s="13" t="s">
        <v>83</v>
      </c>
      <c r="BK154" s="97">
        <f t="shared" si="14"/>
        <v>0</v>
      </c>
      <c r="BL154" s="13" t="s">
        <v>245</v>
      </c>
      <c r="BM154" s="169" t="s">
        <v>411</v>
      </c>
    </row>
    <row r="155" spans="2:65" s="1" customFormat="1" ht="21.75" customHeight="1" x14ac:dyDescent="0.2">
      <c r="B155" s="131"/>
      <c r="C155" s="158" t="s">
        <v>328</v>
      </c>
      <c r="D155" s="158" t="s">
        <v>241</v>
      </c>
      <c r="E155" s="159" t="s">
        <v>2863</v>
      </c>
      <c r="F155" s="160" t="s">
        <v>2940</v>
      </c>
      <c r="G155" s="161" t="s">
        <v>331</v>
      </c>
      <c r="H155" s="162">
        <v>50</v>
      </c>
      <c r="I155" s="163"/>
      <c r="J155" s="164">
        <f t="shared" si="5"/>
        <v>0</v>
      </c>
      <c r="K155" s="165"/>
      <c r="L155" s="30"/>
      <c r="M155" s="166" t="s">
        <v>1</v>
      </c>
      <c r="N155" s="130" t="s">
        <v>37</v>
      </c>
      <c r="P155" s="167">
        <f t="shared" si="6"/>
        <v>0</v>
      </c>
      <c r="Q155" s="167">
        <v>0</v>
      </c>
      <c r="R155" s="167">
        <f t="shared" si="7"/>
        <v>0</v>
      </c>
      <c r="S155" s="167">
        <v>0</v>
      </c>
      <c r="T155" s="168">
        <f t="shared" si="8"/>
        <v>0</v>
      </c>
      <c r="AR155" s="169" t="s">
        <v>245</v>
      </c>
      <c r="AT155" s="169" t="s">
        <v>241</v>
      </c>
      <c r="AU155" s="169" t="s">
        <v>78</v>
      </c>
      <c r="AY155" s="13" t="s">
        <v>239</v>
      </c>
      <c r="BE155" s="97">
        <f t="shared" si="9"/>
        <v>0</v>
      </c>
      <c r="BF155" s="97">
        <f t="shared" si="10"/>
        <v>0</v>
      </c>
      <c r="BG155" s="97">
        <f t="shared" si="11"/>
        <v>0</v>
      </c>
      <c r="BH155" s="97">
        <f t="shared" si="12"/>
        <v>0</v>
      </c>
      <c r="BI155" s="97">
        <f t="shared" si="13"/>
        <v>0</v>
      </c>
      <c r="BJ155" s="13" t="s">
        <v>83</v>
      </c>
      <c r="BK155" s="97">
        <f t="shared" si="14"/>
        <v>0</v>
      </c>
      <c r="BL155" s="13" t="s">
        <v>245</v>
      </c>
      <c r="BM155" s="169" t="s">
        <v>419</v>
      </c>
    </row>
    <row r="156" spans="2:65" s="1" customFormat="1" ht="21.75" customHeight="1" x14ac:dyDescent="0.2">
      <c r="B156" s="131"/>
      <c r="C156" s="158" t="s">
        <v>333</v>
      </c>
      <c r="D156" s="158" t="s">
        <v>241</v>
      </c>
      <c r="E156" s="159" t="s">
        <v>2941</v>
      </c>
      <c r="F156" s="160" t="s">
        <v>2940</v>
      </c>
      <c r="G156" s="161" t="s">
        <v>331</v>
      </c>
      <c r="H156" s="162">
        <v>12</v>
      </c>
      <c r="I156" s="163"/>
      <c r="J156" s="164">
        <f t="shared" si="5"/>
        <v>0</v>
      </c>
      <c r="K156" s="165"/>
      <c r="L156" s="30"/>
      <c r="M156" s="166" t="s">
        <v>1</v>
      </c>
      <c r="N156" s="130" t="s">
        <v>37</v>
      </c>
      <c r="P156" s="167">
        <f t="shared" si="6"/>
        <v>0</v>
      </c>
      <c r="Q156" s="167">
        <v>0</v>
      </c>
      <c r="R156" s="167">
        <f t="shared" si="7"/>
        <v>0</v>
      </c>
      <c r="S156" s="167">
        <v>0</v>
      </c>
      <c r="T156" s="168">
        <f t="shared" si="8"/>
        <v>0</v>
      </c>
      <c r="AR156" s="169" t="s">
        <v>245</v>
      </c>
      <c r="AT156" s="169" t="s">
        <v>241</v>
      </c>
      <c r="AU156" s="169" t="s">
        <v>78</v>
      </c>
      <c r="AY156" s="13" t="s">
        <v>239</v>
      </c>
      <c r="BE156" s="97">
        <f t="shared" si="9"/>
        <v>0</v>
      </c>
      <c r="BF156" s="97">
        <f t="shared" si="10"/>
        <v>0</v>
      </c>
      <c r="BG156" s="97">
        <f t="shared" si="11"/>
        <v>0</v>
      </c>
      <c r="BH156" s="97">
        <f t="shared" si="12"/>
        <v>0</v>
      </c>
      <c r="BI156" s="97">
        <f t="shared" si="13"/>
        <v>0</v>
      </c>
      <c r="BJ156" s="13" t="s">
        <v>83</v>
      </c>
      <c r="BK156" s="97">
        <f t="shared" si="14"/>
        <v>0</v>
      </c>
      <c r="BL156" s="13" t="s">
        <v>245</v>
      </c>
      <c r="BM156" s="169" t="s">
        <v>427</v>
      </c>
    </row>
    <row r="157" spans="2:65" s="1" customFormat="1" ht="24.2" customHeight="1" x14ac:dyDescent="0.2">
      <c r="B157" s="131"/>
      <c r="C157" s="158" t="s">
        <v>338</v>
      </c>
      <c r="D157" s="158" t="s">
        <v>241</v>
      </c>
      <c r="E157" s="159" t="s">
        <v>2865</v>
      </c>
      <c r="F157" s="160" t="s">
        <v>2942</v>
      </c>
      <c r="G157" s="161" t="s">
        <v>331</v>
      </c>
      <c r="H157" s="162">
        <v>43</v>
      </c>
      <c r="I157" s="163"/>
      <c r="J157" s="164">
        <f t="shared" si="5"/>
        <v>0</v>
      </c>
      <c r="K157" s="165"/>
      <c r="L157" s="30"/>
      <c r="M157" s="166" t="s">
        <v>1</v>
      </c>
      <c r="N157" s="130" t="s">
        <v>37</v>
      </c>
      <c r="P157" s="167">
        <f t="shared" si="6"/>
        <v>0</v>
      </c>
      <c r="Q157" s="167">
        <v>0</v>
      </c>
      <c r="R157" s="167">
        <f t="shared" si="7"/>
        <v>0</v>
      </c>
      <c r="S157" s="167">
        <v>0</v>
      </c>
      <c r="T157" s="168">
        <f t="shared" si="8"/>
        <v>0</v>
      </c>
      <c r="AR157" s="169" t="s">
        <v>245</v>
      </c>
      <c r="AT157" s="169" t="s">
        <v>241</v>
      </c>
      <c r="AU157" s="169" t="s">
        <v>78</v>
      </c>
      <c r="AY157" s="13" t="s">
        <v>239</v>
      </c>
      <c r="BE157" s="97">
        <f t="shared" si="9"/>
        <v>0</v>
      </c>
      <c r="BF157" s="97">
        <f t="shared" si="10"/>
        <v>0</v>
      </c>
      <c r="BG157" s="97">
        <f t="shared" si="11"/>
        <v>0</v>
      </c>
      <c r="BH157" s="97">
        <f t="shared" si="12"/>
        <v>0</v>
      </c>
      <c r="BI157" s="97">
        <f t="shared" si="13"/>
        <v>0</v>
      </c>
      <c r="BJ157" s="13" t="s">
        <v>83</v>
      </c>
      <c r="BK157" s="97">
        <f t="shared" si="14"/>
        <v>0</v>
      </c>
      <c r="BL157" s="13" t="s">
        <v>245</v>
      </c>
      <c r="BM157" s="169" t="s">
        <v>435</v>
      </c>
    </row>
    <row r="158" spans="2:65" s="1" customFormat="1" ht="21.75" customHeight="1" x14ac:dyDescent="0.2">
      <c r="B158" s="131"/>
      <c r="C158" s="158" t="s">
        <v>342</v>
      </c>
      <c r="D158" s="158" t="s">
        <v>241</v>
      </c>
      <c r="E158" s="159" t="s">
        <v>2867</v>
      </c>
      <c r="F158" s="160" t="s">
        <v>2943</v>
      </c>
      <c r="G158" s="161" t="s">
        <v>1082</v>
      </c>
      <c r="H158" s="199">
        <v>1</v>
      </c>
      <c r="I158" s="163"/>
      <c r="J158" s="164">
        <f t="shared" si="5"/>
        <v>0</v>
      </c>
      <c r="K158" s="165"/>
      <c r="L158" s="30"/>
      <c r="M158" s="166" t="s">
        <v>1</v>
      </c>
      <c r="N158" s="130" t="s">
        <v>37</v>
      </c>
      <c r="P158" s="167">
        <f t="shared" si="6"/>
        <v>0</v>
      </c>
      <c r="Q158" s="167">
        <v>0</v>
      </c>
      <c r="R158" s="167">
        <f t="shared" si="7"/>
        <v>0</v>
      </c>
      <c r="S158" s="167">
        <v>0</v>
      </c>
      <c r="T158" s="168">
        <f t="shared" si="8"/>
        <v>0</v>
      </c>
      <c r="AR158" s="169" t="s">
        <v>245</v>
      </c>
      <c r="AT158" s="169" t="s">
        <v>241</v>
      </c>
      <c r="AU158" s="169" t="s">
        <v>78</v>
      </c>
      <c r="AY158" s="13" t="s">
        <v>239</v>
      </c>
      <c r="BE158" s="97">
        <f t="shared" si="9"/>
        <v>0</v>
      </c>
      <c r="BF158" s="97">
        <f t="shared" si="10"/>
        <v>0</v>
      </c>
      <c r="BG158" s="97">
        <f t="shared" si="11"/>
        <v>0</v>
      </c>
      <c r="BH158" s="97">
        <f t="shared" si="12"/>
        <v>0</v>
      </c>
      <c r="BI158" s="97">
        <f t="shared" si="13"/>
        <v>0</v>
      </c>
      <c r="BJ158" s="13" t="s">
        <v>83</v>
      </c>
      <c r="BK158" s="97">
        <f t="shared" si="14"/>
        <v>0</v>
      </c>
      <c r="BL158" s="13" t="s">
        <v>245</v>
      </c>
      <c r="BM158" s="169" t="s">
        <v>443</v>
      </c>
    </row>
    <row r="159" spans="2:65" s="1" customFormat="1" ht="24.2" customHeight="1" x14ac:dyDescent="0.2">
      <c r="B159" s="131"/>
      <c r="C159" s="158" t="s">
        <v>346</v>
      </c>
      <c r="D159" s="158" t="s">
        <v>241</v>
      </c>
      <c r="E159" s="159" t="s">
        <v>2869</v>
      </c>
      <c r="F159" s="160" t="s">
        <v>2944</v>
      </c>
      <c r="G159" s="161" t="s">
        <v>1082</v>
      </c>
      <c r="H159" s="199">
        <v>1</v>
      </c>
      <c r="I159" s="163"/>
      <c r="J159" s="164">
        <f t="shared" si="5"/>
        <v>0</v>
      </c>
      <c r="K159" s="165"/>
      <c r="L159" s="30"/>
      <c r="M159" s="166" t="s">
        <v>1</v>
      </c>
      <c r="N159" s="130" t="s">
        <v>37</v>
      </c>
      <c r="P159" s="167">
        <f t="shared" si="6"/>
        <v>0</v>
      </c>
      <c r="Q159" s="167">
        <v>0</v>
      </c>
      <c r="R159" s="167">
        <f t="shared" si="7"/>
        <v>0</v>
      </c>
      <c r="S159" s="167">
        <v>0</v>
      </c>
      <c r="T159" s="168">
        <f t="shared" si="8"/>
        <v>0</v>
      </c>
      <c r="AR159" s="169" t="s">
        <v>245</v>
      </c>
      <c r="AT159" s="169" t="s">
        <v>241</v>
      </c>
      <c r="AU159" s="169" t="s">
        <v>78</v>
      </c>
      <c r="AY159" s="13" t="s">
        <v>239</v>
      </c>
      <c r="BE159" s="97">
        <f t="shared" si="9"/>
        <v>0</v>
      </c>
      <c r="BF159" s="97">
        <f t="shared" si="10"/>
        <v>0</v>
      </c>
      <c r="BG159" s="97">
        <f t="shared" si="11"/>
        <v>0</v>
      </c>
      <c r="BH159" s="97">
        <f t="shared" si="12"/>
        <v>0</v>
      </c>
      <c r="BI159" s="97">
        <f t="shared" si="13"/>
        <v>0</v>
      </c>
      <c r="BJ159" s="13" t="s">
        <v>83</v>
      </c>
      <c r="BK159" s="97">
        <f t="shared" si="14"/>
        <v>0</v>
      </c>
      <c r="BL159" s="13" t="s">
        <v>245</v>
      </c>
      <c r="BM159" s="169" t="s">
        <v>451</v>
      </c>
    </row>
    <row r="160" spans="2:65" s="11" customFormat="1" ht="25.9" customHeight="1" x14ac:dyDescent="0.2">
      <c r="B160" s="146"/>
      <c r="D160" s="147" t="s">
        <v>70</v>
      </c>
      <c r="E160" s="148" t="s">
        <v>2945</v>
      </c>
      <c r="F160" s="148" t="s">
        <v>2872</v>
      </c>
      <c r="I160" s="149"/>
      <c r="J160" s="150">
        <f>BK160</f>
        <v>0</v>
      </c>
      <c r="L160" s="146"/>
      <c r="M160" s="151"/>
      <c r="P160" s="152">
        <f>SUM(P161:P184)</f>
        <v>0</v>
      </c>
      <c r="R160" s="152">
        <f>SUM(R161:R184)</f>
        <v>0</v>
      </c>
      <c r="T160" s="153">
        <f>SUM(T161:T184)</f>
        <v>0</v>
      </c>
      <c r="AR160" s="147" t="s">
        <v>78</v>
      </c>
      <c r="AT160" s="154" t="s">
        <v>70</v>
      </c>
      <c r="AU160" s="154" t="s">
        <v>71</v>
      </c>
      <c r="AY160" s="147" t="s">
        <v>239</v>
      </c>
      <c r="BK160" s="155">
        <f>SUM(BK161:BK184)</f>
        <v>0</v>
      </c>
    </row>
    <row r="161" spans="2:65" s="1" customFormat="1" ht="16.5" customHeight="1" x14ac:dyDescent="0.2">
      <c r="B161" s="131"/>
      <c r="C161" s="170" t="s">
        <v>350</v>
      </c>
      <c r="D161" s="170" t="s">
        <v>275</v>
      </c>
      <c r="E161" s="171" t="s">
        <v>2879</v>
      </c>
      <c r="F161" s="172" t="s">
        <v>2946</v>
      </c>
      <c r="G161" s="173" t="s">
        <v>353</v>
      </c>
      <c r="H161" s="174">
        <v>11</v>
      </c>
      <c r="I161" s="175"/>
      <c r="J161" s="176">
        <f t="shared" ref="J161:J184" si="15">ROUND(I161*H161,2)</f>
        <v>0</v>
      </c>
      <c r="K161" s="177"/>
      <c r="L161" s="178"/>
      <c r="M161" s="179" t="s">
        <v>1</v>
      </c>
      <c r="N161" s="180" t="s">
        <v>37</v>
      </c>
      <c r="P161" s="167">
        <f t="shared" ref="P161:P184" si="16">O161*H161</f>
        <v>0</v>
      </c>
      <c r="Q161" s="167">
        <v>0</v>
      </c>
      <c r="R161" s="167">
        <f t="shared" ref="R161:R184" si="17">Q161*H161</f>
        <v>0</v>
      </c>
      <c r="S161" s="167">
        <v>0</v>
      </c>
      <c r="T161" s="168">
        <f t="shared" ref="T161:T184" si="18">S161*H161</f>
        <v>0</v>
      </c>
      <c r="AR161" s="169" t="s">
        <v>270</v>
      </c>
      <c r="AT161" s="169" t="s">
        <v>275</v>
      </c>
      <c r="AU161" s="169" t="s">
        <v>78</v>
      </c>
      <c r="AY161" s="13" t="s">
        <v>239</v>
      </c>
      <c r="BE161" s="97">
        <f t="shared" ref="BE161:BE184" si="19">IF(N161="základná",J161,0)</f>
        <v>0</v>
      </c>
      <c r="BF161" s="97">
        <f t="shared" ref="BF161:BF184" si="20">IF(N161="znížená",J161,0)</f>
        <v>0</v>
      </c>
      <c r="BG161" s="97">
        <f t="shared" ref="BG161:BG184" si="21">IF(N161="zákl. prenesená",J161,0)</f>
        <v>0</v>
      </c>
      <c r="BH161" s="97">
        <f t="shared" ref="BH161:BH184" si="22">IF(N161="zníž. prenesená",J161,0)</f>
        <v>0</v>
      </c>
      <c r="BI161" s="97">
        <f t="shared" ref="BI161:BI184" si="23">IF(N161="nulová",J161,0)</f>
        <v>0</v>
      </c>
      <c r="BJ161" s="13" t="s">
        <v>83</v>
      </c>
      <c r="BK161" s="97">
        <f t="shared" ref="BK161:BK184" si="24">ROUND(I161*H161,2)</f>
        <v>0</v>
      </c>
      <c r="BL161" s="13" t="s">
        <v>245</v>
      </c>
      <c r="BM161" s="169" t="s">
        <v>459</v>
      </c>
    </row>
    <row r="162" spans="2:65" s="1" customFormat="1" ht="16.5" customHeight="1" x14ac:dyDescent="0.2">
      <c r="B162" s="131"/>
      <c r="C162" s="170" t="s">
        <v>355</v>
      </c>
      <c r="D162" s="170" t="s">
        <v>275</v>
      </c>
      <c r="E162" s="171" t="s">
        <v>2889</v>
      </c>
      <c r="F162" s="172" t="s">
        <v>2947</v>
      </c>
      <c r="G162" s="173" t="s">
        <v>353</v>
      </c>
      <c r="H162" s="174">
        <v>11</v>
      </c>
      <c r="I162" s="175"/>
      <c r="J162" s="176">
        <f t="shared" si="15"/>
        <v>0</v>
      </c>
      <c r="K162" s="177"/>
      <c r="L162" s="178"/>
      <c r="M162" s="179" t="s">
        <v>1</v>
      </c>
      <c r="N162" s="180" t="s">
        <v>37</v>
      </c>
      <c r="P162" s="167">
        <f t="shared" si="16"/>
        <v>0</v>
      </c>
      <c r="Q162" s="167">
        <v>0</v>
      </c>
      <c r="R162" s="167">
        <f t="shared" si="17"/>
        <v>0</v>
      </c>
      <c r="S162" s="167">
        <v>0</v>
      </c>
      <c r="T162" s="168">
        <f t="shared" si="18"/>
        <v>0</v>
      </c>
      <c r="AR162" s="169" t="s">
        <v>270</v>
      </c>
      <c r="AT162" s="169" t="s">
        <v>275</v>
      </c>
      <c r="AU162" s="169" t="s">
        <v>78</v>
      </c>
      <c r="AY162" s="13" t="s">
        <v>239</v>
      </c>
      <c r="BE162" s="97">
        <f t="shared" si="19"/>
        <v>0</v>
      </c>
      <c r="BF162" s="97">
        <f t="shared" si="20"/>
        <v>0</v>
      </c>
      <c r="BG162" s="97">
        <f t="shared" si="21"/>
        <v>0</v>
      </c>
      <c r="BH162" s="97">
        <f t="shared" si="22"/>
        <v>0</v>
      </c>
      <c r="BI162" s="97">
        <f t="shared" si="23"/>
        <v>0</v>
      </c>
      <c r="BJ162" s="13" t="s">
        <v>83</v>
      </c>
      <c r="BK162" s="97">
        <f t="shared" si="24"/>
        <v>0</v>
      </c>
      <c r="BL162" s="13" t="s">
        <v>245</v>
      </c>
      <c r="BM162" s="169" t="s">
        <v>467</v>
      </c>
    </row>
    <row r="163" spans="2:65" s="1" customFormat="1" ht="16.5" customHeight="1" x14ac:dyDescent="0.2">
      <c r="B163" s="131"/>
      <c r="C163" s="170" t="s">
        <v>359</v>
      </c>
      <c r="D163" s="170" t="s">
        <v>275</v>
      </c>
      <c r="E163" s="171" t="s">
        <v>2893</v>
      </c>
      <c r="F163" s="172" t="s">
        <v>2948</v>
      </c>
      <c r="G163" s="173" t="s">
        <v>353</v>
      </c>
      <c r="H163" s="174">
        <v>11</v>
      </c>
      <c r="I163" s="175"/>
      <c r="J163" s="176">
        <f t="shared" si="15"/>
        <v>0</v>
      </c>
      <c r="K163" s="177"/>
      <c r="L163" s="178"/>
      <c r="M163" s="179" t="s">
        <v>1</v>
      </c>
      <c r="N163" s="180" t="s">
        <v>37</v>
      </c>
      <c r="P163" s="167">
        <f t="shared" si="16"/>
        <v>0</v>
      </c>
      <c r="Q163" s="167">
        <v>0</v>
      </c>
      <c r="R163" s="167">
        <f t="shared" si="17"/>
        <v>0</v>
      </c>
      <c r="S163" s="167">
        <v>0</v>
      </c>
      <c r="T163" s="168">
        <f t="shared" si="18"/>
        <v>0</v>
      </c>
      <c r="AR163" s="169" t="s">
        <v>270</v>
      </c>
      <c r="AT163" s="169" t="s">
        <v>275</v>
      </c>
      <c r="AU163" s="169" t="s">
        <v>78</v>
      </c>
      <c r="AY163" s="13" t="s">
        <v>239</v>
      </c>
      <c r="BE163" s="97">
        <f t="shared" si="19"/>
        <v>0</v>
      </c>
      <c r="BF163" s="97">
        <f t="shared" si="20"/>
        <v>0</v>
      </c>
      <c r="BG163" s="97">
        <f t="shared" si="21"/>
        <v>0</v>
      </c>
      <c r="BH163" s="97">
        <f t="shared" si="22"/>
        <v>0</v>
      </c>
      <c r="BI163" s="97">
        <f t="shared" si="23"/>
        <v>0</v>
      </c>
      <c r="BJ163" s="13" t="s">
        <v>83</v>
      </c>
      <c r="BK163" s="97">
        <f t="shared" si="24"/>
        <v>0</v>
      </c>
      <c r="BL163" s="13" t="s">
        <v>245</v>
      </c>
      <c r="BM163" s="169" t="s">
        <v>475</v>
      </c>
    </row>
    <row r="164" spans="2:65" s="1" customFormat="1" ht="16.5" customHeight="1" x14ac:dyDescent="0.2">
      <c r="B164" s="131"/>
      <c r="C164" s="170" t="s">
        <v>363</v>
      </c>
      <c r="D164" s="170" t="s">
        <v>275</v>
      </c>
      <c r="E164" s="171" t="s">
        <v>2897</v>
      </c>
      <c r="F164" s="172" t="s">
        <v>2949</v>
      </c>
      <c r="G164" s="173" t="s">
        <v>353</v>
      </c>
      <c r="H164" s="174">
        <v>11</v>
      </c>
      <c r="I164" s="175"/>
      <c r="J164" s="176">
        <f t="shared" si="15"/>
        <v>0</v>
      </c>
      <c r="K164" s="177"/>
      <c r="L164" s="178"/>
      <c r="M164" s="179" t="s">
        <v>1</v>
      </c>
      <c r="N164" s="180" t="s">
        <v>37</v>
      </c>
      <c r="P164" s="167">
        <f t="shared" si="16"/>
        <v>0</v>
      </c>
      <c r="Q164" s="167">
        <v>0</v>
      </c>
      <c r="R164" s="167">
        <f t="shared" si="17"/>
        <v>0</v>
      </c>
      <c r="S164" s="167">
        <v>0</v>
      </c>
      <c r="T164" s="168">
        <f t="shared" si="18"/>
        <v>0</v>
      </c>
      <c r="AR164" s="169" t="s">
        <v>270</v>
      </c>
      <c r="AT164" s="169" t="s">
        <v>275</v>
      </c>
      <c r="AU164" s="169" t="s">
        <v>78</v>
      </c>
      <c r="AY164" s="13" t="s">
        <v>239</v>
      </c>
      <c r="BE164" s="97">
        <f t="shared" si="19"/>
        <v>0</v>
      </c>
      <c r="BF164" s="97">
        <f t="shared" si="20"/>
        <v>0</v>
      </c>
      <c r="BG164" s="97">
        <f t="shared" si="21"/>
        <v>0</v>
      </c>
      <c r="BH164" s="97">
        <f t="shared" si="22"/>
        <v>0</v>
      </c>
      <c r="BI164" s="97">
        <f t="shared" si="23"/>
        <v>0</v>
      </c>
      <c r="BJ164" s="13" t="s">
        <v>83</v>
      </c>
      <c r="BK164" s="97">
        <f t="shared" si="24"/>
        <v>0</v>
      </c>
      <c r="BL164" s="13" t="s">
        <v>245</v>
      </c>
      <c r="BM164" s="169" t="s">
        <v>483</v>
      </c>
    </row>
    <row r="165" spans="2:65" s="1" customFormat="1" ht="24.2" customHeight="1" x14ac:dyDescent="0.2">
      <c r="B165" s="131"/>
      <c r="C165" s="158" t="s">
        <v>367</v>
      </c>
      <c r="D165" s="158" t="s">
        <v>241</v>
      </c>
      <c r="E165" s="159" t="s">
        <v>2881</v>
      </c>
      <c r="F165" s="160" t="s">
        <v>2882</v>
      </c>
      <c r="G165" s="161" t="s">
        <v>353</v>
      </c>
      <c r="H165" s="162">
        <v>11</v>
      </c>
      <c r="I165" s="163"/>
      <c r="J165" s="164">
        <f t="shared" si="15"/>
        <v>0</v>
      </c>
      <c r="K165" s="165"/>
      <c r="L165" s="30"/>
      <c r="M165" s="166" t="s">
        <v>1</v>
      </c>
      <c r="N165" s="130" t="s">
        <v>37</v>
      </c>
      <c r="P165" s="167">
        <f t="shared" si="16"/>
        <v>0</v>
      </c>
      <c r="Q165" s="167">
        <v>0</v>
      </c>
      <c r="R165" s="167">
        <f t="shared" si="17"/>
        <v>0</v>
      </c>
      <c r="S165" s="167">
        <v>0</v>
      </c>
      <c r="T165" s="168">
        <f t="shared" si="18"/>
        <v>0</v>
      </c>
      <c r="AR165" s="169" t="s">
        <v>245</v>
      </c>
      <c r="AT165" s="169" t="s">
        <v>241</v>
      </c>
      <c r="AU165" s="169" t="s">
        <v>78</v>
      </c>
      <c r="AY165" s="13" t="s">
        <v>239</v>
      </c>
      <c r="BE165" s="97">
        <f t="shared" si="19"/>
        <v>0</v>
      </c>
      <c r="BF165" s="97">
        <f t="shared" si="20"/>
        <v>0</v>
      </c>
      <c r="BG165" s="97">
        <f t="shared" si="21"/>
        <v>0</v>
      </c>
      <c r="BH165" s="97">
        <f t="shared" si="22"/>
        <v>0</v>
      </c>
      <c r="BI165" s="97">
        <f t="shared" si="23"/>
        <v>0</v>
      </c>
      <c r="BJ165" s="13" t="s">
        <v>83</v>
      </c>
      <c r="BK165" s="97">
        <f t="shared" si="24"/>
        <v>0</v>
      </c>
      <c r="BL165" s="13" t="s">
        <v>245</v>
      </c>
      <c r="BM165" s="169" t="s">
        <v>491</v>
      </c>
    </row>
    <row r="166" spans="2:65" s="1" customFormat="1" ht="16.5" customHeight="1" x14ac:dyDescent="0.2">
      <c r="B166" s="131"/>
      <c r="C166" s="158" t="s">
        <v>371</v>
      </c>
      <c r="D166" s="158" t="s">
        <v>241</v>
      </c>
      <c r="E166" s="159" t="s">
        <v>2883</v>
      </c>
      <c r="F166" s="160" t="s">
        <v>2884</v>
      </c>
      <c r="G166" s="161" t="s">
        <v>353</v>
      </c>
      <c r="H166" s="162">
        <v>11</v>
      </c>
      <c r="I166" s="163"/>
      <c r="J166" s="164">
        <f t="shared" si="15"/>
        <v>0</v>
      </c>
      <c r="K166" s="165"/>
      <c r="L166" s="30"/>
      <c r="M166" s="166" t="s">
        <v>1</v>
      </c>
      <c r="N166" s="130" t="s">
        <v>37</v>
      </c>
      <c r="P166" s="167">
        <f t="shared" si="16"/>
        <v>0</v>
      </c>
      <c r="Q166" s="167">
        <v>0</v>
      </c>
      <c r="R166" s="167">
        <f t="shared" si="17"/>
        <v>0</v>
      </c>
      <c r="S166" s="167">
        <v>0</v>
      </c>
      <c r="T166" s="168">
        <f t="shared" si="18"/>
        <v>0</v>
      </c>
      <c r="AR166" s="169" t="s">
        <v>245</v>
      </c>
      <c r="AT166" s="169" t="s">
        <v>241</v>
      </c>
      <c r="AU166" s="169" t="s">
        <v>78</v>
      </c>
      <c r="AY166" s="13" t="s">
        <v>239</v>
      </c>
      <c r="BE166" s="97">
        <f t="shared" si="19"/>
        <v>0</v>
      </c>
      <c r="BF166" s="97">
        <f t="shared" si="20"/>
        <v>0</v>
      </c>
      <c r="BG166" s="97">
        <f t="shared" si="21"/>
        <v>0</v>
      </c>
      <c r="BH166" s="97">
        <f t="shared" si="22"/>
        <v>0</v>
      </c>
      <c r="BI166" s="97">
        <f t="shared" si="23"/>
        <v>0</v>
      </c>
      <c r="BJ166" s="13" t="s">
        <v>83</v>
      </c>
      <c r="BK166" s="97">
        <f t="shared" si="24"/>
        <v>0</v>
      </c>
      <c r="BL166" s="13" t="s">
        <v>245</v>
      </c>
      <c r="BM166" s="169" t="s">
        <v>499</v>
      </c>
    </row>
    <row r="167" spans="2:65" s="1" customFormat="1" ht="16.5" customHeight="1" x14ac:dyDescent="0.2">
      <c r="B167" s="131"/>
      <c r="C167" s="158" t="s">
        <v>375</v>
      </c>
      <c r="D167" s="158" t="s">
        <v>241</v>
      </c>
      <c r="E167" s="159" t="s">
        <v>2885</v>
      </c>
      <c r="F167" s="160" t="s">
        <v>2886</v>
      </c>
      <c r="G167" s="161" t="s">
        <v>353</v>
      </c>
      <c r="H167" s="162">
        <v>11</v>
      </c>
      <c r="I167" s="163"/>
      <c r="J167" s="164">
        <f t="shared" si="15"/>
        <v>0</v>
      </c>
      <c r="K167" s="165"/>
      <c r="L167" s="30"/>
      <c r="M167" s="166" t="s">
        <v>1</v>
      </c>
      <c r="N167" s="130" t="s">
        <v>37</v>
      </c>
      <c r="P167" s="167">
        <f t="shared" si="16"/>
        <v>0</v>
      </c>
      <c r="Q167" s="167">
        <v>0</v>
      </c>
      <c r="R167" s="167">
        <f t="shared" si="17"/>
        <v>0</v>
      </c>
      <c r="S167" s="167">
        <v>0</v>
      </c>
      <c r="T167" s="168">
        <f t="shared" si="18"/>
        <v>0</v>
      </c>
      <c r="AR167" s="169" t="s">
        <v>245</v>
      </c>
      <c r="AT167" s="169" t="s">
        <v>241</v>
      </c>
      <c r="AU167" s="169" t="s">
        <v>78</v>
      </c>
      <c r="AY167" s="13" t="s">
        <v>239</v>
      </c>
      <c r="BE167" s="97">
        <f t="shared" si="19"/>
        <v>0</v>
      </c>
      <c r="BF167" s="97">
        <f t="shared" si="20"/>
        <v>0</v>
      </c>
      <c r="BG167" s="97">
        <f t="shared" si="21"/>
        <v>0</v>
      </c>
      <c r="BH167" s="97">
        <f t="shared" si="22"/>
        <v>0</v>
      </c>
      <c r="BI167" s="97">
        <f t="shared" si="23"/>
        <v>0</v>
      </c>
      <c r="BJ167" s="13" t="s">
        <v>83</v>
      </c>
      <c r="BK167" s="97">
        <f t="shared" si="24"/>
        <v>0</v>
      </c>
      <c r="BL167" s="13" t="s">
        <v>245</v>
      </c>
      <c r="BM167" s="169" t="s">
        <v>507</v>
      </c>
    </row>
    <row r="168" spans="2:65" s="1" customFormat="1" ht="16.5" customHeight="1" x14ac:dyDescent="0.2">
      <c r="B168" s="131"/>
      <c r="C168" s="158" t="s">
        <v>379</v>
      </c>
      <c r="D168" s="158" t="s">
        <v>241</v>
      </c>
      <c r="E168" s="159" t="s">
        <v>2887</v>
      </c>
      <c r="F168" s="160" t="s">
        <v>2888</v>
      </c>
      <c r="G168" s="161" t="s">
        <v>353</v>
      </c>
      <c r="H168" s="162">
        <v>11</v>
      </c>
      <c r="I168" s="163"/>
      <c r="J168" s="164">
        <f t="shared" si="15"/>
        <v>0</v>
      </c>
      <c r="K168" s="165"/>
      <c r="L168" s="30"/>
      <c r="M168" s="166" t="s">
        <v>1</v>
      </c>
      <c r="N168" s="130" t="s">
        <v>37</v>
      </c>
      <c r="P168" s="167">
        <f t="shared" si="16"/>
        <v>0</v>
      </c>
      <c r="Q168" s="167">
        <v>0</v>
      </c>
      <c r="R168" s="167">
        <f t="shared" si="17"/>
        <v>0</v>
      </c>
      <c r="S168" s="167">
        <v>0</v>
      </c>
      <c r="T168" s="168">
        <f t="shared" si="18"/>
        <v>0</v>
      </c>
      <c r="AR168" s="169" t="s">
        <v>245</v>
      </c>
      <c r="AT168" s="169" t="s">
        <v>241</v>
      </c>
      <c r="AU168" s="169" t="s">
        <v>78</v>
      </c>
      <c r="AY168" s="13" t="s">
        <v>239</v>
      </c>
      <c r="BE168" s="97">
        <f t="shared" si="19"/>
        <v>0</v>
      </c>
      <c r="BF168" s="97">
        <f t="shared" si="20"/>
        <v>0</v>
      </c>
      <c r="BG168" s="97">
        <f t="shared" si="21"/>
        <v>0</v>
      </c>
      <c r="BH168" s="97">
        <f t="shared" si="22"/>
        <v>0</v>
      </c>
      <c r="BI168" s="97">
        <f t="shared" si="23"/>
        <v>0</v>
      </c>
      <c r="BJ168" s="13" t="s">
        <v>83</v>
      </c>
      <c r="BK168" s="97">
        <f t="shared" si="24"/>
        <v>0</v>
      </c>
      <c r="BL168" s="13" t="s">
        <v>245</v>
      </c>
      <c r="BM168" s="169" t="s">
        <v>515</v>
      </c>
    </row>
    <row r="169" spans="2:65" s="1" customFormat="1" ht="24.2" customHeight="1" x14ac:dyDescent="0.2">
      <c r="B169" s="131"/>
      <c r="C169" s="170" t="s">
        <v>383</v>
      </c>
      <c r="D169" s="170" t="s">
        <v>275</v>
      </c>
      <c r="E169" s="171" t="s">
        <v>2901</v>
      </c>
      <c r="F169" s="172" t="s">
        <v>2950</v>
      </c>
      <c r="G169" s="173" t="s">
        <v>353</v>
      </c>
      <c r="H169" s="174">
        <v>6</v>
      </c>
      <c r="I169" s="175"/>
      <c r="J169" s="176">
        <f t="shared" si="15"/>
        <v>0</v>
      </c>
      <c r="K169" s="177"/>
      <c r="L169" s="178"/>
      <c r="M169" s="179" t="s">
        <v>1</v>
      </c>
      <c r="N169" s="180" t="s">
        <v>37</v>
      </c>
      <c r="P169" s="167">
        <f t="shared" si="16"/>
        <v>0</v>
      </c>
      <c r="Q169" s="167">
        <v>0</v>
      </c>
      <c r="R169" s="167">
        <f t="shared" si="17"/>
        <v>0</v>
      </c>
      <c r="S169" s="167">
        <v>0</v>
      </c>
      <c r="T169" s="168">
        <f t="shared" si="18"/>
        <v>0</v>
      </c>
      <c r="AR169" s="169" t="s">
        <v>270</v>
      </c>
      <c r="AT169" s="169" t="s">
        <v>275</v>
      </c>
      <c r="AU169" s="169" t="s">
        <v>78</v>
      </c>
      <c r="AY169" s="13" t="s">
        <v>239</v>
      </c>
      <c r="BE169" s="97">
        <f t="shared" si="19"/>
        <v>0</v>
      </c>
      <c r="BF169" s="97">
        <f t="shared" si="20"/>
        <v>0</v>
      </c>
      <c r="BG169" s="97">
        <f t="shared" si="21"/>
        <v>0</v>
      </c>
      <c r="BH169" s="97">
        <f t="shared" si="22"/>
        <v>0</v>
      </c>
      <c r="BI169" s="97">
        <f t="shared" si="23"/>
        <v>0</v>
      </c>
      <c r="BJ169" s="13" t="s">
        <v>83</v>
      </c>
      <c r="BK169" s="97">
        <f t="shared" si="24"/>
        <v>0</v>
      </c>
      <c r="BL169" s="13" t="s">
        <v>245</v>
      </c>
      <c r="BM169" s="169" t="s">
        <v>523</v>
      </c>
    </row>
    <row r="170" spans="2:65" s="1" customFormat="1" ht="21.75" customHeight="1" x14ac:dyDescent="0.2">
      <c r="B170" s="131"/>
      <c r="C170" s="158" t="s">
        <v>387</v>
      </c>
      <c r="D170" s="158" t="s">
        <v>241</v>
      </c>
      <c r="E170" s="159" t="s">
        <v>2951</v>
      </c>
      <c r="F170" s="160" t="s">
        <v>2952</v>
      </c>
      <c r="G170" s="161" t="s">
        <v>353</v>
      </c>
      <c r="H170" s="162">
        <v>6</v>
      </c>
      <c r="I170" s="163"/>
      <c r="J170" s="164">
        <f t="shared" si="15"/>
        <v>0</v>
      </c>
      <c r="K170" s="165"/>
      <c r="L170" s="30"/>
      <c r="M170" s="166" t="s">
        <v>1</v>
      </c>
      <c r="N170" s="130" t="s">
        <v>37</v>
      </c>
      <c r="P170" s="167">
        <f t="shared" si="16"/>
        <v>0</v>
      </c>
      <c r="Q170" s="167">
        <v>0</v>
      </c>
      <c r="R170" s="167">
        <f t="shared" si="17"/>
        <v>0</v>
      </c>
      <c r="S170" s="167">
        <v>0</v>
      </c>
      <c r="T170" s="168">
        <f t="shared" si="18"/>
        <v>0</v>
      </c>
      <c r="AR170" s="169" t="s">
        <v>245</v>
      </c>
      <c r="AT170" s="169" t="s">
        <v>241</v>
      </c>
      <c r="AU170" s="169" t="s">
        <v>78</v>
      </c>
      <c r="AY170" s="13" t="s">
        <v>239</v>
      </c>
      <c r="BE170" s="97">
        <f t="shared" si="19"/>
        <v>0</v>
      </c>
      <c r="BF170" s="97">
        <f t="shared" si="20"/>
        <v>0</v>
      </c>
      <c r="BG170" s="97">
        <f t="shared" si="21"/>
        <v>0</v>
      </c>
      <c r="BH170" s="97">
        <f t="shared" si="22"/>
        <v>0</v>
      </c>
      <c r="BI170" s="97">
        <f t="shared" si="23"/>
        <v>0</v>
      </c>
      <c r="BJ170" s="13" t="s">
        <v>83</v>
      </c>
      <c r="BK170" s="97">
        <f t="shared" si="24"/>
        <v>0</v>
      </c>
      <c r="BL170" s="13" t="s">
        <v>245</v>
      </c>
      <c r="BM170" s="169" t="s">
        <v>530</v>
      </c>
    </row>
    <row r="171" spans="2:65" s="1" customFormat="1" ht="16.5" customHeight="1" x14ac:dyDescent="0.2">
      <c r="B171" s="131"/>
      <c r="C171" s="170" t="s">
        <v>391</v>
      </c>
      <c r="D171" s="170" t="s">
        <v>275</v>
      </c>
      <c r="E171" s="171" t="s">
        <v>2905</v>
      </c>
      <c r="F171" s="172" t="s">
        <v>2953</v>
      </c>
      <c r="G171" s="173" t="s">
        <v>353</v>
      </c>
      <c r="H171" s="174">
        <v>8</v>
      </c>
      <c r="I171" s="175"/>
      <c r="J171" s="176">
        <f t="shared" si="15"/>
        <v>0</v>
      </c>
      <c r="K171" s="177"/>
      <c r="L171" s="178"/>
      <c r="M171" s="179" t="s">
        <v>1</v>
      </c>
      <c r="N171" s="180" t="s">
        <v>37</v>
      </c>
      <c r="P171" s="167">
        <f t="shared" si="16"/>
        <v>0</v>
      </c>
      <c r="Q171" s="167">
        <v>0</v>
      </c>
      <c r="R171" s="167">
        <f t="shared" si="17"/>
        <v>0</v>
      </c>
      <c r="S171" s="167">
        <v>0</v>
      </c>
      <c r="T171" s="168">
        <f t="shared" si="18"/>
        <v>0</v>
      </c>
      <c r="AR171" s="169" t="s">
        <v>270</v>
      </c>
      <c r="AT171" s="169" t="s">
        <v>275</v>
      </c>
      <c r="AU171" s="169" t="s">
        <v>78</v>
      </c>
      <c r="AY171" s="13" t="s">
        <v>239</v>
      </c>
      <c r="BE171" s="97">
        <f t="shared" si="19"/>
        <v>0</v>
      </c>
      <c r="BF171" s="97">
        <f t="shared" si="20"/>
        <v>0</v>
      </c>
      <c r="BG171" s="97">
        <f t="shared" si="21"/>
        <v>0</v>
      </c>
      <c r="BH171" s="97">
        <f t="shared" si="22"/>
        <v>0</v>
      </c>
      <c r="BI171" s="97">
        <f t="shared" si="23"/>
        <v>0</v>
      </c>
      <c r="BJ171" s="13" t="s">
        <v>83</v>
      </c>
      <c r="BK171" s="97">
        <f t="shared" si="24"/>
        <v>0</v>
      </c>
      <c r="BL171" s="13" t="s">
        <v>245</v>
      </c>
      <c r="BM171" s="169" t="s">
        <v>537</v>
      </c>
    </row>
    <row r="172" spans="2:65" s="1" customFormat="1" ht="16.5" customHeight="1" x14ac:dyDescent="0.2">
      <c r="B172" s="131"/>
      <c r="C172" s="158" t="s">
        <v>395</v>
      </c>
      <c r="D172" s="158" t="s">
        <v>241</v>
      </c>
      <c r="E172" s="159" t="s">
        <v>2891</v>
      </c>
      <c r="F172" s="160" t="s">
        <v>2892</v>
      </c>
      <c r="G172" s="161" t="s">
        <v>353</v>
      </c>
      <c r="H172" s="162">
        <v>8</v>
      </c>
      <c r="I172" s="163"/>
      <c r="J172" s="164">
        <f t="shared" si="15"/>
        <v>0</v>
      </c>
      <c r="K172" s="165"/>
      <c r="L172" s="30"/>
      <c r="M172" s="166" t="s">
        <v>1</v>
      </c>
      <c r="N172" s="130" t="s">
        <v>37</v>
      </c>
      <c r="P172" s="167">
        <f t="shared" si="16"/>
        <v>0</v>
      </c>
      <c r="Q172" s="167">
        <v>0</v>
      </c>
      <c r="R172" s="167">
        <f t="shared" si="17"/>
        <v>0</v>
      </c>
      <c r="S172" s="167">
        <v>0</v>
      </c>
      <c r="T172" s="168">
        <f t="shared" si="18"/>
        <v>0</v>
      </c>
      <c r="AR172" s="169" t="s">
        <v>245</v>
      </c>
      <c r="AT172" s="169" t="s">
        <v>241</v>
      </c>
      <c r="AU172" s="169" t="s">
        <v>78</v>
      </c>
      <c r="AY172" s="13" t="s">
        <v>239</v>
      </c>
      <c r="BE172" s="97">
        <f t="shared" si="19"/>
        <v>0</v>
      </c>
      <c r="BF172" s="97">
        <f t="shared" si="20"/>
        <v>0</v>
      </c>
      <c r="BG172" s="97">
        <f t="shared" si="21"/>
        <v>0</v>
      </c>
      <c r="BH172" s="97">
        <f t="shared" si="22"/>
        <v>0</v>
      </c>
      <c r="BI172" s="97">
        <f t="shared" si="23"/>
        <v>0</v>
      </c>
      <c r="BJ172" s="13" t="s">
        <v>83</v>
      </c>
      <c r="BK172" s="97">
        <f t="shared" si="24"/>
        <v>0</v>
      </c>
      <c r="BL172" s="13" t="s">
        <v>245</v>
      </c>
      <c r="BM172" s="169" t="s">
        <v>544</v>
      </c>
    </row>
    <row r="173" spans="2:65" s="1" customFormat="1" ht="16.5" customHeight="1" x14ac:dyDescent="0.2">
      <c r="B173" s="131"/>
      <c r="C173" s="170" t="s">
        <v>399</v>
      </c>
      <c r="D173" s="170" t="s">
        <v>275</v>
      </c>
      <c r="E173" s="171" t="s">
        <v>2954</v>
      </c>
      <c r="F173" s="172" t="s">
        <v>2955</v>
      </c>
      <c r="G173" s="173" t="s">
        <v>353</v>
      </c>
      <c r="H173" s="174">
        <v>1</v>
      </c>
      <c r="I173" s="175"/>
      <c r="J173" s="176">
        <f t="shared" si="15"/>
        <v>0</v>
      </c>
      <c r="K173" s="177"/>
      <c r="L173" s="178"/>
      <c r="M173" s="179" t="s">
        <v>1</v>
      </c>
      <c r="N173" s="180" t="s">
        <v>37</v>
      </c>
      <c r="P173" s="167">
        <f t="shared" si="16"/>
        <v>0</v>
      </c>
      <c r="Q173" s="167">
        <v>0</v>
      </c>
      <c r="R173" s="167">
        <f t="shared" si="17"/>
        <v>0</v>
      </c>
      <c r="S173" s="167">
        <v>0</v>
      </c>
      <c r="T173" s="168">
        <f t="shared" si="18"/>
        <v>0</v>
      </c>
      <c r="AR173" s="169" t="s">
        <v>270</v>
      </c>
      <c r="AT173" s="169" t="s">
        <v>275</v>
      </c>
      <c r="AU173" s="169" t="s">
        <v>78</v>
      </c>
      <c r="AY173" s="13" t="s">
        <v>239</v>
      </c>
      <c r="BE173" s="97">
        <f t="shared" si="19"/>
        <v>0</v>
      </c>
      <c r="BF173" s="97">
        <f t="shared" si="20"/>
        <v>0</v>
      </c>
      <c r="BG173" s="97">
        <f t="shared" si="21"/>
        <v>0</v>
      </c>
      <c r="BH173" s="97">
        <f t="shared" si="22"/>
        <v>0</v>
      </c>
      <c r="BI173" s="97">
        <f t="shared" si="23"/>
        <v>0</v>
      </c>
      <c r="BJ173" s="13" t="s">
        <v>83</v>
      </c>
      <c r="BK173" s="97">
        <f t="shared" si="24"/>
        <v>0</v>
      </c>
      <c r="BL173" s="13" t="s">
        <v>245</v>
      </c>
      <c r="BM173" s="169" t="s">
        <v>552</v>
      </c>
    </row>
    <row r="174" spans="2:65" s="1" customFormat="1" ht="21.75" customHeight="1" x14ac:dyDescent="0.2">
      <c r="B174" s="131"/>
      <c r="C174" s="158" t="s">
        <v>403</v>
      </c>
      <c r="D174" s="158" t="s">
        <v>241</v>
      </c>
      <c r="E174" s="159" t="s">
        <v>2956</v>
      </c>
      <c r="F174" s="160" t="s">
        <v>2957</v>
      </c>
      <c r="G174" s="161" t="s">
        <v>353</v>
      </c>
      <c r="H174" s="162">
        <v>1</v>
      </c>
      <c r="I174" s="163"/>
      <c r="J174" s="164">
        <f t="shared" si="15"/>
        <v>0</v>
      </c>
      <c r="K174" s="165"/>
      <c r="L174" s="30"/>
      <c r="M174" s="166" t="s">
        <v>1</v>
      </c>
      <c r="N174" s="130" t="s">
        <v>37</v>
      </c>
      <c r="P174" s="167">
        <f t="shared" si="16"/>
        <v>0</v>
      </c>
      <c r="Q174" s="167">
        <v>0</v>
      </c>
      <c r="R174" s="167">
        <f t="shared" si="17"/>
        <v>0</v>
      </c>
      <c r="S174" s="167">
        <v>0</v>
      </c>
      <c r="T174" s="168">
        <f t="shared" si="18"/>
        <v>0</v>
      </c>
      <c r="AR174" s="169" t="s">
        <v>245</v>
      </c>
      <c r="AT174" s="169" t="s">
        <v>241</v>
      </c>
      <c r="AU174" s="169" t="s">
        <v>78</v>
      </c>
      <c r="AY174" s="13" t="s">
        <v>239</v>
      </c>
      <c r="BE174" s="97">
        <f t="shared" si="19"/>
        <v>0</v>
      </c>
      <c r="BF174" s="97">
        <f t="shared" si="20"/>
        <v>0</v>
      </c>
      <c r="BG174" s="97">
        <f t="shared" si="21"/>
        <v>0</v>
      </c>
      <c r="BH174" s="97">
        <f t="shared" si="22"/>
        <v>0</v>
      </c>
      <c r="BI174" s="97">
        <f t="shared" si="23"/>
        <v>0</v>
      </c>
      <c r="BJ174" s="13" t="s">
        <v>83</v>
      </c>
      <c r="BK174" s="97">
        <f t="shared" si="24"/>
        <v>0</v>
      </c>
      <c r="BL174" s="13" t="s">
        <v>245</v>
      </c>
      <c r="BM174" s="169" t="s">
        <v>560</v>
      </c>
    </row>
    <row r="175" spans="2:65" s="1" customFormat="1" ht="24.2" customHeight="1" x14ac:dyDescent="0.2">
      <c r="B175" s="131"/>
      <c r="C175" s="170" t="s">
        <v>407</v>
      </c>
      <c r="D175" s="170" t="s">
        <v>275</v>
      </c>
      <c r="E175" s="171" t="s">
        <v>2958</v>
      </c>
      <c r="F175" s="172" t="s">
        <v>2959</v>
      </c>
      <c r="G175" s="173" t="s">
        <v>353</v>
      </c>
      <c r="H175" s="174">
        <v>7</v>
      </c>
      <c r="I175" s="175"/>
      <c r="J175" s="176">
        <f t="shared" si="15"/>
        <v>0</v>
      </c>
      <c r="K175" s="177"/>
      <c r="L175" s="178"/>
      <c r="M175" s="179" t="s">
        <v>1</v>
      </c>
      <c r="N175" s="180" t="s">
        <v>37</v>
      </c>
      <c r="P175" s="167">
        <f t="shared" si="16"/>
        <v>0</v>
      </c>
      <c r="Q175" s="167">
        <v>0</v>
      </c>
      <c r="R175" s="167">
        <f t="shared" si="17"/>
        <v>0</v>
      </c>
      <c r="S175" s="167">
        <v>0</v>
      </c>
      <c r="T175" s="168">
        <f t="shared" si="18"/>
        <v>0</v>
      </c>
      <c r="AR175" s="169" t="s">
        <v>270</v>
      </c>
      <c r="AT175" s="169" t="s">
        <v>275</v>
      </c>
      <c r="AU175" s="169" t="s">
        <v>78</v>
      </c>
      <c r="AY175" s="13" t="s">
        <v>239</v>
      </c>
      <c r="BE175" s="97">
        <f t="shared" si="19"/>
        <v>0</v>
      </c>
      <c r="BF175" s="97">
        <f t="shared" si="20"/>
        <v>0</v>
      </c>
      <c r="BG175" s="97">
        <f t="shared" si="21"/>
        <v>0</v>
      </c>
      <c r="BH175" s="97">
        <f t="shared" si="22"/>
        <v>0</v>
      </c>
      <c r="BI175" s="97">
        <f t="shared" si="23"/>
        <v>0</v>
      </c>
      <c r="BJ175" s="13" t="s">
        <v>83</v>
      </c>
      <c r="BK175" s="97">
        <f t="shared" si="24"/>
        <v>0</v>
      </c>
      <c r="BL175" s="13" t="s">
        <v>245</v>
      </c>
      <c r="BM175" s="169" t="s">
        <v>568</v>
      </c>
    </row>
    <row r="176" spans="2:65" s="1" customFormat="1" ht="24.2" customHeight="1" x14ac:dyDescent="0.2">
      <c r="B176" s="131"/>
      <c r="C176" s="170" t="s">
        <v>411</v>
      </c>
      <c r="D176" s="170" t="s">
        <v>275</v>
      </c>
      <c r="E176" s="171" t="s">
        <v>2960</v>
      </c>
      <c r="F176" s="172" t="s">
        <v>2961</v>
      </c>
      <c r="G176" s="173" t="s">
        <v>353</v>
      </c>
      <c r="H176" s="174">
        <v>1</v>
      </c>
      <c r="I176" s="175"/>
      <c r="J176" s="176">
        <f t="shared" si="15"/>
        <v>0</v>
      </c>
      <c r="K176" s="177"/>
      <c r="L176" s="178"/>
      <c r="M176" s="179" t="s">
        <v>1</v>
      </c>
      <c r="N176" s="180" t="s">
        <v>37</v>
      </c>
      <c r="P176" s="167">
        <f t="shared" si="16"/>
        <v>0</v>
      </c>
      <c r="Q176" s="167">
        <v>0</v>
      </c>
      <c r="R176" s="167">
        <f t="shared" si="17"/>
        <v>0</v>
      </c>
      <c r="S176" s="167">
        <v>0</v>
      </c>
      <c r="T176" s="168">
        <f t="shared" si="18"/>
        <v>0</v>
      </c>
      <c r="AR176" s="169" t="s">
        <v>270</v>
      </c>
      <c r="AT176" s="169" t="s">
        <v>275</v>
      </c>
      <c r="AU176" s="169" t="s">
        <v>78</v>
      </c>
      <c r="AY176" s="13" t="s">
        <v>239</v>
      </c>
      <c r="BE176" s="97">
        <f t="shared" si="19"/>
        <v>0</v>
      </c>
      <c r="BF176" s="97">
        <f t="shared" si="20"/>
        <v>0</v>
      </c>
      <c r="BG176" s="97">
        <f t="shared" si="21"/>
        <v>0</v>
      </c>
      <c r="BH176" s="97">
        <f t="shared" si="22"/>
        <v>0</v>
      </c>
      <c r="BI176" s="97">
        <f t="shared" si="23"/>
        <v>0</v>
      </c>
      <c r="BJ176" s="13" t="s">
        <v>83</v>
      </c>
      <c r="BK176" s="97">
        <f t="shared" si="24"/>
        <v>0</v>
      </c>
      <c r="BL176" s="13" t="s">
        <v>245</v>
      </c>
      <c r="BM176" s="169" t="s">
        <v>576</v>
      </c>
    </row>
    <row r="177" spans="2:65" s="1" customFormat="1" ht="16.5" customHeight="1" x14ac:dyDescent="0.2">
      <c r="B177" s="131"/>
      <c r="C177" s="158" t="s">
        <v>415</v>
      </c>
      <c r="D177" s="158" t="s">
        <v>241</v>
      </c>
      <c r="E177" s="159" t="s">
        <v>2899</v>
      </c>
      <c r="F177" s="160" t="s">
        <v>2962</v>
      </c>
      <c r="G177" s="161" t="s">
        <v>353</v>
      </c>
      <c r="H177" s="162">
        <v>8</v>
      </c>
      <c r="I177" s="163"/>
      <c r="J177" s="164">
        <f t="shared" si="15"/>
        <v>0</v>
      </c>
      <c r="K177" s="165"/>
      <c r="L177" s="30"/>
      <c r="M177" s="166" t="s">
        <v>1</v>
      </c>
      <c r="N177" s="130" t="s">
        <v>37</v>
      </c>
      <c r="P177" s="167">
        <f t="shared" si="16"/>
        <v>0</v>
      </c>
      <c r="Q177" s="167">
        <v>0</v>
      </c>
      <c r="R177" s="167">
        <f t="shared" si="17"/>
        <v>0</v>
      </c>
      <c r="S177" s="167">
        <v>0</v>
      </c>
      <c r="T177" s="168">
        <f t="shared" si="18"/>
        <v>0</v>
      </c>
      <c r="AR177" s="169" t="s">
        <v>245</v>
      </c>
      <c r="AT177" s="169" t="s">
        <v>241</v>
      </c>
      <c r="AU177" s="169" t="s">
        <v>78</v>
      </c>
      <c r="AY177" s="13" t="s">
        <v>239</v>
      </c>
      <c r="BE177" s="97">
        <f t="shared" si="19"/>
        <v>0</v>
      </c>
      <c r="BF177" s="97">
        <f t="shared" si="20"/>
        <v>0</v>
      </c>
      <c r="BG177" s="97">
        <f t="shared" si="21"/>
        <v>0</v>
      </c>
      <c r="BH177" s="97">
        <f t="shared" si="22"/>
        <v>0</v>
      </c>
      <c r="BI177" s="97">
        <f t="shared" si="23"/>
        <v>0</v>
      </c>
      <c r="BJ177" s="13" t="s">
        <v>83</v>
      </c>
      <c r="BK177" s="97">
        <f t="shared" si="24"/>
        <v>0</v>
      </c>
      <c r="BL177" s="13" t="s">
        <v>245</v>
      </c>
      <c r="BM177" s="169" t="s">
        <v>584</v>
      </c>
    </row>
    <row r="178" spans="2:65" s="1" customFormat="1" ht="16.5" customHeight="1" x14ac:dyDescent="0.2">
      <c r="B178" s="131"/>
      <c r="C178" s="170" t="s">
        <v>419</v>
      </c>
      <c r="D178" s="170" t="s">
        <v>275</v>
      </c>
      <c r="E178" s="171" t="s">
        <v>2963</v>
      </c>
      <c r="F178" s="172" t="s">
        <v>2964</v>
      </c>
      <c r="G178" s="192" t="s">
        <v>353</v>
      </c>
      <c r="H178" s="174">
        <v>1</v>
      </c>
      <c r="I178" s="175"/>
      <c r="J178" s="176">
        <f t="shared" si="15"/>
        <v>0</v>
      </c>
      <c r="K178" s="177"/>
      <c r="L178" s="178"/>
      <c r="M178" s="179" t="s">
        <v>1</v>
      </c>
      <c r="N178" s="180" t="s">
        <v>37</v>
      </c>
      <c r="P178" s="167">
        <f t="shared" si="16"/>
        <v>0</v>
      </c>
      <c r="Q178" s="167">
        <v>0</v>
      </c>
      <c r="R178" s="167">
        <f t="shared" si="17"/>
        <v>0</v>
      </c>
      <c r="S178" s="167">
        <v>0</v>
      </c>
      <c r="T178" s="168">
        <f t="shared" si="18"/>
        <v>0</v>
      </c>
      <c r="AR178" s="169" t="s">
        <v>270</v>
      </c>
      <c r="AT178" s="169" t="s">
        <v>275</v>
      </c>
      <c r="AU178" s="169" t="s">
        <v>78</v>
      </c>
      <c r="AY178" s="13" t="s">
        <v>239</v>
      </c>
      <c r="BE178" s="97">
        <f t="shared" si="19"/>
        <v>0</v>
      </c>
      <c r="BF178" s="97">
        <f t="shared" si="20"/>
        <v>0</v>
      </c>
      <c r="BG178" s="97">
        <f t="shared" si="21"/>
        <v>0</v>
      </c>
      <c r="BH178" s="97">
        <f t="shared" si="22"/>
        <v>0</v>
      </c>
      <c r="BI178" s="97">
        <f t="shared" si="23"/>
        <v>0</v>
      </c>
      <c r="BJ178" s="13" t="s">
        <v>83</v>
      </c>
      <c r="BK178" s="97">
        <f t="shared" si="24"/>
        <v>0</v>
      </c>
      <c r="BL178" s="13" t="s">
        <v>245</v>
      </c>
      <c r="BM178" s="169" t="s">
        <v>592</v>
      </c>
    </row>
    <row r="179" spans="2:65" s="1" customFormat="1" ht="16.5" customHeight="1" x14ac:dyDescent="0.2">
      <c r="B179" s="131"/>
      <c r="C179" s="158" t="s">
        <v>423</v>
      </c>
      <c r="D179" s="158" t="s">
        <v>241</v>
      </c>
      <c r="E179" s="159" t="s">
        <v>2965</v>
      </c>
      <c r="F179" s="160" t="s">
        <v>2966</v>
      </c>
      <c r="G179" s="161" t="s">
        <v>353</v>
      </c>
      <c r="H179" s="162">
        <v>1</v>
      </c>
      <c r="I179" s="163"/>
      <c r="J179" s="164">
        <f t="shared" si="15"/>
        <v>0</v>
      </c>
      <c r="K179" s="165"/>
      <c r="L179" s="30"/>
      <c r="M179" s="166" t="s">
        <v>1</v>
      </c>
      <c r="N179" s="130" t="s">
        <v>37</v>
      </c>
      <c r="P179" s="167">
        <f t="shared" si="16"/>
        <v>0</v>
      </c>
      <c r="Q179" s="167">
        <v>0</v>
      </c>
      <c r="R179" s="167">
        <f t="shared" si="17"/>
        <v>0</v>
      </c>
      <c r="S179" s="167">
        <v>0</v>
      </c>
      <c r="T179" s="168">
        <f t="shared" si="18"/>
        <v>0</v>
      </c>
      <c r="AR179" s="169" t="s">
        <v>245</v>
      </c>
      <c r="AT179" s="169" t="s">
        <v>241</v>
      </c>
      <c r="AU179" s="169" t="s">
        <v>78</v>
      </c>
      <c r="AY179" s="13" t="s">
        <v>239</v>
      </c>
      <c r="BE179" s="97">
        <f t="shared" si="19"/>
        <v>0</v>
      </c>
      <c r="BF179" s="97">
        <f t="shared" si="20"/>
        <v>0</v>
      </c>
      <c r="BG179" s="97">
        <f t="shared" si="21"/>
        <v>0</v>
      </c>
      <c r="BH179" s="97">
        <f t="shared" si="22"/>
        <v>0</v>
      </c>
      <c r="BI179" s="97">
        <f t="shared" si="23"/>
        <v>0</v>
      </c>
      <c r="BJ179" s="13" t="s">
        <v>83</v>
      </c>
      <c r="BK179" s="97">
        <f t="shared" si="24"/>
        <v>0</v>
      </c>
      <c r="BL179" s="13" t="s">
        <v>245</v>
      </c>
      <c r="BM179" s="169" t="s">
        <v>600</v>
      </c>
    </row>
    <row r="180" spans="2:65" s="1" customFormat="1" ht="16.5" customHeight="1" x14ac:dyDescent="0.2">
      <c r="B180" s="131"/>
      <c r="C180" s="158" t="s">
        <v>427</v>
      </c>
      <c r="D180" s="158" t="s">
        <v>241</v>
      </c>
      <c r="E180" s="159" t="s">
        <v>2967</v>
      </c>
      <c r="F180" s="160" t="s">
        <v>2968</v>
      </c>
      <c r="G180" s="161" t="s">
        <v>353</v>
      </c>
      <c r="H180" s="162">
        <v>6</v>
      </c>
      <c r="I180" s="163"/>
      <c r="J180" s="164">
        <f t="shared" si="15"/>
        <v>0</v>
      </c>
      <c r="K180" s="165"/>
      <c r="L180" s="30"/>
      <c r="M180" s="166" t="s">
        <v>1</v>
      </c>
      <c r="N180" s="130" t="s">
        <v>37</v>
      </c>
      <c r="P180" s="167">
        <f t="shared" si="16"/>
        <v>0</v>
      </c>
      <c r="Q180" s="167">
        <v>0</v>
      </c>
      <c r="R180" s="167">
        <f t="shared" si="17"/>
        <v>0</v>
      </c>
      <c r="S180" s="167">
        <v>0</v>
      </c>
      <c r="T180" s="168">
        <f t="shared" si="18"/>
        <v>0</v>
      </c>
      <c r="AR180" s="169" t="s">
        <v>245</v>
      </c>
      <c r="AT180" s="169" t="s">
        <v>241</v>
      </c>
      <c r="AU180" s="169" t="s">
        <v>78</v>
      </c>
      <c r="AY180" s="13" t="s">
        <v>239</v>
      </c>
      <c r="BE180" s="97">
        <f t="shared" si="19"/>
        <v>0</v>
      </c>
      <c r="BF180" s="97">
        <f t="shared" si="20"/>
        <v>0</v>
      </c>
      <c r="BG180" s="97">
        <f t="shared" si="21"/>
        <v>0</v>
      </c>
      <c r="BH180" s="97">
        <f t="shared" si="22"/>
        <v>0</v>
      </c>
      <c r="BI180" s="97">
        <f t="shared" si="23"/>
        <v>0</v>
      </c>
      <c r="BJ180" s="13" t="s">
        <v>83</v>
      </c>
      <c r="BK180" s="97">
        <f t="shared" si="24"/>
        <v>0</v>
      </c>
      <c r="BL180" s="13" t="s">
        <v>245</v>
      </c>
      <c r="BM180" s="169" t="s">
        <v>608</v>
      </c>
    </row>
    <row r="181" spans="2:65" s="1" customFormat="1" ht="16.5" customHeight="1" x14ac:dyDescent="0.2">
      <c r="B181" s="131"/>
      <c r="C181" s="170" t="s">
        <v>431</v>
      </c>
      <c r="D181" s="170" t="s">
        <v>275</v>
      </c>
      <c r="E181" s="171" t="s">
        <v>2969</v>
      </c>
      <c r="F181" s="172" t="s">
        <v>2906</v>
      </c>
      <c r="G181" s="173" t="s">
        <v>353</v>
      </c>
      <c r="H181" s="174">
        <v>8</v>
      </c>
      <c r="I181" s="175"/>
      <c r="J181" s="176">
        <f t="shared" si="15"/>
        <v>0</v>
      </c>
      <c r="K181" s="177"/>
      <c r="L181" s="178"/>
      <c r="M181" s="179" t="s">
        <v>1</v>
      </c>
      <c r="N181" s="180" t="s">
        <v>37</v>
      </c>
      <c r="P181" s="167">
        <f t="shared" si="16"/>
        <v>0</v>
      </c>
      <c r="Q181" s="167">
        <v>0</v>
      </c>
      <c r="R181" s="167">
        <f t="shared" si="17"/>
        <v>0</v>
      </c>
      <c r="S181" s="167">
        <v>0</v>
      </c>
      <c r="T181" s="168">
        <f t="shared" si="18"/>
        <v>0</v>
      </c>
      <c r="AR181" s="169" t="s">
        <v>270</v>
      </c>
      <c r="AT181" s="169" t="s">
        <v>275</v>
      </c>
      <c r="AU181" s="169" t="s">
        <v>78</v>
      </c>
      <c r="AY181" s="13" t="s">
        <v>239</v>
      </c>
      <c r="BE181" s="97">
        <f t="shared" si="19"/>
        <v>0</v>
      </c>
      <c r="BF181" s="97">
        <f t="shared" si="20"/>
        <v>0</v>
      </c>
      <c r="BG181" s="97">
        <f t="shared" si="21"/>
        <v>0</v>
      </c>
      <c r="BH181" s="97">
        <f t="shared" si="22"/>
        <v>0</v>
      </c>
      <c r="BI181" s="97">
        <f t="shared" si="23"/>
        <v>0</v>
      </c>
      <c r="BJ181" s="13" t="s">
        <v>83</v>
      </c>
      <c r="BK181" s="97">
        <f t="shared" si="24"/>
        <v>0</v>
      </c>
      <c r="BL181" s="13" t="s">
        <v>245</v>
      </c>
      <c r="BM181" s="169" t="s">
        <v>616</v>
      </c>
    </row>
    <row r="182" spans="2:65" s="1" customFormat="1" ht="16.5" customHeight="1" x14ac:dyDescent="0.2">
      <c r="B182" s="131"/>
      <c r="C182" s="158" t="s">
        <v>435</v>
      </c>
      <c r="D182" s="158" t="s">
        <v>241</v>
      </c>
      <c r="E182" s="159" t="s">
        <v>2855</v>
      </c>
      <c r="F182" s="160" t="s">
        <v>2907</v>
      </c>
      <c r="G182" s="161" t="s">
        <v>353</v>
      </c>
      <c r="H182" s="162">
        <v>8</v>
      </c>
      <c r="I182" s="163"/>
      <c r="J182" s="164">
        <f t="shared" si="15"/>
        <v>0</v>
      </c>
      <c r="K182" s="165"/>
      <c r="L182" s="30"/>
      <c r="M182" s="166" t="s">
        <v>1</v>
      </c>
      <c r="N182" s="130" t="s">
        <v>37</v>
      </c>
      <c r="P182" s="167">
        <f t="shared" si="16"/>
        <v>0</v>
      </c>
      <c r="Q182" s="167">
        <v>0</v>
      </c>
      <c r="R182" s="167">
        <f t="shared" si="17"/>
        <v>0</v>
      </c>
      <c r="S182" s="167">
        <v>0</v>
      </c>
      <c r="T182" s="168">
        <f t="shared" si="18"/>
        <v>0</v>
      </c>
      <c r="AR182" s="169" t="s">
        <v>245</v>
      </c>
      <c r="AT182" s="169" t="s">
        <v>241</v>
      </c>
      <c r="AU182" s="169" t="s">
        <v>78</v>
      </c>
      <c r="AY182" s="13" t="s">
        <v>239</v>
      </c>
      <c r="BE182" s="97">
        <f t="shared" si="19"/>
        <v>0</v>
      </c>
      <c r="BF182" s="97">
        <f t="shared" si="20"/>
        <v>0</v>
      </c>
      <c r="BG182" s="97">
        <f t="shared" si="21"/>
        <v>0</v>
      </c>
      <c r="BH182" s="97">
        <f t="shared" si="22"/>
        <v>0</v>
      </c>
      <c r="BI182" s="97">
        <f t="shared" si="23"/>
        <v>0</v>
      </c>
      <c r="BJ182" s="13" t="s">
        <v>83</v>
      </c>
      <c r="BK182" s="97">
        <f t="shared" si="24"/>
        <v>0</v>
      </c>
      <c r="BL182" s="13" t="s">
        <v>245</v>
      </c>
      <c r="BM182" s="169" t="s">
        <v>624</v>
      </c>
    </row>
    <row r="183" spans="2:65" s="1" customFormat="1" ht="24.2" customHeight="1" x14ac:dyDescent="0.2">
      <c r="B183" s="131"/>
      <c r="C183" s="158" t="s">
        <v>439</v>
      </c>
      <c r="D183" s="158" t="s">
        <v>241</v>
      </c>
      <c r="E183" s="159" t="s">
        <v>2908</v>
      </c>
      <c r="F183" s="160" t="s">
        <v>2970</v>
      </c>
      <c r="G183" s="161" t="s">
        <v>1082</v>
      </c>
      <c r="H183" s="199">
        <v>0.3</v>
      </c>
      <c r="I183" s="163"/>
      <c r="J183" s="164">
        <f t="shared" si="15"/>
        <v>0</v>
      </c>
      <c r="K183" s="165"/>
      <c r="L183" s="30"/>
      <c r="M183" s="166" t="s">
        <v>1</v>
      </c>
      <c r="N183" s="130" t="s">
        <v>37</v>
      </c>
      <c r="P183" s="167">
        <f t="shared" si="16"/>
        <v>0</v>
      </c>
      <c r="Q183" s="167">
        <v>0</v>
      </c>
      <c r="R183" s="167">
        <f t="shared" si="17"/>
        <v>0</v>
      </c>
      <c r="S183" s="167">
        <v>0</v>
      </c>
      <c r="T183" s="168">
        <f t="shared" si="18"/>
        <v>0</v>
      </c>
      <c r="AR183" s="169" t="s">
        <v>245</v>
      </c>
      <c r="AT183" s="169" t="s">
        <v>241</v>
      </c>
      <c r="AU183" s="169" t="s">
        <v>78</v>
      </c>
      <c r="AY183" s="13" t="s">
        <v>239</v>
      </c>
      <c r="BE183" s="97">
        <f t="shared" si="19"/>
        <v>0</v>
      </c>
      <c r="BF183" s="97">
        <f t="shared" si="20"/>
        <v>0</v>
      </c>
      <c r="BG183" s="97">
        <f t="shared" si="21"/>
        <v>0</v>
      </c>
      <c r="BH183" s="97">
        <f t="shared" si="22"/>
        <v>0</v>
      </c>
      <c r="BI183" s="97">
        <f t="shared" si="23"/>
        <v>0</v>
      </c>
      <c r="BJ183" s="13" t="s">
        <v>83</v>
      </c>
      <c r="BK183" s="97">
        <f t="shared" si="24"/>
        <v>0</v>
      </c>
      <c r="BL183" s="13" t="s">
        <v>245</v>
      </c>
      <c r="BM183" s="169" t="s">
        <v>632</v>
      </c>
    </row>
    <row r="184" spans="2:65" s="1" customFormat="1" ht="24.2" customHeight="1" x14ac:dyDescent="0.2">
      <c r="B184" s="131"/>
      <c r="C184" s="158" t="s">
        <v>443</v>
      </c>
      <c r="D184" s="158" t="s">
        <v>241</v>
      </c>
      <c r="E184" s="159" t="s">
        <v>2910</v>
      </c>
      <c r="F184" s="160" t="s">
        <v>2944</v>
      </c>
      <c r="G184" s="161" t="s">
        <v>1082</v>
      </c>
      <c r="H184" s="199">
        <v>0.3</v>
      </c>
      <c r="I184" s="163"/>
      <c r="J184" s="164">
        <f t="shared" si="15"/>
        <v>0</v>
      </c>
      <c r="K184" s="165"/>
      <c r="L184" s="30"/>
      <c r="M184" s="182" t="s">
        <v>1</v>
      </c>
      <c r="N184" s="183" t="s">
        <v>37</v>
      </c>
      <c r="O184" s="184"/>
      <c r="P184" s="185">
        <f t="shared" si="16"/>
        <v>0</v>
      </c>
      <c r="Q184" s="185">
        <v>0</v>
      </c>
      <c r="R184" s="185">
        <f t="shared" si="17"/>
        <v>0</v>
      </c>
      <c r="S184" s="185">
        <v>0</v>
      </c>
      <c r="T184" s="186">
        <f t="shared" si="18"/>
        <v>0</v>
      </c>
      <c r="AR184" s="169" t="s">
        <v>245</v>
      </c>
      <c r="AT184" s="169" t="s">
        <v>241</v>
      </c>
      <c r="AU184" s="169" t="s">
        <v>78</v>
      </c>
      <c r="AY184" s="13" t="s">
        <v>239</v>
      </c>
      <c r="BE184" s="97">
        <f t="shared" si="19"/>
        <v>0</v>
      </c>
      <c r="BF184" s="97">
        <f t="shared" si="20"/>
        <v>0</v>
      </c>
      <c r="BG184" s="97">
        <f t="shared" si="21"/>
        <v>0</v>
      </c>
      <c r="BH184" s="97">
        <f t="shared" si="22"/>
        <v>0</v>
      </c>
      <c r="BI184" s="97">
        <f t="shared" si="23"/>
        <v>0</v>
      </c>
      <c r="BJ184" s="13" t="s">
        <v>83</v>
      </c>
      <c r="BK184" s="97">
        <f t="shared" si="24"/>
        <v>0</v>
      </c>
      <c r="BL184" s="13" t="s">
        <v>245</v>
      </c>
      <c r="BM184" s="169" t="s">
        <v>640</v>
      </c>
    </row>
    <row r="185" spans="2:65" s="1" customFormat="1" ht="6.95" customHeight="1" x14ac:dyDescent="0.2">
      <c r="B185" s="45"/>
      <c r="C185" s="46"/>
      <c r="D185" s="46"/>
      <c r="E185" s="46"/>
      <c r="F185" s="46"/>
      <c r="G185" s="46"/>
      <c r="H185" s="46"/>
      <c r="I185" s="46"/>
      <c r="J185" s="46"/>
      <c r="K185" s="46"/>
      <c r="L185" s="30"/>
    </row>
  </sheetData>
  <autoFilter ref="C131:K184" xr:uid="{00000000-0009-0000-0000-000007000000}"/>
  <mergeCells count="17">
    <mergeCell ref="L2:V2"/>
    <mergeCell ref="D106:F106"/>
    <mergeCell ref="D107:F107"/>
    <mergeCell ref="D108:F108"/>
    <mergeCell ref="E120:H120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  <mergeCell ref="E29:H29"/>
    <mergeCell ref="E124:H124"/>
    <mergeCell ref="E122:H1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92"/>
  <sheetViews>
    <sheetView showGridLines="0" topLeftCell="A162" workbookViewId="0">
      <selection activeCell="F183" sqref="F183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3" t="s">
        <v>98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4587</v>
      </c>
      <c r="L4" s="16"/>
      <c r="M4" s="103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14</v>
      </c>
      <c r="L6" s="16"/>
    </row>
    <row r="7" spans="2:46" ht="16.5" customHeight="1" x14ac:dyDescent="0.2">
      <c r="B7" s="16"/>
      <c r="E7" s="259" t="str">
        <f>'Rekapitulácia stavby'!K6</f>
        <v>KFA - Košická futbalová aréna II. a III. etapa</v>
      </c>
      <c r="F7" s="261"/>
      <c r="G7" s="261"/>
      <c r="H7" s="261"/>
      <c r="L7" s="16"/>
    </row>
    <row r="8" spans="2:46" ht="12" customHeight="1" x14ac:dyDescent="0.2">
      <c r="B8" s="16"/>
      <c r="D8" s="23" t="s">
        <v>180</v>
      </c>
      <c r="L8" s="16"/>
    </row>
    <row r="9" spans="2:46" s="1" customFormat="1" ht="16.5" customHeight="1" x14ac:dyDescent="0.2">
      <c r="B9" s="30"/>
      <c r="E9" s="259" t="s">
        <v>181</v>
      </c>
      <c r="F9" s="257"/>
      <c r="G9" s="257"/>
      <c r="H9" s="257"/>
      <c r="L9" s="30"/>
    </row>
    <row r="10" spans="2:46" s="1" customFormat="1" ht="12" customHeight="1" x14ac:dyDescent="0.2">
      <c r="B10" s="30"/>
      <c r="D10" s="23" t="s">
        <v>182</v>
      </c>
      <c r="L10" s="30"/>
    </row>
    <row r="11" spans="2:46" s="1" customFormat="1" ht="16.5" customHeight="1" x14ac:dyDescent="0.2">
      <c r="B11" s="30"/>
      <c r="E11" s="226" t="s">
        <v>2971</v>
      </c>
      <c r="F11" s="257"/>
      <c r="G11" s="257"/>
      <c r="H11" s="257"/>
      <c r="L11" s="30"/>
    </row>
    <row r="12" spans="2:46" s="1" customFormat="1" x14ac:dyDescent="0.2">
      <c r="B12" s="30"/>
      <c r="L12" s="30"/>
    </row>
    <row r="13" spans="2:46" s="1" customFormat="1" ht="12" customHeight="1" x14ac:dyDescent="0.2">
      <c r="B13" s="30"/>
      <c r="D13" s="23" t="s">
        <v>15</v>
      </c>
      <c r="F13" s="21" t="s">
        <v>1</v>
      </c>
      <c r="I13" s="23" t="s">
        <v>16</v>
      </c>
      <c r="J13" s="21" t="s">
        <v>1</v>
      </c>
      <c r="L13" s="30"/>
    </row>
    <row r="14" spans="2:46" s="1" customFormat="1" ht="12" customHeight="1" x14ac:dyDescent="0.2">
      <c r="B14" s="30"/>
      <c r="D14" s="23" t="s">
        <v>17</v>
      </c>
      <c r="F14" s="21" t="s">
        <v>18</v>
      </c>
      <c r="I14" s="23" t="s">
        <v>19</v>
      </c>
      <c r="J14" s="53" t="str">
        <f>'Rekapitulácia stavby'!AN8</f>
        <v>4.10.2022 - REV05</v>
      </c>
      <c r="L14" s="30"/>
    </row>
    <row r="15" spans="2:46" s="1" customFormat="1" ht="10.9" customHeight="1" x14ac:dyDescent="0.2">
      <c r="B15" s="30"/>
      <c r="L15" s="30"/>
    </row>
    <row r="16" spans="2:46" s="1" customFormat="1" ht="12" customHeight="1" x14ac:dyDescent="0.2">
      <c r="B16" s="30"/>
      <c r="D16" s="23" t="s">
        <v>20</v>
      </c>
      <c r="I16" s="23" t="s">
        <v>21</v>
      </c>
      <c r="J16" s="21" t="str">
        <f>IF('Rekapitulácia stavby'!AN10="","",'Rekapitulácia stavby'!AN10)</f>
        <v/>
      </c>
      <c r="L16" s="30"/>
    </row>
    <row r="17" spans="2:12" s="1" customFormat="1" ht="18" customHeight="1" x14ac:dyDescent="0.2">
      <c r="B17" s="30"/>
      <c r="E17" s="21" t="str">
        <f>IF('Rekapitulácia stavby'!E11="","",'Rekapitulácia stavby'!E11)</f>
        <v xml:space="preserve"> </v>
      </c>
      <c r="I17" s="23" t="s">
        <v>22</v>
      </c>
      <c r="J17" s="21" t="str">
        <f>IF('Rekapitulácia stavby'!AN11="","",'Rekapitulácia stavby'!AN11)</f>
        <v/>
      </c>
      <c r="L17" s="30"/>
    </row>
    <row r="18" spans="2:12" s="1" customFormat="1" ht="6.95" customHeight="1" x14ac:dyDescent="0.2">
      <c r="B18" s="30"/>
      <c r="L18" s="30"/>
    </row>
    <row r="19" spans="2:12" s="1" customFormat="1" ht="12" customHeight="1" x14ac:dyDescent="0.2">
      <c r="B19" s="30"/>
      <c r="D19" s="23" t="s">
        <v>23</v>
      </c>
      <c r="I19" s="23" t="s">
        <v>21</v>
      </c>
      <c r="J19" s="24" t="str">
        <f>'Rekapitulácia stavby'!AN13</f>
        <v>Vyplň údaj</v>
      </c>
      <c r="L19" s="30"/>
    </row>
    <row r="20" spans="2:12" s="1" customFormat="1" ht="18" customHeight="1" x14ac:dyDescent="0.2">
      <c r="B20" s="30"/>
      <c r="E20" s="258" t="str">
        <f>'Rekapitulácia stavby'!E14</f>
        <v>Vyplň údaj</v>
      </c>
      <c r="F20" s="248"/>
      <c r="G20" s="248"/>
      <c r="H20" s="248"/>
      <c r="I20" s="23" t="s">
        <v>22</v>
      </c>
      <c r="J20" s="24" t="str">
        <f>'Rekapitulácia stavby'!AN14</f>
        <v>Vyplň údaj</v>
      </c>
      <c r="L20" s="30"/>
    </row>
    <row r="21" spans="2:12" s="1" customFormat="1" ht="6.95" customHeight="1" x14ac:dyDescent="0.2">
      <c r="B21" s="30"/>
      <c r="L21" s="30"/>
    </row>
    <row r="22" spans="2:12" s="1" customFormat="1" ht="12" customHeight="1" x14ac:dyDescent="0.2">
      <c r="B22" s="30"/>
      <c r="D22" s="23" t="s">
        <v>25</v>
      </c>
      <c r="I22" s="23" t="s">
        <v>21</v>
      </c>
      <c r="J22" s="21" t="str">
        <f>IF('Rekapitulácia stavby'!AN16="","",'Rekapitulácia stavby'!AN16)</f>
        <v/>
      </c>
      <c r="L22" s="30"/>
    </row>
    <row r="23" spans="2:12" s="1" customFormat="1" ht="18" customHeight="1" x14ac:dyDescent="0.2">
      <c r="B23" s="30"/>
      <c r="E23" s="21" t="str">
        <f>IF('Rekapitulácia stavby'!E17="","",'Rekapitulácia stavby'!E17)</f>
        <v>HESCON,s.r.o.</v>
      </c>
      <c r="I23" s="23" t="s">
        <v>22</v>
      </c>
      <c r="J23" s="21" t="str">
        <f>IF('Rekapitulácia stavby'!AN17="","",'Rekapitulácia stavby'!AN17)</f>
        <v/>
      </c>
      <c r="L23" s="30"/>
    </row>
    <row r="24" spans="2:12" s="1" customFormat="1" ht="6.95" customHeight="1" x14ac:dyDescent="0.2">
      <c r="B24" s="30"/>
      <c r="L24" s="30"/>
    </row>
    <row r="25" spans="2:12" s="1" customFormat="1" ht="12" customHeight="1" x14ac:dyDescent="0.2">
      <c r="B25" s="30"/>
      <c r="D25" s="23" t="s">
        <v>27</v>
      </c>
      <c r="I25" s="23" t="s">
        <v>21</v>
      </c>
      <c r="J25" s="21" t="str">
        <f>IF('Rekapitulácia stavby'!AN19="","",'Rekapitulácia stavby'!AN19)</f>
        <v/>
      </c>
      <c r="L25" s="30"/>
    </row>
    <row r="26" spans="2:12" s="1" customFormat="1" ht="18" customHeight="1" x14ac:dyDescent="0.2">
      <c r="B26" s="30"/>
      <c r="E26" s="21" t="str">
        <f>IF('Rekapitulácia stavby'!E20="","",'Rekapitulácia stavby'!E20)</f>
        <v xml:space="preserve"> </v>
      </c>
      <c r="I26" s="23" t="s">
        <v>22</v>
      </c>
      <c r="J26" s="21" t="str">
        <f>IF('Rekapitulácia stavby'!AN20="","",'Rekapitulácia stavby'!AN20)</f>
        <v/>
      </c>
      <c r="L26" s="30"/>
    </row>
    <row r="27" spans="2:12" s="1" customFormat="1" ht="6.95" customHeight="1" x14ac:dyDescent="0.2">
      <c r="B27" s="30"/>
      <c r="L27" s="30"/>
    </row>
    <row r="28" spans="2:12" s="1" customFormat="1" ht="12" customHeight="1" x14ac:dyDescent="0.2">
      <c r="B28" s="30"/>
      <c r="D28" s="23" t="s">
        <v>28</v>
      </c>
      <c r="L28" s="30"/>
    </row>
    <row r="29" spans="2:12" s="7" customFormat="1" ht="16.5" customHeight="1" x14ac:dyDescent="0.2">
      <c r="B29" s="104"/>
      <c r="E29" s="251" t="s">
        <v>1</v>
      </c>
      <c r="F29" s="251"/>
      <c r="G29" s="251"/>
      <c r="H29" s="251"/>
      <c r="L29" s="104"/>
    </row>
    <row r="30" spans="2:12" s="1" customFormat="1" ht="6.95" customHeight="1" x14ac:dyDescent="0.2">
      <c r="B30" s="30"/>
      <c r="L30" s="30"/>
    </row>
    <row r="31" spans="2:12" s="1" customFormat="1" ht="6.95" customHeight="1" x14ac:dyDescent="0.2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5" customHeight="1" x14ac:dyDescent="0.2">
      <c r="B32" s="30"/>
      <c r="D32" s="21" t="s">
        <v>187</v>
      </c>
      <c r="J32" s="29">
        <f>J98</f>
        <v>0</v>
      </c>
      <c r="L32" s="30"/>
    </row>
    <row r="33" spans="2:12" s="1" customFormat="1" ht="14.45" customHeight="1" x14ac:dyDescent="0.2">
      <c r="B33" s="30"/>
      <c r="D33" s="28" t="s">
        <v>174</v>
      </c>
      <c r="J33" s="29">
        <f>J103</f>
        <v>0</v>
      </c>
      <c r="L33" s="30"/>
    </row>
    <row r="34" spans="2:12" s="1" customFormat="1" ht="25.35" customHeight="1" x14ac:dyDescent="0.2">
      <c r="B34" s="30"/>
      <c r="D34" s="105" t="s">
        <v>31</v>
      </c>
      <c r="J34" s="66">
        <f>ROUND(J32 + J33, 2)</f>
        <v>0</v>
      </c>
      <c r="L34" s="30"/>
    </row>
    <row r="35" spans="2:12" s="1" customFormat="1" ht="6.95" customHeight="1" x14ac:dyDescent="0.2">
      <c r="B35" s="30"/>
      <c r="D35" s="54"/>
      <c r="E35" s="54"/>
      <c r="F35" s="54"/>
      <c r="G35" s="54"/>
      <c r="H35" s="54"/>
      <c r="I35" s="54"/>
      <c r="J35" s="54"/>
      <c r="K35" s="54"/>
      <c r="L35" s="30"/>
    </row>
    <row r="36" spans="2:12" s="1" customFormat="1" ht="14.45" customHeight="1" x14ac:dyDescent="0.2">
      <c r="B36" s="30"/>
      <c r="F36" s="33" t="s">
        <v>33</v>
      </c>
      <c r="I36" s="33" t="s">
        <v>32</v>
      </c>
      <c r="J36" s="33" t="s">
        <v>34</v>
      </c>
      <c r="L36" s="30"/>
    </row>
    <row r="37" spans="2:12" s="1" customFormat="1" ht="14.45" customHeight="1" x14ac:dyDescent="0.2">
      <c r="B37" s="30"/>
      <c r="D37" s="106" t="s">
        <v>35</v>
      </c>
      <c r="E37" s="35" t="s">
        <v>36</v>
      </c>
      <c r="F37" s="107">
        <f>ROUND((SUM(BE103:BE110) + SUM(BE132:BE184)),  2)</f>
        <v>0</v>
      </c>
      <c r="G37" s="108"/>
      <c r="H37" s="108"/>
      <c r="I37" s="109">
        <v>0.2</v>
      </c>
      <c r="J37" s="107">
        <f>ROUND(((SUM(BE103:BE110) + SUM(BE132:BE184))*I37),  2)</f>
        <v>0</v>
      </c>
      <c r="L37" s="30"/>
    </row>
    <row r="38" spans="2:12" s="1" customFormat="1" ht="14.45" customHeight="1" x14ac:dyDescent="0.2">
      <c r="B38" s="30"/>
      <c r="E38" s="35" t="s">
        <v>37</v>
      </c>
      <c r="F38" s="107">
        <f>ROUND((SUM(BF103:BF110) + SUM(BF132:BF184)),  2)</f>
        <v>0</v>
      </c>
      <c r="G38" s="108"/>
      <c r="H38" s="108"/>
      <c r="I38" s="109">
        <v>0.2</v>
      </c>
      <c r="J38" s="107">
        <f>ROUND(((SUM(BF103:BF110) + SUM(BF132:BF184))*I38),  2)</f>
        <v>0</v>
      </c>
      <c r="L38" s="30"/>
    </row>
    <row r="39" spans="2:12" s="1" customFormat="1" ht="14.45" hidden="1" customHeight="1" x14ac:dyDescent="0.2">
      <c r="B39" s="30"/>
      <c r="E39" s="23" t="s">
        <v>38</v>
      </c>
      <c r="F39" s="86">
        <f>ROUND((SUM(BG103:BG110) + SUM(BG132:BG184)),  2)</f>
        <v>0</v>
      </c>
      <c r="I39" s="110">
        <v>0.2</v>
      </c>
      <c r="J39" s="86">
        <f>0</f>
        <v>0</v>
      </c>
      <c r="L39" s="30"/>
    </row>
    <row r="40" spans="2:12" s="1" customFormat="1" ht="14.45" hidden="1" customHeight="1" x14ac:dyDescent="0.2">
      <c r="B40" s="30"/>
      <c r="E40" s="23" t="s">
        <v>39</v>
      </c>
      <c r="F40" s="86">
        <f>ROUND((SUM(BH103:BH110) + SUM(BH132:BH184)),  2)</f>
        <v>0</v>
      </c>
      <c r="I40" s="110">
        <v>0.2</v>
      </c>
      <c r="J40" s="86">
        <f>0</f>
        <v>0</v>
      </c>
      <c r="L40" s="30"/>
    </row>
    <row r="41" spans="2:12" s="1" customFormat="1" ht="14.45" hidden="1" customHeight="1" x14ac:dyDescent="0.2">
      <c r="B41" s="30"/>
      <c r="E41" s="35" t="s">
        <v>40</v>
      </c>
      <c r="F41" s="107">
        <f>ROUND((SUM(BI103:BI110) + SUM(BI132:BI184)),  2)</f>
        <v>0</v>
      </c>
      <c r="G41" s="108"/>
      <c r="H41" s="108"/>
      <c r="I41" s="109">
        <v>0</v>
      </c>
      <c r="J41" s="107">
        <f>0</f>
        <v>0</v>
      </c>
      <c r="L41" s="30"/>
    </row>
    <row r="42" spans="2:12" s="1" customFormat="1" ht="6.95" customHeight="1" x14ac:dyDescent="0.2">
      <c r="B42" s="30"/>
      <c r="L42" s="30"/>
    </row>
    <row r="43" spans="2:12" s="1" customFormat="1" ht="25.35" customHeight="1" x14ac:dyDescent="0.2">
      <c r="B43" s="30"/>
      <c r="C43" s="101"/>
      <c r="D43" s="111" t="s">
        <v>41</v>
      </c>
      <c r="E43" s="57"/>
      <c r="F43" s="57"/>
      <c r="G43" s="112" t="s">
        <v>42</v>
      </c>
      <c r="H43" s="113" t="s">
        <v>43</v>
      </c>
      <c r="I43" s="57"/>
      <c r="J43" s="114">
        <f>SUM(J34:J41)</f>
        <v>0</v>
      </c>
      <c r="K43" s="115"/>
      <c r="L43" s="30"/>
    </row>
    <row r="44" spans="2:12" s="1" customFormat="1" ht="14.45" customHeight="1" x14ac:dyDescent="0.2">
      <c r="B44" s="30"/>
      <c r="L44" s="30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30"/>
      <c r="D50" s="42" t="s">
        <v>44</v>
      </c>
      <c r="E50" s="43"/>
      <c r="F50" s="43"/>
      <c r="G50" s="42" t="s">
        <v>45</v>
      </c>
      <c r="H50" s="43"/>
      <c r="I50" s="43"/>
      <c r="J50" s="43"/>
      <c r="K50" s="43"/>
      <c r="L50" s="30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30"/>
      <c r="D61" s="44" t="s">
        <v>46</v>
      </c>
      <c r="E61" s="32"/>
      <c r="F61" s="116" t="s">
        <v>47</v>
      </c>
      <c r="G61" s="44" t="s">
        <v>46</v>
      </c>
      <c r="H61" s="32"/>
      <c r="I61" s="32"/>
      <c r="J61" s="117" t="s">
        <v>47</v>
      </c>
      <c r="K61" s="32"/>
      <c r="L61" s="30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30"/>
      <c r="D65" s="42" t="s">
        <v>48</v>
      </c>
      <c r="E65" s="43"/>
      <c r="F65" s="43"/>
      <c r="G65" s="42" t="s">
        <v>49</v>
      </c>
      <c r="H65" s="43"/>
      <c r="I65" s="43"/>
      <c r="J65" s="43"/>
      <c r="K65" s="43"/>
      <c r="L65" s="30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30"/>
      <c r="D76" s="44" t="s">
        <v>46</v>
      </c>
      <c r="E76" s="32"/>
      <c r="F76" s="116" t="s">
        <v>47</v>
      </c>
      <c r="G76" s="44" t="s">
        <v>46</v>
      </c>
      <c r="H76" s="32"/>
      <c r="I76" s="32"/>
      <c r="J76" s="117" t="s">
        <v>47</v>
      </c>
      <c r="K76" s="32"/>
      <c r="L76" s="30"/>
    </row>
    <row r="77" spans="2:12" s="1" customFormat="1" ht="14.45" customHeight="1" x14ac:dyDescent="0.2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12" s="1" customFormat="1" ht="6.95" customHeight="1" x14ac:dyDescent="0.2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12" s="1" customFormat="1" ht="24.95" customHeight="1" x14ac:dyDescent="0.2">
      <c r="B82" s="30"/>
      <c r="C82" s="17" t="s">
        <v>4588</v>
      </c>
      <c r="L82" s="30"/>
    </row>
    <row r="83" spans="2:12" s="1" customFormat="1" ht="6.95" customHeight="1" x14ac:dyDescent="0.2">
      <c r="B83" s="30"/>
      <c r="L83" s="30"/>
    </row>
    <row r="84" spans="2:12" s="1" customFormat="1" ht="12" customHeight="1" x14ac:dyDescent="0.2">
      <c r="B84" s="30"/>
      <c r="C84" s="23" t="s">
        <v>14</v>
      </c>
      <c r="L84" s="30"/>
    </row>
    <row r="85" spans="2:12" s="1" customFormat="1" ht="16.5" customHeight="1" x14ac:dyDescent="0.2">
      <c r="B85" s="30"/>
      <c r="E85" s="259" t="str">
        <f>E7</f>
        <v>KFA - Košická futbalová aréna II. a III. etapa</v>
      </c>
      <c r="F85" s="261"/>
      <c r="G85" s="261"/>
      <c r="H85" s="261"/>
      <c r="L85" s="30"/>
    </row>
    <row r="86" spans="2:12" ht="12" customHeight="1" x14ac:dyDescent="0.2">
      <c r="B86" s="16"/>
      <c r="C86" s="23" t="s">
        <v>180</v>
      </c>
      <c r="L86" s="16"/>
    </row>
    <row r="87" spans="2:12" s="1" customFormat="1" ht="16.5" customHeight="1" x14ac:dyDescent="0.2">
      <c r="B87" s="30"/>
      <c r="E87" s="259" t="s">
        <v>181</v>
      </c>
      <c r="F87" s="257"/>
      <c r="G87" s="257"/>
      <c r="H87" s="257"/>
      <c r="L87" s="30"/>
    </row>
    <row r="88" spans="2:12" s="1" customFormat="1" ht="12" customHeight="1" x14ac:dyDescent="0.2">
      <c r="B88" s="30"/>
      <c r="C88" s="23" t="s">
        <v>182</v>
      </c>
      <c r="L88" s="30"/>
    </row>
    <row r="89" spans="2:12" s="1" customFormat="1" ht="16.5" customHeight="1" x14ac:dyDescent="0.2">
      <c r="B89" s="30"/>
      <c r="E89" s="226" t="str">
        <f>E11</f>
        <v>010 - ZTI - Vstavok B2</v>
      </c>
      <c r="F89" s="257"/>
      <c r="G89" s="257"/>
      <c r="H89" s="257"/>
      <c r="L89" s="30"/>
    </row>
    <row r="90" spans="2:12" s="1" customFormat="1" ht="6.95" customHeight="1" x14ac:dyDescent="0.2">
      <c r="B90" s="30"/>
      <c r="L90" s="30"/>
    </row>
    <row r="91" spans="2:12" s="1" customFormat="1" ht="12" customHeight="1" x14ac:dyDescent="0.2">
      <c r="B91" s="30"/>
      <c r="C91" s="23" t="s">
        <v>17</v>
      </c>
      <c r="F91" s="21" t="str">
        <f>F14</f>
        <v xml:space="preserve"> </v>
      </c>
      <c r="I91" s="23" t="s">
        <v>19</v>
      </c>
      <c r="J91" s="53" t="str">
        <f>IF(J14="","",J14)</f>
        <v>4.10.2022 - REV05</v>
      </c>
      <c r="L91" s="30"/>
    </row>
    <row r="92" spans="2:12" s="1" customFormat="1" ht="6.95" customHeight="1" x14ac:dyDescent="0.2">
      <c r="B92" s="30"/>
      <c r="L92" s="30"/>
    </row>
    <row r="93" spans="2:12" s="1" customFormat="1" ht="15.2" customHeight="1" x14ac:dyDescent="0.2">
      <c r="B93" s="30"/>
      <c r="C93" s="23" t="s">
        <v>20</v>
      </c>
      <c r="F93" s="21" t="str">
        <f>E17</f>
        <v xml:space="preserve"> </v>
      </c>
      <c r="I93" s="23" t="s">
        <v>25</v>
      </c>
      <c r="J93" s="26" t="str">
        <f>E23</f>
        <v>HESCON,s.r.o.</v>
      </c>
      <c r="L93" s="30"/>
    </row>
    <row r="94" spans="2:12" s="1" customFormat="1" ht="15.2" customHeight="1" x14ac:dyDescent="0.2">
      <c r="B94" s="30"/>
      <c r="C94" s="23" t="s">
        <v>23</v>
      </c>
      <c r="F94" s="21" t="str">
        <f>IF(E20="","",E20)</f>
        <v>Vyplň údaj</v>
      </c>
      <c r="I94" s="23" t="s">
        <v>27</v>
      </c>
      <c r="J94" s="26" t="str">
        <f>E26</f>
        <v xml:space="preserve"> </v>
      </c>
      <c r="L94" s="30"/>
    </row>
    <row r="95" spans="2:12" s="1" customFormat="1" ht="10.35" customHeight="1" x14ac:dyDescent="0.2">
      <c r="B95" s="30"/>
      <c r="L95" s="30"/>
    </row>
    <row r="96" spans="2:12" s="1" customFormat="1" ht="29.25" customHeight="1" x14ac:dyDescent="0.2">
      <c r="B96" s="30"/>
      <c r="C96" s="118" t="s">
        <v>188</v>
      </c>
      <c r="D96" s="101"/>
      <c r="E96" s="101"/>
      <c r="F96" s="101"/>
      <c r="G96" s="101"/>
      <c r="H96" s="101"/>
      <c r="I96" s="101"/>
      <c r="J96" s="119" t="s">
        <v>189</v>
      </c>
      <c r="K96" s="101"/>
      <c r="L96" s="30"/>
    </row>
    <row r="97" spans="2:65" s="1" customFormat="1" ht="10.35" customHeight="1" x14ac:dyDescent="0.2">
      <c r="B97" s="30"/>
      <c r="L97" s="30"/>
    </row>
    <row r="98" spans="2:65" s="1" customFormat="1" ht="22.9" customHeight="1" x14ac:dyDescent="0.2">
      <c r="B98" s="30"/>
      <c r="C98" s="120" t="s">
        <v>190</v>
      </c>
      <c r="J98" s="66">
        <f>J132</f>
        <v>0</v>
      </c>
      <c r="L98" s="30"/>
      <c r="AU98" s="13" t="s">
        <v>191</v>
      </c>
    </row>
    <row r="99" spans="2:65" s="8" customFormat="1" ht="24.95" customHeight="1" x14ac:dyDescent="0.2">
      <c r="B99" s="121"/>
      <c r="D99" s="122" t="s">
        <v>2918</v>
      </c>
      <c r="E99" s="123"/>
      <c r="F99" s="123"/>
      <c r="G99" s="123"/>
      <c r="H99" s="123"/>
      <c r="I99" s="123"/>
      <c r="J99" s="124">
        <f>J133</f>
        <v>0</v>
      </c>
      <c r="L99" s="121"/>
    </row>
    <row r="100" spans="2:65" s="8" customFormat="1" ht="24.95" customHeight="1" x14ac:dyDescent="0.2">
      <c r="B100" s="121"/>
      <c r="D100" s="122" t="s">
        <v>2923</v>
      </c>
      <c r="E100" s="123"/>
      <c r="F100" s="123"/>
      <c r="G100" s="123"/>
      <c r="H100" s="123"/>
      <c r="I100" s="123"/>
      <c r="J100" s="124">
        <f>J160</f>
        <v>0</v>
      </c>
      <c r="L100" s="121"/>
    </row>
    <row r="101" spans="2:65" s="1" customFormat="1" ht="21.75" customHeight="1" x14ac:dyDescent="0.2">
      <c r="B101" s="30"/>
      <c r="L101" s="30"/>
    </row>
    <row r="102" spans="2:65" s="1" customFormat="1" ht="6.95" customHeight="1" x14ac:dyDescent="0.2">
      <c r="B102" s="30"/>
      <c r="L102" s="30"/>
    </row>
    <row r="103" spans="2:65" s="1" customFormat="1" ht="29.25" customHeight="1" x14ac:dyDescent="0.2">
      <c r="B103" s="30"/>
      <c r="C103" s="120" t="s">
        <v>217</v>
      </c>
      <c r="J103" s="129">
        <f>ROUND(J104 + J105 + J106 + J107 + J108 + J109,2)</f>
        <v>0</v>
      </c>
      <c r="L103" s="30"/>
      <c r="N103" s="130" t="s">
        <v>35</v>
      </c>
    </row>
    <row r="104" spans="2:65" s="1" customFormat="1" ht="18" customHeight="1" x14ac:dyDescent="0.2">
      <c r="B104" s="131"/>
      <c r="C104" s="132"/>
      <c r="D104" s="207" t="s">
        <v>218</v>
      </c>
      <c r="E104" s="260"/>
      <c r="F104" s="260"/>
      <c r="G104" s="132"/>
      <c r="H104" s="132"/>
      <c r="I104" s="132"/>
      <c r="J104" s="94">
        <v>0</v>
      </c>
      <c r="K104" s="132"/>
      <c r="L104" s="131"/>
      <c r="M104" s="132"/>
      <c r="N104" s="134" t="s">
        <v>37</v>
      </c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5" t="s">
        <v>219</v>
      </c>
      <c r="AZ104" s="132"/>
      <c r="BA104" s="132"/>
      <c r="BB104" s="132"/>
      <c r="BC104" s="132"/>
      <c r="BD104" s="132"/>
      <c r="BE104" s="136">
        <f t="shared" ref="BE104:BE109" si="0">IF(N104="základná",J104,0)</f>
        <v>0</v>
      </c>
      <c r="BF104" s="136">
        <f t="shared" ref="BF104:BF109" si="1">IF(N104="znížená",J104,0)</f>
        <v>0</v>
      </c>
      <c r="BG104" s="136">
        <f t="shared" ref="BG104:BG109" si="2">IF(N104="zákl. prenesená",J104,0)</f>
        <v>0</v>
      </c>
      <c r="BH104" s="136">
        <f t="shared" ref="BH104:BH109" si="3">IF(N104="zníž. prenesená",J104,0)</f>
        <v>0</v>
      </c>
      <c r="BI104" s="136">
        <f t="shared" ref="BI104:BI109" si="4">IF(N104="nulová",J104,0)</f>
        <v>0</v>
      </c>
      <c r="BJ104" s="135" t="s">
        <v>83</v>
      </c>
      <c r="BK104" s="132"/>
      <c r="BL104" s="132"/>
      <c r="BM104" s="132"/>
    </row>
    <row r="105" spans="2:65" s="1" customFormat="1" ht="18" customHeight="1" x14ac:dyDescent="0.2">
      <c r="B105" s="131"/>
      <c r="C105" s="132"/>
      <c r="D105" s="207" t="s">
        <v>220</v>
      </c>
      <c r="E105" s="260"/>
      <c r="F105" s="260"/>
      <c r="G105" s="132"/>
      <c r="H105" s="132"/>
      <c r="I105" s="132"/>
      <c r="J105" s="94">
        <v>0</v>
      </c>
      <c r="K105" s="132"/>
      <c r="L105" s="131"/>
      <c r="M105" s="132"/>
      <c r="N105" s="134" t="s">
        <v>37</v>
      </c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5" t="s">
        <v>219</v>
      </c>
      <c r="AZ105" s="132"/>
      <c r="BA105" s="132"/>
      <c r="BB105" s="132"/>
      <c r="BC105" s="132"/>
      <c r="BD105" s="132"/>
      <c r="BE105" s="136">
        <f t="shared" si="0"/>
        <v>0</v>
      </c>
      <c r="BF105" s="136">
        <f t="shared" si="1"/>
        <v>0</v>
      </c>
      <c r="BG105" s="136">
        <f t="shared" si="2"/>
        <v>0</v>
      </c>
      <c r="BH105" s="136">
        <f t="shared" si="3"/>
        <v>0</v>
      </c>
      <c r="BI105" s="136">
        <f t="shared" si="4"/>
        <v>0</v>
      </c>
      <c r="BJ105" s="135" t="s">
        <v>83</v>
      </c>
      <c r="BK105" s="132"/>
      <c r="BL105" s="132"/>
      <c r="BM105" s="132"/>
    </row>
    <row r="106" spans="2:65" s="1" customFormat="1" ht="18" customHeight="1" x14ac:dyDescent="0.2">
      <c r="B106" s="131"/>
      <c r="C106" s="132"/>
      <c r="D106" s="207" t="s">
        <v>221</v>
      </c>
      <c r="E106" s="260"/>
      <c r="F106" s="260"/>
      <c r="G106" s="132"/>
      <c r="H106" s="132"/>
      <c r="I106" s="132"/>
      <c r="J106" s="94">
        <v>0</v>
      </c>
      <c r="K106" s="132"/>
      <c r="L106" s="131"/>
      <c r="M106" s="132"/>
      <c r="N106" s="134" t="s">
        <v>37</v>
      </c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5" t="s">
        <v>219</v>
      </c>
      <c r="AZ106" s="132"/>
      <c r="BA106" s="132"/>
      <c r="BB106" s="132"/>
      <c r="BC106" s="132"/>
      <c r="BD106" s="132"/>
      <c r="BE106" s="136">
        <f t="shared" si="0"/>
        <v>0</v>
      </c>
      <c r="BF106" s="136">
        <f t="shared" si="1"/>
        <v>0</v>
      </c>
      <c r="BG106" s="136">
        <f t="shared" si="2"/>
        <v>0</v>
      </c>
      <c r="BH106" s="136">
        <f t="shared" si="3"/>
        <v>0</v>
      </c>
      <c r="BI106" s="136">
        <f t="shared" si="4"/>
        <v>0</v>
      </c>
      <c r="BJ106" s="135" t="s">
        <v>83</v>
      </c>
      <c r="BK106" s="132"/>
      <c r="BL106" s="132"/>
      <c r="BM106" s="132"/>
    </row>
    <row r="107" spans="2:65" s="1" customFormat="1" ht="18" customHeight="1" x14ac:dyDescent="0.2">
      <c r="B107" s="131"/>
      <c r="C107" s="132"/>
      <c r="D107" s="207" t="s">
        <v>222</v>
      </c>
      <c r="E107" s="260"/>
      <c r="F107" s="260"/>
      <c r="G107" s="132"/>
      <c r="H107" s="132"/>
      <c r="I107" s="132"/>
      <c r="J107" s="94">
        <v>0</v>
      </c>
      <c r="K107" s="132"/>
      <c r="L107" s="131"/>
      <c r="M107" s="132"/>
      <c r="N107" s="134" t="s">
        <v>37</v>
      </c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5" t="s">
        <v>219</v>
      </c>
      <c r="AZ107" s="132"/>
      <c r="BA107" s="132"/>
      <c r="BB107" s="132"/>
      <c r="BC107" s="132"/>
      <c r="BD107" s="132"/>
      <c r="BE107" s="136">
        <f t="shared" si="0"/>
        <v>0</v>
      </c>
      <c r="BF107" s="136">
        <f t="shared" si="1"/>
        <v>0</v>
      </c>
      <c r="BG107" s="136">
        <f t="shared" si="2"/>
        <v>0</v>
      </c>
      <c r="BH107" s="136">
        <f t="shared" si="3"/>
        <v>0</v>
      </c>
      <c r="BI107" s="136">
        <f t="shared" si="4"/>
        <v>0</v>
      </c>
      <c r="BJ107" s="135" t="s">
        <v>83</v>
      </c>
      <c r="BK107" s="132"/>
      <c r="BL107" s="132"/>
      <c r="BM107" s="132"/>
    </row>
    <row r="108" spans="2:65" s="1" customFormat="1" ht="18" customHeight="1" x14ac:dyDescent="0.2">
      <c r="B108" s="131"/>
      <c r="C108" s="132"/>
      <c r="D108" s="207" t="s">
        <v>223</v>
      </c>
      <c r="E108" s="260"/>
      <c r="F108" s="260"/>
      <c r="G108" s="132"/>
      <c r="H108" s="132"/>
      <c r="I108" s="132"/>
      <c r="J108" s="94">
        <v>0</v>
      </c>
      <c r="K108" s="132"/>
      <c r="L108" s="131"/>
      <c r="M108" s="132"/>
      <c r="N108" s="134" t="s">
        <v>37</v>
      </c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5" t="s">
        <v>219</v>
      </c>
      <c r="AZ108" s="132"/>
      <c r="BA108" s="132"/>
      <c r="BB108" s="132"/>
      <c r="BC108" s="132"/>
      <c r="BD108" s="132"/>
      <c r="BE108" s="136">
        <f t="shared" si="0"/>
        <v>0</v>
      </c>
      <c r="BF108" s="136">
        <f t="shared" si="1"/>
        <v>0</v>
      </c>
      <c r="BG108" s="136">
        <f t="shared" si="2"/>
        <v>0</v>
      </c>
      <c r="BH108" s="136">
        <f t="shared" si="3"/>
        <v>0</v>
      </c>
      <c r="BI108" s="136">
        <f t="shared" si="4"/>
        <v>0</v>
      </c>
      <c r="BJ108" s="135" t="s">
        <v>83</v>
      </c>
      <c r="BK108" s="132"/>
      <c r="BL108" s="132"/>
      <c r="BM108" s="132"/>
    </row>
    <row r="109" spans="2:65" s="1" customFormat="1" ht="18" customHeight="1" x14ac:dyDescent="0.2">
      <c r="B109" s="131"/>
      <c r="C109" s="132"/>
      <c r="D109" s="133" t="s">
        <v>224</v>
      </c>
      <c r="E109" s="132"/>
      <c r="F109" s="132"/>
      <c r="G109" s="132"/>
      <c r="H109" s="132"/>
      <c r="I109" s="132"/>
      <c r="J109" s="94">
        <f>ROUND(J32*T109,2)</f>
        <v>0</v>
      </c>
      <c r="K109" s="132"/>
      <c r="L109" s="131"/>
      <c r="M109" s="132"/>
      <c r="N109" s="134" t="s">
        <v>37</v>
      </c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5" t="s">
        <v>225</v>
      </c>
      <c r="AZ109" s="132"/>
      <c r="BA109" s="132"/>
      <c r="BB109" s="132"/>
      <c r="BC109" s="132"/>
      <c r="BD109" s="132"/>
      <c r="BE109" s="136">
        <f t="shared" si="0"/>
        <v>0</v>
      </c>
      <c r="BF109" s="136">
        <f t="shared" si="1"/>
        <v>0</v>
      </c>
      <c r="BG109" s="136">
        <f t="shared" si="2"/>
        <v>0</v>
      </c>
      <c r="BH109" s="136">
        <f t="shared" si="3"/>
        <v>0</v>
      </c>
      <c r="BI109" s="136">
        <f t="shared" si="4"/>
        <v>0</v>
      </c>
      <c r="BJ109" s="135" t="s">
        <v>83</v>
      </c>
      <c r="BK109" s="132"/>
      <c r="BL109" s="132"/>
      <c r="BM109" s="132"/>
    </row>
    <row r="110" spans="2:65" s="1" customFormat="1" x14ac:dyDescent="0.2">
      <c r="B110" s="30"/>
      <c r="L110" s="30"/>
    </row>
    <row r="111" spans="2:65" s="1" customFormat="1" ht="29.25" customHeight="1" x14ac:dyDescent="0.2">
      <c r="B111" s="30"/>
      <c r="C111" s="100" t="s">
        <v>179</v>
      </c>
      <c r="D111" s="101"/>
      <c r="E111" s="101"/>
      <c r="F111" s="101"/>
      <c r="G111" s="101"/>
      <c r="H111" s="101"/>
      <c r="I111" s="101"/>
      <c r="J111" s="102">
        <f>ROUND(J98+J103,2)</f>
        <v>0</v>
      </c>
      <c r="K111" s="101"/>
      <c r="L111" s="30"/>
    </row>
    <row r="112" spans="2:65" s="1" customFormat="1" ht="6.95" customHeight="1" x14ac:dyDescent="0.2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30"/>
    </row>
    <row r="116" spans="2:12" s="1" customFormat="1" ht="6.95" customHeight="1" x14ac:dyDescent="0.2"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30"/>
    </row>
    <row r="117" spans="2:12" s="1" customFormat="1" ht="24.95" customHeight="1" x14ac:dyDescent="0.2">
      <c r="B117" s="30"/>
      <c r="C117" s="17" t="s">
        <v>4589</v>
      </c>
      <c r="L117" s="30"/>
    </row>
    <row r="118" spans="2:12" s="1" customFormat="1" ht="6.95" customHeight="1" x14ac:dyDescent="0.2">
      <c r="B118" s="30"/>
      <c r="L118" s="30"/>
    </row>
    <row r="119" spans="2:12" s="1" customFormat="1" ht="12" customHeight="1" x14ac:dyDescent="0.2">
      <c r="B119" s="30"/>
      <c r="C119" s="23" t="s">
        <v>14</v>
      </c>
      <c r="L119" s="30"/>
    </row>
    <row r="120" spans="2:12" s="1" customFormat="1" ht="16.5" customHeight="1" x14ac:dyDescent="0.2">
      <c r="B120" s="30"/>
      <c r="E120" s="259" t="str">
        <f>E7</f>
        <v>KFA - Košická futbalová aréna II. a III. etapa</v>
      </c>
      <c r="F120" s="261"/>
      <c r="G120" s="261"/>
      <c r="H120" s="261"/>
      <c r="L120" s="30"/>
    </row>
    <row r="121" spans="2:12" ht="12" customHeight="1" x14ac:dyDescent="0.2">
      <c r="B121" s="16"/>
      <c r="C121" s="23" t="s">
        <v>180</v>
      </c>
      <c r="L121" s="16"/>
    </row>
    <row r="122" spans="2:12" s="1" customFormat="1" ht="16.5" customHeight="1" x14ac:dyDescent="0.2">
      <c r="B122" s="30"/>
      <c r="E122" s="259" t="s">
        <v>181</v>
      </c>
      <c r="F122" s="257"/>
      <c r="G122" s="257"/>
      <c r="H122" s="257"/>
      <c r="L122" s="30"/>
    </row>
    <row r="123" spans="2:12" s="1" customFormat="1" ht="12" customHeight="1" x14ac:dyDescent="0.2">
      <c r="B123" s="30"/>
      <c r="C123" s="23" t="s">
        <v>182</v>
      </c>
      <c r="L123" s="30"/>
    </row>
    <row r="124" spans="2:12" s="1" customFormat="1" ht="16.5" customHeight="1" x14ac:dyDescent="0.2">
      <c r="B124" s="30"/>
      <c r="E124" s="226" t="str">
        <f>E11</f>
        <v>010 - ZTI - Vstavok B2</v>
      </c>
      <c r="F124" s="257"/>
      <c r="G124" s="257"/>
      <c r="H124" s="257"/>
      <c r="L124" s="30"/>
    </row>
    <row r="125" spans="2:12" s="1" customFormat="1" ht="6.95" customHeight="1" x14ac:dyDescent="0.2">
      <c r="B125" s="30"/>
      <c r="L125" s="30"/>
    </row>
    <row r="126" spans="2:12" s="1" customFormat="1" ht="12" customHeight="1" x14ac:dyDescent="0.2">
      <c r="B126" s="30"/>
      <c r="C126" s="23" t="s">
        <v>17</v>
      </c>
      <c r="F126" s="21" t="str">
        <f>F14</f>
        <v xml:space="preserve"> </v>
      </c>
      <c r="I126" s="23" t="s">
        <v>19</v>
      </c>
      <c r="J126" s="53" t="str">
        <f>IF(J14="","",J14)</f>
        <v>4.10.2022 - REV05</v>
      </c>
      <c r="L126" s="30"/>
    </row>
    <row r="127" spans="2:12" s="1" customFormat="1" ht="6.95" customHeight="1" x14ac:dyDescent="0.2">
      <c r="B127" s="30"/>
      <c r="L127" s="30"/>
    </row>
    <row r="128" spans="2:12" s="1" customFormat="1" ht="15.2" customHeight="1" x14ac:dyDescent="0.2">
      <c r="B128" s="30"/>
      <c r="C128" s="23" t="s">
        <v>20</v>
      </c>
      <c r="F128" s="21" t="str">
        <f>E17</f>
        <v xml:space="preserve"> </v>
      </c>
      <c r="I128" s="23" t="s">
        <v>25</v>
      </c>
      <c r="J128" s="26" t="str">
        <f>E23</f>
        <v>HESCON,s.r.o.</v>
      </c>
      <c r="L128" s="30"/>
    </row>
    <row r="129" spans="2:65" s="1" customFormat="1" ht="15.2" customHeight="1" x14ac:dyDescent="0.2">
      <c r="B129" s="30"/>
      <c r="C129" s="23" t="s">
        <v>23</v>
      </c>
      <c r="F129" s="21" t="str">
        <f>IF(E20="","",E20)</f>
        <v>Vyplň údaj</v>
      </c>
      <c r="I129" s="23" t="s">
        <v>27</v>
      </c>
      <c r="J129" s="26" t="str">
        <f>E26</f>
        <v xml:space="preserve"> </v>
      </c>
      <c r="L129" s="30"/>
    </row>
    <row r="130" spans="2:65" s="1" customFormat="1" ht="10.35" customHeight="1" x14ac:dyDescent="0.2">
      <c r="B130" s="30"/>
      <c r="L130" s="30"/>
    </row>
    <row r="131" spans="2:65" s="10" customFormat="1" ht="29.25" customHeight="1" x14ac:dyDescent="0.2">
      <c r="B131" s="137"/>
      <c r="C131" s="138" t="s">
        <v>226</v>
      </c>
      <c r="D131" s="139" t="s">
        <v>56</v>
      </c>
      <c r="E131" s="139" t="s">
        <v>52</v>
      </c>
      <c r="F131" s="139" t="s">
        <v>53</v>
      </c>
      <c r="G131" s="139" t="s">
        <v>227</v>
      </c>
      <c r="H131" s="139" t="s">
        <v>228</v>
      </c>
      <c r="I131" s="139" t="s">
        <v>229</v>
      </c>
      <c r="J131" s="140" t="s">
        <v>189</v>
      </c>
      <c r="K131" s="141" t="s">
        <v>230</v>
      </c>
      <c r="L131" s="137"/>
      <c r="M131" s="59" t="s">
        <v>1</v>
      </c>
      <c r="N131" s="60" t="s">
        <v>35</v>
      </c>
      <c r="O131" s="60" t="s">
        <v>231</v>
      </c>
      <c r="P131" s="60" t="s">
        <v>232</v>
      </c>
      <c r="Q131" s="60" t="s">
        <v>233</v>
      </c>
      <c r="R131" s="60" t="s">
        <v>234</v>
      </c>
      <c r="S131" s="60" t="s">
        <v>235</v>
      </c>
      <c r="T131" s="61" t="s">
        <v>236</v>
      </c>
    </row>
    <row r="132" spans="2:65" s="1" customFormat="1" ht="22.9" customHeight="1" x14ac:dyDescent="0.25">
      <c r="B132" s="30"/>
      <c r="C132" s="64" t="s">
        <v>187</v>
      </c>
      <c r="J132" s="142">
        <f>BK132</f>
        <v>0</v>
      </c>
      <c r="L132" s="30"/>
      <c r="M132" s="62"/>
      <c r="N132" s="54"/>
      <c r="O132" s="54"/>
      <c r="P132" s="143">
        <f>P133+P160</f>
        <v>0</v>
      </c>
      <c r="Q132" s="54"/>
      <c r="R132" s="143">
        <f>R133+R160</f>
        <v>0</v>
      </c>
      <c r="S132" s="54"/>
      <c r="T132" s="144">
        <f>T133+T160</f>
        <v>0</v>
      </c>
      <c r="AT132" s="13" t="s">
        <v>70</v>
      </c>
      <c r="AU132" s="13" t="s">
        <v>191</v>
      </c>
      <c r="BK132" s="145">
        <f>BK133+BK160</f>
        <v>0</v>
      </c>
    </row>
    <row r="133" spans="2:65" s="11" customFormat="1" ht="25.9" customHeight="1" x14ac:dyDescent="0.2">
      <c r="B133" s="146"/>
      <c r="D133" s="147" t="s">
        <v>70</v>
      </c>
      <c r="E133" s="148" t="s">
        <v>2920</v>
      </c>
      <c r="F133" s="148" t="s">
        <v>2844</v>
      </c>
      <c r="I133" s="149"/>
      <c r="J133" s="150">
        <f>BK133</f>
        <v>0</v>
      </c>
      <c r="L133" s="146"/>
      <c r="M133" s="151"/>
      <c r="P133" s="152">
        <f>SUM(P134:P159)</f>
        <v>0</v>
      </c>
      <c r="R133" s="152">
        <f>SUM(R134:R159)</f>
        <v>0</v>
      </c>
      <c r="T133" s="153">
        <f>SUM(T134:T159)</f>
        <v>0</v>
      </c>
      <c r="AR133" s="147" t="s">
        <v>78</v>
      </c>
      <c r="AT133" s="154" t="s">
        <v>70</v>
      </c>
      <c r="AU133" s="154" t="s">
        <v>71</v>
      </c>
      <c r="AY133" s="147" t="s">
        <v>239</v>
      </c>
      <c r="BK133" s="155">
        <f>SUM(BK134:BK159)</f>
        <v>0</v>
      </c>
    </row>
    <row r="134" spans="2:65" s="1" customFormat="1" ht="16.5" customHeight="1" x14ac:dyDescent="0.2">
      <c r="B134" s="131"/>
      <c r="C134" s="158" t="s">
        <v>78</v>
      </c>
      <c r="D134" s="158" t="s">
        <v>241</v>
      </c>
      <c r="E134" s="159" t="s">
        <v>2845</v>
      </c>
      <c r="F134" s="160" t="s">
        <v>2846</v>
      </c>
      <c r="G134" s="161" t="s">
        <v>331</v>
      </c>
      <c r="H134" s="162">
        <v>35</v>
      </c>
      <c r="I134" s="163"/>
      <c r="J134" s="164">
        <f t="shared" ref="J134:J159" si="5">ROUND(I134*H134,2)</f>
        <v>0</v>
      </c>
      <c r="K134" s="165"/>
      <c r="L134" s="30"/>
      <c r="M134" s="166" t="s">
        <v>1</v>
      </c>
      <c r="N134" s="130" t="s">
        <v>37</v>
      </c>
      <c r="P134" s="167">
        <f t="shared" ref="P134:P159" si="6">O134*H134</f>
        <v>0</v>
      </c>
      <c r="Q134" s="167">
        <v>0</v>
      </c>
      <c r="R134" s="167">
        <f t="shared" ref="R134:R159" si="7">Q134*H134</f>
        <v>0</v>
      </c>
      <c r="S134" s="167">
        <v>0</v>
      </c>
      <c r="T134" s="168">
        <f t="shared" ref="T134:T159" si="8">S134*H134</f>
        <v>0</v>
      </c>
      <c r="AR134" s="169" t="s">
        <v>245</v>
      </c>
      <c r="AT134" s="169" t="s">
        <v>241</v>
      </c>
      <c r="AU134" s="169" t="s">
        <v>78</v>
      </c>
      <c r="AY134" s="13" t="s">
        <v>239</v>
      </c>
      <c r="BE134" s="97">
        <f t="shared" ref="BE134:BE159" si="9">IF(N134="základná",J134,0)</f>
        <v>0</v>
      </c>
      <c r="BF134" s="97">
        <f t="shared" ref="BF134:BF159" si="10">IF(N134="znížená",J134,0)</f>
        <v>0</v>
      </c>
      <c r="BG134" s="97">
        <f t="shared" ref="BG134:BG159" si="11">IF(N134="zákl. prenesená",J134,0)</f>
        <v>0</v>
      </c>
      <c r="BH134" s="97">
        <f t="shared" ref="BH134:BH159" si="12">IF(N134="zníž. prenesená",J134,0)</f>
        <v>0</v>
      </c>
      <c r="BI134" s="97">
        <f t="shared" ref="BI134:BI159" si="13">IF(N134="nulová",J134,0)</f>
        <v>0</v>
      </c>
      <c r="BJ134" s="13" t="s">
        <v>83</v>
      </c>
      <c r="BK134" s="97">
        <f t="shared" ref="BK134:BK159" si="14">ROUND(I134*H134,2)</f>
        <v>0</v>
      </c>
      <c r="BL134" s="13" t="s">
        <v>245</v>
      </c>
      <c r="BM134" s="169" t="s">
        <v>83</v>
      </c>
    </row>
    <row r="135" spans="2:65" s="1" customFormat="1" ht="16.5" customHeight="1" x14ac:dyDescent="0.2">
      <c r="B135" s="131"/>
      <c r="C135" s="158" t="s">
        <v>83</v>
      </c>
      <c r="D135" s="158" t="s">
        <v>241</v>
      </c>
      <c r="E135" s="159" t="s">
        <v>2847</v>
      </c>
      <c r="F135" s="160" t="s">
        <v>2848</v>
      </c>
      <c r="G135" s="161" t="s">
        <v>331</v>
      </c>
      <c r="H135" s="162">
        <v>15</v>
      </c>
      <c r="I135" s="163"/>
      <c r="J135" s="164">
        <f t="shared" si="5"/>
        <v>0</v>
      </c>
      <c r="K135" s="165"/>
      <c r="L135" s="30"/>
      <c r="M135" s="166" t="s">
        <v>1</v>
      </c>
      <c r="N135" s="130" t="s">
        <v>37</v>
      </c>
      <c r="P135" s="167">
        <f t="shared" si="6"/>
        <v>0</v>
      </c>
      <c r="Q135" s="167">
        <v>0</v>
      </c>
      <c r="R135" s="167">
        <f t="shared" si="7"/>
        <v>0</v>
      </c>
      <c r="S135" s="167">
        <v>0</v>
      </c>
      <c r="T135" s="168">
        <f t="shared" si="8"/>
        <v>0</v>
      </c>
      <c r="AR135" s="169" t="s">
        <v>245</v>
      </c>
      <c r="AT135" s="169" t="s">
        <v>241</v>
      </c>
      <c r="AU135" s="169" t="s">
        <v>78</v>
      </c>
      <c r="AY135" s="13" t="s">
        <v>239</v>
      </c>
      <c r="BE135" s="97">
        <f t="shared" si="9"/>
        <v>0</v>
      </c>
      <c r="BF135" s="97">
        <f t="shared" si="10"/>
        <v>0</v>
      </c>
      <c r="BG135" s="97">
        <f t="shared" si="11"/>
        <v>0</v>
      </c>
      <c r="BH135" s="97">
        <f t="shared" si="12"/>
        <v>0</v>
      </c>
      <c r="BI135" s="97">
        <f t="shared" si="13"/>
        <v>0</v>
      </c>
      <c r="BJ135" s="13" t="s">
        <v>83</v>
      </c>
      <c r="BK135" s="97">
        <f t="shared" si="14"/>
        <v>0</v>
      </c>
      <c r="BL135" s="13" t="s">
        <v>245</v>
      </c>
      <c r="BM135" s="169" t="s">
        <v>245</v>
      </c>
    </row>
    <row r="136" spans="2:65" s="1" customFormat="1" ht="16.5" customHeight="1" x14ac:dyDescent="0.2">
      <c r="B136" s="131"/>
      <c r="C136" s="158" t="s">
        <v>251</v>
      </c>
      <c r="D136" s="158" t="s">
        <v>241</v>
      </c>
      <c r="E136" s="159" t="s">
        <v>2855</v>
      </c>
      <c r="F136" s="160" t="s">
        <v>2972</v>
      </c>
      <c r="G136" s="161" t="s">
        <v>331</v>
      </c>
      <c r="H136" s="162">
        <v>8</v>
      </c>
      <c r="I136" s="163"/>
      <c r="J136" s="164">
        <f t="shared" si="5"/>
        <v>0</v>
      </c>
      <c r="K136" s="165"/>
      <c r="L136" s="30"/>
      <c r="M136" s="166" t="s">
        <v>1</v>
      </c>
      <c r="N136" s="130" t="s">
        <v>37</v>
      </c>
      <c r="P136" s="167">
        <f t="shared" si="6"/>
        <v>0</v>
      </c>
      <c r="Q136" s="167">
        <v>0</v>
      </c>
      <c r="R136" s="167">
        <f t="shared" si="7"/>
        <v>0</v>
      </c>
      <c r="S136" s="167">
        <v>0</v>
      </c>
      <c r="T136" s="168">
        <f t="shared" si="8"/>
        <v>0</v>
      </c>
      <c r="AR136" s="169" t="s">
        <v>245</v>
      </c>
      <c r="AT136" s="169" t="s">
        <v>241</v>
      </c>
      <c r="AU136" s="169" t="s">
        <v>78</v>
      </c>
      <c r="AY136" s="13" t="s">
        <v>239</v>
      </c>
      <c r="BE136" s="97">
        <f t="shared" si="9"/>
        <v>0</v>
      </c>
      <c r="BF136" s="97">
        <f t="shared" si="10"/>
        <v>0</v>
      </c>
      <c r="BG136" s="97">
        <f t="shared" si="11"/>
        <v>0</v>
      </c>
      <c r="BH136" s="97">
        <f t="shared" si="12"/>
        <v>0</v>
      </c>
      <c r="BI136" s="97">
        <f t="shared" si="13"/>
        <v>0</v>
      </c>
      <c r="BJ136" s="13" t="s">
        <v>83</v>
      </c>
      <c r="BK136" s="97">
        <f t="shared" si="14"/>
        <v>0</v>
      </c>
      <c r="BL136" s="13" t="s">
        <v>245</v>
      </c>
      <c r="BM136" s="169" t="s">
        <v>262</v>
      </c>
    </row>
    <row r="137" spans="2:65" s="1" customFormat="1" ht="16.5" customHeight="1" x14ac:dyDescent="0.2">
      <c r="B137" s="131"/>
      <c r="C137" s="170" t="s">
        <v>245</v>
      </c>
      <c r="D137" s="170" t="s">
        <v>275</v>
      </c>
      <c r="E137" s="171" t="s">
        <v>2845</v>
      </c>
      <c r="F137" s="172" t="s">
        <v>2849</v>
      </c>
      <c r="G137" s="173" t="s">
        <v>331</v>
      </c>
      <c r="H137" s="174">
        <v>17</v>
      </c>
      <c r="I137" s="175"/>
      <c r="J137" s="176">
        <f t="shared" si="5"/>
        <v>0</v>
      </c>
      <c r="K137" s="177"/>
      <c r="L137" s="178"/>
      <c r="M137" s="179" t="s">
        <v>1</v>
      </c>
      <c r="N137" s="180" t="s">
        <v>37</v>
      </c>
      <c r="P137" s="167">
        <f t="shared" si="6"/>
        <v>0</v>
      </c>
      <c r="Q137" s="167">
        <v>0</v>
      </c>
      <c r="R137" s="167">
        <f t="shared" si="7"/>
        <v>0</v>
      </c>
      <c r="S137" s="167">
        <v>0</v>
      </c>
      <c r="T137" s="168">
        <f t="shared" si="8"/>
        <v>0</v>
      </c>
      <c r="AR137" s="169" t="s">
        <v>270</v>
      </c>
      <c r="AT137" s="169" t="s">
        <v>275</v>
      </c>
      <c r="AU137" s="169" t="s">
        <v>78</v>
      </c>
      <c r="AY137" s="13" t="s">
        <v>239</v>
      </c>
      <c r="BE137" s="97">
        <f t="shared" si="9"/>
        <v>0</v>
      </c>
      <c r="BF137" s="97">
        <f t="shared" si="10"/>
        <v>0</v>
      </c>
      <c r="BG137" s="97">
        <f t="shared" si="11"/>
        <v>0</v>
      </c>
      <c r="BH137" s="97">
        <f t="shared" si="12"/>
        <v>0</v>
      </c>
      <c r="BI137" s="97">
        <f t="shared" si="13"/>
        <v>0</v>
      </c>
      <c r="BJ137" s="13" t="s">
        <v>83</v>
      </c>
      <c r="BK137" s="97">
        <f t="shared" si="14"/>
        <v>0</v>
      </c>
      <c r="BL137" s="13" t="s">
        <v>245</v>
      </c>
      <c r="BM137" s="169" t="s">
        <v>270</v>
      </c>
    </row>
    <row r="138" spans="2:65" s="1" customFormat="1" ht="16.5" customHeight="1" x14ac:dyDescent="0.2">
      <c r="B138" s="131"/>
      <c r="C138" s="170" t="s">
        <v>258</v>
      </c>
      <c r="D138" s="170" t="s">
        <v>275</v>
      </c>
      <c r="E138" s="171" t="s">
        <v>2847</v>
      </c>
      <c r="F138" s="172" t="s">
        <v>2973</v>
      </c>
      <c r="G138" s="173" t="s">
        <v>331</v>
      </c>
      <c r="H138" s="174">
        <v>8</v>
      </c>
      <c r="I138" s="175"/>
      <c r="J138" s="176">
        <f t="shared" si="5"/>
        <v>0</v>
      </c>
      <c r="K138" s="177"/>
      <c r="L138" s="178"/>
      <c r="M138" s="179" t="s">
        <v>1</v>
      </c>
      <c r="N138" s="180" t="s">
        <v>37</v>
      </c>
      <c r="P138" s="167">
        <f t="shared" si="6"/>
        <v>0</v>
      </c>
      <c r="Q138" s="167">
        <v>0</v>
      </c>
      <c r="R138" s="167">
        <f t="shared" si="7"/>
        <v>0</v>
      </c>
      <c r="S138" s="167">
        <v>0</v>
      </c>
      <c r="T138" s="168">
        <f t="shared" si="8"/>
        <v>0</v>
      </c>
      <c r="AR138" s="169" t="s">
        <v>270</v>
      </c>
      <c r="AT138" s="169" t="s">
        <v>275</v>
      </c>
      <c r="AU138" s="169" t="s">
        <v>78</v>
      </c>
      <c r="AY138" s="13" t="s">
        <v>239</v>
      </c>
      <c r="BE138" s="97">
        <f t="shared" si="9"/>
        <v>0</v>
      </c>
      <c r="BF138" s="97">
        <f t="shared" si="10"/>
        <v>0</v>
      </c>
      <c r="BG138" s="97">
        <f t="shared" si="11"/>
        <v>0</v>
      </c>
      <c r="BH138" s="97">
        <f t="shared" si="12"/>
        <v>0</v>
      </c>
      <c r="BI138" s="97">
        <f t="shared" si="13"/>
        <v>0</v>
      </c>
      <c r="BJ138" s="13" t="s">
        <v>83</v>
      </c>
      <c r="BK138" s="97">
        <f t="shared" si="14"/>
        <v>0</v>
      </c>
      <c r="BL138" s="13" t="s">
        <v>245</v>
      </c>
      <c r="BM138" s="169" t="s">
        <v>280</v>
      </c>
    </row>
    <row r="139" spans="2:65" s="1" customFormat="1" ht="16.5" customHeight="1" x14ac:dyDescent="0.2">
      <c r="B139" s="131"/>
      <c r="C139" s="170" t="s">
        <v>262</v>
      </c>
      <c r="D139" s="170" t="s">
        <v>275</v>
      </c>
      <c r="E139" s="171" t="s">
        <v>2855</v>
      </c>
      <c r="F139" s="172" t="s">
        <v>2850</v>
      </c>
      <c r="G139" s="173" t="s">
        <v>331</v>
      </c>
      <c r="H139" s="174">
        <v>4</v>
      </c>
      <c r="I139" s="175"/>
      <c r="J139" s="176">
        <f t="shared" si="5"/>
        <v>0</v>
      </c>
      <c r="K139" s="177"/>
      <c r="L139" s="178"/>
      <c r="M139" s="179" t="s">
        <v>1</v>
      </c>
      <c r="N139" s="180" t="s">
        <v>37</v>
      </c>
      <c r="P139" s="167">
        <f t="shared" si="6"/>
        <v>0</v>
      </c>
      <c r="Q139" s="167">
        <v>0</v>
      </c>
      <c r="R139" s="167">
        <f t="shared" si="7"/>
        <v>0</v>
      </c>
      <c r="S139" s="167">
        <v>0</v>
      </c>
      <c r="T139" s="168">
        <f t="shared" si="8"/>
        <v>0</v>
      </c>
      <c r="AR139" s="169" t="s">
        <v>270</v>
      </c>
      <c r="AT139" s="169" t="s">
        <v>275</v>
      </c>
      <c r="AU139" s="169" t="s">
        <v>78</v>
      </c>
      <c r="AY139" s="13" t="s">
        <v>239</v>
      </c>
      <c r="BE139" s="97">
        <f t="shared" si="9"/>
        <v>0</v>
      </c>
      <c r="BF139" s="97">
        <f t="shared" si="10"/>
        <v>0</v>
      </c>
      <c r="BG139" s="97">
        <f t="shared" si="11"/>
        <v>0</v>
      </c>
      <c r="BH139" s="97">
        <f t="shared" si="12"/>
        <v>0</v>
      </c>
      <c r="BI139" s="97">
        <f t="shared" si="13"/>
        <v>0</v>
      </c>
      <c r="BJ139" s="13" t="s">
        <v>83</v>
      </c>
      <c r="BK139" s="97">
        <f t="shared" si="14"/>
        <v>0</v>
      </c>
      <c r="BL139" s="13" t="s">
        <v>245</v>
      </c>
      <c r="BM139" s="169" t="s">
        <v>289</v>
      </c>
    </row>
    <row r="140" spans="2:65" s="1" customFormat="1" ht="21.75" customHeight="1" x14ac:dyDescent="0.2">
      <c r="B140" s="131"/>
      <c r="C140" s="158" t="s">
        <v>266</v>
      </c>
      <c r="D140" s="158" t="s">
        <v>241</v>
      </c>
      <c r="E140" s="159" t="s">
        <v>2851</v>
      </c>
      <c r="F140" s="160" t="s">
        <v>2852</v>
      </c>
      <c r="G140" s="161" t="s">
        <v>331</v>
      </c>
      <c r="H140" s="162">
        <v>17</v>
      </c>
      <c r="I140" s="163"/>
      <c r="J140" s="164">
        <f t="shared" si="5"/>
        <v>0</v>
      </c>
      <c r="K140" s="165"/>
      <c r="L140" s="30"/>
      <c r="M140" s="166" t="s">
        <v>1</v>
      </c>
      <c r="N140" s="130" t="s">
        <v>37</v>
      </c>
      <c r="P140" s="167">
        <f t="shared" si="6"/>
        <v>0</v>
      </c>
      <c r="Q140" s="167">
        <v>0</v>
      </c>
      <c r="R140" s="167">
        <f t="shared" si="7"/>
        <v>0</v>
      </c>
      <c r="S140" s="167">
        <v>0</v>
      </c>
      <c r="T140" s="168">
        <f t="shared" si="8"/>
        <v>0</v>
      </c>
      <c r="AR140" s="169" t="s">
        <v>245</v>
      </c>
      <c r="AT140" s="169" t="s">
        <v>241</v>
      </c>
      <c r="AU140" s="169" t="s">
        <v>78</v>
      </c>
      <c r="AY140" s="13" t="s">
        <v>239</v>
      </c>
      <c r="BE140" s="97">
        <f t="shared" si="9"/>
        <v>0</v>
      </c>
      <c r="BF140" s="97">
        <f t="shared" si="10"/>
        <v>0</v>
      </c>
      <c r="BG140" s="97">
        <f t="shared" si="11"/>
        <v>0</v>
      </c>
      <c r="BH140" s="97">
        <f t="shared" si="12"/>
        <v>0</v>
      </c>
      <c r="BI140" s="97">
        <f t="shared" si="13"/>
        <v>0</v>
      </c>
      <c r="BJ140" s="13" t="s">
        <v>83</v>
      </c>
      <c r="BK140" s="97">
        <f t="shared" si="14"/>
        <v>0</v>
      </c>
      <c r="BL140" s="13" t="s">
        <v>245</v>
      </c>
      <c r="BM140" s="169" t="s">
        <v>297</v>
      </c>
    </row>
    <row r="141" spans="2:65" s="1" customFormat="1" ht="21.75" customHeight="1" x14ac:dyDescent="0.2">
      <c r="B141" s="131"/>
      <c r="C141" s="158" t="s">
        <v>270</v>
      </c>
      <c r="D141" s="158" t="s">
        <v>241</v>
      </c>
      <c r="E141" s="159" t="s">
        <v>2927</v>
      </c>
      <c r="F141" s="160" t="s">
        <v>2974</v>
      </c>
      <c r="G141" s="161" t="s">
        <v>331</v>
      </c>
      <c r="H141" s="162">
        <v>8</v>
      </c>
      <c r="I141" s="163"/>
      <c r="J141" s="164">
        <f t="shared" si="5"/>
        <v>0</v>
      </c>
      <c r="K141" s="165"/>
      <c r="L141" s="30"/>
      <c r="M141" s="166" t="s">
        <v>1</v>
      </c>
      <c r="N141" s="130" t="s">
        <v>37</v>
      </c>
      <c r="P141" s="167">
        <f t="shared" si="6"/>
        <v>0</v>
      </c>
      <c r="Q141" s="167">
        <v>0</v>
      </c>
      <c r="R141" s="167">
        <f t="shared" si="7"/>
        <v>0</v>
      </c>
      <c r="S141" s="167">
        <v>0</v>
      </c>
      <c r="T141" s="168">
        <f t="shared" si="8"/>
        <v>0</v>
      </c>
      <c r="AR141" s="169" t="s">
        <v>245</v>
      </c>
      <c r="AT141" s="169" t="s">
        <v>241</v>
      </c>
      <c r="AU141" s="169" t="s">
        <v>78</v>
      </c>
      <c r="AY141" s="13" t="s">
        <v>239</v>
      </c>
      <c r="BE141" s="97">
        <f t="shared" si="9"/>
        <v>0</v>
      </c>
      <c r="BF141" s="97">
        <f t="shared" si="10"/>
        <v>0</v>
      </c>
      <c r="BG141" s="97">
        <f t="shared" si="11"/>
        <v>0</v>
      </c>
      <c r="BH141" s="97">
        <f t="shared" si="12"/>
        <v>0</v>
      </c>
      <c r="BI141" s="97">
        <f t="shared" si="13"/>
        <v>0</v>
      </c>
      <c r="BJ141" s="13" t="s">
        <v>83</v>
      </c>
      <c r="BK141" s="97">
        <f t="shared" si="14"/>
        <v>0</v>
      </c>
      <c r="BL141" s="13" t="s">
        <v>245</v>
      </c>
      <c r="BM141" s="169" t="s">
        <v>305</v>
      </c>
    </row>
    <row r="142" spans="2:65" s="1" customFormat="1" ht="16.5" customHeight="1" x14ac:dyDescent="0.2">
      <c r="B142" s="131"/>
      <c r="C142" s="158" t="s">
        <v>274</v>
      </c>
      <c r="D142" s="158" t="s">
        <v>241</v>
      </c>
      <c r="E142" s="159" t="s">
        <v>2853</v>
      </c>
      <c r="F142" s="160" t="s">
        <v>2926</v>
      </c>
      <c r="G142" s="161" t="s">
        <v>331</v>
      </c>
      <c r="H142" s="162">
        <v>4</v>
      </c>
      <c r="I142" s="163"/>
      <c r="J142" s="164">
        <f t="shared" si="5"/>
        <v>0</v>
      </c>
      <c r="K142" s="165"/>
      <c r="L142" s="30"/>
      <c r="M142" s="166" t="s">
        <v>1</v>
      </c>
      <c r="N142" s="130" t="s">
        <v>37</v>
      </c>
      <c r="P142" s="167">
        <f t="shared" si="6"/>
        <v>0</v>
      </c>
      <c r="Q142" s="167">
        <v>0</v>
      </c>
      <c r="R142" s="167">
        <f t="shared" si="7"/>
        <v>0</v>
      </c>
      <c r="S142" s="167">
        <v>0</v>
      </c>
      <c r="T142" s="168">
        <f t="shared" si="8"/>
        <v>0</v>
      </c>
      <c r="AR142" s="169" t="s">
        <v>245</v>
      </c>
      <c r="AT142" s="169" t="s">
        <v>241</v>
      </c>
      <c r="AU142" s="169" t="s">
        <v>78</v>
      </c>
      <c r="AY142" s="13" t="s">
        <v>239</v>
      </c>
      <c r="BE142" s="97">
        <f t="shared" si="9"/>
        <v>0</v>
      </c>
      <c r="BF142" s="97">
        <f t="shared" si="10"/>
        <v>0</v>
      </c>
      <c r="BG142" s="97">
        <f t="shared" si="11"/>
        <v>0</v>
      </c>
      <c r="BH142" s="97">
        <f t="shared" si="12"/>
        <v>0</v>
      </c>
      <c r="BI142" s="97">
        <f t="shared" si="13"/>
        <v>0</v>
      </c>
      <c r="BJ142" s="13" t="s">
        <v>83</v>
      </c>
      <c r="BK142" s="97">
        <f t="shared" si="14"/>
        <v>0</v>
      </c>
      <c r="BL142" s="13" t="s">
        <v>245</v>
      </c>
      <c r="BM142" s="169" t="s">
        <v>313</v>
      </c>
    </row>
    <row r="143" spans="2:65" s="1" customFormat="1" ht="16.5" customHeight="1" x14ac:dyDescent="0.2">
      <c r="B143" s="131"/>
      <c r="C143" s="170" t="s">
        <v>280</v>
      </c>
      <c r="D143" s="170" t="s">
        <v>275</v>
      </c>
      <c r="E143" s="171" t="s">
        <v>2873</v>
      </c>
      <c r="F143" s="172" t="s">
        <v>2928</v>
      </c>
      <c r="G143" s="173" t="s">
        <v>353</v>
      </c>
      <c r="H143" s="174">
        <v>1</v>
      </c>
      <c r="I143" s="175"/>
      <c r="J143" s="176">
        <f t="shared" si="5"/>
        <v>0</v>
      </c>
      <c r="K143" s="177"/>
      <c r="L143" s="178"/>
      <c r="M143" s="179" t="s">
        <v>1</v>
      </c>
      <c r="N143" s="180" t="s">
        <v>37</v>
      </c>
      <c r="P143" s="167">
        <f t="shared" si="6"/>
        <v>0</v>
      </c>
      <c r="Q143" s="167">
        <v>0</v>
      </c>
      <c r="R143" s="167">
        <f t="shared" si="7"/>
        <v>0</v>
      </c>
      <c r="S143" s="167">
        <v>0</v>
      </c>
      <c r="T143" s="168">
        <f t="shared" si="8"/>
        <v>0</v>
      </c>
      <c r="AR143" s="169" t="s">
        <v>270</v>
      </c>
      <c r="AT143" s="169" t="s">
        <v>275</v>
      </c>
      <c r="AU143" s="169" t="s">
        <v>78</v>
      </c>
      <c r="AY143" s="13" t="s">
        <v>239</v>
      </c>
      <c r="BE143" s="97">
        <f t="shared" si="9"/>
        <v>0</v>
      </c>
      <c r="BF143" s="97">
        <f t="shared" si="10"/>
        <v>0</v>
      </c>
      <c r="BG143" s="97">
        <f t="shared" si="11"/>
        <v>0</v>
      </c>
      <c r="BH143" s="97">
        <f t="shared" si="12"/>
        <v>0</v>
      </c>
      <c r="BI143" s="97">
        <f t="shared" si="13"/>
        <v>0</v>
      </c>
      <c r="BJ143" s="13" t="s">
        <v>83</v>
      </c>
      <c r="BK143" s="97">
        <f t="shared" si="14"/>
        <v>0</v>
      </c>
      <c r="BL143" s="13" t="s">
        <v>245</v>
      </c>
      <c r="BM143" s="169" t="s">
        <v>7</v>
      </c>
    </row>
    <row r="144" spans="2:65" s="1" customFormat="1" ht="24.2" customHeight="1" x14ac:dyDescent="0.2">
      <c r="B144" s="131"/>
      <c r="C144" s="158" t="s">
        <v>285</v>
      </c>
      <c r="D144" s="158" t="s">
        <v>241</v>
      </c>
      <c r="E144" s="159" t="s">
        <v>2929</v>
      </c>
      <c r="F144" s="160" t="s">
        <v>2975</v>
      </c>
      <c r="G144" s="161" t="s">
        <v>353</v>
      </c>
      <c r="H144" s="162">
        <v>1</v>
      </c>
      <c r="I144" s="163"/>
      <c r="J144" s="164">
        <f t="shared" si="5"/>
        <v>0</v>
      </c>
      <c r="K144" s="165"/>
      <c r="L144" s="30"/>
      <c r="M144" s="166" t="s">
        <v>1</v>
      </c>
      <c r="N144" s="130" t="s">
        <v>37</v>
      </c>
      <c r="P144" s="167">
        <f t="shared" si="6"/>
        <v>0</v>
      </c>
      <c r="Q144" s="167">
        <v>0</v>
      </c>
      <c r="R144" s="167">
        <f t="shared" si="7"/>
        <v>0</v>
      </c>
      <c r="S144" s="167">
        <v>0</v>
      </c>
      <c r="T144" s="168">
        <f t="shared" si="8"/>
        <v>0</v>
      </c>
      <c r="AR144" s="169" t="s">
        <v>245</v>
      </c>
      <c r="AT144" s="169" t="s">
        <v>241</v>
      </c>
      <c r="AU144" s="169" t="s">
        <v>78</v>
      </c>
      <c r="AY144" s="13" t="s">
        <v>239</v>
      </c>
      <c r="BE144" s="97">
        <f t="shared" si="9"/>
        <v>0</v>
      </c>
      <c r="BF144" s="97">
        <f t="shared" si="10"/>
        <v>0</v>
      </c>
      <c r="BG144" s="97">
        <f t="shared" si="11"/>
        <v>0</v>
      </c>
      <c r="BH144" s="97">
        <f t="shared" si="12"/>
        <v>0</v>
      </c>
      <c r="BI144" s="97">
        <f t="shared" si="13"/>
        <v>0</v>
      </c>
      <c r="BJ144" s="13" t="s">
        <v>83</v>
      </c>
      <c r="BK144" s="97">
        <f t="shared" si="14"/>
        <v>0</v>
      </c>
      <c r="BL144" s="13" t="s">
        <v>245</v>
      </c>
      <c r="BM144" s="169" t="s">
        <v>328</v>
      </c>
    </row>
    <row r="145" spans="2:65" s="1" customFormat="1" ht="16.5" customHeight="1" x14ac:dyDescent="0.2">
      <c r="B145" s="131"/>
      <c r="C145" s="170" t="s">
        <v>289</v>
      </c>
      <c r="D145" s="170" t="s">
        <v>275</v>
      </c>
      <c r="E145" s="171" t="s">
        <v>2875</v>
      </c>
      <c r="F145" s="172" t="s">
        <v>2856</v>
      </c>
      <c r="G145" s="173" t="s">
        <v>353</v>
      </c>
      <c r="H145" s="174">
        <v>2</v>
      </c>
      <c r="I145" s="175"/>
      <c r="J145" s="176">
        <f t="shared" si="5"/>
        <v>0</v>
      </c>
      <c r="K145" s="177"/>
      <c r="L145" s="178"/>
      <c r="M145" s="179" t="s">
        <v>1</v>
      </c>
      <c r="N145" s="180" t="s">
        <v>37</v>
      </c>
      <c r="P145" s="167">
        <f t="shared" si="6"/>
        <v>0</v>
      </c>
      <c r="Q145" s="167">
        <v>0</v>
      </c>
      <c r="R145" s="167">
        <f t="shared" si="7"/>
        <v>0</v>
      </c>
      <c r="S145" s="167">
        <v>0</v>
      </c>
      <c r="T145" s="168">
        <f t="shared" si="8"/>
        <v>0</v>
      </c>
      <c r="AR145" s="169" t="s">
        <v>270</v>
      </c>
      <c r="AT145" s="169" t="s">
        <v>275</v>
      </c>
      <c r="AU145" s="169" t="s">
        <v>78</v>
      </c>
      <c r="AY145" s="13" t="s">
        <v>239</v>
      </c>
      <c r="BE145" s="97">
        <f t="shared" si="9"/>
        <v>0</v>
      </c>
      <c r="BF145" s="97">
        <f t="shared" si="10"/>
        <v>0</v>
      </c>
      <c r="BG145" s="97">
        <f t="shared" si="11"/>
        <v>0</v>
      </c>
      <c r="BH145" s="97">
        <f t="shared" si="12"/>
        <v>0</v>
      </c>
      <c r="BI145" s="97">
        <f t="shared" si="13"/>
        <v>0</v>
      </c>
      <c r="BJ145" s="13" t="s">
        <v>83</v>
      </c>
      <c r="BK145" s="97">
        <f t="shared" si="14"/>
        <v>0</v>
      </c>
      <c r="BL145" s="13" t="s">
        <v>245</v>
      </c>
      <c r="BM145" s="169" t="s">
        <v>338</v>
      </c>
    </row>
    <row r="146" spans="2:65" s="1" customFormat="1" ht="24.2" customHeight="1" x14ac:dyDescent="0.2">
      <c r="B146" s="131"/>
      <c r="C146" s="158" t="s">
        <v>293</v>
      </c>
      <c r="D146" s="158" t="s">
        <v>241</v>
      </c>
      <c r="E146" s="159" t="s">
        <v>2857</v>
      </c>
      <c r="F146" s="160" t="s">
        <v>2858</v>
      </c>
      <c r="G146" s="161" t="s">
        <v>353</v>
      </c>
      <c r="H146" s="162">
        <v>2</v>
      </c>
      <c r="I146" s="163"/>
      <c r="J146" s="164">
        <f t="shared" si="5"/>
        <v>0</v>
      </c>
      <c r="K146" s="165"/>
      <c r="L146" s="30"/>
      <c r="M146" s="166" t="s">
        <v>1</v>
      </c>
      <c r="N146" s="130" t="s">
        <v>37</v>
      </c>
      <c r="P146" s="167">
        <f t="shared" si="6"/>
        <v>0</v>
      </c>
      <c r="Q146" s="167">
        <v>0</v>
      </c>
      <c r="R146" s="167">
        <f t="shared" si="7"/>
        <v>0</v>
      </c>
      <c r="S146" s="167">
        <v>0</v>
      </c>
      <c r="T146" s="168">
        <f t="shared" si="8"/>
        <v>0</v>
      </c>
      <c r="AR146" s="169" t="s">
        <v>245</v>
      </c>
      <c r="AT146" s="169" t="s">
        <v>241</v>
      </c>
      <c r="AU146" s="169" t="s">
        <v>78</v>
      </c>
      <c r="AY146" s="13" t="s">
        <v>239</v>
      </c>
      <c r="BE146" s="97">
        <f t="shared" si="9"/>
        <v>0</v>
      </c>
      <c r="BF146" s="97">
        <f t="shared" si="10"/>
        <v>0</v>
      </c>
      <c r="BG146" s="97">
        <f t="shared" si="11"/>
        <v>0</v>
      </c>
      <c r="BH146" s="97">
        <f t="shared" si="12"/>
        <v>0</v>
      </c>
      <c r="BI146" s="97">
        <f t="shared" si="13"/>
        <v>0</v>
      </c>
      <c r="BJ146" s="13" t="s">
        <v>83</v>
      </c>
      <c r="BK146" s="97">
        <f t="shared" si="14"/>
        <v>0</v>
      </c>
      <c r="BL146" s="13" t="s">
        <v>245</v>
      </c>
      <c r="BM146" s="169" t="s">
        <v>346</v>
      </c>
    </row>
    <row r="147" spans="2:65" s="1" customFormat="1" ht="24.2" customHeight="1" x14ac:dyDescent="0.2">
      <c r="B147" s="131"/>
      <c r="C147" s="158" t="s">
        <v>297</v>
      </c>
      <c r="D147" s="158" t="s">
        <v>241</v>
      </c>
      <c r="E147" s="159" t="s">
        <v>2859</v>
      </c>
      <c r="F147" s="160" t="s">
        <v>2860</v>
      </c>
      <c r="G147" s="161" t="s">
        <v>353</v>
      </c>
      <c r="H147" s="162">
        <v>11</v>
      </c>
      <c r="I147" s="163"/>
      <c r="J147" s="164">
        <f t="shared" si="5"/>
        <v>0</v>
      </c>
      <c r="K147" s="165"/>
      <c r="L147" s="30"/>
      <c r="M147" s="166" t="s">
        <v>1</v>
      </c>
      <c r="N147" s="130" t="s">
        <v>37</v>
      </c>
      <c r="P147" s="167">
        <f t="shared" si="6"/>
        <v>0</v>
      </c>
      <c r="Q147" s="167">
        <v>0</v>
      </c>
      <c r="R147" s="167">
        <f t="shared" si="7"/>
        <v>0</v>
      </c>
      <c r="S147" s="167">
        <v>0</v>
      </c>
      <c r="T147" s="168">
        <f t="shared" si="8"/>
        <v>0</v>
      </c>
      <c r="AR147" s="169" t="s">
        <v>245</v>
      </c>
      <c r="AT147" s="169" t="s">
        <v>241</v>
      </c>
      <c r="AU147" s="169" t="s">
        <v>78</v>
      </c>
      <c r="AY147" s="13" t="s">
        <v>239</v>
      </c>
      <c r="BE147" s="97">
        <f t="shared" si="9"/>
        <v>0</v>
      </c>
      <c r="BF147" s="97">
        <f t="shared" si="10"/>
        <v>0</v>
      </c>
      <c r="BG147" s="97">
        <f t="shared" si="11"/>
        <v>0</v>
      </c>
      <c r="BH147" s="97">
        <f t="shared" si="12"/>
        <v>0</v>
      </c>
      <c r="BI147" s="97">
        <f t="shared" si="13"/>
        <v>0</v>
      </c>
      <c r="BJ147" s="13" t="s">
        <v>83</v>
      </c>
      <c r="BK147" s="97">
        <f t="shared" si="14"/>
        <v>0</v>
      </c>
      <c r="BL147" s="13" t="s">
        <v>245</v>
      </c>
      <c r="BM147" s="169" t="s">
        <v>355</v>
      </c>
    </row>
    <row r="148" spans="2:65" s="1" customFormat="1" ht="24.2" customHeight="1" x14ac:dyDescent="0.2">
      <c r="B148" s="131"/>
      <c r="C148" s="158" t="s">
        <v>301</v>
      </c>
      <c r="D148" s="158" t="s">
        <v>241</v>
      </c>
      <c r="E148" s="159" t="s">
        <v>2861</v>
      </c>
      <c r="F148" s="160" t="s">
        <v>2862</v>
      </c>
      <c r="G148" s="161" t="s">
        <v>353</v>
      </c>
      <c r="H148" s="162">
        <v>1</v>
      </c>
      <c r="I148" s="163"/>
      <c r="J148" s="164">
        <f t="shared" si="5"/>
        <v>0</v>
      </c>
      <c r="K148" s="165"/>
      <c r="L148" s="30"/>
      <c r="M148" s="166" t="s">
        <v>1</v>
      </c>
      <c r="N148" s="130" t="s">
        <v>37</v>
      </c>
      <c r="P148" s="167">
        <f t="shared" si="6"/>
        <v>0</v>
      </c>
      <c r="Q148" s="167">
        <v>0</v>
      </c>
      <c r="R148" s="167">
        <f t="shared" si="7"/>
        <v>0</v>
      </c>
      <c r="S148" s="167">
        <v>0</v>
      </c>
      <c r="T148" s="168">
        <f t="shared" si="8"/>
        <v>0</v>
      </c>
      <c r="AR148" s="169" t="s">
        <v>245</v>
      </c>
      <c r="AT148" s="169" t="s">
        <v>241</v>
      </c>
      <c r="AU148" s="169" t="s">
        <v>78</v>
      </c>
      <c r="AY148" s="13" t="s">
        <v>239</v>
      </c>
      <c r="BE148" s="97">
        <f t="shared" si="9"/>
        <v>0</v>
      </c>
      <c r="BF148" s="97">
        <f t="shared" si="10"/>
        <v>0</v>
      </c>
      <c r="BG148" s="97">
        <f t="shared" si="11"/>
        <v>0</v>
      </c>
      <c r="BH148" s="97">
        <f t="shared" si="12"/>
        <v>0</v>
      </c>
      <c r="BI148" s="97">
        <f t="shared" si="13"/>
        <v>0</v>
      </c>
      <c r="BJ148" s="13" t="s">
        <v>83</v>
      </c>
      <c r="BK148" s="97">
        <f t="shared" si="14"/>
        <v>0</v>
      </c>
      <c r="BL148" s="13" t="s">
        <v>245</v>
      </c>
      <c r="BM148" s="169" t="s">
        <v>363</v>
      </c>
    </row>
    <row r="149" spans="2:65" s="1" customFormat="1" ht="16.5" customHeight="1" x14ac:dyDescent="0.2">
      <c r="B149" s="131"/>
      <c r="C149" s="170" t="s">
        <v>305</v>
      </c>
      <c r="D149" s="170" t="s">
        <v>275</v>
      </c>
      <c r="E149" s="171" t="s">
        <v>2877</v>
      </c>
      <c r="F149" s="172" t="s">
        <v>2976</v>
      </c>
      <c r="G149" s="173" t="s">
        <v>353</v>
      </c>
      <c r="H149" s="174">
        <v>3</v>
      </c>
      <c r="I149" s="175"/>
      <c r="J149" s="176">
        <f t="shared" si="5"/>
        <v>0</v>
      </c>
      <c r="K149" s="177"/>
      <c r="L149" s="178"/>
      <c r="M149" s="179" t="s">
        <v>1</v>
      </c>
      <c r="N149" s="180" t="s">
        <v>37</v>
      </c>
      <c r="P149" s="167">
        <f t="shared" si="6"/>
        <v>0</v>
      </c>
      <c r="Q149" s="167">
        <v>0</v>
      </c>
      <c r="R149" s="167">
        <f t="shared" si="7"/>
        <v>0</v>
      </c>
      <c r="S149" s="167">
        <v>0</v>
      </c>
      <c r="T149" s="168">
        <f t="shared" si="8"/>
        <v>0</v>
      </c>
      <c r="AR149" s="169" t="s">
        <v>270</v>
      </c>
      <c r="AT149" s="169" t="s">
        <v>275</v>
      </c>
      <c r="AU149" s="169" t="s">
        <v>78</v>
      </c>
      <c r="AY149" s="13" t="s">
        <v>239</v>
      </c>
      <c r="BE149" s="97">
        <f t="shared" si="9"/>
        <v>0</v>
      </c>
      <c r="BF149" s="97">
        <f t="shared" si="10"/>
        <v>0</v>
      </c>
      <c r="BG149" s="97">
        <f t="shared" si="11"/>
        <v>0</v>
      </c>
      <c r="BH149" s="97">
        <f t="shared" si="12"/>
        <v>0</v>
      </c>
      <c r="BI149" s="97">
        <f t="shared" si="13"/>
        <v>0</v>
      </c>
      <c r="BJ149" s="13" t="s">
        <v>83</v>
      </c>
      <c r="BK149" s="97">
        <f t="shared" si="14"/>
        <v>0</v>
      </c>
      <c r="BL149" s="13" t="s">
        <v>245</v>
      </c>
      <c r="BM149" s="169" t="s">
        <v>371</v>
      </c>
    </row>
    <row r="150" spans="2:65" s="1" customFormat="1" ht="24.2" customHeight="1" x14ac:dyDescent="0.2">
      <c r="B150" s="131"/>
      <c r="C150" s="158" t="s">
        <v>309</v>
      </c>
      <c r="D150" s="158" t="s">
        <v>241</v>
      </c>
      <c r="E150" s="159" t="s">
        <v>2935</v>
      </c>
      <c r="F150" s="160" t="s">
        <v>2977</v>
      </c>
      <c r="G150" s="161" t="s">
        <v>353</v>
      </c>
      <c r="H150" s="162">
        <v>3</v>
      </c>
      <c r="I150" s="163"/>
      <c r="J150" s="164">
        <f t="shared" si="5"/>
        <v>0</v>
      </c>
      <c r="K150" s="165"/>
      <c r="L150" s="30"/>
      <c r="M150" s="166" t="s">
        <v>1</v>
      </c>
      <c r="N150" s="130" t="s">
        <v>37</v>
      </c>
      <c r="P150" s="167">
        <f t="shared" si="6"/>
        <v>0</v>
      </c>
      <c r="Q150" s="167">
        <v>0</v>
      </c>
      <c r="R150" s="167">
        <f t="shared" si="7"/>
        <v>0</v>
      </c>
      <c r="S150" s="167">
        <v>0</v>
      </c>
      <c r="T150" s="168">
        <f t="shared" si="8"/>
        <v>0</v>
      </c>
      <c r="AR150" s="169" t="s">
        <v>245</v>
      </c>
      <c r="AT150" s="169" t="s">
        <v>241</v>
      </c>
      <c r="AU150" s="169" t="s">
        <v>78</v>
      </c>
      <c r="AY150" s="13" t="s">
        <v>239</v>
      </c>
      <c r="BE150" s="97">
        <f t="shared" si="9"/>
        <v>0</v>
      </c>
      <c r="BF150" s="97">
        <f t="shared" si="10"/>
        <v>0</v>
      </c>
      <c r="BG150" s="97">
        <f t="shared" si="11"/>
        <v>0</v>
      </c>
      <c r="BH150" s="97">
        <f t="shared" si="12"/>
        <v>0</v>
      </c>
      <c r="BI150" s="97">
        <f t="shared" si="13"/>
        <v>0</v>
      </c>
      <c r="BJ150" s="13" t="s">
        <v>83</v>
      </c>
      <c r="BK150" s="97">
        <f t="shared" si="14"/>
        <v>0</v>
      </c>
      <c r="BL150" s="13" t="s">
        <v>245</v>
      </c>
      <c r="BM150" s="169" t="s">
        <v>379</v>
      </c>
    </row>
    <row r="151" spans="2:65" s="1" customFormat="1" ht="16.5" customHeight="1" x14ac:dyDescent="0.2">
      <c r="B151" s="131"/>
      <c r="C151" s="170" t="s">
        <v>313</v>
      </c>
      <c r="D151" s="170" t="s">
        <v>275</v>
      </c>
      <c r="E151" s="171" t="s">
        <v>2879</v>
      </c>
      <c r="F151" s="172" t="s">
        <v>2978</v>
      </c>
      <c r="G151" s="173" t="s">
        <v>353</v>
      </c>
      <c r="H151" s="174">
        <v>2</v>
      </c>
      <c r="I151" s="175"/>
      <c r="J151" s="176">
        <f t="shared" si="5"/>
        <v>0</v>
      </c>
      <c r="K151" s="177"/>
      <c r="L151" s="178"/>
      <c r="M151" s="179" t="s">
        <v>1</v>
      </c>
      <c r="N151" s="180" t="s">
        <v>37</v>
      </c>
      <c r="P151" s="167">
        <f t="shared" si="6"/>
        <v>0</v>
      </c>
      <c r="Q151" s="167">
        <v>0</v>
      </c>
      <c r="R151" s="167">
        <f t="shared" si="7"/>
        <v>0</v>
      </c>
      <c r="S151" s="167">
        <v>0</v>
      </c>
      <c r="T151" s="168">
        <f t="shared" si="8"/>
        <v>0</v>
      </c>
      <c r="AR151" s="169" t="s">
        <v>270</v>
      </c>
      <c r="AT151" s="169" t="s">
        <v>275</v>
      </c>
      <c r="AU151" s="169" t="s">
        <v>78</v>
      </c>
      <c r="AY151" s="13" t="s">
        <v>239</v>
      </c>
      <c r="BE151" s="97">
        <f t="shared" si="9"/>
        <v>0</v>
      </c>
      <c r="BF151" s="97">
        <f t="shared" si="10"/>
        <v>0</v>
      </c>
      <c r="BG151" s="97">
        <f t="shared" si="11"/>
        <v>0</v>
      </c>
      <c r="BH151" s="97">
        <f t="shared" si="12"/>
        <v>0</v>
      </c>
      <c r="BI151" s="97">
        <f t="shared" si="13"/>
        <v>0</v>
      </c>
      <c r="BJ151" s="13" t="s">
        <v>83</v>
      </c>
      <c r="BK151" s="97">
        <f t="shared" si="14"/>
        <v>0</v>
      </c>
      <c r="BL151" s="13" t="s">
        <v>245</v>
      </c>
      <c r="BM151" s="169" t="s">
        <v>387</v>
      </c>
    </row>
    <row r="152" spans="2:65" s="1" customFormat="1" ht="24.2" customHeight="1" x14ac:dyDescent="0.2">
      <c r="B152" s="131"/>
      <c r="C152" s="158" t="s">
        <v>317</v>
      </c>
      <c r="D152" s="158" t="s">
        <v>241</v>
      </c>
      <c r="E152" s="159" t="s">
        <v>2979</v>
      </c>
      <c r="F152" s="160" t="s">
        <v>2980</v>
      </c>
      <c r="G152" s="161" t="s">
        <v>353</v>
      </c>
      <c r="H152" s="162">
        <v>1</v>
      </c>
      <c r="I152" s="163"/>
      <c r="J152" s="164">
        <f t="shared" si="5"/>
        <v>0</v>
      </c>
      <c r="K152" s="165"/>
      <c r="L152" s="30"/>
      <c r="M152" s="166" t="s">
        <v>1</v>
      </c>
      <c r="N152" s="130" t="s">
        <v>37</v>
      </c>
      <c r="P152" s="167">
        <f t="shared" si="6"/>
        <v>0</v>
      </c>
      <c r="Q152" s="167">
        <v>0</v>
      </c>
      <c r="R152" s="167">
        <f t="shared" si="7"/>
        <v>0</v>
      </c>
      <c r="S152" s="167">
        <v>0</v>
      </c>
      <c r="T152" s="168">
        <f t="shared" si="8"/>
        <v>0</v>
      </c>
      <c r="AR152" s="169" t="s">
        <v>245</v>
      </c>
      <c r="AT152" s="169" t="s">
        <v>241</v>
      </c>
      <c r="AU152" s="169" t="s">
        <v>78</v>
      </c>
      <c r="AY152" s="13" t="s">
        <v>239</v>
      </c>
      <c r="BE152" s="97">
        <f t="shared" si="9"/>
        <v>0</v>
      </c>
      <c r="BF152" s="97">
        <f t="shared" si="10"/>
        <v>0</v>
      </c>
      <c r="BG152" s="97">
        <f t="shared" si="11"/>
        <v>0</v>
      </c>
      <c r="BH152" s="97">
        <f t="shared" si="12"/>
        <v>0</v>
      </c>
      <c r="BI152" s="97">
        <f t="shared" si="13"/>
        <v>0</v>
      </c>
      <c r="BJ152" s="13" t="s">
        <v>83</v>
      </c>
      <c r="BK152" s="97">
        <f t="shared" si="14"/>
        <v>0</v>
      </c>
      <c r="BL152" s="13" t="s">
        <v>245</v>
      </c>
      <c r="BM152" s="169" t="s">
        <v>395</v>
      </c>
    </row>
    <row r="153" spans="2:65" s="1" customFormat="1" ht="24.2" customHeight="1" x14ac:dyDescent="0.2">
      <c r="B153" s="131"/>
      <c r="C153" s="158" t="s">
        <v>7</v>
      </c>
      <c r="D153" s="158" t="s">
        <v>241</v>
      </c>
      <c r="E153" s="159" t="s">
        <v>2938</v>
      </c>
      <c r="F153" s="160" t="s">
        <v>2981</v>
      </c>
      <c r="G153" s="161" t="s">
        <v>353</v>
      </c>
      <c r="H153" s="162">
        <v>1</v>
      </c>
      <c r="I153" s="163"/>
      <c r="J153" s="164">
        <f t="shared" si="5"/>
        <v>0</v>
      </c>
      <c r="K153" s="165"/>
      <c r="L153" s="30"/>
      <c r="M153" s="166" t="s">
        <v>1</v>
      </c>
      <c r="N153" s="130" t="s">
        <v>37</v>
      </c>
      <c r="P153" s="167">
        <f t="shared" si="6"/>
        <v>0</v>
      </c>
      <c r="Q153" s="167">
        <v>0</v>
      </c>
      <c r="R153" s="167">
        <f t="shared" si="7"/>
        <v>0</v>
      </c>
      <c r="S153" s="167">
        <v>0</v>
      </c>
      <c r="T153" s="168">
        <f t="shared" si="8"/>
        <v>0</v>
      </c>
      <c r="AR153" s="169" t="s">
        <v>245</v>
      </c>
      <c r="AT153" s="169" t="s">
        <v>241</v>
      </c>
      <c r="AU153" s="169" t="s">
        <v>78</v>
      </c>
      <c r="AY153" s="13" t="s">
        <v>239</v>
      </c>
      <c r="BE153" s="97">
        <f t="shared" si="9"/>
        <v>0</v>
      </c>
      <c r="BF153" s="97">
        <f t="shared" si="10"/>
        <v>0</v>
      </c>
      <c r="BG153" s="97">
        <f t="shared" si="11"/>
        <v>0</v>
      </c>
      <c r="BH153" s="97">
        <f t="shared" si="12"/>
        <v>0</v>
      </c>
      <c r="BI153" s="97">
        <f t="shared" si="13"/>
        <v>0</v>
      </c>
      <c r="BJ153" s="13" t="s">
        <v>83</v>
      </c>
      <c r="BK153" s="97">
        <f t="shared" si="14"/>
        <v>0</v>
      </c>
      <c r="BL153" s="13" t="s">
        <v>245</v>
      </c>
      <c r="BM153" s="169" t="s">
        <v>403</v>
      </c>
    </row>
    <row r="154" spans="2:65" s="1" customFormat="1" ht="16.5" customHeight="1" x14ac:dyDescent="0.2">
      <c r="B154" s="131"/>
      <c r="C154" s="158" t="s">
        <v>324</v>
      </c>
      <c r="D154" s="158" t="s">
        <v>241</v>
      </c>
      <c r="E154" s="159" t="s">
        <v>2873</v>
      </c>
      <c r="F154" s="160" t="s">
        <v>2982</v>
      </c>
      <c r="G154" s="161" t="s">
        <v>353</v>
      </c>
      <c r="H154" s="162">
        <v>1</v>
      </c>
      <c r="I154" s="163"/>
      <c r="J154" s="164">
        <f t="shared" si="5"/>
        <v>0</v>
      </c>
      <c r="K154" s="165"/>
      <c r="L154" s="30"/>
      <c r="M154" s="166" t="s">
        <v>1</v>
      </c>
      <c r="N154" s="130" t="s">
        <v>37</v>
      </c>
      <c r="P154" s="167">
        <f t="shared" si="6"/>
        <v>0</v>
      </c>
      <c r="Q154" s="167">
        <v>0</v>
      </c>
      <c r="R154" s="167">
        <f t="shared" si="7"/>
        <v>0</v>
      </c>
      <c r="S154" s="167">
        <v>0</v>
      </c>
      <c r="T154" s="168">
        <f t="shared" si="8"/>
        <v>0</v>
      </c>
      <c r="AR154" s="169" t="s">
        <v>245</v>
      </c>
      <c r="AT154" s="169" t="s">
        <v>241</v>
      </c>
      <c r="AU154" s="169" t="s">
        <v>78</v>
      </c>
      <c r="AY154" s="13" t="s">
        <v>239</v>
      </c>
      <c r="BE154" s="97">
        <f t="shared" si="9"/>
        <v>0</v>
      </c>
      <c r="BF154" s="97">
        <f t="shared" si="10"/>
        <v>0</v>
      </c>
      <c r="BG154" s="97">
        <f t="shared" si="11"/>
        <v>0</v>
      </c>
      <c r="BH154" s="97">
        <f t="shared" si="12"/>
        <v>0</v>
      </c>
      <c r="BI154" s="97">
        <f t="shared" si="13"/>
        <v>0</v>
      </c>
      <c r="BJ154" s="13" t="s">
        <v>83</v>
      </c>
      <c r="BK154" s="97">
        <f t="shared" si="14"/>
        <v>0</v>
      </c>
      <c r="BL154" s="13" t="s">
        <v>245</v>
      </c>
      <c r="BM154" s="169" t="s">
        <v>411</v>
      </c>
    </row>
    <row r="155" spans="2:65" s="1" customFormat="1" ht="24.2" customHeight="1" x14ac:dyDescent="0.2">
      <c r="B155" s="131"/>
      <c r="C155" s="158" t="s">
        <v>328</v>
      </c>
      <c r="D155" s="158" t="s">
        <v>241</v>
      </c>
      <c r="E155" s="159" t="s">
        <v>2863</v>
      </c>
      <c r="F155" s="160" t="s">
        <v>2864</v>
      </c>
      <c r="G155" s="161" t="s">
        <v>331</v>
      </c>
      <c r="H155" s="162">
        <v>50</v>
      </c>
      <c r="I155" s="163"/>
      <c r="J155" s="164">
        <f t="shared" si="5"/>
        <v>0</v>
      </c>
      <c r="K155" s="165"/>
      <c r="L155" s="30"/>
      <c r="M155" s="166" t="s">
        <v>1</v>
      </c>
      <c r="N155" s="130" t="s">
        <v>37</v>
      </c>
      <c r="P155" s="167">
        <f t="shared" si="6"/>
        <v>0</v>
      </c>
      <c r="Q155" s="167">
        <v>0</v>
      </c>
      <c r="R155" s="167">
        <f t="shared" si="7"/>
        <v>0</v>
      </c>
      <c r="S155" s="167">
        <v>0</v>
      </c>
      <c r="T155" s="168">
        <f t="shared" si="8"/>
        <v>0</v>
      </c>
      <c r="AR155" s="169" t="s">
        <v>245</v>
      </c>
      <c r="AT155" s="169" t="s">
        <v>241</v>
      </c>
      <c r="AU155" s="169" t="s">
        <v>78</v>
      </c>
      <c r="AY155" s="13" t="s">
        <v>239</v>
      </c>
      <c r="BE155" s="97">
        <f t="shared" si="9"/>
        <v>0</v>
      </c>
      <c r="BF155" s="97">
        <f t="shared" si="10"/>
        <v>0</v>
      </c>
      <c r="BG155" s="97">
        <f t="shared" si="11"/>
        <v>0</v>
      </c>
      <c r="BH155" s="97">
        <f t="shared" si="12"/>
        <v>0</v>
      </c>
      <c r="BI155" s="97">
        <f t="shared" si="13"/>
        <v>0</v>
      </c>
      <c r="BJ155" s="13" t="s">
        <v>83</v>
      </c>
      <c r="BK155" s="97">
        <f t="shared" si="14"/>
        <v>0</v>
      </c>
      <c r="BL155" s="13" t="s">
        <v>245</v>
      </c>
      <c r="BM155" s="169" t="s">
        <v>419</v>
      </c>
    </row>
    <row r="156" spans="2:65" s="1" customFormat="1" ht="24.2" customHeight="1" x14ac:dyDescent="0.2">
      <c r="B156" s="131"/>
      <c r="C156" s="158" t="s">
        <v>333</v>
      </c>
      <c r="D156" s="158" t="s">
        <v>241</v>
      </c>
      <c r="E156" s="159" t="s">
        <v>2941</v>
      </c>
      <c r="F156" s="160" t="s">
        <v>2983</v>
      </c>
      <c r="G156" s="161" t="s">
        <v>331</v>
      </c>
      <c r="H156" s="162">
        <v>8</v>
      </c>
      <c r="I156" s="163"/>
      <c r="J156" s="164">
        <f t="shared" si="5"/>
        <v>0</v>
      </c>
      <c r="K156" s="165"/>
      <c r="L156" s="30"/>
      <c r="M156" s="166" t="s">
        <v>1</v>
      </c>
      <c r="N156" s="130" t="s">
        <v>37</v>
      </c>
      <c r="P156" s="167">
        <f t="shared" si="6"/>
        <v>0</v>
      </c>
      <c r="Q156" s="167">
        <v>0</v>
      </c>
      <c r="R156" s="167">
        <f t="shared" si="7"/>
        <v>0</v>
      </c>
      <c r="S156" s="167">
        <v>0</v>
      </c>
      <c r="T156" s="168">
        <f t="shared" si="8"/>
        <v>0</v>
      </c>
      <c r="AR156" s="169" t="s">
        <v>245</v>
      </c>
      <c r="AT156" s="169" t="s">
        <v>241</v>
      </c>
      <c r="AU156" s="169" t="s">
        <v>78</v>
      </c>
      <c r="AY156" s="13" t="s">
        <v>239</v>
      </c>
      <c r="BE156" s="97">
        <f t="shared" si="9"/>
        <v>0</v>
      </c>
      <c r="BF156" s="97">
        <f t="shared" si="10"/>
        <v>0</v>
      </c>
      <c r="BG156" s="97">
        <f t="shared" si="11"/>
        <v>0</v>
      </c>
      <c r="BH156" s="97">
        <f t="shared" si="12"/>
        <v>0</v>
      </c>
      <c r="BI156" s="97">
        <f t="shared" si="13"/>
        <v>0</v>
      </c>
      <c r="BJ156" s="13" t="s">
        <v>83</v>
      </c>
      <c r="BK156" s="97">
        <f t="shared" si="14"/>
        <v>0</v>
      </c>
      <c r="BL156" s="13" t="s">
        <v>245</v>
      </c>
      <c r="BM156" s="169" t="s">
        <v>427</v>
      </c>
    </row>
    <row r="157" spans="2:65" s="1" customFormat="1" ht="24.2" customHeight="1" x14ac:dyDescent="0.2">
      <c r="B157" s="131"/>
      <c r="C157" s="158" t="s">
        <v>338</v>
      </c>
      <c r="D157" s="158" t="s">
        <v>241</v>
      </c>
      <c r="E157" s="159" t="s">
        <v>2865</v>
      </c>
      <c r="F157" s="160" t="s">
        <v>2866</v>
      </c>
      <c r="G157" s="161" t="s">
        <v>331</v>
      </c>
      <c r="H157" s="162">
        <v>29</v>
      </c>
      <c r="I157" s="163"/>
      <c r="J157" s="164">
        <f t="shared" si="5"/>
        <v>0</v>
      </c>
      <c r="K157" s="165"/>
      <c r="L157" s="30"/>
      <c r="M157" s="166" t="s">
        <v>1</v>
      </c>
      <c r="N157" s="130" t="s">
        <v>37</v>
      </c>
      <c r="P157" s="167">
        <f t="shared" si="6"/>
        <v>0</v>
      </c>
      <c r="Q157" s="167">
        <v>0</v>
      </c>
      <c r="R157" s="167">
        <f t="shared" si="7"/>
        <v>0</v>
      </c>
      <c r="S157" s="167">
        <v>0</v>
      </c>
      <c r="T157" s="168">
        <f t="shared" si="8"/>
        <v>0</v>
      </c>
      <c r="AR157" s="169" t="s">
        <v>245</v>
      </c>
      <c r="AT157" s="169" t="s">
        <v>241</v>
      </c>
      <c r="AU157" s="169" t="s">
        <v>78</v>
      </c>
      <c r="AY157" s="13" t="s">
        <v>239</v>
      </c>
      <c r="BE157" s="97">
        <f t="shared" si="9"/>
        <v>0</v>
      </c>
      <c r="BF157" s="97">
        <f t="shared" si="10"/>
        <v>0</v>
      </c>
      <c r="BG157" s="97">
        <f t="shared" si="11"/>
        <v>0</v>
      </c>
      <c r="BH157" s="97">
        <f t="shared" si="12"/>
        <v>0</v>
      </c>
      <c r="BI157" s="97">
        <f t="shared" si="13"/>
        <v>0</v>
      </c>
      <c r="BJ157" s="13" t="s">
        <v>83</v>
      </c>
      <c r="BK157" s="97">
        <f t="shared" si="14"/>
        <v>0</v>
      </c>
      <c r="BL157" s="13" t="s">
        <v>245</v>
      </c>
      <c r="BM157" s="169" t="s">
        <v>435</v>
      </c>
    </row>
    <row r="158" spans="2:65" s="1" customFormat="1" ht="24.2" customHeight="1" x14ac:dyDescent="0.2">
      <c r="B158" s="131"/>
      <c r="C158" s="158" t="s">
        <v>342</v>
      </c>
      <c r="D158" s="158" t="s">
        <v>241</v>
      </c>
      <c r="E158" s="159" t="s">
        <v>2867</v>
      </c>
      <c r="F158" s="160" t="s">
        <v>2868</v>
      </c>
      <c r="G158" s="161" t="s">
        <v>1082</v>
      </c>
      <c r="H158" s="199">
        <v>1</v>
      </c>
      <c r="I158" s="163"/>
      <c r="J158" s="164">
        <f t="shared" si="5"/>
        <v>0</v>
      </c>
      <c r="K158" s="165"/>
      <c r="L158" s="30"/>
      <c r="M158" s="166" t="s">
        <v>1</v>
      </c>
      <c r="N158" s="130" t="s">
        <v>37</v>
      </c>
      <c r="P158" s="167">
        <f t="shared" si="6"/>
        <v>0</v>
      </c>
      <c r="Q158" s="167">
        <v>0</v>
      </c>
      <c r="R158" s="167">
        <f t="shared" si="7"/>
        <v>0</v>
      </c>
      <c r="S158" s="167">
        <v>0</v>
      </c>
      <c r="T158" s="168">
        <f t="shared" si="8"/>
        <v>0</v>
      </c>
      <c r="AR158" s="169" t="s">
        <v>245</v>
      </c>
      <c r="AT158" s="169" t="s">
        <v>241</v>
      </c>
      <c r="AU158" s="169" t="s">
        <v>78</v>
      </c>
      <c r="AY158" s="13" t="s">
        <v>239</v>
      </c>
      <c r="BE158" s="97">
        <f t="shared" si="9"/>
        <v>0</v>
      </c>
      <c r="BF158" s="97">
        <f t="shared" si="10"/>
        <v>0</v>
      </c>
      <c r="BG158" s="97">
        <f t="shared" si="11"/>
        <v>0</v>
      </c>
      <c r="BH158" s="97">
        <f t="shared" si="12"/>
        <v>0</v>
      </c>
      <c r="BI158" s="97">
        <f t="shared" si="13"/>
        <v>0</v>
      </c>
      <c r="BJ158" s="13" t="s">
        <v>83</v>
      </c>
      <c r="BK158" s="97">
        <f t="shared" si="14"/>
        <v>0</v>
      </c>
      <c r="BL158" s="13" t="s">
        <v>245</v>
      </c>
      <c r="BM158" s="169" t="s">
        <v>443</v>
      </c>
    </row>
    <row r="159" spans="2:65" s="1" customFormat="1" ht="24.2" customHeight="1" x14ac:dyDescent="0.2">
      <c r="B159" s="131"/>
      <c r="C159" s="158" t="s">
        <v>346</v>
      </c>
      <c r="D159" s="158" t="s">
        <v>241</v>
      </c>
      <c r="E159" s="159" t="s">
        <v>2869</v>
      </c>
      <c r="F159" s="160" t="s">
        <v>2870</v>
      </c>
      <c r="G159" s="161" t="s">
        <v>1082</v>
      </c>
      <c r="H159" s="199">
        <v>1</v>
      </c>
      <c r="I159" s="163"/>
      <c r="J159" s="164">
        <f t="shared" si="5"/>
        <v>0</v>
      </c>
      <c r="K159" s="165"/>
      <c r="L159" s="30"/>
      <c r="M159" s="166" t="s">
        <v>1</v>
      </c>
      <c r="N159" s="130" t="s">
        <v>37</v>
      </c>
      <c r="P159" s="167">
        <f t="shared" si="6"/>
        <v>0</v>
      </c>
      <c r="Q159" s="167">
        <v>0</v>
      </c>
      <c r="R159" s="167">
        <f t="shared" si="7"/>
        <v>0</v>
      </c>
      <c r="S159" s="167">
        <v>0</v>
      </c>
      <c r="T159" s="168">
        <f t="shared" si="8"/>
        <v>0</v>
      </c>
      <c r="AR159" s="169" t="s">
        <v>245</v>
      </c>
      <c r="AT159" s="169" t="s">
        <v>241</v>
      </c>
      <c r="AU159" s="169" t="s">
        <v>78</v>
      </c>
      <c r="AY159" s="13" t="s">
        <v>239</v>
      </c>
      <c r="BE159" s="97">
        <f t="shared" si="9"/>
        <v>0</v>
      </c>
      <c r="BF159" s="97">
        <f t="shared" si="10"/>
        <v>0</v>
      </c>
      <c r="BG159" s="97">
        <f t="shared" si="11"/>
        <v>0</v>
      </c>
      <c r="BH159" s="97">
        <f t="shared" si="12"/>
        <v>0</v>
      </c>
      <c r="BI159" s="97">
        <f t="shared" si="13"/>
        <v>0</v>
      </c>
      <c r="BJ159" s="13" t="s">
        <v>83</v>
      </c>
      <c r="BK159" s="97">
        <f t="shared" si="14"/>
        <v>0</v>
      </c>
      <c r="BL159" s="13" t="s">
        <v>245</v>
      </c>
      <c r="BM159" s="169" t="s">
        <v>451</v>
      </c>
    </row>
    <row r="160" spans="2:65" s="11" customFormat="1" ht="25.9" customHeight="1" x14ac:dyDescent="0.2">
      <c r="B160" s="146"/>
      <c r="D160" s="147" t="s">
        <v>70</v>
      </c>
      <c r="E160" s="148" t="s">
        <v>2945</v>
      </c>
      <c r="F160" s="148" t="s">
        <v>2872</v>
      </c>
      <c r="I160" s="149"/>
      <c r="J160" s="150">
        <f>BK160</f>
        <v>0</v>
      </c>
      <c r="L160" s="146"/>
      <c r="M160" s="151"/>
      <c r="P160" s="152">
        <f>SUM(P161:P184)</f>
        <v>0</v>
      </c>
      <c r="R160" s="152">
        <f>SUM(R161:R184)</f>
        <v>0</v>
      </c>
      <c r="T160" s="153">
        <f>SUM(T161:T184)</f>
        <v>0</v>
      </c>
      <c r="AR160" s="147" t="s">
        <v>78</v>
      </c>
      <c r="AT160" s="154" t="s">
        <v>70</v>
      </c>
      <c r="AU160" s="154" t="s">
        <v>71</v>
      </c>
      <c r="AY160" s="147" t="s">
        <v>239</v>
      </c>
      <c r="BK160" s="155">
        <f>SUM(BK161:BK184)</f>
        <v>0</v>
      </c>
    </row>
    <row r="161" spans="2:65" s="1" customFormat="1" ht="16.5" customHeight="1" x14ac:dyDescent="0.2">
      <c r="B161" s="131"/>
      <c r="C161" s="170" t="s">
        <v>350</v>
      </c>
      <c r="D161" s="170" t="s">
        <v>275</v>
      </c>
      <c r="E161" s="171" t="s">
        <v>2889</v>
      </c>
      <c r="F161" s="172" t="s">
        <v>2874</v>
      </c>
      <c r="G161" s="173" t="s">
        <v>353</v>
      </c>
      <c r="H161" s="174">
        <v>1</v>
      </c>
      <c r="I161" s="175"/>
      <c r="J161" s="176">
        <f t="shared" ref="J161:J184" si="15">ROUND(I161*H161,2)</f>
        <v>0</v>
      </c>
      <c r="K161" s="177"/>
      <c r="L161" s="178"/>
      <c r="M161" s="179" t="s">
        <v>1</v>
      </c>
      <c r="N161" s="180" t="s">
        <v>37</v>
      </c>
      <c r="P161" s="167">
        <f t="shared" ref="P161:P184" si="16">O161*H161</f>
        <v>0</v>
      </c>
      <c r="Q161" s="167">
        <v>0</v>
      </c>
      <c r="R161" s="167">
        <f t="shared" ref="R161:R184" si="17">Q161*H161</f>
        <v>0</v>
      </c>
      <c r="S161" s="167">
        <v>0</v>
      </c>
      <c r="T161" s="168">
        <f t="shared" ref="T161:T184" si="18">S161*H161</f>
        <v>0</v>
      </c>
      <c r="AR161" s="169" t="s">
        <v>270</v>
      </c>
      <c r="AT161" s="169" t="s">
        <v>275</v>
      </c>
      <c r="AU161" s="169" t="s">
        <v>78</v>
      </c>
      <c r="AY161" s="13" t="s">
        <v>239</v>
      </c>
      <c r="BE161" s="97">
        <f t="shared" ref="BE161:BE184" si="19">IF(N161="základná",J161,0)</f>
        <v>0</v>
      </c>
      <c r="BF161" s="97">
        <f t="shared" ref="BF161:BF184" si="20">IF(N161="znížená",J161,0)</f>
        <v>0</v>
      </c>
      <c r="BG161" s="97">
        <f t="shared" ref="BG161:BG184" si="21">IF(N161="zákl. prenesená",J161,0)</f>
        <v>0</v>
      </c>
      <c r="BH161" s="97">
        <f t="shared" ref="BH161:BH184" si="22">IF(N161="zníž. prenesená",J161,0)</f>
        <v>0</v>
      </c>
      <c r="BI161" s="97">
        <f t="shared" ref="BI161:BI184" si="23">IF(N161="nulová",J161,0)</f>
        <v>0</v>
      </c>
      <c r="BJ161" s="13" t="s">
        <v>83</v>
      </c>
      <c r="BK161" s="97">
        <f t="shared" ref="BK161:BK184" si="24">ROUND(I161*H161,2)</f>
        <v>0</v>
      </c>
      <c r="BL161" s="13" t="s">
        <v>245</v>
      </c>
      <c r="BM161" s="169" t="s">
        <v>459</v>
      </c>
    </row>
    <row r="162" spans="2:65" s="1" customFormat="1" ht="16.5" customHeight="1" x14ac:dyDescent="0.2">
      <c r="B162" s="131"/>
      <c r="C162" s="170" t="s">
        <v>355</v>
      </c>
      <c r="D162" s="170" t="s">
        <v>275</v>
      </c>
      <c r="E162" s="171" t="s">
        <v>2893</v>
      </c>
      <c r="F162" s="172" t="s">
        <v>2876</v>
      </c>
      <c r="G162" s="173" t="s">
        <v>353</v>
      </c>
      <c r="H162" s="174">
        <v>1</v>
      </c>
      <c r="I162" s="175"/>
      <c r="J162" s="176">
        <f t="shared" si="15"/>
        <v>0</v>
      </c>
      <c r="K162" s="177"/>
      <c r="L162" s="178"/>
      <c r="M162" s="179" t="s">
        <v>1</v>
      </c>
      <c r="N162" s="180" t="s">
        <v>37</v>
      </c>
      <c r="P162" s="167">
        <f t="shared" si="16"/>
        <v>0</v>
      </c>
      <c r="Q162" s="167">
        <v>0</v>
      </c>
      <c r="R162" s="167">
        <f t="shared" si="17"/>
        <v>0</v>
      </c>
      <c r="S162" s="167">
        <v>0</v>
      </c>
      <c r="T162" s="168">
        <f t="shared" si="18"/>
        <v>0</v>
      </c>
      <c r="AR162" s="169" t="s">
        <v>270</v>
      </c>
      <c r="AT162" s="169" t="s">
        <v>275</v>
      </c>
      <c r="AU162" s="169" t="s">
        <v>78</v>
      </c>
      <c r="AY162" s="13" t="s">
        <v>239</v>
      </c>
      <c r="BE162" s="97">
        <f t="shared" si="19"/>
        <v>0</v>
      </c>
      <c r="BF162" s="97">
        <f t="shared" si="20"/>
        <v>0</v>
      </c>
      <c r="BG162" s="97">
        <f t="shared" si="21"/>
        <v>0</v>
      </c>
      <c r="BH162" s="97">
        <f t="shared" si="22"/>
        <v>0</v>
      </c>
      <c r="BI162" s="97">
        <f t="shared" si="23"/>
        <v>0</v>
      </c>
      <c r="BJ162" s="13" t="s">
        <v>83</v>
      </c>
      <c r="BK162" s="97">
        <f t="shared" si="24"/>
        <v>0</v>
      </c>
      <c r="BL162" s="13" t="s">
        <v>245</v>
      </c>
      <c r="BM162" s="169" t="s">
        <v>467</v>
      </c>
    </row>
    <row r="163" spans="2:65" s="1" customFormat="1" ht="16.5" customHeight="1" x14ac:dyDescent="0.2">
      <c r="B163" s="131"/>
      <c r="C163" s="170" t="s">
        <v>359</v>
      </c>
      <c r="D163" s="170" t="s">
        <v>275</v>
      </c>
      <c r="E163" s="171" t="s">
        <v>2897</v>
      </c>
      <c r="F163" s="172" t="s">
        <v>2878</v>
      </c>
      <c r="G163" s="173" t="s">
        <v>353</v>
      </c>
      <c r="H163" s="174">
        <v>1</v>
      </c>
      <c r="I163" s="175"/>
      <c r="J163" s="176">
        <f t="shared" si="15"/>
        <v>0</v>
      </c>
      <c r="K163" s="177"/>
      <c r="L163" s="178"/>
      <c r="M163" s="179" t="s">
        <v>1</v>
      </c>
      <c r="N163" s="180" t="s">
        <v>37</v>
      </c>
      <c r="P163" s="167">
        <f t="shared" si="16"/>
        <v>0</v>
      </c>
      <c r="Q163" s="167">
        <v>0</v>
      </c>
      <c r="R163" s="167">
        <f t="shared" si="17"/>
        <v>0</v>
      </c>
      <c r="S163" s="167">
        <v>0</v>
      </c>
      <c r="T163" s="168">
        <f t="shared" si="18"/>
        <v>0</v>
      </c>
      <c r="AR163" s="169" t="s">
        <v>270</v>
      </c>
      <c r="AT163" s="169" t="s">
        <v>275</v>
      </c>
      <c r="AU163" s="169" t="s">
        <v>78</v>
      </c>
      <c r="AY163" s="13" t="s">
        <v>239</v>
      </c>
      <c r="BE163" s="97">
        <f t="shared" si="19"/>
        <v>0</v>
      </c>
      <c r="BF163" s="97">
        <f t="shared" si="20"/>
        <v>0</v>
      </c>
      <c r="BG163" s="97">
        <f t="shared" si="21"/>
        <v>0</v>
      </c>
      <c r="BH163" s="97">
        <f t="shared" si="22"/>
        <v>0</v>
      </c>
      <c r="BI163" s="97">
        <f t="shared" si="23"/>
        <v>0</v>
      </c>
      <c r="BJ163" s="13" t="s">
        <v>83</v>
      </c>
      <c r="BK163" s="97">
        <f t="shared" si="24"/>
        <v>0</v>
      </c>
      <c r="BL163" s="13" t="s">
        <v>245</v>
      </c>
      <c r="BM163" s="169" t="s">
        <v>475</v>
      </c>
    </row>
    <row r="164" spans="2:65" s="1" customFormat="1" ht="16.5" customHeight="1" x14ac:dyDescent="0.2">
      <c r="B164" s="131"/>
      <c r="C164" s="170" t="s">
        <v>363</v>
      </c>
      <c r="D164" s="170" t="s">
        <v>275</v>
      </c>
      <c r="E164" s="171" t="s">
        <v>2901</v>
      </c>
      <c r="F164" s="172" t="s">
        <v>2880</v>
      </c>
      <c r="G164" s="173" t="s">
        <v>353</v>
      </c>
      <c r="H164" s="174">
        <v>1</v>
      </c>
      <c r="I164" s="175"/>
      <c r="J164" s="176">
        <f t="shared" si="15"/>
        <v>0</v>
      </c>
      <c r="K164" s="177"/>
      <c r="L164" s="178"/>
      <c r="M164" s="179" t="s">
        <v>1</v>
      </c>
      <c r="N164" s="180" t="s">
        <v>37</v>
      </c>
      <c r="P164" s="167">
        <f t="shared" si="16"/>
        <v>0</v>
      </c>
      <c r="Q164" s="167">
        <v>0</v>
      </c>
      <c r="R164" s="167">
        <f t="shared" si="17"/>
        <v>0</v>
      </c>
      <c r="S164" s="167">
        <v>0</v>
      </c>
      <c r="T164" s="168">
        <f t="shared" si="18"/>
        <v>0</v>
      </c>
      <c r="AR164" s="169" t="s">
        <v>270</v>
      </c>
      <c r="AT164" s="169" t="s">
        <v>275</v>
      </c>
      <c r="AU164" s="169" t="s">
        <v>78</v>
      </c>
      <c r="AY164" s="13" t="s">
        <v>239</v>
      </c>
      <c r="BE164" s="97">
        <f t="shared" si="19"/>
        <v>0</v>
      </c>
      <c r="BF164" s="97">
        <f t="shared" si="20"/>
        <v>0</v>
      </c>
      <c r="BG164" s="97">
        <f t="shared" si="21"/>
        <v>0</v>
      </c>
      <c r="BH164" s="97">
        <f t="shared" si="22"/>
        <v>0</v>
      </c>
      <c r="BI164" s="97">
        <f t="shared" si="23"/>
        <v>0</v>
      </c>
      <c r="BJ164" s="13" t="s">
        <v>83</v>
      </c>
      <c r="BK164" s="97">
        <f t="shared" si="24"/>
        <v>0</v>
      </c>
      <c r="BL164" s="13" t="s">
        <v>245</v>
      </c>
      <c r="BM164" s="169" t="s">
        <v>483</v>
      </c>
    </row>
    <row r="165" spans="2:65" s="1" customFormat="1" ht="24.2" customHeight="1" x14ac:dyDescent="0.2">
      <c r="B165" s="131"/>
      <c r="C165" s="158" t="s">
        <v>367</v>
      </c>
      <c r="D165" s="158" t="s">
        <v>241</v>
      </c>
      <c r="E165" s="159" t="s">
        <v>2881</v>
      </c>
      <c r="F165" s="160" t="s">
        <v>2882</v>
      </c>
      <c r="G165" s="161" t="s">
        <v>353</v>
      </c>
      <c r="H165" s="162">
        <v>1</v>
      </c>
      <c r="I165" s="163"/>
      <c r="J165" s="164">
        <f t="shared" si="15"/>
        <v>0</v>
      </c>
      <c r="K165" s="165"/>
      <c r="L165" s="30"/>
      <c r="M165" s="166" t="s">
        <v>1</v>
      </c>
      <c r="N165" s="130" t="s">
        <v>37</v>
      </c>
      <c r="P165" s="167">
        <f t="shared" si="16"/>
        <v>0</v>
      </c>
      <c r="Q165" s="167">
        <v>0</v>
      </c>
      <c r="R165" s="167">
        <f t="shared" si="17"/>
        <v>0</v>
      </c>
      <c r="S165" s="167">
        <v>0</v>
      </c>
      <c r="T165" s="168">
        <f t="shared" si="18"/>
        <v>0</v>
      </c>
      <c r="AR165" s="169" t="s">
        <v>245</v>
      </c>
      <c r="AT165" s="169" t="s">
        <v>241</v>
      </c>
      <c r="AU165" s="169" t="s">
        <v>78</v>
      </c>
      <c r="AY165" s="13" t="s">
        <v>239</v>
      </c>
      <c r="BE165" s="97">
        <f t="shared" si="19"/>
        <v>0</v>
      </c>
      <c r="BF165" s="97">
        <f t="shared" si="20"/>
        <v>0</v>
      </c>
      <c r="BG165" s="97">
        <f t="shared" si="21"/>
        <v>0</v>
      </c>
      <c r="BH165" s="97">
        <f t="shared" si="22"/>
        <v>0</v>
      </c>
      <c r="BI165" s="97">
        <f t="shared" si="23"/>
        <v>0</v>
      </c>
      <c r="BJ165" s="13" t="s">
        <v>83</v>
      </c>
      <c r="BK165" s="97">
        <f t="shared" si="24"/>
        <v>0</v>
      </c>
      <c r="BL165" s="13" t="s">
        <v>245</v>
      </c>
      <c r="BM165" s="169" t="s">
        <v>491</v>
      </c>
    </row>
    <row r="166" spans="2:65" s="1" customFormat="1" ht="16.5" customHeight="1" x14ac:dyDescent="0.2">
      <c r="B166" s="131"/>
      <c r="C166" s="158" t="s">
        <v>371</v>
      </c>
      <c r="D166" s="158" t="s">
        <v>241</v>
      </c>
      <c r="E166" s="159" t="s">
        <v>2883</v>
      </c>
      <c r="F166" s="160" t="s">
        <v>2884</v>
      </c>
      <c r="G166" s="161" t="s">
        <v>353</v>
      </c>
      <c r="H166" s="162">
        <v>1</v>
      </c>
      <c r="I166" s="163"/>
      <c r="J166" s="164">
        <f t="shared" si="15"/>
        <v>0</v>
      </c>
      <c r="K166" s="165"/>
      <c r="L166" s="30"/>
      <c r="M166" s="166" t="s">
        <v>1</v>
      </c>
      <c r="N166" s="130" t="s">
        <v>37</v>
      </c>
      <c r="P166" s="167">
        <f t="shared" si="16"/>
        <v>0</v>
      </c>
      <c r="Q166" s="167">
        <v>0</v>
      </c>
      <c r="R166" s="167">
        <f t="shared" si="17"/>
        <v>0</v>
      </c>
      <c r="S166" s="167">
        <v>0</v>
      </c>
      <c r="T166" s="168">
        <f t="shared" si="18"/>
        <v>0</v>
      </c>
      <c r="AR166" s="169" t="s">
        <v>245</v>
      </c>
      <c r="AT166" s="169" t="s">
        <v>241</v>
      </c>
      <c r="AU166" s="169" t="s">
        <v>78</v>
      </c>
      <c r="AY166" s="13" t="s">
        <v>239</v>
      </c>
      <c r="BE166" s="97">
        <f t="shared" si="19"/>
        <v>0</v>
      </c>
      <c r="BF166" s="97">
        <f t="shared" si="20"/>
        <v>0</v>
      </c>
      <c r="BG166" s="97">
        <f t="shared" si="21"/>
        <v>0</v>
      </c>
      <c r="BH166" s="97">
        <f t="shared" si="22"/>
        <v>0</v>
      </c>
      <c r="BI166" s="97">
        <f t="shared" si="23"/>
        <v>0</v>
      </c>
      <c r="BJ166" s="13" t="s">
        <v>83</v>
      </c>
      <c r="BK166" s="97">
        <f t="shared" si="24"/>
        <v>0</v>
      </c>
      <c r="BL166" s="13" t="s">
        <v>245</v>
      </c>
      <c r="BM166" s="169" t="s">
        <v>499</v>
      </c>
    </row>
    <row r="167" spans="2:65" s="1" customFormat="1" ht="16.5" customHeight="1" x14ac:dyDescent="0.2">
      <c r="B167" s="131"/>
      <c r="C167" s="158" t="s">
        <v>375</v>
      </c>
      <c r="D167" s="158" t="s">
        <v>241</v>
      </c>
      <c r="E167" s="159" t="s">
        <v>2885</v>
      </c>
      <c r="F167" s="160" t="s">
        <v>2886</v>
      </c>
      <c r="G167" s="161" t="s">
        <v>353</v>
      </c>
      <c r="H167" s="162">
        <v>1</v>
      </c>
      <c r="I167" s="163"/>
      <c r="J167" s="164">
        <f t="shared" si="15"/>
        <v>0</v>
      </c>
      <c r="K167" s="165"/>
      <c r="L167" s="30"/>
      <c r="M167" s="166" t="s">
        <v>1</v>
      </c>
      <c r="N167" s="130" t="s">
        <v>37</v>
      </c>
      <c r="P167" s="167">
        <f t="shared" si="16"/>
        <v>0</v>
      </c>
      <c r="Q167" s="167">
        <v>0</v>
      </c>
      <c r="R167" s="167">
        <f t="shared" si="17"/>
        <v>0</v>
      </c>
      <c r="S167" s="167">
        <v>0</v>
      </c>
      <c r="T167" s="168">
        <f t="shared" si="18"/>
        <v>0</v>
      </c>
      <c r="AR167" s="169" t="s">
        <v>245</v>
      </c>
      <c r="AT167" s="169" t="s">
        <v>241</v>
      </c>
      <c r="AU167" s="169" t="s">
        <v>78</v>
      </c>
      <c r="AY167" s="13" t="s">
        <v>239</v>
      </c>
      <c r="BE167" s="97">
        <f t="shared" si="19"/>
        <v>0</v>
      </c>
      <c r="BF167" s="97">
        <f t="shared" si="20"/>
        <v>0</v>
      </c>
      <c r="BG167" s="97">
        <f t="shared" si="21"/>
        <v>0</v>
      </c>
      <c r="BH167" s="97">
        <f t="shared" si="22"/>
        <v>0</v>
      </c>
      <c r="BI167" s="97">
        <f t="shared" si="23"/>
        <v>0</v>
      </c>
      <c r="BJ167" s="13" t="s">
        <v>83</v>
      </c>
      <c r="BK167" s="97">
        <f t="shared" si="24"/>
        <v>0</v>
      </c>
      <c r="BL167" s="13" t="s">
        <v>245</v>
      </c>
      <c r="BM167" s="169" t="s">
        <v>507</v>
      </c>
    </row>
    <row r="168" spans="2:65" s="1" customFormat="1" ht="16.5" customHeight="1" x14ac:dyDescent="0.2">
      <c r="B168" s="131"/>
      <c r="C168" s="158" t="s">
        <v>379</v>
      </c>
      <c r="D168" s="158" t="s">
        <v>241</v>
      </c>
      <c r="E168" s="159" t="s">
        <v>2887</v>
      </c>
      <c r="F168" s="160" t="s">
        <v>2888</v>
      </c>
      <c r="G168" s="161" t="s">
        <v>353</v>
      </c>
      <c r="H168" s="162">
        <v>1</v>
      </c>
      <c r="I168" s="163"/>
      <c r="J168" s="164">
        <f t="shared" si="15"/>
        <v>0</v>
      </c>
      <c r="K168" s="165"/>
      <c r="L168" s="30"/>
      <c r="M168" s="166" t="s">
        <v>1</v>
      </c>
      <c r="N168" s="130" t="s">
        <v>37</v>
      </c>
      <c r="P168" s="167">
        <f t="shared" si="16"/>
        <v>0</v>
      </c>
      <c r="Q168" s="167">
        <v>0</v>
      </c>
      <c r="R168" s="167">
        <f t="shared" si="17"/>
        <v>0</v>
      </c>
      <c r="S168" s="167">
        <v>0</v>
      </c>
      <c r="T168" s="168">
        <f t="shared" si="18"/>
        <v>0</v>
      </c>
      <c r="AR168" s="169" t="s">
        <v>245</v>
      </c>
      <c r="AT168" s="169" t="s">
        <v>241</v>
      </c>
      <c r="AU168" s="169" t="s">
        <v>78</v>
      </c>
      <c r="AY168" s="13" t="s">
        <v>239</v>
      </c>
      <c r="BE168" s="97">
        <f t="shared" si="19"/>
        <v>0</v>
      </c>
      <c r="BF168" s="97">
        <f t="shared" si="20"/>
        <v>0</v>
      </c>
      <c r="BG168" s="97">
        <f t="shared" si="21"/>
        <v>0</v>
      </c>
      <c r="BH168" s="97">
        <f t="shared" si="22"/>
        <v>0</v>
      </c>
      <c r="BI168" s="97">
        <f t="shared" si="23"/>
        <v>0</v>
      </c>
      <c r="BJ168" s="13" t="s">
        <v>83</v>
      </c>
      <c r="BK168" s="97">
        <f t="shared" si="24"/>
        <v>0</v>
      </c>
      <c r="BL168" s="13" t="s">
        <v>245</v>
      </c>
      <c r="BM168" s="169" t="s">
        <v>515</v>
      </c>
    </row>
    <row r="169" spans="2:65" s="1" customFormat="1" ht="16.5" customHeight="1" x14ac:dyDescent="0.2">
      <c r="B169" s="131"/>
      <c r="C169" s="170" t="s">
        <v>383</v>
      </c>
      <c r="D169" s="170" t="s">
        <v>275</v>
      </c>
      <c r="E169" s="171" t="s">
        <v>2905</v>
      </c>
      <c r="F169" s="172" t="s">
        <v>2890</v>
      </c>
      <c r="G169" s="173" t="s">
        <v>353</v>
      </c>
      <c r="H169" s="174">
        <v>1</v>
      </c>
      <c r="I169" s="175"/>
      <c r="J169" s="176">
        <f t="shared" si="15"/>
        <v>0</v>
      </c>
      <c r="K169" s="177"/>
      <c r="L169" s="178"/>
      <c r="M169" s="179" t="s">
        <v>1</v>
      </c>
      <c r="N169" s="180" t="s">
        <v>37</v>
      </c>
      <c r="P169" s="167">
        <f t="shared" si="16"/>
        <v>0</v>
      </c>
      <c r="Q169" s="167">
        <v>0</v>
      </c>
      <c r="R169" s="167">
        <f t="shared" si="17"/>
        <v>0</v>
      </c>
      <c r="S169" s="167">
        <v>0</v>
      </c>
      <c r="T169" s="168">
        <f t="shared" si="18"/>
        <v>0</v>
      </c>
      <c r="AR169" s="169" t="s">
        <v>270</v>
      </c>
      <c r="AT169" s="169" t="s">
        <v>275</v>
      </c>
      <c r="AU169" s="169" t="s">
        <v>78</v>
      </c>
      <c r="AY169" s="13" t="s">
        <v>239</v>
      </c>
      <c r="BE169" s="97">
        <f t="shared" si="19"/>
        <v>0</v>
      </c>
      <c r="BF169" s="97">
        <f t="shared" si="20"/>
        <v>0</v>
      </c>
      <c r="BG169" s="97">
        <f t="shared" si="21"/>
        <v>0</v>
      </c>
      <c r="BH169" s="97">
        <f t="shared" si="22"/>
        <v>0</v>
      </c>
      <c r="BI169" s="97">
        <f t="shared" si="23"/>
        <v>0</v>
      </c>
      <c r="BJ169" s="13" t="s">
        <v>83</v>
      </c>
      <c r="BK169" s="97">
        <f t="shared" si="24"/>
        <v>0</v>
      </c>
      <c r="BL169" s="13" t="s">
        <v>245</v>
      </c>
      <c r="BM169" s="169" t="s">
        <v>523</v>
      </c>
    </row>
    <row r="170" spans="2:65" s="1" customFormat="1" ht="16.5" customHeight="1" x14ac:dyDescent="0.2">
      <c r="B170" s="131"/>
      <c r="C170" s="158" t="s">
        <v>387</v>
      </c>
      <c r="D170" s="158" t="s">
        <v>241</v>
      </c>
      <c r="E170" s="159" t="s">
        <v>2891</v>
      </c>
      <c r="F170" s="160" t="s">
        <v>2892</v>
      </c>
      <c r="G170" s="161" t="s">
        <v>353</v>
      </c>
      <c r="H170" s="162">
        <v>1</v>
      </c>
      <c r="I170" s="163"/>
      <c r="J170" s="164">
        <f t="shared" si="15"/>
        <v>0</v>
      </c>
      <c r="K170" s="165"/>
      <c r="L170" s="30"/>
      <c r="M170" s="166" t="s">
        <v>1</v>
      </c>
      <c r="N170" s="130" t="s">
        <v>37</v>
      </c>
      <c r="P170" s="167">
        <f t="shared" si="16"/>
        <v>0</v>
      </c>
      <c r="Q170" s="167">
        <v>0</v>
      </c>
      <c r="R170" s="167">
        <f t="shared" si="17"/>
        <v>0</v>
      </c>
      <c r="S170" s="167">
        <v>0</v>
      </c>
      <c r="T170" s="168">
        <f t="shared" si="18"/>
        <v>0</v>
      </c>
      <c r="AR170" s="169" t="s">
        <v>245</v>
      </c>
      <c r="AT170" s="169" t="s">
        <v>241</v>
      </c>
      <c r="AU170" s="169" t="s">
        <v>78</v>
      </c>
      <c r="AY170" s="13" t="s">
        <v>239</v>
      </c>
      <c r="BE170" s="97">
        <f t="shared" si="19"/>
        <v>0</v>
      </c>
      <c r="BF170" s="97">
        <f t="shared" si="20"/>
        <v>0</v>
      </c>
      <c r="BG170" s="97">
        <f t="shared" si="21"/>
        <v>0</v>
      </c>
      <c r="BH170" s="97">
        <f t="shared" si="22"/>
        <v>0</v>
      </c>
      <c r="BI170" s="97">
        <f t="shared" si="23"/>
        <v>0</v>
      </c>
      <c r="BJ170" s="13" t="s">
        <v>83</v>
      </c>
      <c r="BK170" s="97">
        <f t="shared" si="24"/>
        <v>0</v>
      </c>
      <c r="BL170" s="13" t="s">
        <v>245</v>
      </c>
      <c r="BM170" s="169" t="s">
        <v>530</v>
      </c>
    </row>
    <row r="171" spans="2:65" s="1" customFormat="1" ht="16.5" customHeight="1" x14ac:dyDescent="0.2">
      <c r="B171" s="131"/>
      <c r="C171" s="170" t="s">
        <v>391</v>
      </c>
      <c r="D171" s="170" t="s">
        <v>275</v>
      </c>
      <c r="E171" s="171" t="s">
        <v>2954</v>
      </c>
      <c r="F171" s="172" t="s">
        <v>2984</v>
      </c>
      <c r="G171" s="173" t="s">
        <v>353</v>
      </c>
      <c r="H171" s="174">
        <v>1</v>
      </c>
      <c r="I171" s="175"/>
      <c r="J171" s="176">
        <f t="shared" si="15"/>
        <v>0</v>
      </c>
      <c r="K171" s="177"/>
      <c r="L171" s="178"/>
      <c r="M171" s="179" t="s">
        <v>1</v>
      </c>
      <c r="N171" s="180" t="s">
        <v>37</v>
      </c>
      <c r="P171" s="167">
        <f t="shared" si="16"/>
        <v>0</v>
      </c>
      <c r="Q171" s="167">
        <v>0</v>
      </c>
      <c r="R171" s="167">
        <f t="shared" si="17"/>
        <v>0</v>
      </c>
      <c r="S171" s="167">
        <v>0</v>
      </c>
      <c r="T171" s="168">
        <f t="shared" si="18"/>
        <v>0</v>
      </c>
      <c r="AR171" s="169" t="s">
        <v>270</v>
      </c>
      <c r="AT171" s="169" t="s">
        <v>275</v>
      </c>
      <c r="AU171" s="169" t="s">
        <v>78</v>
      </c>
      <c r="AY171" s="13" t="s">
        <v>239</v>
      </c>
      <c r="BE171" s="97">
        <f t="shared" si="19"/>
        <v>0</v>
      </c>
      <c r="BF171" s="97">
        <f t="shared" si="20"/>
        <v>0</v>
      </c>
      <c r="BG171" s="97">
        <f t="shared" si="21"/>
        <v>0</v>
      </c>
      <c r="BH171" s="97">
        <f t="shared" si="22"/>
        <v>0</v>
      </c>
      <c r="BI171" s="97">
        <f t="shared" si="23"/>
        <v>0</v>
      </c>
      <c r="BJ171" s="13" t="s">
        <v>83</v>
      </c>
      <c r="BK171" s="97">
        <f t="shared" si="24"/>
        <v>0</v>
      </c>
      <c r="BL171" s="13" t="s">
        <v>245</v>
      </c>
      <c r="BM171" s="169" t="s">
        <v>537</v>
      </c>
    </row>
    <row r="172" spans="2:65" s="1" customFormat="1" ht="21.75" customHeight="1" x14ac:dyDescent="0.2">
      <c r="B172" s="131"/>
      <c r="C172" s="158" t="s">
        <v>395</v>
      </c>
      <c r="D172" s="158" t="s">
        <v>241</v>
      </c>
      <c r="E172" s="159" t="s">
        <v>2956</v>
      </c>
      <c r="F172" s="160" t="s">
        <v>2957</v>
      </c>
      <c r="G172" s="161" t="s">
        <v>353</v>
      </c>
      <c r="H172" s="162">
        <v>1</v>
      </c>
      <c r="I172" s="163"/>
      <c r="J172" s="164">
        <f t="shared" si="15"/>
        <v>0</v>
      </c>
      <c r="K172" s="165"/>
      <c r="L172" s="30"/>
      <c r="M172" s="166" t="s">
        <v>1</v>
      </c>
      <c r="N172" s="130" t="s">
        <v>37</v>
      </c>
      <c r="P172" s="167">
        <f t="shared" si="16"/>
        <v>0</v>
      </c>
      <c r="Q172" s="167">
        <v>0</v>
      </c>
      <c r="R172" s="167">
        <f t="shared" si="17"/>
        <v>0</v>
      </c>
      <c r="S172" s="167">
        <v>0</v>
      </c>
      <c r="T172" s="168">
        <f t="shared" si="18"/>
        <v>0</v>
      </c>
      <c r="AR172" s="169" t="s">
        <v>245</v>
      </c>
      <c r="AT172" s="169" t="s">
        <v>241</v>
      </c>
      <c r="AU172" s="169" t="s">
        <v>78</v>
      </c>
      <c r="AY172" s="13" t="s">
        <v>239</v>
      </c>
      <c r="BE172" s="97">
        <f t="shared" si="19"/>
        <v>0</v>
      </c>
      <c r="BF172" s="97">
        <f t="shared" si="20"/>
        <v>0</v>
      </c>
      <c r="BG172" s="97">
        <f t="shared" si="21"/>
        <v>0</v>
      </c>
      <c r="BH172" s="97">
        <f t="shared" si="22"/>
        <v>0</v>
      </c>
      <c r="BI172" s="97">
        <f t="shared" si="23"/>
        <v>0</v>
      </c>
      <c r="BJ172" s="13" t="s">
        <v>83</v>
      </c>
      <c r="BK172" s="97">
        <f t="shared" si="24"/>
        <v>0</v>
      </c>
      <c r="BL172" s="13" t="s">
        <v>245</v>
      </c>
      <c r="BM172" s="169" t="s">
        <v>544</v>
      </c>
    </row>
    <row r="173" spans="2:65" s="1" customFormat="1" ht="21.75" customHeight="1" x14ac:dyDescent="0.2">
      <c r="B173" s="131"/>
      <c r="C173" s="170" t="s">
        <v>399</v>
      </c>
      <c r="D173" s="170" t="s">
        <v>275</v>
      </c>
      <c r="E173" s="171" t="s">
        <v>2958</v>
      </c>
      <c r="F173" s="172" t="s">
        <v>2985</v>
      </c>
      <c r="G173" s="173" t="s">
        <v>353</v>
      </c>
      <c r="H173" s="174">
        <v>7</v>
      </c>
      <c r="I173" s="175"/>
      <c r="J173" s="176">
        <f t="shared" si="15"/>
        <v>0</v>
      </c>
      <c r="K173" s="177"/>
      <c r="L173" s="178"/>
      <c r="M173" s="179" t="s">
        <v>1</v>
      </c>
      <c r="N173" s="180" t="s">
        <v>37</v>
      </c>
      <c r="P173" s="167">
        <f t="shared" si="16"/>
        <v>0</v>
      </c>
      <c r="Q173" s="167">
        <v>0</v>
      </c>
      <c r="R173" s="167">
        <f t="shared" si="17"/>
        <v>0</v>
      </c>
      <c r="S173" s="167">
        <v>0</v>
      </c>
      <c r="T173" s="168">
        <f t="shared" si="18"/>
        <v>0</v>
      </c>
      <c r="AR173" s="169" t="s">
        <v>270</v>
      </c>
      <c r="AT173" s="169" t="s">
        <v>275</v>
      </c>
      <c r="AU173" s="169" t="s">
        <v>78</v>
      </c>
      <c r="AY173" s="13" t="s">
        <v>239</v>
      </c>
      <c r="BE173" s="97">
        <f t="shared" si="19"/>
        <v>0</v>
      </c>
      <c r="BF173" s="97">
        <f t="shared" si="20"/>
        <v>0</v>
      </c>
      <c r="BG173" s="97">
        <f t="shared" si="21"/>
        <v>0</v>
      </c>
      <c r="BH173" s="97">
        <f t="shared" si="22"/>
        <v>0</v>
      </c>
      <c r="BI173" s="97">
        <f t="shared" si="23"/>
        <v>0</v>
      </c>
      <c r="BJ173" s="13" t="s">
        <v>83</v>
      </c>
      <c r="BK173" s="97">
        <f t="shared" si="24"/>
        <v>0</v>
      </c>
      <c r="BL173" s="13" t="s">
        <v>245</v>
      </c>
      <c r="BM173" s="169" t="s">
        <v>552</v>
      </c>
    </row>
    <row r="174" spans="2:65" s="1" customFormat="1" ht="21.75" customHeight="1" x14ac:dyDescent="0.2">
      <c r="B174" s="131"/>
      <c r="C174" s="158" t="s">
        <v>403</v>
      </c>
      <c r="D174" s="158" t="s">
        <v>241</v>
      </c>
      <c r="E174" s="159" t="s">
        <v>2895</v>
      </c>
      <c r="F174" s="160" t="s">
        <v>2896</v>
      </c>
      <c r="G174" s="161" t="s">
        <v>353</v>
      </c>
      <c r="H174" s="162">
        <v>7</v>
      </c>
      <c r="I174" s="163"/>
      <c r="J174" s="164">
        <f t="shared" si="15"/>
        <v>0</v>
      </c>
      <c r="K174" s="165"/>
      <c r="L174" s="30"/>
      <c r="M174" s="166" t="s">
        <v>1</v>
      </c>
      <c r="N174" s="130" t="s">
        <v>37</v>
      </c>
      <c r="P174" s="167">
        <f t="shared" si="16"/>
        <v>0</v>
      </c>
      <c r="Q174" s="167">
        <v>0</v>
      </c>
      <c r="R174" s="167">
        <f t="shared" si="17"/>
        <v>0</v>
      </c>
      <c r="S174" s="167">
        <v>0</v>
      </c>
      <c r="T174" s="168">
        <f t="shared" si="18"/>
        <v>0</v>
      </c>
      <c r="AR174" s="169" t="s">
        <v>245</v>
      </c>
      <c r="AT174" s="169" t="s">
        <v>241</v>
      </c>
      <c r="AU174" s="169" t="s">
        <v>78</v>
      </c>
      <c r="AY174" s="13" t="s">
        <v>239</v>
      </c>
      <c r="BE174" s="97">
        <f t="shared" si="19"/>
        <v>0</v>
      </c>
      <c r="BF174" s="97">
        <f t="shared" si="20"/>
        <v>0</v>
      </c>
      <c r="BG174" s="97">
        <f t="shared" si="21"/>
        <v>0</v>
      </c>
      <c r="BH174" s="97">
        <f t="shared" si="22"/>
        <v>0</v>
      </c>
      <c r="BI174" s="97">
        <f t="shared" si="23"/>
        <v>0</v>
      </c>
      <c r="BJ174" s="13" t="s">
        <v>83</v>
      </c>
      <c r="BK174" s="97">
        <f t="shared" si="24"/>
        <v>0</v>
      </c>
      <c r="BL174" s="13" t="s">
        <v>245</v>
      </c>
      <c r="BM174" s="169" t="s">
        <v>560</v>
      </c>
    </row>
    <row r="175" spans="2:65" s="1" customFormat="1" ht="24.2" customHeight="1" x14ac:dyDescent="0.2">
      <c r="B175" s="131"/>
      <c r="C175" s="170" t="s">
        <v>407</v>
      </c>
      <c r="D175" s="170" t="s">
        <v>275</v>
      </c>
      <c r="E175" s="171" t="s">
        <v>2960</v>
      </c>
      <c r="F175" s="172" t="s">
        <v>2986</v>
      </c>
      <c r="G175" s="173" t="s">
        <v>353</v>
      </c>
      <c r="H175" s="174">
        <v>3</v>
      </c>
      <c r="I175" s="175"/>
      <c r="J175" s="176">
        <f t="shared" si="15"/>
        <v>0</v>
      </c>
      <c r="K175" s="177"/>
      <c r="L175" s="178"/>
      <c r="M175" s="179" t="s">
        <v>1</v>
      </c>
      <c r="N175" s="180" t="s">
        <v>37</v>
      </c>
      <c r="P175" s="167">
        <f t="shared" si="16"/>
        <v>0</v>
      </c>
      <c r="Q175" s="167">
        <v>0</v>
      </c>
      <c r="R175" s="167">
        <f t="shared" si="17"/>
        <v>0</v>
      </c>
      <c r="S175" s="167">
        <v>0</v>
      </c>
      <c r="T175" s="168">
        <f t="shared" si="18"/>
        <v>0</v>
      </c>
      <c r="AR175" s="169" t="s">
        <v>270</v>
      </c>
      <c r="AT175" s="169" t="s">
        <v>275</v>
      </c>
      <c r="AU175" s="169" t="s">
        <v>78</v>
      </c>
      <c r="AY175" s="13" t="s">
        <v>239</v>
      </c>
      <c r="BE175" s="97">
        <f t="shared" si="19"/>
        <v>0</v>
      </c>
      <c r="BF175" s="97">
        <f t="shared" si="20"/>
        <v>0</v>
      </c>
      <c r="BG175" s="97">
        <f t="shared" si="21"/>
        <v>0</v>
      </c>
      <c r="BH175" s="97">
        <f t="shared" si="22"/>
        <v>0</v>
      </c>
      <c r="BI175" s="97">
        <f t="shared" si="23"/>
        <v>0</v>
      </c>
      <c r="BJ175" s="13" t="s">
        <v>83</v>
      </c>
      <c r="BK175" s="97">
        <f t="shared" si="24"/>
        <v>0</v>
      </c>
      <c r="BL175" s="13" t="s">
        <v>245</v>
      </c>
      <c r="BM175" s="169" t="s">
        <v>568</v>
      </c>
    </row>
    <row r="176" spans="2:65" s="1" customFormat="1" ht="21.75" customHeight="1" x14ac:dyDescent="0.2">
      <c r="B176" s="131"/>
      <c r="C176" s="158" t="s">
        <v>411</v>
      </c>
      <c r="D176" s="158" t="s">
        <v>241</v>
      </c>
      <c r="E176" s="159" t="s">
        <v>2899</v>
      </c>
      <c r="F176" s="160" t="s">
        <v>2900</v>
      </c>
      <c r="G176" s="161" t="s">
        <v>353</v>
      </c>
      <c r="H176" s="162">
        <v>3</v>
      </c>
      <c r="I176" s="163"/>
      <c r="J176" s="164">
        <f t="shared" si="15"/>
        <v>0</v>
      </c>
      <c r="K176" s="165"/>
      <c r="L176" s="30"/>
      <c r="M176" s="166" t="s">
        <v>1</v>
      </c>
      <c r="N176" s="130" t="s">
        <v>37</v>
      </c>
      <c r="P176" s="167">
        <f t="shared" si="16"/>
        <v>0</v>
      </c>
      <c r="Q176" s="167">
        <v>0</v>
      </c>
      <c r="R176" s="167">
        <f t="shared" si="17"/>
        <v>0</v>
      </c>
      <c r="S176" s="167">
        <v>0</v>
      </c>
      <c r="T176" s="168">
        <f t="shared" si="18"/>
        <v>0</v>
      </c>
      <c r="AR176" s="169" t="s">
        <v>245</v>
      </c>
      <c r="AT176" s="169" t="s">
        <v>241</v>
      </c>
      <c r="AU176" s="169" t="s">
        <v>78</v>
      </c>
      <c r="AY176" s="13" t="s">
        <v>239</v>
      </c>
      <c r="BE176" s="97">
        <f t="shared" si="19"/>
        <v>0</v>
      </c>
      <c r="BF176" s="97">
        <f t="shared" si="20"/>
        <v>0</v>
      </c>
      <c r="BG176" s="97">
        <f t="shared" si="21"/>
        <v>0</v>
      </c>
      <c r="BH176" s="97">
        <f t="shared" si="22"/>
        <v>0</v>
      </c>
      <c r="BI176" s="97">
        <f t="shared" si="23"/>
        <v>0</v>
      </c>
      <c r="BJ176" s="13" t="s">
        <v>83</v>
      </c>
      <c r="BK176" s="97">
        <f t="shared" si="24"/>
        <v>0</v>
      </c>
      <c r="BL176" s="13" t="s">
        <v>245</v>
      </c>
      <c r="BM176" s="169" t="s">
        <v>576</v>
      </c>
    </row>
    <row r="177" spans="2:65" s="1" customFormat="1" ht="24.2" customHeight="1" x14ac:dyDescent="0.2">
      <c r="B177" s="131"/>
      <c r="C177" s="170" t="s">
        <v>415</v>
      </c>
      <c r="D177" s="170" t="s">
        <v>275</v>
      </c>
      <c r="E177" s="171" t="s">
        <v>2963</v>
      </c>
      <c r="F177" s="172" t="s">
        <v>2987</v>
      </c>
      <c r="G177" s="173" t="s">
        <v>353</v>
      </c>
      <c r="H177" s="174">
        <v>7</v>
      </c>
      <c r="I177" s="175"/>
      <c r="J177" s="176">
        <f t="shared" si="15"/>
        <v>0</v>
      </c>
      <c r="K177" s="177"/>
      <c r="L177" s="178"/>
      <c r="M177" s="179" t="s">
        <v>1</v>
      </c>
      <c r="N177" s="180" t="s">
        <v>37</v>
      </c>
      <c r="P177" s="167">
        <f t="shared" si="16"/>
        <v>0</v>
      </c>
      <c r="Q177" s="167">
        <v>0</v>
      </c>
      <c r="R177" s="167">
        <f t="shared" si="17"/>
        <v>0</v>
      </c>
      <c r="S177" s="167">
        <v>0</v>
      </c>
      <c r="T177" s="168">
        <f t="shared" si="18"/>
        <v>0</v>
      </c>
      <c r="AR177" s="169" t="s">
        <v>270</v>
      </c>
      <c r="AT177" s="169" t="s">
        <v>275</v>
      </c>
      <c r="AU177" s="169" t="s">
        <v>78</v>
      </c>
      <c r="AY177" s="13" t="s">
        <v>239</v>
      </c>
      <c r="BE177" s="97">
        <f t="shared" si="19"/>
        <v>0</v>
      </c>
      <c r="BF177" s="97">
        <f t="shared" si="20"/>
        <v>0</v>
      </c>
      <c r="BG177" s="97">
        <f t="shared" si="21"/>
        <v>0</v>
      </c>
      <c r="BH177" s="97">
        <f t="shared" si="22"/>
        <v>0</v>
      </c>
      <c r="BI177" s="97">
        <f t="shared" si="23"/>
        <v>0</v>
      </c>
      <c r="BJ177" s="13" t="s">
        <v>83</v>
      </c>
      <c r="BK177" s="97">
        <f t="shared" si="24"/>
        <v>0</v>
      </c>
      <c r="BL177" s="13" t="s">
        <v>245</v>
      </c>
      <c r="BM177" s="169" t="s">
        <v>584</v>
      </c>
    </row>
    <row r="178" spans="2:65" s="1" customFormat="1" ht="24.2" customHeight="1" x14ac:dyDescent="0.2">
      <c r="B178" s="131"/>
      <c r="C178" s="158" t="s">
        <v>419</v>
      </c>
      <c r="D178" s="158" t="s">
        <v>241</v>
      </c>
      <c r="E178" s="159" t="s">
        <v>2903</v>
      </c>
      <c r="F178" s="160" t="s">
        <v>2904</v>
      </c>
      <c r="G178" s="161" t="s">
        <v>353</v>
      </c>
      <c r="H178" s="162">
        <v>7</v>
      </c>
      <c r="I178" s="163"/>
      <c r="J178" s="164">
        <f t="shared" si="15"/>
        <v>0</v>
      </c>
      <c r="K178" s="165"/>
      <c r="L178" s="30"/>
      <c r="M178" s="166" t="s">
        <v>1</v>
      </c>
      <c r="N178" s="130" t="s">
        <v>37</v>
      </c>
      <c r="P178" s="167">
        <f t="shared" si="16"/>
        <v>0</v>
      </c>
      <c r="Q178" s="167">
        <v>0</v>
      </c>
      <c r="R178" s="167">
        <f t="shared" si="17"/>
        <v>0</v>
      </c>
      <c r="S178" s="167">
        <v>0</v>
      </c>
      <c r="T178" s="168">
        <f t="shared" si="18"/>
        <v>0</v>
      </c>
      <c r="AR178" s="169" t="s">
        <v>245</v>
      </c>
      <c r="AT178" s="169" t="s">
        <v>241</v>
      </c>
      <c r="AU178" s="169" t="s">
        <v>78</v>
      </c>
      <c r="AY178" s="13" t="s">
        <v>239</v>
      </c>
      <c r="BE178" s="97">
        <f t="shared" si="19"/>
        <v>0</v>
      </c>
      <c r="BF178" s="97">
        <f t="shared" si="20"/>
        <v>0</v>
      </c>
      <c r="BG178" s="97">
        <f t="shared" si="21"/>
        <v>0</v>
      </c>
      <c r="BH178" s="97">
        <f t="shared" si="22"/>
        <v>0</v>
      </c>
      <c r="BI178" s="97">
        <f t="shared" si="23"/>
        <v>0</v>
      </c>
      <c r="BJ178" s="13" t="s">
        <v>83</v>
      </c>
      <c r="BK178" s="97">
        <f t="shared" si="24"/>
        <v>0</v>
      </c>
      <c r="BL178" s="13" t="s">
        <v>245</v>
      </c>
      <c r="BM178" s="169" t="s">
        <v>592</v>
      </c>
    </row>
    <row r="179" spans="2:65" s="1" customFormat="1" ht="16.5" customHeight="1" x14ac:dyDescent="0.2">
      <c r="B179" s="131"/>
      <c r="C179" s="170" t="s">
        <v>423</v>
      </c>
      <c r="D179" s="170" t="s">
        <v>275</v>
      </c>
      <c r="E179" s="171" t="s">
        <v>2969</v>
      </c>
      <c r="F179" s="172" t="s">
        <v>2988</v>
      </c>
      <c r="G179" s="192" t="s">
        <v>353</v>
      </c>
      <c r="H179" s="174">
        <v>1</v>
      </c>
      <c r="I179" s="175"/>
      <c r="J179" s="176">
        <f t="shared" si="15"/>
        <v>0</v>
      </c>
      <c r="K179" s="177"/>
      <c r="L179" s="178"/>
      <c r="M179" s="179" t="s">
        <v>1</v>
      </c>
      <c r="N179" s="180" t="s">
        <v>37</v>
      </c>
      <c r="P179" s="167">
        <f t="shared" si="16"/>
        <v>0</v>
      </c>
      <c r="Q179" s="167">
        <v>0</v>
      </c>
      <c r="R179" s="167">
        <f t="shared" si="17"/>
        <v>0</v>
      </c>
      <c r="S179" s="167">
        <v>0</v>
      </c>
      <c r="T179" s="168">
        <f t="shared" si="18"/>
        <v>0</v>
      </c>
      <c r="AR179" s="169" t="s">
        <v>270</v>
      </c>
      <c r="AT179" s="169" t="s">
        <v>275</v>
      </c>
      <c r="AU179" s="169" t="s">
        <v>78</v>
      </c>
      <c r="AY179" s="13" t="s">
        <v>239</v>
      </c>
      <c r="BE179" s="97">
        <f t="shared" si="19"/>
        <v>0</v>
      </c>
      <c r="BF179" s="97">
        <f t="shared" si="20"/>
        <v>0</v>
      </c>
      <c r="BG179" s="97">
        <f t="shared" si="21"/>
        <v>0</v>
      </c>
      <c r="BH179" s="97">
        <f t="shared" si="22"/>
        <v>0</v>
      </c>
      <c r="BI179" s="97">
        <f t="shared" si="23"/>
        <v>0</v>
      </c>
      <c r="BJ179" s="13" t="s">
        <v>83</v>
      </c>
      <c r="BK179" s="97">
        <f t="shared" si="24"/>
        <v>0</v>
      </c>
      <c r="BL179" s="13" t="s">
        <v>245</v>
      </c>
      <c r="BM179" s="169" t="s">
        <v>600</v>
      </c>
    </row>
    <row r="180" spans="2:65" s="1" customFormat="1" ht="16.5" customHeight="1" x14ac:dyDescent="0.2">
      <c r="B180" s="131"/>
      <c r="C180" s="158" t="s">
        <v>427</v>
      </c>
      <c r="D180" s="158" t="s">
        <v>241</v>
      </c>
      <c r="E180" s="159" t="s">
        <v>2965</v>
      </c>
      <c r="F180" s="160" t="s">
        <v>2989</v>
      </c>
      <c r="G180" s="161" t="s">
        <v>353</v>
      </c>
      <c r="H180" s="162">
        <v>1</v>
      </c>
      <c r="I180" s="163"/>
      <c r="J180" s="164">
        <f t="shared" si="15"/>
        <v>0</v>
      </c>
      <c r="K180" s="165"/>
      <c r="L180" s="30"/>
      <c r="M180" s="166" t="s">
        <v>1</v>
      </c>
      <c r="N180" s="130" t="s">
        <v>37</v>
      </c>
      <c r="P180" s="167">
        <f t="shared" si="16"/>
        <v>0</v>
      </c>
      <c r="Q180" s="167">
        <v>0</v>
      </c>
      <c r="R180" s="167">
        <f t="shared" si="17"/>
        <v>0</v>
      </c>
      <c r="S180" s="167">
        <v>0</v>
      </c>
      <c r="T180" s="168">
        <f t="shared" si="18"/>
        <v>0</v>
      </c>
      <c r="AR180" s="169" t="s">
        <v>245</v>
      </c>
      <c r="AT180" s="169" t="s">
        <v>241</v>
      </c>
      <c r="AU180" s="169" t="s">
        <v>78</v>
      </c>
      <c r="AY180" s="13" t="s">
        <v>239</v>
      </c>
      <c r="BE180" s="97">
        <f t="shared" si="19"/>
        <v>0</v>
      </c>
      <c r="BF180" s="97">
        <f t="shared" si="20"/>
        <v>0</v>
      </c>
      <c r="BG180" s="97">
        <f t="shared" si="21"/>
        <v>0</v>
      </c>
      <c r="BH180" s="97">
        <f t="shared" si="22"/>
        <v>0</v>
      </c>
      <c r="BI180" s="97">
        <f t="shared" si="23"/>
        <v>0</v>
      </c>
      <c r="BJ180" s="13" t="s">
        <v>83</v>
      </c>
      <c r="BK180" s="97">
        <f t="shared" si="24"/>
        <v>0</v>
      </c>
      <c r="BL180" s="13" t="s">
        <v>245</v>
      </c>
      <c r="BM180" s="169" t="s">
        <v>608</v>
      </c>
    </row>
    <row r="181" spans="2:65" s="1" customFormat="1" ht="16.5" customHeight="1" x14ac:dyDescent="0.2">
      <c r="B181" s="131"/>
      <c r="C181" s="170" t="s">
        <v>431</v>
      </c>
      <c r="D181" s="170" t="s">
        <v>275</v>
      </c>
      <c r="E181" s="171" t="s">
        <v>2990</v>
      </c>
      <c r="F181" s="172" t="s">
        <v>2906</v>
      </c>
      <c r="G181" s="173" t="s">
        <v>353</v>
      </c>
      <c r="H181" s="174">
        <v>3</v>
      </c>
      <c r="I181" s="175"/>
      <c r="J181" s="176">
        <f t="shared" si="15"/>
        <v>0</v>
      </c>
      <c r="K181" s="177"/>
      <c r="L181" s="178"/>
      <c r="M181" s="179" t="s">
        <v>1</v>
      </c>
      <c r="N181" s="180" t="s">
        <v>37</v>
      </c>
      <c r="P181" s="167">
        <f t="shared" si="16"/>
        <v>0</v>
      </c>
      <c r="Q181" s="167">
        <v>0</v>
      </c>
      <c r="R181" s="167">
        <f t="shared" si="17"/>
        <v>0</v>
      </c>
      <c r="S181" s="167">
        <v>0</v>
      </c>
      <c r="T181" s="168">
        <f t="shared" si="18"/>
        <v>0</v>
      </c>
      <c r="AR181" s="169" t="s">
        <v>270</v>
      </c>
      <c r="AT181" s="169" t="s">
        <v>275</v>
      </c>
      <c r="AU181" s="169" t="s">
        <v>78</v>
      </c>
      <c r="AY181" s="13" t="s">
        <v>239</v>
      </c>
      <c r="BE181" s="97">
        <f t="shared" si="19"/>
        <v>0</v>
      </c>
      <c r="BF181" s="97">
        <f t="shared" si="20"/>
        <v>0</v>
      </c>
      <c r="BG181" s="97">
        <f t="shared" si="21"/>
        <v>0</v>
      </c>
      <c r="BH181" s="97">
        <f t="shared" si="22"/>
        <v>0</v>
      </c>
      <c r="BI181" s="97">
        <f t="shared" si="23"/>
        <v>0</v>
      </c>
      <c r="BJ181" s="13" t="s">
        <v>83</v>
      </c>
      <c r="BK181" s="97">
        <f t="shared" si="24"/>
        <v>0</v>
      </c>
      <c r="BL181" s="13" t="s">
        <v>245</v>
      </c>
      <c r="BM181" s="169" t="s">
        <v>616</v>
      </c>
    </row>
    <row r="182" spans="2:65" s="1" customFormat="1" ht="16.5" customHeight="1" x14ac:dyDescent="0.2">
      <c r="B182" s="131"/>
      <c r="C182" s="158" t="s">
        <v>435</v>
      </c>
      <c r="D182" s="158" t="s">
        <v>241</v>
      </c>
      <c r="E182" s="159" t="s">
        <v>2875</v>
      </c>
      <c r="F182" s="160" t="s">
        <v>2907</v>
      </c>
      <c r="G182" s="161" t="s">
        <v>353</v>
      </c>
      <c r="H182" s="162">
        <v>3</v>
      </c>
      <c r="I182" s="163"/>
      <c r="J182" s="164">
        <f t="shared" si="15"/>
        <v>0</v>
      </c>
      <c r="K182" s="165"/>
      <c r="L182" s="30"/>
      <c r="M182" s="166" t="s">
        <v>1</v>
      </c>
      <c r="N182" s="130" t="s">
        <v>37</v>
      </c>
      <c r="P182" s="167">
        <f t="shared" si="16"/>
        <v>0</v>
      </c>
      <c r="Q182" s="167">
        <v>0</v>
      </c>
      <c r="R182" s="167">
        <f t="shared" si="17"/>
        <v>0</v>
      </c>
      <c r="S182" s="167">
        <v>0</v>
      </c>
      <c r="T182" s="168">
        <f t="shared" si="18"/>
        <v>0</v>
      </c>
      <c r="AR182" s="169" t="s">
        <v>245</v>
      </c>
      <c r="AT182" s="169" t="s">
        <v>241</v>
      </c>
      <c r="AU182" s="169" t="s">
        <v>78</v>
      </c>
      <c r="AY182" s="13" t="s">
        <v>239</v>
      </c>
      <c r="BE182" s="97">
        <f t="shared" si="19"/>
        <v>0</v>
      </c>
      <c r="BF182" s="97">
        <f t="shared" si="20"/>
        <v>0</v>
      </c>
      <c r="BG182" s="97">
        <f t="shared" si="21"/>
        <v>0</v>
      </c>
      <c r="BH182" s="97">
        <f t="shared" si="22"/>
        <v>0</v>
      </c>
      <c r="BI182" s="97">
        <f t="shared" si="23"/>
        <v>0</v>
      </c>
      <c r="BJ182" s="13" t="s">
        <v>83</v>
      </c>
      <c r="BK182" s="97">
        <f t="shared" si="24"/>
        <v>0</v>
      </c>
      <c r="BL182" s="13" t="s">
        <v>245</v>
      </c>
      <c r="BM182" s="169" t="s">
        <v>624</v>
      </c>
    </row>
    <row r="183" spans="2:65" s="1" customFormat="1" ht="24.2" customHeight="1" x14ac:dyDescent="0.2">
      <c r="B183" s="131"/>
      <c r="C183" s="158" t="s">
        <v>439</v>
      </c>
      <c r="D183" s="158" t="s">
        <v>241</v>
      </c>
      <c r="E183" s="159" t="s">
        <v>2908</v>
      </c>
      <c r="F183" s="160" t="s">
        <v>2909</v>
      </c>
      <c r="G183" s="161" t="s">
        <v>1082</v>
      </c>
      <c r="H183" s="199">
        <v>0.3</v>
      </c>
      <c r="I183" s="163"/>
      <c r="J183" s="164">
        <f t="shared" si="15"/>
        <v>0</v>
      </c>
      <c r="K183" s="165"/>
      <c r="L183" s="30"/>
      <c r="M183" s="166" t="s">
        <v>1</v>
      </c>
      <c r="N183" s="130" t="s">
        <v>37</v>
      </c>
      <c r="P183" s="167">
        <f t="shared" si="16"/>
        <v>0</v>
      </c>
      <c r="Q183" s="167">
        <v>0</v>
      </c>
      <c r="R183" s="167">
        <f t="shared" si="17"/>
        <v>0</v>
      </c>
      <c r="S183" s="167">
        <v>0</v>
      </c>
      <c r="T183" s="168">
        <f t="shared" si="18"/>
        <v>0</v>
      </c>
      <c r="AR183" s="169" t="s">
        <v>245</v>
      </c>
      <c r="AT183" s="169" t="s">
        <v>241</v>
      </c>
      <c r="AU183" s="169" t="s">
        <v>78</v>
      </c>
      <c r="AY183" s="13" t="s">
        <v>239</v>
      </c>
      <c r="BE183" s="97">
        <f t="shared" si="19"/>
        <v>0</v>
      </c>
      <c r="BF183" s="97">
        <f t="shared" si="20"/>
        <v>0</v>
      </c>
      <c r="BG183" s="97">
        <f t="shared" si="21"/>
        <v>0</v>
      </c>
      <c r="BH183" s="97">
        <f t="shared" si="22"/>
        <v>0</v>
      </c>
      <c r="BI183" s="97">
        <f t="shared" si="23"/>
        <v>0</v>
      </c>
      <c r="BJ183" s="13" t="s">
        <v>83</v>
      </c>
      <c r="BK183" s="97">
        <f t="shared" si="24"/>
        <v>0</v>
      </c>
      <c r="BL183" s="13" t="s">
        <v>245</v>
      </c>
      <c r="BM183" s="169" t="s">
        <v>632</v>
      </c>
    </row>
    <row r="184" spans="2:65" s="1" customFormat="1" ht="24.2" customHeight="1" x14ac:dyDescent="0.2">
      <c r="B184" s="131"/>
      <c r="C184" s="158" t="s">
        <v>443</v>
      </c>
      <c r="D184" s="158" t="s">
        <v>241</v>
      </c>
      <c r="E184" s="159" t="s">
        <v>2910</v>
      </c>
      <c r="F184" s="160" t="s">
        <v>2870</v>
      </c>
      <c r="G184" s="161" t="s">
        <v>1082</v>
      </c>
      <c r="H184" s="199">
        <v>0.3</v>
      </c>
      <c r="I184" s="163"/>
      <c r="J184" s="164">
        <f t="shared" si="15"/>
        <v>0</v>
      </c>
      <c r="K184" s="165"/>
      <c r="L184" s="30"/>
      <c r="M184" s="182" t="s">
        <v>1</v>
      </c>
      <c r="N184" s="183" t="s">
        <v>37</v>
      </c>
      <c r="O184" s="184"/>
      <c r="P184" s="185">
        <f t="shared" si="16"/>
        <v>0</v>
      </c>
      <c r="Q184" s="185">
        <v>0</v>
      </c>
      <c r="R184" s="185">
        <f t="shared" si="17"/>
        <v>0</v>
      </c>
      <c r="S184" s="185">
        <v>0</v>
      </c>
      <c r="T184" s="186">
        <f t="shared" si="18"/>
        <v>0</v>
      </c>
      <c r="AR184" s="169" t="s">
        <v>245</v>
      </c>
      <c r="AT184" s="169" t="s">
        <v>241</v>
      </c>
      <c r="AU184" s="169" t="s">
        <v>78</v>
      </c>
      <c r="AY184" s="13" t="s">
        <v>239</v>
      </c>
      <c r="BE184" s="97">
        <f t="shared" si="19"/>
        <v>0</v>
      </c>
      <c r="BF184" s="97">
        <f t="shared" si="20"/>
        <v>0</v>
      </c>
      <c r="BG184" s="97">
        <f t="shared" si="21"/>
        <v>0</v>
      </c>
      <c r="BH184" s="97">
        <f t="shared" si="22"/>
        <v>0</v>
      </c>
      <c r="BI184" s="97">
        <f t="shared" si="23"/>
        <v>0</v>
      </c>
      <c r="BJ184" s="13" t="s">
        <v>83</v>
      </c>
      <c r="BK184" s="97">
        <f t="shared" si="24"/>
        <v>0</v>
      </c>
      <c r="BL184" s="13" t="s">
        <v>245</v>
      </c>
      <c r="BM184" s="169" t="s">
        <v>640</v>
      </c>
    </row>
    <row r="185" spans="2:65" s="1" customFormat="1" ht="6.95" customHeight="1" x14ac:dyDescent="0.2">
      <c r="B185" s="45"/>
      <c r="C185" s="46"/>
      <c r="D185" s="46"/>
      <c r="E185" s="46"/>
      <c r="F185" s="46"/>
      <c r="G185" s="46"/>
      <c r="H185" s="46"/>
      <c r="I185" s="46"/>
      <c r="J185" s="46"/>
      <c r="K185" s="46"/>
      <c r="L185" s="30"/>
    </row>
    <row r="187" spans="2:65" ht="16.5" x14ac:dyDescent="0.2">
      <c r="C187" s="187" t="s">
        <v>4576</v>
      </c>
    </row>
    <row r="188" spans="2:65" x14ac:dyDescent="0.2">
      <c r="C188" t="s">
        <v>4582</v>
      </c>
    </row>
    <row r="190" spans="2:65" x14ac:dyDescent="0.2">
      <c r="C190" t="s">
        <v>4583</v>
      </c>
    </row>
    <row r="192" spans="2:65" x14ac:dyDescent="0.2">
      <c r="C192" t="s">
        <v>4584</v>
      </c>
    </row>
  </sheetData>
  <autoFilter ref="C131:K184" xr:uid="{00000000-0009-0000-0000-000008000000}"/>
  <mergeCells count="17">
    <mergeCell ref="L2:V2"/>
    <mergeCell ref="D106:F106"/>
    <mergeCell ref="D107:F107"/>
    <mergeCell ref="D108:F108"/>
    <mergeCell ref="E120:H120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  <mergeCell ref="E29:H29"/>
    <mergeCell ref="E124:H124"/>
    <mergeCell ref="E122:H1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45</vt:i4>
      </vt:variant>
      <vt:variant>
        <vt:lpstr>Pomenované rozsahy</vt:lpstr>
      </vt:variant>
      <vt:variant>
        <vt:i4>90</vt:i4>
      </vt:variant>
    </vt:vector>
  </HeadingPairs>
  <TitlesOfParts>
    <vt:vector size="135" baseType="lpstr">
      <vt:lpstr>Rekapitulácia stavby</vt:lpstr>
      <vt:lpstr>002 - SO 10.1-2.etapa</vt:lpstr>
      <vt:lpstr>003 - SO 10.1-3.etapa</vt:lpstr>
      <vt:lpstr>005 - SO 10.1- 2.etapa ca...</vt:lpstr>
      <vt:lpstr>006 - SO 10.1- 3.etapa ca...</vt:lpstr>
      <vt:lpstr>7-ZTI-A1</vt:lpstr>
      <vt:lpstr>8-ZTI-A2</vt:lpstr>
      <vt:lpstr>9-ZTI-B1</vt:lpstr>
      <vt:lpstr>10-ZTI-B2</vt:lpstr>
      <vt:lpstr>11-ZTI-B3</vt:lpstr>
      <vt:lpstr>12-ZTI-B4</vt:lpstr>
      <vt:lpstr>13-ZTI-D1</vt:lpstr>
      <vt:lpstr>14-ZTI-D2</vt:lpstr>
      <vt:lpstr>15-ZTI-D3</vt:lpstr>
      <vt:lpstr>16-ZTI-D4</vt:lpstr>
      <vt:lpstr>17 - ZTI - KONTAJNERY</vt:lpstr>
      <vt:lpstr>18 - ZTI - LSS</vt:lpstr>
      <vt:lpstr>19-Vodovod-A1</vt:lpstr>
      <vt:lpstr>20-Vodovod-A2</vt:lpstr>
      <vt:lpstr>21-Vodovod-B1</vt:lpstr>
      <vt:lpstr>22-Vodovod-B2</vt:lpstr>
      <vt:lpstr>23-Vodovod-B3</vt:lpstr>
      <vt:lpstr>24-Vodovod-B4</vt:lpstr>
      <vt:lpstr>25-Vodovod-D1</vt:lpstr>
      <vt:lpstr>26-Vodovod-D2</vt:lpstr>
      <vt:lpstr>27-Vodovod-D3</vt:lpstr>
      <vt:lpstr>28-Vodovod-D4</vt:lpstr>
      <vt:lpstr>29-Vod.prípojka-B1</vt:lpstr>
      <vt:lpstr>30-VZT</vt:lpstr>
      <vt:lpstr>31-Eli stena prenos vozy</vt:lpstr>
      <vt:lpstr>32-ELI-presuny kontajnerov</vt:lpstr>
      <vt:lpstr>33 - Bleskozvod</vt:lpstr>
      <vt:lpstr>34 - Silnoprúd ihrisko</vt:lpstr>
      <vt:lpstr>35 - Osvet.ihriska a tribún</vt:lpstr>
      <vt:lpstr>36 - Silnoprúd promenáda</vt:lpstr>
      <vt:lpstr>37 - ELI vstavkov</vt:lpstr>
      <vt:lpstr>38 - Gastro B+D</vt:lpstr>
      <vt:lpstr>39 - Núdzové osvetlenie</vt:lpstr>
      <vt:lpstr>40-EPS</vt:lpstr>
      <vt:lpstr>41-EZS</vt:lpstr>
      <vt:lpstr>42-HSP</vt:lpstr>
      <vt:lpstr>43-ŠK</vt:lpstr>
      <vt:lpstr>44-TV</vt:lpstr>
      <vt:lpstr>45-TV eli stena</vt:lpstr>
      <vt:lpstr>46-ŠK presun kontajnerov</vt:lpstr>
      <vt:lpstr>'002 - SO 10.1-2.etapa'!Názvy_tlače</vt:lpstr>
      <vt:lpstr>'003 - SO 10.1-3.etapa'!Názvy_tlače</vt:lpstr>
      <vt:lpstr>'005 - SO 10.1- 2.etapa ca...'!Názvy_tlače</vt:lpstr>
      <vt:lpstr>'006 - SO 10.1- 3.etapa ca...'!Názvy_tlače</vt:lpstr>
      <vt:lpstr>'10-ZTI-B2'!Názvy_tlače</vt:lpstr>
      <vt:lpstr>'11-ZTI-B3'!Názvy_tlače</vt:lpstr>
      <vt:lpstr>'12-ZTI-B4'!Názvy_tlače</vt:lpstr>
      <vt:lpstr>'13-ZTI-D1'!Názvy_tlače</vt:lpstr>
      <vt:lpstr>'14-ZTI-D2'!Názvy_tlače</vt:lpstr>
      <vt:lpstr>'15-ZTI-D3'!Názvy_tlače</vt:lpstr>
      <vt:lpstr>'16-ZTI-D4'!Názvy_tlače</vt:lpstr>
      <vt:lpstr>'17 - ZTI - KONTAJNERY'!Názvy_tlače</vt:lpstr>
      <vt:lpstr>'18 - ZTI - LSS'!Názvy_tlače</vt:lpstr>
      <vt:lpstr>'19-Vodovod-A1'!Názvy_tlače</vt:lpstr>
      <vt:lpstr>'20-Vodovod-A2'!Názvy_tlače</vt:lpstr>
      <vt:lpstr>'21-Vodovod-B1'!Názvy_tlače</vt:lpstr>
      <vt:lpstr>'22-Vodovod-B2'!Názvy_tlače</vt:lpstr>
      <vt:lpstr>'23-Vodovod-B3'!Názvy_tlače</vt:lpstr>
      <vt:lpstr>'24-Vodovod-B4'!Názvy_tlače</vt:lpstr>
      <vt:lpstr>'25-Vodovod-D1'!Názvy_tlače</vt:lpstr>
      <vt:lpstr>'26-Vodovod-D2'!Názvy_tlače</vt:lpstr>
      <vt:lpstr>'27-Vodovod-D3'!Názvy_tlače</vt:lpstr>
      <vt:lpstr>'28-Vodovod-D4'!Názvy_tlače</vt:lpstr>
      <vt:lpstr>'29-Vod.prípojka-B1'!Názvy_tlače</vt:lpstr>
      <vt:lpstr>'30-VZT'!Názvy_tlače</vt:lpstr>
      <vt:lpstr>'31-Eli stena prenos vozy'!Názvy_tlače</vt:lpstr>
      <vt:lpstr>'32-ELI-presuny kontajnerov'!Názvy_tlače</vt:lpstr>
      <vt:lpstr>'33 - Bleskozvod'!Názvy_tlače</vt:lpstr>
      <vt:lpstr>'34 - Silnoprúd ihrisko'!Názvy_tlače</vt:lpstr>
      <vt:lpstr>'35 - Osvet.ihriska a tribún'!Názvy_tlače</vt:lpstr>
      <vt:lpstr>'36 - Silnoprúd promenáda'!Názvy_tlače</vt:lpstr>
      <vt:lpstr>'37 - ELI vstavkov'!Názvy_tlače</vt:lpstr>
      <vt:lpstr>'38 - Gastro B+D'!Názvy_tlače</vt:lpstr>
      <vt:lpstr>'39 - Núdzové osvetlenie'!Názvy_tlače</vt:lpstr>
      <vt:lpstr>'40-EPS'!Názvy_tlače</vt:lpstr>
      <vt:lpstr>'41-EZS'!Názvy_tlače</vt:lpstr>
      <vt:lpstr>'42-HSP'!Názvy_tlače</vt:lpstr>
      <vt:lpstr>'43-ŠK'!Názvy_tlače</vt:lpstr>
      <vt:lpstr>'44-TV'!Názvy_tlače</vt:lpstr>
      <vt:lpstr>'45-TV eli stena'!Názvy_tlače</vt:lpstr>
      <vt:lpstr>'46-ŠK presun kontajnerov'!Názvy_tlače</vt:lpstr>
      <vt:lpstr>'7-ZTI-A1'!Názvy_tlače</vt:lpstr>
      <vt:lpstr>'8-ZTI-A2'!Názvy_tlače</vt:lpstr>
      <vt:lpstr>'9-ZTI-B1'!Názvy_tlače</vt:lpstr>
      <vt:lpstr>'Rekapitulácia stavby'!Názvy_tlače</vt:lpstr>
      <vt:lpstr>'002 - SO 10.1-2.etapa'!Oblasť_tlače</vt:lpstr>
      <vt:lpstr>'003 - SO 10.1-3.etapa'!Oblasť_tlače</vt:lpstr>
      <vt:lpstr>'005 - SO 10.1- 2.etapa ca...'!Oblasť_tlače</vt:lpstr>
      <vt:lpstr>'006 - SO 10.1- 3.etapa ca...'!Oblasť_tlače</vt:lpstr>
      <vt:lpstr>'10-ZTI-B2'!Oblasť_tlače</vt:lpstr>
      <vt:lpstr>'11-ZTI-B3'!Oblasť_tlače</vt:lpstr>
      <vt:lpstr>'12-ZTI-B4'!Oblasť_tlače</vt:lpstr>
      <vt:lpstr>'13-ZTI-D1'!Oblasť_tlače</vt:lpstr>
      <vt:lpstr>'14-ZTI-D2'!Oblasť_tlače</vt:lpstr>
      <vt:lpstr>'15-ZTI-D3'!Oblasť_tlače</vt:lpstr>
      <vt:lpstr>'16-ZTI-D4'!Oblasť_tlače</vt:lpstr>
      <vt:lpstr>'17 - ZTI - KONTAJNERY'!Oblasť_tlače</vt:lpstr>
      <vt:lpstr>'18 - ZTI - LSS'!Oblasť_tlače</vt:lpstr>
      <vt:lpstr>'19-Vodovod-A1'!Oblasť_tlače</vt:lpstr>
      <vt:lpstr>'20-Vodovod-A2'!Oblasť_tlače</vt:lpstr>
      <vt:lpstr>'21-Vodovod-B1'!Oblasť_tlače</vt:lpstr>
      <vt:lpstr>'22-Vodovod-B2'!Oblasť_tlače</vt:lpstr>
      <vt:lpstr>'23-Vodovod-B3'!Oblasť_tlače</vt:lpstr>
      <vt:lpstr>'24-Vodovod-B4'!Oblasť_tlače</vt:lpstr>
      <vt:lpstr>'25-Vodovod-D1'!Oblasť_tlače</vt:lpstr>
      <vt:lpstr>'26-Vodovod-D2'!Oblasť_tlače</vt:lpstr>
      <vt:lpstr>'27-Vodovod-D3'!Oblasť_tlače</vt:lpstr>
      <vt:lpstr>'28-Vodovod-D4'!Oblasť_tlače</vt:lpstr>
      <vt:lpstr>'29-Vod.prípojka-B1'!Oblasť_tlače</vt:lpstr>
      <vt:lpstr>'30-VZT'!Oblasť_tlače</vt:lpstr>
      <vt:lpstr>'31-Eli stena prenos vozy'!Oblasť_tlače</vt:lpstr>
      <vt:lpstr>'32-ELI-presuny kontajnerov'!Oblasť_tlače</vt:lpstr>
      <vt:lpstr>'33 - Bleskozvod'!Oblasť_tlače</vt:lpstr>
      <vt:lpstr>'34 - Silnoprúd ihrisko'!Oblasť_tlače</vt:lpstr>
      <vt:lpstr>'35 - Osvet.ihriska a tribún'!Oblasť_tlače</vt:lpstr>
      <vt:lpstr>'36 - Silnoprúd promenáda'!Oblasť_tlače</vt:lpstr>
      <vt:lpstr>'37 - ELI vstavkov'!Oblasť_tlače</vt:lpstr>
      <vt:lpstr>'38 - Gastro B+D'!Oblasť_tlače</vt:lpstr>
      <vt:lpstr>'39 - Núdzové osvetlenie'!Oblasť_tlače</vt:lpstr>
      <vt:lpstr>'40-EPS'!Oblasť_tlače</vt:lpstr>
      <vt:lpstr>'41-EZS'!Oblasť_tlače</vt:lpstr>
      <vt:lpstr>'42-HSP'!Oblasť_tlače</vt:lpstr>
      <vt:lpstr>'43-ŠK'!Oblasť_tlače</vt:lpstr>
      <vt:lpstr>'44-TV'!Oblasť_tlače</vt:lpstr>
      <vt:lpstr>'45-TV eli stena'!Oblasť_tlače</vt:lpstr>
      <vt:lpstr>'46-ŠK presun kontajnerov'!Oblasť_tlače</vt:lpstr>
      <vt:lpstr>'7-ZTI-A1'!Oblasť_tlače</vt:lpstr>
      <vt:lpstr>'8-ZTI-A2'!Oblasť_tlače</vt:lpstr>
      <vt:lpstr>'9-ZTI-B1'!Oblasť_tlače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 Ondrášková</dc:creator>
  <cp:lastModifiedBy>lcencerova</cp:lastModifiedBy>
  <dcterms:created xsi:type="dcterms:W3CDTF">2022-08-25T13:25:41Z</dcterms:created>
  <dcterms:modified xsi:type="dcterms:W3CDTF">2022-10-04T13:03:26Z</dcterms:modified>
</cp:coreProperties>
</file>